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120" windowWidth="19320" windowHeight="13620" tabRatio="814" firstSheet="14" activeTab="18"/>
  </bookViews>
  <sheets>
    <sheet name="dolnośląskie" sheetId="1" r:id="rId1"/>
    <sheet name="kujawsko-pomorskie" sheetId="4" r:id="rId2"/>
    <sheet name="lubelskie" sheetId="5" r:id="rId3"/>
    <sheet name="lubuskie" sheetId="6" r:id="rId4"/>
    <sheet name="łódzkie" sheetId="7" r:id="rId5"/>
    <sheet name="małopolskie" sheetId="8" r:id="rId6"/>
    <sheet name="mazowieckie" sheetId="9" r:id="rId7"/>
    <sheet name="opolskie" sheetId="10" r:id="rId8"/>
    <sheet name="podkarpackie" sheetId="11" r:id="rId9"/>
    <sheet name="podlaskie" sheetId="12" r:id="rId10"/>
    <sheet name="pomorskie" sheetId="13" r:id="rId11"/>
    <sheet name="śląskie" sheetId="14" r:id="rId12"/>
    <sheet name="świętokrzyskie" sheetId="15" r:id="rId13"/>
    <sheet name="warmińsko-mazurskie" sheetId="16" r:id="rId14"/>
    <sheet name="wielkopolskie" sheetId="17" r:id="rId15"/>
    <sheet name="zachodniopomorskie" sheetId="18" r:id="rId16"/>
    <sheet name="ARR" sheetId="19" r:id="rId17"/>
    <sheet name="ARiMR" sheetId="20" r:id="rId18"/>
    <sheet name="JC i MRiRW" sheetId="41" r:id="rId19"/>
    <sheet name="CDR" sheetId="23" r:id="rId20"/>
    <sheet name="WODR- dolnośląskie" sheetId="24" r:id="rId21"/>
    <sheet name="WODR- kujawsko-pomorskie" sheetId="26" r:id="rId22"/>
    <sheet name="WODR- lubelskie" sheetId="27" r:id="rId23"/>
    <sheet name="WODR- lubuskie" sheetId="28" r:id="rId24"/>
    <sheet name="WODR- łódzkie" sheetId="29" r:id="rId25"/>
    <sheet name="WODR- małopolskie" sheetId="30" r:id="rId26"/>
    <sheet name="WODR- mazowieckie" sheetId="31" r:id="rId27"/>
    <sheet name="WODR- opolskie" sheetId="32" r:id="rId28"/>
    <sheet name="WODR- podkarpackie" sheetId="33" r:id="rId29"/>
    <sheet name="WODR- podlaskie" sheetId="34" r:id="rId30"/>
    <sheet name="WODR- pomorskie" sheetId="35" r:id="rId31"/>
    <sheet name="WODR- śląskie" sheetId="36" r:id="rId32"/>
    <sheet name="WODR- świętokrzyskie" sheetId="37" r:id="rId33"/>
    <sheet name="WODR- warmińsk-mazurskie" sheetId="38" r:id="rId34"/>
    <sheet name="WODR- wielkopolskie" sheetId="39" r:id="rId35"/>
    <sheet name="WODR- zachodniopomorskie" sheetId="40" r:id="rId36"/>
    <sheet name="SUMA- JR  " sheetId="42" r:id="rId37"/>
    <sheet name="SUMA- JR, JC+ MRiRW" sheetId="43" r:id="rId38"/>
    <sheet name="SUMA ARR i ARiMR" sheetId="44" r:id="rId39"/>
    <sheet name="SUMA CDR i WODR-y" sheetId="45" r:id="rId40"/>
    <sheet name="SUMA" sheetId="46" r:id="rId41"/>
    <sheet name="Arkusz3" sheetId="21" r:id="rId42"/>
    <sheet name="Arkusz4" sheetId="22" r:id="rId43"/>
    <sheet name="Arkusz7" sheetId="25" r:id="rId44"/>
  </sheets>
  <externalReferences>
    <externalReference r:id="rId45"/>
    <externalReference r:id="rId46"/>
    <externalReference r:id="rId47"/>
    <externalReference r:id="rId48"/>
    <externalReference r:id="rId49"/>
  </externalReferences>
  <definedNames>
    <definedName name="_GoBack" localSheetId="23">'WODR- lubuskie'!$E$128</definedName>
    <definedName name="AXIS" localSheetId="6">[1]Reference!$M$2:$M$5</definedName>
    <definedName name="AXIS" localSheetId="35">[2]Reference!$M$2:$M$5</definedName>
    <definedName name="AXIS">[3]Reference!$M$2:$M$5</definedName>
    <definedName name="COUNTRY" localSheetId="6">[1]Reference!$E$2:$E$28</definedName>
    <definedName name="COUNTRY" localSheetId="35">[2]Reference!$E$2:$E$28</definedName>
    <definedName name="COUNTRY">[3]Reference!$E$2:$E$28</definedName>
    <definedName name="data" localSheetId="40">'[4]0-TYT'!$D$12</definedName>
    <definedName name="data" localSheetId="37">'[4]0-TYT'!$D$12</definedName>
    <definedName name="data">'[5]0-TYT'!$D$12</definedName>
    <definedName name="ggg" localSheetId="17">#REF!</definedName>
    <definedName name="ggg" localSheetId="19">#REF!</definedName>
    <definedName name="ggg" localSheetId="18">#REF!</definedName>
    <definedName name="ggg" localSheetId="39">#REF!</definedName>
    <definedName name="ggg" localSheetId="36">#REF!</definedName>
    <definedName name="ggg" localSheetId="20">#REF!</definedName>
    <definedName name="ggg" localSheetId="21">#REF!</definedName>
    <definedName name="ggg" localSheetId="22">#REF!</definedName>
    <definedName name="ggg" localSheetId="23">#REF!</definedName>
    <definedName name="ggg" localSheetId="24">#REF!</definedName>
    <definedName name="ggg" localSheetId="25">#REF!</definedName>
    <definedName name="ggg" localSheetId="26">#REF!</definedName>
    <definedName name="ggg" localSheetId="27">#REF!</definedName>
    <definedName name="ggg" localSheetId="28">#REF!</definedName>
    <definedName name="ggg" localSheetId="29">#REF!</definedName>
    <definedName name="ggg" localSheetId="30">#REF!</definedName>
    <definedName name="ggg" localSheetId="31">#REF!</definedName>
    <definedName name="ggg" localSheetId="32">#REF!</definedName>
    <definedName name="ggg" localSheetId="33">#REF!</definedName>
    <definedName name="ggg" localSheetId="34">#REF!</definedName>
    <definedName name="ggg" localSheetId="35">#REF!</definedName>
    <definedName name="ggg">#REF!</definedName>
    <definedName name="kurs" localSheetId="17">#REF!</definedName>
    <definedName name="kurs" localSheetId="19">#REF!</definedName>
    <definedName name="kurs" localSheetId="18">#REF!</definedName>
    <definedName name="kurs" localSheetId="39">#REF!</definedName>
    <definedName name="kurs" localSheetId="36">#REF!</definedName>
    <definedName name="kurs" localSheetId="20">#REF!</definedName>
    <definedName name="kurs" localSheetId="21">#REF!</definedName>
    <definedName name="kurs" localSheetId="22">#REF!</definedName>
    <definedName name="kurs" localSheetId="23">#REF!</definedName>
    <definedName name="kurs" localSheetId="24">#REF!</definedName>
    <definedName name="kurs" localSheetId="25">#REF!</definedName>
    <definedName name="kurs" localSheetId="26">#REF!</definedName>
    <definedName name="kurs" localSheetId="27">#REF!</definedName>
    <definedName name="kurs" localSheetId="28">#REF!</definedName>
    <definedName name="kurs" localSheetId="29">#REF!</definedName>
    <definedName name="kurs" localSheetId="30">#REF!</definedName>
    <definedName name="kurs" localSheetId="31">#REF!</definedName>
    <definedName name="kurs" localSheetId="32">#REF!</definedName>
    <definedName name="kurs" localSheetId="33">#REF!</definedName>
    <definedName name="kurs" localSheetId="34">#REF!</definedName>
    <definedName name="kurs" localSheetId="35">#REF!</definedName>
    <definedName name="kurs">#REF!</definedName>
    <definedName name="STATUS" localSheetId="6">[1]Reference!$K$2:$K$4</definedName>
    <definedName name="STATUS" localSheetId="35">[2]Reference!$K$2:$K$4</definedName>
    <definedName name="STATUS">[3]Reference!$K$2:$K$4</definedName>
    <definedName name="YEAR" localSheetId="6">[1]Reference!$I$2:$I$8</definedName>
    <definedName name="YEAR" localSheetId="35">[2]Reference!$I$2:$I$8</definedName>
    <definedName name="YEAR">[3]Reference!$I$2:$I$8</definedName>
    <definedName name="YESNO" localSheetId="6">[1]Reference!$G$2:$G$3</definedName>
    <definedName name="YESNO" localSheetId="35">[2]Reference!$G$2:$G$3</definedName>
    <definedName name="YESNO">[3]Reference!$G$2:$G$3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88" i="41" l="1"/>
  <c r="C185" i="41"/>
  <c r="I143" i="46"/>
  <c r="E19" i="46"/>
  <c r="D131" i="43"/>
  <c r="D131" i="45"/>
  <c r="D131" i="46"/>
  <c r="I131" i="46"/>
  <c r="I131" i="44"/>
  <c r="F189" i="42"/>
  <c r="F189" i="43"/>
  <c r="F189" i="46"/>
  <c r="F188" i="42"/>
  <c r="F188" i="43"/>
  <c r="F188" i="44"/>
  <c r="F188" i="46"/>
  <c r="F187" i="42"/>
  <c r="F187" i="43"/>
  <c r="F187" i="44"/>
  <c r="F187" i="46"/>
  <c r="E189" i="42"/>
  <c r="E189" i="43"/>
  <c r="E189" i="44"/>
  <c r="E189" i="46"/>
  <c r="E188" i="42"/>
  <c r="E188" i="43"/>
  <c r="E188" i="44"/>
  <c r="E188" i="46"/>
  <c r="E187" i="42"/>
  <c r="E187" i="43"/>
  <c r="E187" i="44"/>
  <c r="E187" i="46"/>
  <c r="C189" i="42"/>
  <c r="C189" i="43"/>
  <c r="C189" i="45"/>
  <c r="C189" i="46"/>
  <c r="C188" i="42"/>
  <c r="C188" i="43"/>
  <c r="C188" i="45"/>
  <c r="C188" i="46"/>
  <c r="C187" i="42"/>
  <c r="C187" i="43"/>
  <c r="C187" i="45"/>
  <c r="C187" i="46"/>
  <c r="B189" i="42"/>
  <c r="B189" i="43"/>
  <c r="B189" i="45"/>
  <c r="B189" i="46"/>
  <c r="B188" i="42"/>
  <c r="B188" i="43"/>
  <c r="B188" i="45"/>
  <c r="B188" i="46"/>
  <c r="B187" i="42"/>
  <c r="B187" i="43"/>
  <c r="B187" i="45"/>
  <c r="B187" i="46"/>
  <c r="F185" i="42"/>
  <c r="F185" i="43"/>
  <c r="F185" i="44"/>
  <c r="F185" i="46"/>
  <c r="F184" i="42"/>
  <c r="F184" i="43"/>
  <c r="F184" i="44"/>
  <c r="F184" i="46"/>
  <c r="F183" i="42"/>
  <c r="F183" i="43"/>
  <c r="F183" i="44"/>
  <c r="F183" i="46"/>
  <c r="F182" i="42"/>
  <c r="F182" i="43"/>
  <c r="F182" i="44"/>
  <c r="F182" i="46"/>
  <c r="F181" i="42"/>
  <c r="F181" i="43"/>
  <c r="F181" i="44"/>
  <c r="F181" i="46"/>
  <c r="F180" i="42"/>
  <c r="F180" i="43"/>
  <c r="F180" i="44"/>
  <c r="F180" i="46"/>
  <c r="F179" i="42"/>
  <c r="F179" i="43"/>
  <c r="F179" i="44"/>
  <c r="F179" i="46"/>
  <c r="E185" i="42"/>
  <c r="E185" i="43"/>
  <c r="E185" i="44"/>
  <c r="E185" i="46"/>
  <c r="E184" i="42"/>
  <c r="E184" i="43"/>
  <c r="E184" i="44"/>
  <c r="E184" i="46"/>
  <c r="E183" i="42"/>
  <c r="E183" i="43"/>
  <c r="E183" i="44"/>
  <c r="E183" i="46"/>
  <c r="E182" i="42"/>
  <c r="E182" i="43"/>
  <c r="E182" i="44"/>
  <c r="E182" i="46"/>
  <c r="E181" i="42"/>
  <c r="E181" i="43"/>
  <c r="E181" i="44"/>
  <c r="E181" i="46"/>
  <c r="E180" i="42"/>
  <c r="E180" i="43"/>
  <c r="E180" i="44"/>
  <c r="E180" i="46"/>
  <c r="E179" i="42"/>
  <c r="E179" i="43"/>
  <c r="E179" i="44"/>
  <c r="E179" i="46"/>
  <c r="C185" i="42"/>
  <c r="C185" i="43"/>
  <c r="C185" i="45"/>
  <c r="C185" i="46"/>
  <c r="C184" i="42"/>
  <c r="C184" i="43"/>
  <c r="C184" i="45"/>
  <c r="C184" i="46"/>
  <c r="C183" i="42"/>
  <c r="C183" i="43"/>
  <c r="C183" i="45"/>
  <c r="C183" i="46"/>
  <c r="C182" i="42"/>
  <c r="C182" i="43"/>
  <c r="C182" i="45"/>
  <c r="C182" i="46"/>
  <c r="C181" i="42"/>
  <c r="C181" i="43"/>
  <c r="C181" i="45"/>
  <c r="C181" i="46"/>
  <c r="C180" i="42"/>
  <c r="C180" i="43"/>
  <c r="C180" i="45"/>
  <c r="C180" i="46"/>
  <c r="C179" i="42"/>
  <c r="C179" i="43"/>
  <c r="C179" i="45"/>
  <c r="C179" i="46"/>
  <c r="B185" i="42"/>
  <c r="B185" i="43"/>
  <c r="B185" i="45"/>
  <c r="B185" i="46"/>
  <c r="B184" i="42"/>
  <c r="B184" i="43"/>
  <c r="B184" i="45"/>
  <c r="B184" i="46"/>
  <c r="B183" i="42"/>
  <c r="B183" i="43"/>
  <c r="B183" i="45"/>
  <c r="B183" i="46"/>
  <c r="B182" i="42"/>
  <c r="B182" i="43"/>
  <c r="B182" i="45"/>
  <c r="B182" i="46"/>
  <c r="B181" i="42"/>
  <c r="B181" i="43"/>
  <c r="B181" i="45"/>
  <c r="B181" i="46"/>
  <c r="B180" i="42"/>
  <c r="B180" i="43"/>
  <c r="B180" i="45"/>
  <c r="B180" i="46"/>
  <c r="B179" i="42"/>
  <c r="B179" i="43"/>
  <c r="B179" i="45"/>
  <c r="B179" i="46"/>
  <c r="F176" i="42"/>
  <c r="F176" i="43"/>
  <c r="F176" i="44"/>
  <c r="F176" i="46"/>
  <c r="F175" i="42"/>
  <c r="F175" i="43"/>
  <c r="F175" i="44"/>
  <c r="F175" i="46"/>
  <c r="E176" i="42"/>
  <c r="E176" i="43"/>
  <c r="E176" i="44"/>
  <c r="E176" i="46"/>
  <c r="E175" i="42"/>
  <c r="E175" i="43"/>
  <c r="E175" i="44"/>
  <c r="E175" i="46"/>
  <c r="C176" i="42"/>
  <c r="C176" i="43"/>
  <c r="C176" i="46"/>
  <c r="C175" i="42"/>
  <c r="C175" i="43"/>
  <c r="C175" i="45"/>
  <c r="C175" i="46"/>
  <c r="B176" i="42"/>
  <c r="B176" i="43"/>
  <c r="B176" i="46"/>
  <c r="B175" i="42"/>
  <c r="B175" i="43"/>
  <c r="B175" i="45"/>
  <c r="B175" i="46"/>
  <c r="F168" i="42"/>
  <c r="F168" i="43"/>
  <c r="F168" i="44"/>
  <c r="F168" i="46"/>
  <c r="F167" i="42"/>
  <c r="F167" i="43"/>
  <c r="F167" i="44"/>
  <c r="F167" i="46"/>
  <c r="E168" i="42"/>
  <c r="E168" i="43"/>
  <c r="E168" i="44"/>
  <c r="E168" i="46"/>
  <c r="E167" i="42"/>
  <c r="E167" i="43"/>
  <c r="E167" i="46"/>
  <c r="C168" i="42"/>
  <c r="C168" i="43"/>
  <c r="C168" i="45"/>
  <c r="C168" i="46"/>
  <c r="C167" i="42"/>
  <c r="C167" i="43"/>
  <c r="C167" i="45"/>
  <c r="C167" i="46"/>
  <c r="B168" i="42"/>
  <c r="B168" i="43"/>
  <c r="B168" i="45"/>
  <c r="B168" i="46"/>
  <c r="B167" i="42"/>
  <c r="B167" i="43"/>
  <c r="B167" i="45"/>
  <c r="B167" i="46"/>
  <c r="D160" i="42"/>
  <c r="D160" i="43"/>
  <c r="D160" i="44"/>
  <c r="D160" i="46"/>
  <c r="D159" i="42"/>
  <c r="D159" i="43"/>
  <c r="D159" i="44"/>
  <c r="D159" i="46"/>
  <c r="D158" i="42"/>
  <c r="D158" i="43"/>
  <c r="D158" i="44"/>
  <c r="D158" i="46"/>
  <c r="D157" i="42"/>
  <c r="D157" i="43"/>
  <c r="D157" i="44"/>
  <c r="D157" i="46"/>
  <c r="D156" i="42"/>
  <c r="D156" i="43"/>
  <c r="D156" i="44"/>
  <c r="D156" i="46"/>
  <c r="D155" i="42"/>
  <c r="D155" i="43"/>
  <c r="D155" i="44"/>
  <c r="D155" i="46"/>
  <c r="C160" i="42"/>
  <c r="C160" i="43"/>
  <c r="C160" i="44"/>
  <c r="C160" i="46"/>
  <c r="C159" i="42"/>
  <c r="C159" i="43"/>
  <c r="C159" i="44"/>
  <c r="C159" i="46"/>
  <c r="C158" i="42"/>
  <c r="C158" i="43"/>
  <c r="C158" i="44"/>
  <c r="C158" i="46"/>
  <c r="C157" i="42"/>
  <c r="C157" i="43"/>
  <c r="C157" i="44"/>
  <c r="C157" i="46"/>
  <c r="C156" i="42"/>
  <c r="C156" i="43"/>
  <c r="C156" i="44"/>
  <c r="C156" i="46"/>
  <c r="C155" i="42"/>
  <c r="C155" i="43"/>
  <c r="C155" i="44"/>
  <c r="C155" i="46"/>
  <c r="D153" i="42"/>
  <c r="D153" i="43"/>
  <c r="D153" i="44"/>
  <c r="D153" i="46"/>
  <c r="D152" i="42"/>
  <c r="D152" i="43"/>
  <c r="D152" i="44"/>
  <c r="D152" i="46"/>
  <c r="D151" i="42"/>
  <c r="D151" i="43"/>
  <c r="D151" i="44"/>
  <c r="D151" i="46"/>
  <c r="D150" i="42"/>
  <c r="D150" i="43"/>
  <c r="D150" i="44"/>
  <c r="D150" i="46"/>
  <c r="C153" i="42"/>
  <c r="C153" i="43"/>
  <c r="C153" i="44"/>
  <c r="C153" i="46"/>
  <c r="C152" i="42"/>
  <c r="C152" i="43"/>
  <c r="C152" i="44"/>
  <c r="C152" i="46"/>
  <c r="C151" i="42"/>
  <c r="C151" i="43"/>
  <c r="C151" i="44"/>
  <c r="C151" i="46"/>
  <c r="C150" i="42"/>
  <c r="C150" i="43"/>
  <c r="C150" i="44"/>
  <c r="C150" i="46"/>
  <c r="B160" i="42"/>
  <c r="B160" i="43"/>
  <c r="B160" i="44"/>
  <c r="B160" i="46"/>
  <c r="B159" i="42"/>
  <c r="B159" i="43"/>
  <c r="B159" i="44"/>
  <c r="B159" i="46"/>
  <c r="B158" i="42"/>
  <c r="B158" i="43"/>
  <c r="B158" i="44"/>
  <c r="B158" i="46"/>
  <c r="B157" i="42"/>
  <c r="B157" i="43"/>
  <c r="B157" i="44"/>
  <c r="B157" i="46"/>
  <c r="B156" i="42"/>
  <c r="B156" i="43"/>
  <c r="B156" i="44"/>
  <c r="B156" i="46"/>
  <c r="B155" i="42"/>
  <c r="B155" i="43"/>
  <c r="B155" i="44"/>
  <c r="B155" i="46"/>
  <c r="B153" i="42"/>
  <c r="B153" i="43"/>
  <c r="B153" i="44"/>
  <c r="B153" i="46"/>
  <c r="B152" i="42"/>
  <c r="B152" i="43"/>
  <c r="B152" i="44"/>
  <c r="B152" i="46"/>
  <c r="B151" i="42"/>
  <c r="B151" i="43"/>
  <c r="B151" i="44"/>
  <c r="B151" i="46"/>
  <c r="B150" i="42"/>
  <c r="B150" i="43"/>
  <c r="B150" i="44"/>
  <c r="B150" i="46"/>
  <c r="R143" i="45"/>
  <c r="R143" i="46"/>
  <c r="Q143" i="45"/>
  <c r="Q143" i="46"/>
  <c r="P143" i="45"/>
  <c r="P143" i="46"/>
  <c r="O143" i="45"/>
  <c r="O143" i="46"/>
  <c r="N143" i="45"/>
  <c r="N143" i="46"/>
  <c r="M143" i="45"/>
  <c r="M143" i="46"/>
  <c r="L143" i="45"/>
  <c r="L143" i="46"/>
  <c r="K143" i="45"/>
  <c r="K143" i="46"/>
  <c r="I143" i="9"/>
  <c r="I143" i="42"/>
  <c r="I143" i="43"/>
  <c r="H143" i="42"/>
  <c r="H143" i="43"/>
  <c r="H143" i="46"/>
  <c r="G143" i="42"/>
  <c r="G143" i="43"/>
  <c r="G143" i="46"/>
  <c r="F143" i="42"/>
  <c r="F143" i="43"/>
  <c r="F143" i="46"/>
  <c r="E143" i="42"/>
  <c r="E143" i="43"/>
  <c r="E143" i="46"/>
  <c r="D143" i="42"/>
  <c r="D143" i="43"/>
  <c r="D143" i="46"/>
  <c r="C143" i="42"/>
  <c r="C143" i="43"/>
  <c r="C143" i="46"/>
  <c r="B143" i="42"/>
  <c r="B143" i="43"/>
  <c r="B143" i="46"/>
  <c r="R137" i="42"/>
  <c r="R137" i="43"/>
  <c r="R137" i="46"/>
  <c r="Q137" i="42"/>
  <c r="Q137" i="43"/>
  <c r="Q137" i="44"/>
  <c r="Q137" i="46"/>
  <c r="P137" i="42"/>
  <c r="P137" i="43"/>
  <c r="P137" i="44"/>
  <c r="P137" i="46"/>
  <c r="O137" i="42"/>
  <c r="O137" i="43"/>
  <c r="O137" i="44"/>
  <c r="O137" i="46"/>
  <c r="N137" i="42"/>
  <c r="N137" i="43"/>
  <c r="N137" i="44"/>
  <c r="N137" i="46"/>
  <c r="M137" i="42"/>
  <c r="M137" i="43"/>
  <c r="M137" i="44"/>
  <c r="M137" i="46"/>
  <c r="L137" i="42"/>
  <c r="L137" i="43"/>
  <c r="L137" i="44"/>
  <c r="L137" i="46"/>
  <c r="K137" i="42"/>
  <c r="K137" i="43"/>
  <c r="K137" i="44"/>
  <c r="K137" i="46"/>
  <c r="I137" i="42"/>
  <c r="I137" i="43"/>
  <c r="I137" i="45"/>
  <c r="I137" i="46"/>
  <c r="H137" i="42"/>
  <c r="H137" i="43"/>
  <c r="H137" i="45"/>
  <c r="H137" i="46"/>
  <c r="G137" i="42"/>
  <c r="G137" i="43"/>
  <c r="G137" i="45"/>
  <c r="G137" i="46"/>
  <c r="F137" i="42"/>
  <c r="F137" i="43"/>
  <c r="F137" i="45"/>
  <c r="F137" i="46"/>
  <c r="E137" i="42"/>
  <c r="E137" i="43"/>
  <c r="E137" i="45"/>
  <c r="E137" i="46"/>
  <c r="D137" i="42"/>
  <c r="D137" i="43"/>
  <c r="D137" i="45"/>
  <c r="D137" i="46"/>
  <c r="C137" i="42"/>
  <c r="C137" i="43"/>
  <c r="C137" i="45"/>
  <c r="C137" i="46"/>
  <c r="B137" i="42"/>
  <c r="B137" i="43"/>
  <c r="B137" i="45"/>
  <c r="B137" i="46"/>
  <c r="J131" i="46"/>
  <c r="H131" i="44"/>
  <c r="H131" i="46"/>
  <c r="G131" i="42"/>
  <c r="G131" i="43"/>
  <c r="G131" i="44"/>
  <c r="G131" i="46"/>
  <c r="E131" i="45"/>
  <c r="E131" i="46"/>
  <c r="C131" i="42"/>
  <c r="C131" i="43"/>
  <c r="C131" i="45"/>
  <c r="C131" i="46"/>
  <c r="B131" i="42"/>
  <c r="B131" i="43"/>
  <c r="B131" i="45"/>
  <c r="B131" i="46"/>
  <c r="H125" i="42"/>
  <c r="H125" i="43"/>
  <c r="H125" i="44"/>
  <c r="H125" i="46"/>
  <c r="H124" i="42"/>
  <c r="H124" i="43"/>
  <c r="H124" i="44"/>
  <c r="H124" i="46"/>
  <c r="H123" i="42"/>
  <c r="H123" i="43"/>
  <c r="H123" i="44"/>
  <c r="H123" i="46"/>
  <c r="H122" i="42"/>
  <c r="H122" i="43"/>
  <c r="H122" i="44"/>
  <c r="H122" i="46"/>
  <c r="H121" i="42"/>
  <c r="H121" i="43"/>
  <c r="H121" i="44"/>
  <c r="H121" i="46"/>
  <c r="H120" i="42"/>
  <c r="H120" i="43"/>
  <c r="H120" i="44"/>
  <c r="H120" i="46"/>
  <c r="H119" i="42"/>
  <c r="H119" i="43"/>
  <c r="H119" i="44"/>
  <c r="H119" i="46"/>
  <c r="G125" i="42"/>
  <c r="G125" i="43"/>
  <c r="G125" i="44"/>
  <c r="G125" i="46"/>
  <c r="G124" i="42"/>
  <c r="G124" i="43"/>
  <c r="G124" i="44"/>
  <c r="G124" i="46"/>
  <c r="G123" i="42"/>
  <c r="G123" i="43"/>
  <c r="G123" i="44"/>
  <c r="G123" i="46"/>
  <c r="G122" i="42"/>
  <c r="G122" i="43"/>
  <c r="G122" i="44"/>
  <c r="G122" i="46"/>
  <c r="G121" i="42"/>
  <c r="G121" i="43"/>
  <c r="G121" i="44"/>
  <c r="G121" i="46"/>
  <c r="G120" i="42"/>
  <c r="G120" i="43"/>
  <c r="G120" i="44"/>
  <c r="G120" i="46"/>
  <c r="G119" i="42"/>
  <c r="G119" i="43"/>
  <c r="G119" i="44"/>
  <c r="G119" i="46"/>
  <c r="F125" i="42"/>
  <c r="F125" i="43"/>
  <c r="F125" i="44"/>
  <c r="F125" i="46"/>
  <c r="F124" i="42"/>
  <c r="F124" i="43"/>
  <c r="F124" i="44"/>
  <c r="F124" i="46"/>
  <c r="F123" i="42"/>
  <c r="F123" i="43"/>
  <c r="F123" i="44"/>
  <c r="F123" i="46"/>
  <c r="F122" i="42"/>
  <c r="F122" i="43"/>
  <c r="F122" i="44"/>
  <c r="F122" i="46"/>
  <c r="F121" i="42"/>
  <c r="F121" i="43"/>
  <c r="F121" i="44"/>
  <c r="F121" i="46"/>
  <c r="F120" i="42"/>
  <c r="F120" i="43"/>
  <c r="F120" i="44"/>
  <c r="F120" i="46"/>
  <c r="F119" i="42"/>
  <c r="F119" i="43"/>
  <c r="F119" i="44"/>
  <c r="F119" i="46"/>
  <c r="D125" i="42"/>
  <c r="D125" i="43"/>
  <c r="D125" i="45"/>
  <c r="D125" i="46"/>
  <c r="D124" i="42"/>
  <c r="D124" i="43"/>
  <c r="D124" i="45"/>
  <c r="D124" i="46"/>
  <c r="D123" i="42"/>
  <c r="D123" i="43"/>
  <c r="D123" i="45"/>
  <c r="D123" i="46"/>
  <c r="D122" i="42"/>
  <c r="D122" i="43"/>
  <c r="D122" i="45"/>
  <c r="D122" i="46"/>
  <c r="D121" i="42"/>
  <c r="D121" i="43"/>
  <c r="D121" i="45"/>
  <c r="D121" i="46"/>
  <c r="D120" i="42"/>
  <c r="D120" i="43"/>
  <c r="D120" i="45"/>
  <c r="D120" i="46"/>
  <c r="D119" i="42"/>
  <c r="D119" i="43"/>
  <c r="D119" i="45"/>
  <c r="D119" i="46"/>
  <c r="C125" i="42"/>
  <c r="C125" i="43"/>
  <c r="C125" i="45"/>
  <c r="C125" i="46"/>
  <c r="C124" i="42"/>
  <c r="C124" i="43"/>
  <c r="C124" i="45"/>
  <c r="C124" i="46"/>
  <c r="C123" i="42"/>
  <c r="C123" i="43"/>
  <c r="C123" i="45"/>
  <c r="C123" i="46"/>
  <c r="C122" i="42"/>
  <c r="C122" i="43"/>
  <c r="C122" i="45"/>
  <c r="C122" i="46"/>
  <c r="C121" i="42"/>
  <c r="C121" i="43"/>
  <c r="C121" i="45"/>
  <c r="C121" i="46"/>
  <c r="C120" i="42"/>
  <c r="C120" i="43"/>
  <c r="C120" i="45"/>
  <c r="C120" i="46"/>
  <c r="C119" i="42"/>
  <c r="C119" i="43"/>
  <c r="C119" i="45"/>
  <c r="C119" i="46"/>
  <c r="B125" i="42"/>
  <c r="B125" i="43"/>
  <c r="B125" i="45"/>
  <c r="B125" i="46"/>
  <c r="B124" i="42"/>
  <c r="B124" i="43"/>
  <c r="B124" i="45"/>
  <c r="B124" i="46"/>
  <c r="B123" i="42"/>
  <c r="B123" i="43"/>
  <c r="B123" i="45"/>
  <c r="B123" i="46"/>
  <c r="B122" i="42"/>
  <c r="B122" i="43"/>
  <c r="B122" i="45"/>
  <c r="B122" i="46"/>
  <c r="B121" i="42"/>
  <c r="B121" i="43"/>
  <c r="B121" i="45"/>
  <c r="B121" i="46"/>
  <c r="B120" i="42"/>
  <c r="B120" i="43"/>
  <c r="B120" i="45"/>
  <c r="B120" i="46"/>
  <c r="B119" i="42"/>
  <c r="B119" i="43"/>
  <c r="B119" i="45"/>
  <c r="B119" i="46"/>
  <c r="H117" i="42"/>
  <c r="H117" i="43"/>
  <c r="H117" i="44"/>
  <c r="H117" i="46"/>
  <c r="H116" i="42"/>
  <c r="H116" i="43"/>
  <c r="H116" i="44"/>
  <c r="H116" i="46"/>
  <c r="H115" i="42"/>
  <c r="H115" i="43"/>
  <c r="H115" i="44"/>
  <c r="H115" i="46"/>
  <c r="G117" i="42"/>
  <c r="G117" i="43"/>
  <c r="G117" i="44"/>
  <c r="G117" i="46"/>
  <c r="G116" i="42"/>
  <c r="G116" i="43"/>
  <c r="G116" i="44"/>
  <c r="G116" i="46"/>
  <c r="G115" i="42"/>
  <c r="G115" i="43"/>
  <c r="G115" i="44"/>
  <c r="G115" i="46"/>
  <c r="F117" i="42"/>
  <c r="F117" i="43"/>
  <c r="F117" i="44"/>
  <c r="F117" i="46"/>
  <c r="F116" i="42"/>
  <c r="F116" i="43"/>
  <c r="F116" i="44"/>
  <c r="F116" i="46"/>
  <c r="F115" i="42"/>
  <c r="F115" i="43"/>
  <c r="F115" i="44"/>
  <c r="F115" i="46"/>
  <c r="D117" i="42"/>
  <c r="D117" i="43"/>
  <c r="D117" i="45"/>
  <c r="D117" i="46"/>
  <c r="D116" i="42"/>
  <c r="D116" i="43"/>
  <c r="D116" i="45"/>
  <c r="D116" i="46"/>
  <c r="D115" i="42"/>
  <c r="D115" i="43"/>
  <c r="D115" i="45"/>
  <c r="D115" i="46"/>
  <c r="C117" i="42"/>
  <c r="C117" i="43"/>
  <c r="C117" i="45"/>
  <c r="C117" i="46"/>
  <c r="C116" i="42"/>
  <c r="C116" i="43"/>
  <c r="C116" i="45"/>
  <c r="C116" i="46"/>
  <c r="C115" i="42"/>
  <c r="C115" i="43"/>
  <c r="C115" i="45"/>
  <c r="C115" i="46"/>
  <c r="B117" i="42"/>
  <c r="B117" i="43"/>
  <c r="B117" i="45"/>
  <c r="B117" i="46"/>
  <c r="B116" i="42"/>
  <c r="B116" i="43"/>
  <c r="B116" i="45"/>
  <c r="B116" i="46"/>
  <c r="B115" i="42"/>
  <c r="B115" i="43"/>
  <c r="B115" i="45"/>
  <c r="B115" i="46"/>
  <c r="L109" i="42"/>
  <c r="L109" i="43"/>
  <c r="L109" i="44"/>
  <c r="L109" i="46"/>
  <c r="L108" i="42"/>
  <c r="L108" i="43"/>
  <c r="L108" i="44"/>
  <c r="L108" i="46"/>
  <c r="L107" i="42"/>
  <c r="L107" i="43"/>
  <c r="L107" i="44"/>
  <c r="L107" i="46"/>
  <c r="L106" i="42"/>
  <c r="L106" i="43"/>
  <c r="L106" i="44"/>
  <c r="L106" i="46"/>
  <c r="L105" i="42"/>
  <c r="L105" i="43"/>
  <c r="L105" i="44"/>
  <c r="L105" i="46"/>
  <c r="L104" i="42"/>
  <c r="L104" i="43"/>
  <c r="L104" i="44"/>
  <c r="L104" i="46"/>
  <c r="L103" i="42"/>
  <c r="L103" i="43"/>
  <c r="L103" i="44"/>
  <c r="L103" i="46"/>
  <c r="K109" i="42"/>
  <c r="K109" i="43"/>
  <c r="K109" i="44"/>
  <c r="K109" i="46"/>
  <c r="K108" i="42"/>
  <c r="K108" i="43"/>
  <c r="K108" i="44"/>
  <c r="K108" i="46"/>
  <c r="K107" i="42"/>
  <c r="K107" i="43"/>
  <c r="K107" i="44"/>
  <c r="K107" i="46"/>
  <c r="K106" i="42"/>
  <c r="K106" i="43"/>
  <c r="K106" i="44"/>
  <c r="K106" i="46"/>
  <c r="K105" i="42"/>
  <c r="K105" i="43"/>
  <c r="K105" i="44"/>
  <c r="K105" i="46"/>
  <c r="K104" i="42"/>
  <c r="K104" i="43"/>
  <c r="K104" i="44"/>
  <c r="K104" i="46"/>
  <c r="K103" i="42"/>
  <c r="K103" i="43"/>
  <c r="K103" i="44"/>
  <c r="K103" i="46"/>
  <c r="J109" i="42"/>
  <c r="J109" i="43"/>
  <c r="J109" i="44"/>
  <c r="J109" i="46"/>
  <c r="J108" i="42"/>
  <c r="J108" i="43"/>
  <c r="J108" i="44"/>
  <c r="J108" i="46"/>
  <c r="J107" i="42"/>
  <c r="J107" i="43"/>
  <c r="J107" i="44"/>
  <c r="J107" i="46"/>
  <c r="J106" i="42"/>
  <c r="J106" i="43"/>
  <c r="J106" i="44"/>
  <c r="J106" i="46"/>
  <c r="J105" i="42"/>
  <c r="J105" i="43"/>
  <c r="J105" i="44"/>
  <c r="J105" i="46"/>
  <c r="J104" i="42"/>
  <c r="J104" i="43"/>
  <c r="J104" i="44"/>
  <c r="J104" i="46"/>
  <c r="J103" i="42"/>
  <c r="J103" i="43"/>
  <c r="J103" i="44"/>
  <c r="J103" i="46"/>
  <c r="I109" i="42"/>
  <c r="I109" i="43"/>
  <c r="I109" i="44"/>
  <c r="I109" i="46"/>
  <c r="I108" i="42"/>
  <c r="I108" i="43"/>
  <c r="I108" i="44"/>
  <c r="I108" i="46"/>
  <c r="I107" i="42"/>
  <c r="I107" i="43"/>
  <c r="I107" i="44"/>
  <c r="I107" i="46"/>
  <c r="I106" i="42"/>
  <c r="I106" i="43"/>
  <c r="I106" i="44"/>
  <c r="I106" i="46"/>
  <c r="I105" i="42"/>
  <c r="I105" i="43"/>
  <c r="I105" i="44"/>
  <c r="I105" i="46"/>
  <c r="I104" i="42"/>
  <c r="I104" i="43"/>
  <c r="I104" i="44"/>
  <c r="I104" i="46"/>
  <c r="I103" i="42"/>
  <c r="I103" i="43"/>
  <c r="I103" i="44"/>
  <c r="I103" i="46"/>
  <c r="H109" i="42"/>
  <c r="H109" i="43"/>
  <c r="H109" i="44"/>
  <c r="H109" i="46"/>
  <c r="H108" i="42"/>
  <c r="H108" i="43"/>
  <c r="H108" i="44"/>
  <c r="H108" i="46"/>
  <c r="H107" i="42"/>
  <c r="H107" i="43"/>
  <c r="H107" i="44"/>
  <c r="H107" i="46"/>
  <c r="H106" i="42"/>
  <c r="H106" i="43"/>
  <c r="H106" i="44"/>
  <c r="H106" i="46"/>
  <c r="H105" i="42"/>
  <c r="H105" i="43"/>
  <c r="H105" i="44"/>
  <c r="H105" i="46"/>
  <c r="H104" i="42"/>
  <c r="H104" i="43"/>
  <c r="H104" i="44"/>
  <c r="H104" i="46"/>
  <c r="H103" i="42"/>
  <c r="H103" i="43"/>
  <c r="H103" i="44"/>
  <c r="H103" i="46"/>
  <c r="L101" i="42"/>
  <c r="L101" i="43"/>
  <c r="L101" i="44"/>
  <c r="L101" i="46"/>
  <c r="L100" i="42"/>
  <c r="L100" i="43"/>
  <c r="L100" i="44"/>
  <c r="L100" i="46"/>
  <c r="L99" i="42"/>
  <c r="L99" i="43"/>
  <c r="L99" i="44"/>
  <c r="L99" i="46"/>
  <c r="L98" i="42"/>
  <c r="L98" i="43"/>
  <c r="L98" i="44"/>
  <c r="L98" i="46"/>
  <c r="K101" i="42"/>
  <c r="K101" i="43"/>
  <c r="K101" i="44"/>
  <c r="K101" i="46"/>
  <c r="K100" i="42"/>
  <c r="K100" i="43"/>
  <c r="K100" i="44"/>
  <c r="K100" i="46"/>
  <c r="K99" i="42"/>
  <c r="K99" i="43"/>
  <c r="K99" i="44"/>
  <c r="K99" i="46"/>
  <c r="K98" i="42"/>
  <c r="K98" i="43"/>
  <c r="K98" i="44"/>
  <c r="K98" i="46"/>
  <c r="J101" i="42"/>
  <c r="J101" i="43"/>
  <c r="J101" i="44"/>
  <c r="J101" i="46"/>
  <c r="J100" i="42"/>
  <c r="J100" i="43"/>
  <c r="J100" i="44"/>
  <c r="J100" i="46"/>
  <c r="J99" i="42"/>
  <c r="J99" i="43"/>
  <c r="J99" i="44"/>
  <c r="J99" i="46"/>
  <c r="J98" i="42"/>
  <c r="J98" i="43"/>
  <c r="J98" i="44"/>
  <c r="J98" i="46"/>
  <c r="I101" i="42"/>
  <c r="I101" i="43"/>
  <c r="I101" i="44"/>
  <c r="I101" i="46"/>
  <c r="I100" i="42"/>
  <c r="I100" i="43"/>
  <c r="I100" i="44"/>
  <c r="I100" i="46"/>
  <c r="I99" i="42"/>
  <c r="I99" i="43"/>
  <c r="I99" i="44"/>
  <c r="I99" i="46"/>
  <c r="I98" i="42"/>
  <c r="I98" i="43"/>
  <c r="I98" i="44"/>
  <c r="I98" i="46"/>
  <c r="H101" i="42"/>
  <c r="H101" i="43"/>
  <c r="H101" i="44"/>
  <c r="H101" i="46"/>
  <c r="H100" i="42"/>
  <c r="H100" i="43"/>
  <c r="H100" i="44"/>
  <c r="H100" i="46"/>
  <c r="H99" i="42"/>
  <c r="H99" i="43"/>
  <c r="H99" i="44"/>
  <c r="H99" i="46"/>
  <c r="H98" i="42"/>
  <c r="H98" i="43"/>
  <c r="H98" i="44"/>
  <c r="H98" i="46"/>
  <c r="F109" i="42"/>
  <c r="F109" i="43"/>
  <c r="F109" i="45"/>
  <c r="F109" i="46"/>
  <c r="F108" i="42"/>
  <c r="F108" i="43"/>
  <c r="F108" i="45"/>
  <c r="F108" i="46"/>
  <c r="F107" i="42"/>
  <c r="F107" i="43"/>
  <c r="F107" i="45"/>
  <c r="F107" i="46"/>
  <c r="F106" i="42"/>
  <c r="F106" i="43"/>
  <c r="F106" i="45"/>
  <c r="F106" i="46"/>
  <c r="F105" i="9"/>
  <c r="F105" i="42"/>
  <c r="F105" i="43"/>
  <c r="F105" i="45"/>
  <c r="F105" i="46"/>
  <c r="F104" i="42"/>
  <c r="F104" i="43"/>
  <c r="F104" i="45"/>
  <c r="F104" i="46"/>
  <c r="F103" i="42"/>
  <c r="F103" i="43"/>
  <c r="F103" i="45"/>
  <c r="F103" i="46"/>
  <c r="F101" i="42"/>
  <c r="F101" i="43"/>
  <c r="F101" i="45"/>
  <c r="F101" i="46"/>
  <c r="F100" i="42"/>
  <c r="F100" i="43"/>
  <c r="F100" i="45"/>
  <c r="F100" i="46"/>
  <c r="F99" i="9"/>
  <c r="F99" i="42"/>
  <c r="F99" i="43"/>
  <c r="F99" i="45"/>
  <c r="F99" i="46"/>
  <c r="F98" i="42"/>
  <c r="F98" i="43"/>
  <c r="F98" i="45"/>
  <c r="F98" i="46"/>
  <c r="E109" i="42"/>
  <c r="E109" i="43"/>
  <c r="E109" i="45"/>
  <c r="E109" i="46"/>
  <c r="E108" i="42"/>
  <c r="E108" i="43"/>
  <c r="E108" i="45"/>
  <c r="E108" i="46"/>
  <c r="E107" i="42"/>
  <c r="E107" i="43"/>
  <c r="E107" i="45"/>
  <c r="E107" i="46"/>
  <c r="E106" i="42"/>
  <c r="E106" i="43"/>
  <c r="E106" i="45"/>
  <c r="E106" i="46"/>
  <c r="E105" i="42"/>
  <c r="E105" i="43"/>
  <c r="E105" i="45"/>
  <c r="E105" i="46"/>
  <c r="E104" i="42"/>
  <c r="E104" i="43"/>
  <c r="E104" i="45"/>
  <c r="E104" i="46"/>
  <c r="E103" i="42"/>
  <c r="E103" i="43"/>
  <c r="E103" i="45"/>
  <c r="E103" i="46"/>
  <c r="E101" i="42"/>
  <c r="E101" i="43"/>
  <c r="E101" i="45"/>
  <c r="E101" i="46"/>
  <c r="E100" i="42"/>
  <c r="E100" i="43"/>
  <c r="E100" i="45"/>
  <c r="E100" i="46"/>
  <c r="E99" i="42"/>
  <c r="E99" i="43"/>
  <c r="E99" i="45"/>
  <c r="E99" i="46"/>
  <c r="E98" i="42"/>
  <c r="E98" i="43"/>
  <c r="E98" i="45"/>
  <c r="E98" i="46"/>
  <c r="D109" i="42"/>
  <c r="D109" i="43"/>
  <c r="D109" i="45"/>
  <c r="D109" i="46"/>
  <c r="D108" i="42"/>
  <c r="D108" i="43"/>
  <c r="D108" i="45"/>
  <c r="D108" i="46"/>
  <c r="D107" i="42"/>
  <c r="D107" i="43"/>
  <c r="D107" i="45"/>
  <c r="D107" i="46"/>
  <c r="D106" i="42"/>
  <c r="D106" i="43"/>
  <c r="D106" i="45"/>
  <c r="D106" i="46"/>
  <c r="D105" i="42"/>
  <c r="D105" i="43"/>
  <c r="D105" i="45"/>
  <c r="D105" i="46"/>
  <c r="D104" i="42"/>
  <c r="D104" i="43"/>
  <c r="D104" i="45"/>
  <c r="D104" i="46"/>
  <c r="D103" i="42"/>
  <c r="D103" i="43"/>
  <c r="D103" i="45"/>
  <c r="D103" i="46"/>
  <c r="D101" i="42"/>
  <c r="D101" i="43"/>
  <c r="D101" i="45"/>
  <c r="D101" i="46"/>
  <c r="D100" i="42"/>
  <c r="D100" i="43"/>
  <c r="D100" i="45"/>
  <c r="D100" i="46"/>
  <c r="D99" i="42"/>
  <c r="D99" i="43"/>
  <c r="D99" i="45"/>
  <c r="D99" i="46"/>
  <c r="D98" i="42"/>
  <c r="D98" i="43"/>
  <c r="D98" i="45"/>
  <c r="D98" i="46"/>
  <c r="C109" i="42"/>
  <c r="C109" i="43"/>
  <c r="C109" i="45"/>
  <c r="C109" i="46"/>
  <c r="C108" i="42"/>
  <c r="C108" i="43"/>
  <c r="C108" i="45"/>
  <c r="C108" i="46"/>
  <c r="C107" i="42"/>
  <c r="C107" i="43"/>
  <c r="C107" i="45"/>
  <c r="C107" i="46"/>
  <c r="C106" i="42"/>
  <c r="C106" i="43"/>
  <c r="C106" i="45"/>
  <c r="C106" i="46"/>
  <c r="C105" i="42"/>
  <c r="C105" i="43"/>
  <c r="C105" i="45"/>
  <c r="C105" i="46"/>
  <c r="C104" i="42"/>
  <c r="C104" i="43"/>
  <c r="C104" i="45"/>
  <c r="C104" i="46"/>
  <c r="C103" i="42"/>
  <c r="C103" i="43"/>
  <c r="C103" i="45"/>
  <c r="C103" i="46"/>
  <c r="C101" i="42"/>
  <c r="C101" i="43"/>
  <c r="C101" i="45"/>
  <c r="C101" i="46"/>
  <c r="C100" i="42"/>
  <c r="C100" i="43"/>
  <c r="C100" i="45"/>
  <c r="C100" i="46"/>
  <c r="C99" i="42"/>
  <c r="C99" i="43"/>
  <c r="C99" i="45"/>
  <c r="C99" i="46"/>
  <c r="C98" i="42"/>
  <c r="C98" i="43"/>
  <c r="C98" i="45"/>
  <c r="C98" i="46"/>
  <c r="B109" i="42"/>
  <c r="B109" i="43"/>
  <c r="B109" i="45"/>
  <c r="B109" i="46"/>
  <c r="B108" i="42"/>
  <c r="B108" i="43"/>
  <c r="B108" i="45"/>
  <c r="B108" i="46"/>
  <c r="B107" i="42"/>
  <c r="B107" i="43"/>
  <c r="B107" i="45"/>
  <c r="B107" i="46"/>
  <c r="B106" i="42"/>
  <c r="B106" i="43"/>
  <c r="B106" i="45"/>
  <c r="B106" i="46"/>
  <c r="B105" i="42"/>
  <c r="B105" i="43"/>
  <c r="B105" i="45"/>
  <c r="B105" i="46"/>
  <c r="B104" i="42"/>
  <c r="B104" i="43"/>
  <c r="B104" i="45"/>
  <c r="B104" i="46"/>
  <c r="B103" i="42"/>
  <c r="B103" i="43"/>
  <c r="B103" i="45"/>
  <c r="B103" i="46"/>
  <c r="B101" i="42"/>
  <c r="B101" i="43"/>
  <c r="B101" i="45"/>
  <c r="B101" i="46"/>
  <c r="B100" i="42"/>
  <c r="B100" i="43"/>
  <c r="B100" i="45"/>
  <c r="B100" i="46"/>
  <c r="B99" i="42"/>
  <c r="B99" i="43"/>
  <c r="B99" i="45"/>
  <c r="B99" i="46"/>
  <c r="B98" i="42"/>
  <c r="B98" i="43"/>
  <c r="B98" i="45"/>
  <c r="B98" i="46"/>
  <c r="D91" i="42"/>
  <c r="D91" i="43"/>
  <c r="D91" i="46"/>
  <c r="D90" i="42"/>
  <c r="D90" i="43"/>
  <c r="D90" i="44"/>
  <c r="D90" i="46"/>
  <c r="D89" i="42"/>
  <c r="D89" i="43"/>
  <c r="D89" i="44"/>
  <c r="D89" i="46"/>
  <c r="D88" i="42"/>
  <c r="D88" i="43"/>
  <c r="D88" i="44"/>
  <c r="D88" i="46"/>
  <c r="D87" i="42"/>
  <c r="D87" i="43"/>
  <c r="D87" i="44"/>
  <c r="D87" i="46"/>
  <c r="D86" i="42"/>
  <c r="D86" i="43"/>
  <c r="D86" i="44"/>
  <c r="D86" i="46"/>
  <c r="D85" i="42"/>
  <c r="D85" i="43"/>
  <c r="D85" i="44"/>
  <c r="D85" i="46"/>
  <c r="D83" i="42"/>
  <c r="D83" i="43"/>
  <c r="D83" i="44"/>
  <c r="D83" i="46"/>
  <c r="B91" i="42"/>
  <c r="B91" i="43"/>
  <c r="B91" i="45"/>
  <c r="B91" i="46"/>
  <c r="B90" i="42"/>
  <c r="B90" i="43"/>
  <c r="B90" i="45"/>
  <c r="B90" i="46"/>
  <c r="B89" i="42"/>
  <c r="B89" i="43"/>
  <c r="B89" i="45"/>
  <c r="B89" i="46"/>
  <c r="B88" i="42"/>
  <c r="B88" i="43"/>
  <c r="B88" i="45"/>
  <c r="B88" i="46"/>
  <c r="B87" i="42"/>
  <c r="B87" i="43"/>
  <c r="B87" i="45"/>
  <c r="B87" i="46"/>
  <c r="B86" i="42"/>
  <c r="B86" i="43"/>
  <c r="B86" i="45"/>
  <c r="B86" i="46"/>
  <c r="B85" i="42"/>
  <c r="B85" i="43"/>
  <c r="B85" i="45"/>
  <c r="B85" i="46"/>
  <c r="B83" i="42"/>
  <c r="B83" i="43"/>
  <c r="B83" i="45"/>
  <c r="B83" i="46"/>
  <c r="H76" i="42"/>
  <c r="H76" i="43"/>
  <c r="H76" i="44"/>
  <c r="H76" i="46"/>
  <c r="H75" i="42"/>
  <c r="H75" i="43"/>
  <c r="H75" i="44"/>
  <c r="H75" i="46"/>
  <c r="H74" i="42"/>
  <c r="H74" i="43"/>
  <c r="H74" i="44"/>
  <c r="H74" i="46"/>
  <c r="H73" i="42"/>
  <c r="H73" i="43"/>
  <c r="H73" i="44"/>
  <c r="H73" i="46"/>
  <c r="H72" i="42"/>
  <c r="H72" i="43"/>
  <c r="H72" i="44"/>
  <c r="H72" i="46"/>
  <c r="H71" i="42"/>
  <c r="H71" i="43"/>
  <c r="H71" i="44"/>
  <c r="H71" i="46"/>
  <c r="H70" i="42"/>
  <c r="H70" i="43"/>
  <c r="H70" i="44"/>
  <c r="H70" i="46"/>
  <c r="G76" i="42"/>
  <c r="G76" i="43"/>
  <c r="G76" i="44"/>
  <c r="G76" i="46"/>
  <c r="G75" i="42"/>
  <c r="G75" i="43"/>
  <c r="G75" i="44"/>
  <c r="G75" i="46"/>
  <c r="G74" i="42"/>
  <c r="G74" i="43"/>
  <c r="G74" i="44"/>
  <c r="G74" i="46"/>
  <c r="G73" i="42"/>
  <c r="G73" i="43"/>
  <c r="G73" i="44"/>
  <c r="G73" i="46"/>
  <c r="G72" i="42"/>
  <c r="G72" i="43"/>
  <c r="G72" i="44"/>
  <c r="G72" i="46"/>
  <c r="G71" i="42"/>
  <c r="G71" i="43"/>
  <c r="G71" i="44"/>
  <c r="G71" i="46"/>
  <c r="G70" i="42"/>
  <c r="G70" i="43"/>
  <c r="G70" i="44"/>
  <c r="G70" i="46"/>
  <c r="F76" i="42"/>
  <c r="F76" i="43"/>
  <c r="F76" i="44"/>
  <c r="F76" i="46"/>
  <c r="F75" i="42"/>
  <c r="F75" i="43"/>
  <c r="F75" i="44"/>
  <c r="F75" i="46"/>
  <c r="F74" i="42"/>
  <c r="F74" i="43"/>
  <c r="F74" i="44"/>
  <c r="F74" i="46"/>
  <c r="F73" i="42"/>
  <c r="F73" i="43"/>
  <c r="F73" i="44"/>
  <c r="F73" i="46"/>
  <c r="F72" i="42"/>
  <c r="F72" i="43"/>
  <c r="F72" i="44"/>
  <c r="F72" i="46"/>
  <c r="F71" i="42"/>
  <c r="F71" i="43"/>
  <c r="F71" i="44"/>
  <c r="F71" i="46"/>
  <c r="F70" i="42"/>
  <c r="F70" i="43"/>
  <c r="F70" i="44"/>
  <c r="F70" i="46"/>
  <c r="H68" i="42"/>
  <c r="H68" i="43"/>
  <c r="H68" i="44"/>
  <c r="H68" i="46"/>
  <c r="H67" i="42"/>
  <c r="H67" i="43"/>
  <c r="H67" i="44"/>
  <c r="H67" i="46"/>
  <c r="H66" i="42"/>
  <c r="H66" i="43"/>
  <c r="H66" i="44"/>
  <c r="H66" i="46"/>
  <c r="H65" i="42"/>
  <c r="H65" i="43"/>
  <c r="H65" i="44"/>
  <c r="H65" i="46"/>
  <c r="H64" i="42"/>
  <c r="H64" i="43"/>
  <c r="H64" i="44"/>
  <c r="H64" i="46"/>
  <c r="H63" i="42"/>
  <c r="H63" i="43"/>
  <c r="H63" i="44"/>
  <c r="H63" i="46"/>
  <c r="H62" i="42"/>
  <c r="H62" i="43"/>
  <c r="H62" i="44"/>
  <c r="H62" i="46"/>
  <c r="H61" i="42"/>
  <c r="H61" i="43"/>
  <c r="H61" i="44"/>
  <c r="H61" i="46"/>
  <c r="H60" i="42"/>
  <c r="H60" i="43"/>
  <c r="H60" i="44"/>
  <c r="H60" i="46"/>
  <c r="H59" i="42"/>
  <c r="H59" i="43"/>
  <c r="H59" i="44"/>
  <c r="H59" i="46"/>
  <c r="H58" i="42"/>
  <c r="H58" i="43"/>
  <c r="H58" i="44"/>
  <c r="H58" i="46"/>
  <c r="H57" i="42"/>
  <c r="H57" i="43"/>
  <c r="H57" i="44"/>
  <c r="H57" i="46"/>
  <c r="G68" i="42"/>
  <c r="G68" i="43"/>
  <c r="G68" i="44"/>
  <c r="G68" i="46"/>
  <c r="G67" i="42"/>
  <c r="G67" i="43"/>
  <c r="G67" i="44"/>
  <c r="G67" i="46"/>
  <c r="G66" i="42"/>
  <c r="G66" i="43"/>
  <c r="G66" i="44"/>
  <c r="G66" i="46"/>
  <c r="G65" i="42"/>
  <c r="G65" i="43"/>
  <c r="G65" i="44"/>
  <c r="G65" i="46"/>
  <c r="G64" i="42"/>
  <c r="G64" i="43"/>
  <c r="G64" i="44"/>
  <c r="G64" i="46"/>
  <c r="G63" i="42"/>
  <c r="G63" i="43"/>
  <c r="G63" i="44"/>
  <c r="G63" i="46"/>
  <c r="G62" i="42"/>
  <c r="G62" i="43"/>
  <c r="G62" i="44"/>
  <c r="G62" i="46"/>
  <c r="G61" i="42"/>
  <c r="G61" i="43"/>
  <c r="G61" i="44"/>
  <c r="G61" i="46"/>
  <c r="G60" i="42"/>
  <c r="G60" i="43"/>
  <c r="G60" i="44"/>
  <c r="G60" i="46"/>
  <c r="G59" i="42"/>
  <c r="G59" i="43"/>
  <c r="G59" i="44"/>
  <c r="G59" i="46"/>
  <c r="G58" i="42"/>
  <c r="G58" i="43"/>
  <c r="G58" i="44"/>
  <c r="G58" i="46"/>
  <c r="G57" i="42"/>
  <c r="G57" i="43"/>
  <c r="G57" i="44"/>
  <c r="G57" i="46"/>
  <c r="F68" i="42"/>
  <c r="F68" i="43"/>
  <c r="F68" i="44"/>
  <c r="F68" i="46"/>
  <c r="F67" i="42"/>
  <c r="F67" i="43"/>
  <c r="F67" i="44"/>
  <c r="F67" i="46"/>
  <c r="F66" i="42"/>
  <c r="F66" i="43"/>
  <c r="F66" i="44"/>
  <c r="F66" i="46"/>
  <c r="F65" i="42"/>
  <c r="F65" i="43"/>
  <c r="F65" i="44"/>
  <c r="F65" i="46"/>
  <c r="F64" i="42"/>
  <c r="F64" i="43"/>
  <c r="F64" i="44"/>
  <c r="F64" i="46"/>
  <c r="F63" i="42"/>
  <c r="F63" i="43"/>
  <c r="F63" i="44"/>
  <c r="F63" i="46"/>
  <c r="F62" i="42"/>
  <c r="F62" i="43"/>
  <c r="F62" i="44"/>
  <c r="F62" i="46"/>
  <c r="F61" i="42"/>
  <c r="F61" i="43"/>
  <c r="F61" i="44"/>
  <c r="F61" i="46"/>
  <c r="F60" i="42"/>
  <c r="F60" i="43"/>
  <c r="F60" i="44"/>
  <c r="F60" i="46"/>
  <c r="F59" i="42"/>
  <c r="F59" i="43"/>
  <c r="F59" i="44"/>
  <c r="F59" i="46"/>
  <c r="F58" i="42"/>
  <c r="F58" i="43"/>
  <c r="F58" i="44"/>
  <c r="F58" i="46"/>
  <c r="F57" i="42"/>
  <c r="F57" i="43"/>
  <c r="F57" i="44"/>
  <c r="F57" i="46"/>
  <c r="D76" i="42"/>
  <c r="D76" i="43"/>
  <c r="D76" i="45"/>
  <c r="D76" i="46"/>
  <c r="D75" i="42"/>
  <c r="D75" i="43"/>
  <c r="D75" i="45"/>
  <c r="D75" i="46"/>
  <c r="D74" i="42"/>
  <c r="D74" i="43"/>
  <c r="D74" i="45"/>
  <c r="D74" i="46"/>
  <c r="D73" i="42"/>
  <c r="D73" i="43"/>
  <c r="D73" i="45"/>
  <c r="D73" i="46"/>
  <c r="D72" i="42"/>
  <c r="D72" i="43"/>
  <c r="D72" i="45"/>
  <c r="D72" i="46"/>
  <c r="D71" i="42"/>
  <c r="D71" i="43"/>
  <c r="D71" i="45"/>
  <c r="D71" i="46"/>
  <c r="D70" i="42"/>
  <c r="D70" i="43"/>
  <c r="D70" i="45"/>
  <c r="D70" i="46"/>
  <c r="C76" i="41"/>
  <c r="C76" i="9"/>
  <c r="C76" i="14"/>
  <c r="C76" i="42"/>
  <c r="C76" i="43"/>
  <c r="C76" i="45"/>
  <c r="C76" i="46"/>
  <c r="C75" i="42"/>
  <c r="C75" i="43"/>
  <c r="C75" i="45"/>
  <c r="C75" i="46"/>
  <c r="C74" i="42"/>
  <c r="C74" i="43"/>
  <c r="C74" i="45"/>
  <c r="C74" i="46"/>
  <c r="C73" i="42"/>
  <c r="C73" i="43"/>
  <c r="C73" i="45"/>
  <c r="C73" i="46"/>
  <c r="C72" i="42"/>
  <c r="C72" i="43"/>
  <c r="C72" i="45"/>
  <c r="C72" i="46"/>
  <c r="C71" i="42"/>
  <c r="C71" i="43"/>
  <c r="C71" i="45"/>
  <c r="C71" i="46"/>
  <c r="C70" i="42"/>
  <c r="C70" i="43"/>
  <c r="C70" i="45"/>
  <c r="C70" i="46"/>
  <c r="B76" i="41"/>
  <c r="B76" i="9"/>
  <c r="B76" i="14"/>
  <c r="B76" i="42"/>
  <c r="B76" i="43"/>
  <c r="B76" i="45"/>
  <c r="B76" i="46"/>
  <c r="B75" i="42"/>
  <c r="B75" i="43"/>
  <c r="B75" i="45"/>
  <c r="B75" i="46"/>
  <c r="B74" i="42"/>
  <c r="B74" i="43"/>
  <c r="B74" i="45"/>
  <c r="B74" i="46"/>
  <c r="B73" i="42"/>
  <c r="B73" i="43"/>
  <c r="B73" i="45"/>
  <c r="B73" i="46"/>
  <c r="B72" i="42"/>
  <c r="B72" i="43"/>
  <c r="B72" i="45"/>
  <c r="B72" i="46"/>
  <c r="B71" i="42"/>
  <c r="B71" i="43"/>
  <c r="B71" i="45"/>
  <c r="B71" i="46"/>
  <c r="B70" i="42"/>
  <c r="B70" i="43"/>
  <c r="B70" i="45"/>
  <c r="B70" i="46"/>
  <c r="D68" i="46"/>
  <c r="D67" i="43"/>
  <c r="D67" i="45"/>
  <c r="D67" i="46"/>
  <c r="D66" i="42"/>
  <c r="D66" i="43"/>
  <c r="D66" i="45"/>
  <c r="D66" i="46"/>
  <c r="D65" i="42"/>
  <c r="D65" i="43"/>
  <c r="D65" i="45"/>
  <c r="D65" i="46"/>
  <c r="D64" i="42"/>
  <c r="D64" i="43"/>
  <c r="D64" i="45"/>
  <c r="D64" i="46"/>
  <c r="D63" i="42"/>
  <c r="D63" i="43"/>
  <c r="D63" i="45"/>
  <c r="D63" i="46"/>
  <c r="D62" i="42"/>
  <c r="D62" i="43"/>
  <c r="D62" i="45"/>
  <c r="D62" i="46"/>
  <c r="D61" i="42"/>
  <c r="D61" i="43"/>
  <c r="D61" i="45"/>
  <c r="D61" i="46"/>
  <c r="D60" i="42"/>
  <c r="D60" i="43"/>
  <c r="D60" i="45"/>
  <c r="D60" i="46"/>
  <c r="D59" i="42"/>
  <c r="D59" i="43"/>
  <c r="D59" i="45"/>
  <c r="D59" i="46"/>
  <c r="D58" i="42"/>
  <c r="D58" i="43"/>
  <c r="D58" i="45"/>
  <c r="D58" i="46"/>
  <c r="D57" i="42"/>
  <c r="D57" i="43"/>
  <c r="D57" i="45"/>
  <c r="D57" i="46"/>
  <c r="C68" i="46"/>
  <c r="C67" i="43"/>
  <c r="C67" i="45"/>
  <c r="C67" i="46"/>
  <c r="C66" i="42"/>
  <c r="C66" i="43"/>
  <c r="C66" i="45"/>
  <c r="C66" i="46"/>
  <c r="C65" i="42"/>
  <c r="C65" i="43"/>
  <c r="C65" i="45"/>
  <c r="C65" i="46"/>
  <c r="C64" i="42"/>
  <c r="C64" i="43"/>
  <c r="C64" i="45"/>
  <c r="C64" i="46"/>
  <c r="C63" i="42"/>
  <c r="C63" i="43"/>
  <c r="C63" i="45"/>
  <c r="C63" i="46"/>
  <c r="C62" i="42"/>
  <c r="C62" i="43"/>
  <c r="C62" i="45"/>
  <c r="C62" i="46"/>
  <c r="C61" i="42"/>
  <c r="C61" i="43"/>
  <c r="C61" i="45"/>
  <c r="C61" i="46"/>
  <c r="C60" i="42"/>
  <c r="C60" i="43"/>
  <c r="C60" i="45"/>
  <c r="C60" i="46"/>
  <c r="C59" i="42"/>
  <c r="C59" i="43"/>
  <c r="C59" i="45"/>
  <c r="C59" i="46"/>
  <c r="C58" i="42"/>
  <c r="C58" i="43"/>
  <c r="C58" i="45"/>
  <c r="C58" i="46"/>
  <c r="C57" i="42"/>
  <c r="C57" i="43"/>
  <c r="C57" i="45"/>
  <c r="C57" i="46"/>
  <c r="B68" i="46"/>
  <c r="B67" i="43"/>
  <c r="B67" i="45"/>
  <c r="B67" i="46"/>
  <c r="B66" i="42"/>
  <c r="B66" i="43"/>
  <c r="B66" i="45"/>
  <c r="B66" i="46"/>
  <c r="B65" i="42"/>
  <c r="B65" i="43"/>
  <c r="B65" i="45"/>
  <c r="B65" i="46"/>
  <c r="B64" i="42"/>
  <c r="B64" i="43"/>
  <c r="B64" i="45"/>
  <c r="B64" i="46"/>
  <c r="B63" i="42"/>
  <c r="B63" i="43"/>
  <c r="B63" i="45"/>
  <c r="B63" i="46"/>
  <c r="B62" i="42"/>
  <c r="B62" i="43"/>
  <c r="B62" i="45"/>
  <c r="B62" i="46"/>
  <c r="B61" i="42"/>
  <c r="B61" i="43"/>
  <c r="B61" i="45"/>
  <c r="B61" i="46"/>
  <c r="B60" i="42"/>
  <c r="B60" i="43"/>
  <c r="B60" i="45"/>
  <c r="B60" i="46"/>
  <c r="B59" i="42"/>
  <c r="B59" i="43"/>
  <c r="B59" i="45"/>
  <c r="B59" i="46"/>
  <c r="B58" i="42"/>
  <c r="B58" i="43"/>
  <c r="B58" i="45"/>
  <c r="B58" i="46"/>
  <c r="B57" i="42"/>
  <c r="B57" i="43"/>
  <c r="B57" i="45"/>
  <c r="B57" i="46"/>
  <c r="F51" i="42"/>
  <c r="F51" i="43"/>
  <c r="F51" i="44"/>
  <c r="F51" i="46"/>
  <c r="F50" i="42"/>
  <c r="F50" i="43"/>
  <c r="F50" i="44"/>
  <c r="F50" i="46"/>
  <c r="F49" i="42"/>
  <c r="F49" i="43"/>
  <c r="F49" i="44"/>
  <c r="F49" i="46"/>
  <c r="F48" i="42"/>
  <c r="F48" i="43"/>
  <c r="F48" i="44"/>
  <c r="F48" i="46"/>
  <c r="F47" i="42"/>
  <c r="F47" i="43"/>
  <c r="F47" i="44"/>
  <c r="F47" i="46"/>
  <c r="F46" i="42"/>
  <c r="F46" i="43"/>
  <c r="F46" i="44"/>
  <c r="F46" i="46"/>
  <c r="F45" i="42"/>
  <c r="F45" i="43"/>
  <c r="F45" i="44"/>
  <c r="F45" i="46"/>
  <c r="E51" i="42"/>
  <c r="E51" i="43"/>
  <c r="E51" i="44"/>
  <c r="E51" i="46"/>
  <c r="E50" i="42"/>
  <c r="E50" i="43"/>
  <c r="E50" i="44"/>
  <c r="E50" i="46"/>
  <c r="E49" i="42"/>
  <c r="E49" i="43"/>
  <c r="E49" i="44"/>
  <c r="E49" i="46"/>
  <c r="E48" i="42"/>
  <c r="E48" i="43"/>
  <c r="E48" i="44"/>
  <c r="E48" i="46"/>
  <c r="E47" i="42"/>
  <c r="E47" i="43"/>
  <c r="E47" i="44"/>
  <c r="E47" i="46"/>
  <c r="E46" i="42"/>
  <c r="E46" i="43"/>
  <c r="E46" i="44"/>
  <c r="E46" i="46"/>
  <c r="E45" i="42"/>
  <c r="E45" i="43"/>
  <c r="E45" i="44"/>
  <c r="E45" i="46"/>
  <c r="C41" i="11"/>
  <c r="C51" i="11"/>
  <c r="C51" i="42"/>
  <c r="C51" i="43"/>
  <c r="C51" i="45"/>
  <c r="C51" i="46"/>
  <c r="C50" i="42"/>
  <c r="C50" i="43"/>
  <c r="C50" i="45"/>
  <c r="C50" i="46"/>
  <c r="C49" i="42"/>
  <c r="C49" i="43"/>
  <c r="C49" i="45"/>
  <c r="C49" i="46"/>
  <c r="C48" i="42"/>
  <c r="C48" i="43"/>
  <c r="C48" i="45"/>
  <c r="C48" i="46"/>
  <c r="C37" i="9"/>
  <c r="C47" i="9"/>
  <c r="C47" i="42"/>
  <c r="C47" i="43"/>
  <c r="C47" i="45"/>
  <c r="C47" i="46"/>
  <c r="C46" i="9"/>
  <c r="C46" i="42"/>
  <c r="C46" i="43"/>
  <c r="C46" i="45"/>
  <c r="C46" i="46"/>
  <c r="C45" i="42"/>
  <c r="C45" i="43"/>
  <c r="C45" i="45"/>
  <c r="C45" i="46"/>
  <c r="B51" i="42"/>
  <c r="B51" i="43"/>
  <c r="B51" i="45"/>
  <c r="B51" i="46"/>
  <c r="B50" i="42"/>
  <c r="B50" i="43"/>
  <c r="B50" i="45"/>
  <c r="B50" i="46"/>
  <c r="B49" i="42"/>
  <c r="B49" i="43"/>
  <c r="B49" i="45"/>
  <c r="B49" i="46"/>
  <c r="B48" i="42"/>
  <c r="B48" i="43"/>
  <c r="B48" i="45"/>
  <c r="B48" i="46"/>
  <c r="B47" i="42"/>
  <c r="B47" i="43"/>
  <c r="B47" i="45"/>
  <c r="B47" i="46"/>
  <c r="B46" i="42"/>
  <c r="B46" i="43"/>
  <c r="B46" i="45"/>
  <c r="B46" i="46"/>
  <c r="B45" i="42"/>
  <c r="B45" i="43"/>
  <c r="B45" i="45"/>
  <c r="B45" i="46"/>
  <c r="F43" i="42"/>
  <c r="F43" i="43"/>
  <c r="F43" i="44"/>
  <c r="F43" i="46"/>
  <c r="F42" i="42"/>
  <c r="F42" i="43"/>
  <c r="F42" i="44"/>
  <c r="F42" i="46"/>
  <c r="F41" i="42"/>
  <c r="F41" i="43"/>
  <c r="F41" i="44"/>
  <c r="F41" i="46"/>
  <c r="E43" i="42"/>
  <c r="E43" i="43"/>
  <c r="E43" i="44"/>
  <c r="E43" i="46"/>
  <c r="E42" i="42"/>
  <c r="E42" i="43"/>
  <c r="E42" i="44"/>
  <c r="E42" i="46"/>
  <c r="E41" i="1"/>
  <c r="E41" i="42"/>
  <c r="E41" i="43"/>
  <c r="E41" i="44"/>
  <c r="E41" i="46"/>
  <c r="C43" i="42"/>
  <c r="C43" i="43"/>
  <c r="C43" i="45"/>
  <c r="C43" i="46"/>
  <c r="C42" i="42"/>
  <c r="C42" i="43"/>
  <c r="C42" i="45"/>
  <c r="C42" i="46"/>
  <c r="C41" i="9"/>
  <c r="C41" i="42"/>
  <c r="C41" i="43"/>
  <c r="C41" i="45"/>
  <c r="C41" i="46"/>
  <c r="B43" i="42"/>
  <c r="B43" i="43"/>
  <c r="B43" i="45"/>
  <c r="B43" i="46"/>
  <c r="B42" i="42"/>
  <c r="B42" i="43"/>
  <c r="B42" i="45"/>
  <c r="B42" i="46"/>
  <c r="B41" i="42"/>
  <c r="B41" i="43"/>
  <c r="B41" i="45"/>
  <c r="B41" i="46"/>
  <c r="F39" i="42"/>
  <c r="F39" i="43"/>
  <c r="F39" i="44"/>
  <c r="F39" i="46"/>
  <c r="F38" i="42"/>
  <c r="F38" i="43"/>
  <c r="F38" i="44"/>
  <c r="F38" i="46"/>
  <c r="F37" i="42"/>
  <c r="F37" i="43"/>
  <c r="F37" i="44"/>
  <c r="F37" i="46"/>
  <c r="F36" i="42"/>
  <c r="F36" i="43"/>
  <c r="F36" i="44"/>
  <c r="F36" i="46"/>
  <c r="F35" i="42"/>
  <c r="F35" i="43"/>
  <c r="F35" i="44"/>
  <c r="F35" i="46"/>
  <c r="E39" i="42"/>
  <c r="E39" i="43"/>
  <c r="E39" i="44"/>
  <c r="E39" i="46"/>
  <c r="E38" i="42"/>
  <c r="E38" i="43"/>
  <c r="E38" i="44"/>
  <c r="E38" i="46"/>
  <c r="E37" i="42"/>
  <c r="E37" i="43"/>
  <c r="E37" i="44"/>
  <c r="E37" i="46"/>
  <c r="E36" i="42"/>
  <c r="E36" i="43"/>
  <c r="E36" i="44"/>
  <c r="E36" i="46"/>
  <c r="E35" i="42"/>
  <c r="E35" i="43"/>
  <c r="E35" i="44"/>
  <c r="E35" i="46"/>
  <c r="C38" i="42"/>
  <c r="C38" i="43"/>
  <c r="C38" i="46"/>
  <c r="C37" i="42"/>
  <c r="C37" i="43"/>
  <c r="C37" i="45"/>
  <c r="C37" i="46"/>
  <c r="C36" i="42"/>
  <c r="C36" i="43"/>
  <c r="C36" i="45"/>
  <c r="C36" i="46"/>
  <c r="C35" i="42"/>
  <c r="C35" i="43"/>
  <c r="C35" i="45"/>
  <c r="C35" i="46"/>
  <c r="B38" i="42"/>
  <c r="B38" i="43"/>
  <c r="B38" i="46"/>
  <c r="B37" i="42"/>
  <c r="B37" i="43"/>
  <c r="B37" i="45"/>
  <c r="B37" i="46"/>
  <c r="B36" i="42"/>
  <c r="B36" i="43"/>
  <c r="B36" i="45"/>
  <c r="B36" i="46"/>
  <c r="B35" i="42"/>
  <c r="B35" i="43"/>
  <c r="B35" i="45"/>
  <c r="B35" i="46"/>
  <c r="F29" i="8"/>
  <c r="F29" i="42"/>
  <c r="F29" i="43"/>
  <c r="F29" i="44"/>
  <c r="F29" i="46"/>
  <c r="F28" i="42"/>
  <c r="F28" i="43"/>
  <c r="F28" i="44"/>
  <c r="F28" i="46"/>
  <c r="F27" i="42"/>
  <c r="F27" i="43"/>
  <c r="F27" i="44"/>
  <c r="F27" i="46"/>
  <c r="F26" i="42"/>
  <c r="F26" i="43"/>
  <c r="F26" i="44"/>
  <c r="F26" i="46"/>
  <c r="F25" i="42"/>
  <c r="F25" i="43"/>
  <c r="F25" i="44"/>
  <c r="F25" i="46"/>
  <c r="F14" i="1"/>
  <c r="F24" i="1"/>
  <c r="F24" i="42"/>
  <c r="F24" i="43"/>
  <c r="F24" i="44"/>
  <c r="F24" i="46"/>
  <c r="F23" i="1"/>
  <c r="F23" i="42"/>
  <c r="F23" i="43"/>
  <c r="F23" i="44"/>
  <c r="F23" i="46"/>
  <c r="E29" i="42"/>
  <c r="E29" i="43"/>
  <c r="E29" i="44"/>
  <c r="E29" i="46"/>
  <c r="E28" i="42"/>
  <c r="E28" i="43"/>
  <c r="E28" i="44"/>
  <c r="E28" i="46"/>
  <c r="E27" i="42"/>
  <c r="E27" i="43"/>
  <c r="E27" i="44"/>
  <c r="E27" i="46"/>
  <c r="E26" i="42"/>
  <c r="E26" i="43"/>
  <c r="E26" i="44"/>
  <c r="E26" i="46"/>
  <c r="E25" i="42"/>
  <c r="E25" i="43"/>
  <c r="E25" i="44"/>
  <c r="E25" i="46"/>
  <c r="E24" i="1"/>
  <c r="E24" i="42"/>
  <c r="E24" i="43"/>
  <c r="E24" i="44"/>
  <c r="E24" i="46"/>
  <c r="E23" i="42"/>
  <c r="E23" i="43"/>
  <c r="E23" i="44"/>
  <c r="E23" i="46"/>
  <c r="C29" i="5"/>
  <c r="C29" i="9"/>
  <c r="C29" i="14"/>
  <c r="C29" i="42"/>
  <c r="C29" i="43"/>
  <c r="C29" i="45"/>
  <c r="C29" i="46"/>
  <c r="C28" i="42"/>
  <c r="C28" i="43"/>
  <c r="C28" i="45"/>
  <c r="C28" i="46"/>
  <c r="C27" i="42"/>
  <c r="C27" i="43"/>
  <c r="C27" i="45"/>
  <c r="C27" i="46"/>
  <c r="C26" i="42"/>
  <c r="C26" i="43"/>
  <c r="C26" i="45"/>
  <c r="C26" i="46"/>
  <c r="C25" i="9"/>
  <c r="C25" i="42"/>
  <c r="C25" i="43"/>
  <c r="C25" i="45"/>
  <c r="C25" i="46"/>
  <c r="C24" i="42"/>
  <c r="C24" i="43"/>
  <c r="C24" i="45"/>
  <c r="C24" i="46"/>
  <c r="C23" i="9"/>
  <c r="C23" i="42"/>
  <c r="C23" i="43"/>
  <c r="C23" i="45"/>
  <c r="C23" i="46"/>
  <c r="B29" i="14"/>
  <c r="B29" i="42"/>
  <c r="B29" i="43"/>
  <c r="B29" i="45"/>
  <c r="B29" i="46"/>
  <c r="B28" i="42"/>
  <c r="B28" i="43"/>
  <c r="B28" i="45"/>
  <c r="B28" i="46"/>
  <c r="B27" i="42"/>
  <c r="B27" i="43"/>
  <c r="B27" i="45"/>
  <c r="B27" i="46"/>
  <c r="B26" i="42"/>
  <c r="B26" i="43"/>
  <c r="B26" i="45"/>
  <c r="B26" i="46"/>
  <c r="B25" i="42"/>
  <c r="B25" i="43"/>
  <c r="B25" i="45"/>
  <c r="B25" i="46"/>
  <c r="B24" i="42"/>
  <c r="B24" i="43"/>
  <c r="B24" i="45"/>
  <c r="B24" i="46"/>
  <c r="B23" i="42"/>
  <c r="B23" i="43"/>
  <c r="B23" i="45"/>
  <c r="B23" i="46"/>
  <c r="F21" i="42"/>
  <c r="F21" i="43"/>
  <c r="F21" i="44"/>
  <c r="F21" i="46"/>
  <c r="F20" i="42"/>
  <c r="F20" i="43"/>
  <c r="F20" i="44"/>
  <c r="F20" i="46"/>
  <c r="F19" i="1"/>
  <c r="F19" i="8"/>
  <c r="F19" i="42"/>
  <c r="F19" i="43"/>
  <c r="F19" i="44"/>
  <c r="F19" i="46"/>
  <c r="E21" i="42"/>
  <c r="E21" i="43"/>
  <c r="E21" i="44"/>
  <c r="E21" i="46"/>
  <c r="E20" i="42"/>
  <c r="E20" i="43"/>
  <c r="E20" i="44"/>
  <c r="E20" i="46"/>
  <c r="E19" i="42"/>
  <c r="E19" i="43"/>
  <c r="E19" i="44"/>
  <c r="C21" i="41"/>
  <c r="C21" i="9"/>
  <c r="C21" i="42"/>
  <c r="C21" i="43"/>
  <c r="C21" i="45"/>
  <c r="C21" i="46"/>
  <c r="C20" i="41"/>
  <c r="C20" i="9"/>
  <c r="C20" i="42"/>
  <c r="C20" i="43"/>
  <c r="C20" i="45"/>
  <c r="C20" i="46"/>
  <c r="C19" i="9"/>
  <c r="C19" i="42"/>
  <c r="C19" i="43"/>
  <c r="C19" i="45"/>
  <c r="C19" i="46"/>
  <c r="B21" i="41"/>
  <c r="B21" i="42"/>
  <c r="B21" i="43"/>
  <c r="B21" i="45"/>
  <c r="B21" i="46"/>
  <c r="B20" i="41"/>
  <c r="B20" i="42"/>
  <c r="B20" i="43"/>
  <c r="B20" i="45"/>
  <c r="B20" i="46"/>
  <c r="B19" i="42"/>
  <c r="B19" i="43"/>
  <c r="B19" i="45"/>
  <c r="B19" i="46"/>
  <c r="F17" i="42"/>
  <c r="F17" i="43"/>
  <c r="F17" i="44"/>
  <c r="F17" i="46"/>
  <c r="F16" i="42"/>
  <c r="F16" i="43"/>
  <c r="F16" i="44"/>
  <c r="F16" i="46"/>
  <c r="F15" i="42"/>
  <c r="F15" i="43"/>
  <c r="F15" i="44"/>
  <c r="F15" i="46"/>
  <c r="F14" i="42"/>
  <c r="F14" i="43"/>
  <c r="F14" i="44"/>
  <c r="F14" i="46"/>
  <c r="F13" i="42"/>
  <c r="F13" i="43"/>
  <c r="F13" i="44"/>
  <c r="F13" i="46"/>
  <c r="F12" i="42"/>
  <c r="F12" i="43"/>
  <c r="F12" i="46"/>
  <c r="F11" i="42"/>
  <c r="F11" i="43"/>
  <c r="F11" i="46"/>
  <c r="E17" i="42"/>
  <c r="E17" i="43"/>
  <c r="E17" i="44"/>
  <c r="E17" i="46"/>
  <c r="E16" i="42"/>
  <c r="E16" i="43"/>
  <c r="E16" i="44"/>
  <c r="E16" i="46"/>
  <c r="E15" i="42"/>
  <c r="E15" i="43"/>
  <c r="E15" i="44"/>
  <c r="E15" i="46"/>
  <c r="E14" i="42"/>
  <c r="E14" i="43"/>
  <c r="E14" i="44"/>
  <c r="E14" i="46"/>
  <c r="E13" i="42"/>
  <c r="E13" i="43"/>
  <c r="E13" i="44"/>
  <c r="E13" i="46"/>
  <c r="E12" i="42"/>
  <c r="E12" i="43"/>
  <c r="E12" i="46"/>
  <c r="E11" i="42"/>
  <c r="E11" i="43"/>
  <c r="E11" i="46"/>
  <c r="C14" i="42"/>
  <c r="C14" i="43"/>
  <c r="C14" i="45"/>
  <c r="C14" i="46"/>
  <c r="C13" i="42"/>
  <c r="C13" i="43"/>
  <c r="C13" i="45"/>
  <c r="C13" i="46"/>
  <c r="C12" i="41"/>
  <c r="C12" i="42"/>
  <c r="C12" i="43"/>
  <c r="C12" i="45"/>
  <c r="C12" i="46"/>
  <c r="C11" i="41"/>
  <c r="C11" i="42"/>
  <c r="C11" i="43"/>
  <c r="C11" i="45"/>
  <c r="C11" i="46"/>
  <c r="C15" i="41"/>
  <c r="C15" i="9"/>
  <c r="C15" i="12"/>
  <c r="C15" i="42"/>
  <c r="C15" i="43"/>
  <c r="C15" i="45"/>
  <c r="C15" i="46"/>
  <c r="B15" i="41"/>
  <c r="B15" i="12"/>
  <c r="B15" i="42"/>
  <c r="B15" i="43"/>
  <c r="B15" i="45"/>
  <c r="B15" i="46"/>
  <c r="B14" i="42"/>
  <c r="B14" i="43"/>
  <c r="B14" i="45"/>
  <c r="B14" i="46"/>
  <c r="B13" i="42"/>
  <c r="B13" i="43"/>
  <c r="B13" i="45"/>
  <c r="B13" i="46"/>
  <c r="B12" i="41"/>
  <c r="B12" i="42"/>
  <c r="B12" i="43"/>
  <c r="B12" i="45"/>
  <c r="B12" i="46"/>
  <c r="B11" i="41"/>
  <c r="B11" i="42"/>
  <c r="B11" i="43"/>
  <c r="B11" i="45"/>
  <c r="B11" i="46"/>
  <c r="F10" i="42"/>
  <c r="F10" i="43"/>
  <c r="F10" i="44"/>
  <c r="F10" i="46"/>
  <c r="E10" i="42"/>
  <c r="E10" i="43"/>
  <c r="E10" i="44"/>
  <c r="E10" i="46"/>
  <c r="C10" i="41"/>
  <c r="C10" i="42"/>
  <c r="C10" i="43"/>
  <c r="C10" i="28"/>
  <c r="C10" i="45"/>
  <c r="C10" i="46"/>
  <c r="B10" i="41"/>
  <c r="B10" i="42"/>
  <c r="B10" i="43"/>
  <c r="B10" i="45"/>
  <c r="B10" i="46"/>
  <c r="D131" i="42"/>
  <c r="F177" i="44"/>
  <c r="E177" i="44"/>
  <c r="D161" i="44"/>
  <c r="C161" i="44"/>
  <c r="B161" i="44"/>
  <c r="F177" i="42"/>
  <c r="F177" i="43"/>
  <c r="E177" i="42"/>
  <c r="E177" i="43"/>
  <c r="C161" i="43"/>
  <c r="D161" i="43"/>
  <c r="B161" i="43"/>
  <c r="E186" i="42"/>
  <c r="F186" i="42"/>
  <c r="F178" i="42"/>
  <c r="E178" i="42"/>
  <c r="C186" i="42"/>
  <c r="B186" i="42"/>
  <c r="C178" i="42"/>
  <c r="B178" i="42"/>
  <c r="C177" i="42"/>
  <c r="B177" i="42"/>
  <c r="H118" i="42"/>
  <c r="G118" i="42"/>
  <c r="F118" i="42"/>
  <c r="D118" i="42"/>
  <c r="C118" i="42"/>
  <c r="B118" i="42"/>
  <c r="D84" i="42"/>
  <c r="B84" i="42"/>
  <c r="C39" i="42"/>
  <c r="B39" i="42"/>
  <c r="D161" i="17"/>
  <c r="B161" i="17"/>
  <c r="C67" i="14"/>
  <c r="B67" i="14"/>
  <c r="C67" i="5"/>
  <c r="B67" i="5"/>
</calcChain>
</file>

<file path=xl/comments1.xml><?xml version="1.0" encoding="utf-8"?>
<comments xmlns="http://schemas.openxmlformats.org/spreadsheetml/2006/main">
  <authors>
    <author>Dorota Frysztak</author>
  </authors>
  <commentList>
    <comment ref="A31" authorId="0">
      <text>
        <r>
          <rPr>
            <b/>
            <sz val="9"/>
            <color indexed="81"/>
            <rFont val="Tahoma"/>
            <charset val="1"/>
          </rPr>
          <t>Dorota Frysztak:</t>
        </r>
        <r>
          <rPr>
            <sz val="9"/>
            <color indexed="81"/>
            <rFont val="Tahoma"/>
            <charset val="1"/>
          </rPr>
          <t xml:space="preserve">
</t>
        </r>
      </text>
    </comment>
  </commentList>
</comments>
</file>

<file path=xl/comments2.xml><?xml version="1.0" encoding="utf-8"?>
<comments xmlns="http://schemas.openxmlformats.org/spreadsheetml/2006/main">
  <authors>
    <author>Sternalska Renata</author>
    <author>dominika.milczarek</author>
  </authors>
  <commentList>
    <comment ref="B25" authorId="0">
      <text>
        <r>
          <rPr>
            <b/>
            <sz val="9"/>
            <color indexed="81"/>
            <rFont val="Tahoma"/>
            <charset val="1"/>
          </rPr>
          <t>Sternalska Renata:</t>
        </r>
        <r>
          <rPr>
            <sz val="9"/>
            <color indexed="81"/>
            <rFont val="Tahoma"/>
            <charset val="1"/>
          </rPr>
          <t xml:space="preserve">
konferencja Wieś Polska Wieś Innowacyjna</t>
        </r>
      </text>
    </comment>
    <comment ref="B29" authorId="0">
      <text>
        <r>
          <rPr>
            <b/>
            <sz val="9"/>
            <color indexed="81"/>
            <rFont val="Tahoma"/>
            <charset val="1"/>
          </rPr>
          <t>Sternalska Renata:</t>
        </r>
        <r>
          <rPr>
            <sz val="9"/>
            <color indexed="81"/>
            <rFont val="Tahoma"/>
            <charset val="1"/>
          </rPr>
          <t xml:space="preserve">
Targi Smaki Regionów oraz Wielkopolskie Święto Mleka w Kole</t>
        </r>
      </text>
    </comment>
    <comment ref="C46" authorId="0">
      <text>
        <r>
          <rPr>
            <b/>
            <sz val="9"/>
            <color indexed="81"/>
            <rFont val="Tahoma"/>
            <charset val="1"/>
          </rPr>
          <t>Sternalska Renata:</t>
        </r>
        <r>
          <rPr>
            <sz val="9"/>
            <color indexed="81"/>
            <rFont val="Tahoma"/>
            <charset val="1"/>
          </rPr>
          <t xml:space="preserve">
Uczestnicy dwóch plebiscytów to kandydaci oraz internauci (ilość oddanych głosów)</t>
        </r>
      </text>
    </comment>
    <comment ref="B99" authorId="1">
      <text>
        <r>
          <rPr>
            <b/>
            <sz val="8"/>
            <color indexed="81"/>
            <rFont val="Tahoma"/>
            <family val="2"/>
            <charset val="238"/>
          </rPr>
          <t>dominika.milczarek:</t>
        </r>
        <r>
          <rPr>
            <sz val="8"/>
            <color indexed="81"/>
            <rFont val="Tahoma"/>
            <family val="2"/>
            <charset val="238"/>
          </rPr>
          <t xml:space="preserve">
1 plebiscyt: 2 emisje x 14 tygodników plus 7 emisji w Głosie Wlkp. 2 plebiscyt: 7 emisji w Głosie Wlkp. </t>
        </r>
      </text>
    </comment>
    <comment ref="G143" authorId="1">
      <text>
        <r>
          <rPr>
            <b/>
            <sz val="8"/>
            <color indexed="81"/>
            <rFont val="Tahoma"/>
            <family val="2"/>
            <charset val="238"/>
          </rPr>
          <t>dominika.milczarek:</t>
        </r>
        <r>
          <rPr>
            <sz val="8"/>
            <color indexed="81"/>
            <rFont val="Tahoma"/>
            <family val="2"/>
            <charset val="238"/>
          </rPr>
          <t xml:space="preserve">
Spotkanie z przedstawicielami Lokalnej Grupy Działania „Plattelandsloket” ze Wschodniej Flandrii - wizyta studyjna w ośrodku w Eeklo.</t>
        </r>
      </text>
    </comment>
  </commentList>
</comments>
</file>

<file path=xl/comments3.xml><?xml version="1.0" encoding="utf-8"?>
<comments xmlns="http://schemas.openxmlformats.org/spreadsheetml/2006/main">
  <authors>
    <author>pjarocki</author>
  </authors>
  <commentList>
    <comment ref="B10" authorId="0">
      <text>
        <r>
          <rPr>
            <b/>
            <sz val="9"/>
            <color indexed="81"/>
            <rFont val="Tahoma"/>
            <charset val="1"/>
          </rPr>
          <t>pjarocki:</t>
        </r>
        <r>
          <rPr>
            <sz val="9"/>
            <color indexed="81"/>
            <rFont val="Tahoma"/>
            <charset val="1"/>
          </rPr>
          <t xml:space="preserve">
Kongres Kobiet "Kobiety zmieniają polską wieś"
</t>
        </r>
      </text>
    </comment>
    <comment ref="B13" authorId="0">
      <text>
        <r>
          <rPr>
            <b/>
            <sz val="9"/>
            <color indexed="81"/>
            <rFont val="Tahoma"/>
            <charset val="1"/>
          </rPr>
          <t>pjarocki:</t>
        </r>
        <r>
          <rPr>
            <sz val="9"/>
            <color indexed="81"/>
            <rFont val="Tahoma"/>
            <charset val="1"/>
          </rPr>
          <t xml:space="preserve">
Natura Food 2015
</t>
        </r>
      </text>
    </comment>
    <comment ref="C13" authorId="0">
      <text>
        <r>
          <rPr>
            <b/>
            <sz val="9"/>
            <color indexed="81"/>
            <rFont val="Tahoma"/>
            <charset val="1"/>
          </rPr>
          <t>pjarocki:</t>
        </r>
        <r>
          <rPr>
            <sz val="9"/>
            <color indexed="81"/>
            <rFont val="Tahoma"/>
            <charset val="1"/>
          </rPr>
          <t xml:space="preserve">
Liczba wystawców obecnych na stoisku Wojewdzówta</t>
        </r>
      </text>
    </comment>
    <comment ref="B15" authorId="0">
      <text>
        <r>
          <rPr>
            <b/>
            <sz val="9"/>
            <color indexed="81"/>
            <rFont val="Tahoma"/>
            <charset val="1"/>
          </rPr>
          <t>pjarocki:</t>
        </r>
        <r>
          <rPr>
            <sz val="9"/>
            <color indexed="81"/>
            <rFont val="Tahoma"/>
            <charset val="1"/>
          </rPr>
          <t xml:space="preserve">
Akademia Sołtysa - 4 spotkania informacyjno - aktywizujące</t>
        </r>
      </text>
    </comment>
    <comment ref="C15" authorId="0">
      <text>
        <r>
          <rPr>
            <b/>
            <sz val="9"/>
            <color indexed="81"/>
            <rFont val="Tahoma"/>
            <charset val="1"/>
          </rPr>
          <t>pjarocki:</t>
        </r>
        <r>
          <rPr>
            <sz val="9"/>
            <color indexed="81"/>
            <rFont val="Tahoma"/>
            <charset val="1"/>
          </rPr>
          <t xml:space="preserve">
4 x 80 osób</t>
        </r>
      </text>
    </comment>
    <comment ref="E15" authorId="0">
      <text>
        <r>
          <rPr>
            <b/>
            <sz val="9"/>
            <color indexed="81"/>
            <rFont val="Tahoma"/>
            <charset val="1"/>
          </rPr>
          <t>pjarocki:</t>
        </r>
        <r>
          <rPr>
            <sz val="9"/>
            <color indexed="81"/>
            <rFont val="Tahoma"/>
            <charset val="1"/>
          </rPr>
          <t xml:space="preserve">
Podpisywanie umów w 7 miejscowościach dla 13 LGD</t>
        </r>
      </text>
    </comment>
    <comment ref="E17" authorId="0">
      <text>
        <r>
          <rPr>
            <b/>
            <sz val="9"/>
            <color indexed="81"/>
            <rFont val="Tahoma"/>
            <charset val="1"/>
          </rPr>
          <t>pjarocki:</t>
        </r>
        <r>
          <rPr>
            <sz val="9"/>
            <color indexed="81"/>
            <rFont val="Tahoma"/>
            <charset val="1"/>
          </rPr>
          <t xml:space="preserve">
Szkolenie "Drogi lokalne" - 3 spotkania; Szkolenie "opracowanie LSR" - 1 spotkanie; Szkolenie z wniosków o wybór LSR kierowanego przez społeczność - 1 spotkanie; Szkolenie "Programy operacyjne 2014-2020-PROW 2014-2020" - 1 spotkanie</t>
        </r>
      </text>
    </comment>
    <comment ref="F17" authorId="0">
      <text>
        <r>
          <rPr>
            <b/>
            <sz val="9"/>
            <color indexed="81"/>
            <rFont val="Tahoma"/>
            <charset val="1"/>
          </rPr>
          <t>pjarocki:</t>
        </r>
        <r>
          <rPr>
            <sz val="9"/>
            <color indexed="81"/>
            <rFont val="Tahoma"/>
            <charset val="1"/>
          </rPr>
          <t xml:space="preserve">
"Drogi lokalne": 137 (52, 36, 49) osób, "Opracowanie LSR": 33 osoby, "Wnioski o wybór LSR kierowanego przez społeczność: 21 osób; Programy operacyjne 2014-2020 - PROW 2014-2020: 15 osób</t>
        </r>
      </text>
    </comment>
    <comment ref="B19" authorId="0">
      <text>
        <r>
          <rPr>
            <b/>
            <sz val="9"/>
            <color indexed="81"/>
            <rFont val="Tahoma"/>
            <charset val="1"/>
          </rPr>
          <t>pjarocki:</t>
        </r>
        <r>
          <rPr>
            <sz val="9"/>
            <color indexed="81"/>
            <rFont val="Tahoma"/>
            <charset val="1"/>
          </rPr>
          <t xml:space="preserve">
Kongres Kobiet, Akademia Sołtysa</t>
        </r>
      </text>
    </comment>
    <comment ref="C19" authorId="0">
      <text>
        <r>
          <rPr>
            <b/>
            <sz val="9"/>
            <color indexed="81"/>
            <rFont val="Tahoma"/>
            <charset val="1"/>
          </rPr>
          <t>pjarocki:</t>
        </r>
        <r>
          <rPr>
            <sz val="9"/>
            <color indexed="81"/>
            <rFont val="Tahoma"/>
            <charset val="1"/>
          </rPr>
          <t xml:space="preserve">
Kongres Kobiet: 200, Akademia Sołtysa: 320</t>
        </r>
      </text>
    </comment>
    <comment ref="E19" authorId="0">
      <text>
        <r>
          <rPr>
            <b/>
            <sz val="9"/>
            <color indexed="81"/>
            <rFont val="Tahoma"/>
            <charset val="1"/>
          </rPr>
          <t>pjarocki:</t>
        </r>
        <r>
          <rPr>
            <sz val="9"/>
            <color indexed="81"/>
            <rFont val="Tahoma"/>
            <charset val="1"/>
          </rPr>
          <t xml:space="preserve">
Szkolenie "Drogi lokalne" - 3 spotkania; Szkolenie "opracowanie LSR" - 1 spotkanie; Szkolenie z wniosków o wybór LSR kierowanego przez społeczność - 1 spotkanie; Szkolenie "Programy operacyjne 2014-2020-PROW 2014-2020" - 1 spotkanie; uroczyste podpisywanie umów: 7</t>
        </r>
      </text>
    </comment>
    <comment ref="F19" authorId="0">
      <text>
        <r>
          <rPr>
            <b/>
            <sz val="9"/>
            <color indexed="81"/>
            <rFont val="Tahoma"/>
            <charset val="1"/>
          </rPr>
          <t>pjarocki:</t>
        </r>
        <r>
          <rPr>
            <sz val="9"/>
            <color indexed="81"/>
            <rFont val="Tahoma"/>
            <charset val="1"/>
          </rPr>
          <t xml:space="preserve">
"Drogi lokalne": 137 (52, 36, 49) osób, "Opracowanie LSR": 33 osoby, "Wnioski o wybór LSR kierowanego przez społeczność: 21 osób; Programy operacyjne 2014-2020 - PROW 2014-2020: 15 osób; uroczyste podpisywanie umów: 40</t>
        </r>
      </text>
    </comment>
    <comment ref="B21" authorId="0">
      <text>
        <r>
          <rPr>
            <b/>
            <sz val="9"/>
            <color indexed="81"/>
            <rFont val="Tahoma"/>
            <charset val="1"/>
          </rPr>
          <t>pjarocki:</t>
        </r>
        <r>
          <rPr>
            <sz val="9"/>
            <color indexed="81"/>
            <rFont val="Tahoma"/>
            <charset val="1"/>
          </rPr>
          <t xml:space="preserve">
Międzynarodowe Targi Żywności Ekologicznej i Regionalnej NATURA FOOD 2015 w Łodzi
</t>
        </r>
      </text>
    </comment>
    <comment ref="C21" authorId="0">
      <text>
        <r>
          <rPr>
            <b/>
            <sz val="9"/>
            <color indexed="81"/>
            <rFont val="Tahoma"/>
            <charset val="1"/>
          </rPr>
          <t>pjarocki:</t>
        </r>
        <r>
          <rPr>
            <sz val="9"/>
            <color indexed="81"/>
            <rFont val="Tahoma"/>
            <charset val="1"/>
          </rPr>
          <t xml:space="preserve">
Liczba wystawców obecnych na stoisku Wojewdzówta</t>
        </r>
      </text>
    </comment>
    <comment ref="E23" authorId="0">
      <text>
        <r>
          <rPr>
            <b/>
            <sz val="9"/>
            <color indexed="81"/>
            <rFont val="Tahoma"/>
            <charset val="1"/>
          </rPr>
          <t>pjarocki:</t>
        </r>
        <r>
          <rPr>
            <sz val="9"/>
            <color indexed="81"/>
            <rFont val="Tahoma"/>
            <charset val="1"/>
          </rPr>
          <t xml:space="preserve">
Szkolenie z opracowania LSR oraz z wniosków o wybór LSR kierowanego przez społeczność lokalną; uroczyste podpisywanie umów - 7 miejscowości</t>
        </r>
      </text>
    </comment>
    <comment ref="F23" authorId="0">
      <text>
        <r>
          <rPr>
            <b/>
            <sz val="9"/>
            <color indexed="81"/>
            <rFont val="Tahoma"/>
            <charset val="1"/>
          </rPr>
          <t>pjarocki:</t>
        </r>
        <r>
          <rPr>
            <sz val="9"/>
            <color indexed="81"/>
            <rFont val="Tahoma"/>
            <charset val="1"/>
          </rPr>
          <t xml:space="preserve">
33 + 21 + 15 + 40</t>
        </r>
      </text>
    </comment>
    <comment ref="B24" authorId="0">
      <text>
        <r>
          <rPr>
            <b/>
            <sz val="9"/>
            <color indexed="81"/>
            <rFont val="Tahoma"/>
            <charset val="1"/>
          </rPr>
          <t>pjarocki:</t>
        </r>
        <r>
          <rPr>
            <sz val="9"/>
            <color indexed="81"/>
            <rFont val="Tahoma"/>
            <charset val="1"/>
          </rPr>
          <t xml:space="preserve">
Kongres Kobiet, Akademia Sołtysa</t>
        </r>
      </text>
    </comment>
    <comment ref="C24" authorId="0">
      <text>
        <r>
          <rPr>
            <b/>
            <sz val="9"/>
            <color indexed="81"/>
            <rFont val="Tahoma"/>
            <charset val="1"/>
          </rPr>
          <t>pjarocki:</t>
        </r>
        <r>
          <rPr>
            <sz val="9"/>
            <color indexed="81"/>
            <rFont val="Tahoma"/>
            <charset val="1"/>
          </rPr>
          <t xml:space="preserve">
Kongres Kobiet: 200, Akademia Sołtysa: 320</t>
        </r>
      </text>
    </comment>
    <comment ref="B29" authorId="0">
      <text>
        <r>
          <rPr>
            <b/>
            <sz val="9"/>
            <color indexed="81"/>
            <rFont val="Tahoma"/>
            <charset val="1"/>
          </rPr>
          <t>pjarocki:</t>
        </r>
        <r>
          <rPr>
            <sz val="9"/>
            <color indexed="81"/>
            <rFont val="Tahoma"/>
            <charset val="1"/>
          </rPr>
          <t xml:space="preserve">
Natura Food 2015</t>
        </r>
      </text>
    </comment>
    <comment ref="C29" authorId="0">
      <text>
        <r>
          <rPr>
            <b/>
            <sz val="9"/>
            <color indexed="81"/>
            <rFont val="Tahoma"/>
            <charset val="1"/>
          </rPr>
          <t>pjarocki:</t>
        </r>
        <r>
          <rPr>
            <sz val="9"/>
            <color indexed="81"/>
            <rFont val="Tahoma"/>
            <charset val="1"/>
          </rPr>
          <t xml:space="preserve">
Liczba wystawców obecnych na stoisku Wojewdzówta</t>
        </r>
      </text>
    </comment>
    <comment ref="E29" authorId="0">
      <text>
        <r>
          <rPr>
            <b/>
            <sz val="9"/>
            <color indexed="81"/>
            <rFont val="Tahoma"/>
            <charset val="1"/>
          </rPr>
          <t>pjarocki:</t>
        </r>
        <r>
          <rPr>
            <sz val="9"/>
            <color indexed="81"/>
            <rFont val="Tahoma"/>
            <charset val="1"/>
          </rPr>
          <t xml:space="preserve">
Szkolenie "Drogi lokalne" - 3 spotkania; </t>
        </r>
      </text>
    </comment>
    <comment ref="F29" authorId="0">
      <text>
        <r>
          <rPr>
            <b/>
            <sz val="9"/>
            <color indexed="81"/>
            <rFont val="Tahoma"/>
            <charset val="1"/>
          </rPr>
          <t>pjarocki:</t>
        </r>
        <r>
          <rPr>
            <sz val="9"/>
            <color indexed="81"/>
            <rFont val="Tahoma"/>
            <charset val="1"/>
          </rPr>
          <t xml:space="preserve">
52 + 36 + 49</t>
        </r>
      </text>
    </comment>
    <comment ref="F57" authorId="0">
      <text>
        <r>
          <rPr>
            <b/>
            <sz val="9"/>
            <color indexed="81"/>
            <rFont val="Tahoma"/>
            <charset val="1"/>
          </rPr>
          <t>pjarocki:</t>
        </r>
        <r>
          <rPr>
            <sz val="9"/>
            <color indexed="81"/>
            <rFont val="Tahoma"/>
            <charset val="1"/>
          </rPr>
          <t xml:space="preserve">
Ulotka PROW</t>
        </r>
      </text>
    </comment>
    <comment ref="F67" authorId="0">
      <text>
        <r>
          <rPr>
            <b/>
            <sz val="9"/>
            <color indexed="81"/>
            <rFont val="Tahoma"/>
            <charset val="1"/>
          </rPr>
          <t>pjarocki:</t>
        </r>
        <r>
          <rPr>
            <sz val="9"/>
            <color indexed="81"/>
            <rFont val="Tahoma"/>
            <charset val="1"/>
          </rPr>
          <t xml:space="preserve">
Listowniki</t>
        </r>
      </text>
    </comment>
    <comment ref="F68" authorId="0">
      <text>
        <r>
          <rPr>
            <b/>
            <sz val="9"/>
            <color indexed="81"/>
            <rFont val="Tahoma"/>
            <charset val="1"/>
          </rPr>
          <t>pjarocki:</t>
        </r>
        <r>
          <rPr>
            <sz val="9"/>
            <color indexed="81"/>
            <rFont val="Tahoma"/>
            <charset val="1"/>
          </rPr>
          <t xml:space="preserve">
Listowniki</t>
        </r>
      </text>
    </comment>
    <comment ref="F71" authorId="0">
      <text>
        <r>
          <rPr>
            <b/>
            <sz val="9"/>
            <color indexed="81"/>
            <rFont val="Tahoma"/>
            <charset val="1"/>
          </rPr>
          <t>pjarocki:</t>
        </r>
        <r>
          <rPr>
            <sz val="9"/>
            <color indexed="81"/>
            <rFont val="Tahoma"/>
            <charset val="1"/>
          </rPr>
          <t xml:space="preserve">
Ulotka PROW</t>
        </r>
      </text>
    </comment>
    <comment ref="F76" authorId="0">
      <text>
        <r>
          <rPr>
            <b/>
            <sz val="9"/>
            <color indexed="81"/>
            <rFont val="Tahoma"/>
            <charset val="1"/>
          </rPr>
          <t>pjarocki:</t>
        </r>
        <r>
          <rPr>
            <sz val="9"/>
            <color indexed="81"/>
            <rFont val="Tahoma"/>
            <charset val="1"/>
          </rPr>
          <t xml:space="preserve">
Listowniki</t>
        </r>
      </text>
    </comment>
    <comment ref="B98" authorId="0">
      <text>
        <r>
          <rPr>
            <b/>
            <sz val="9"/>
            <color indexed="81"/>
            <rFont val="Tahoma"/>
            <charset val="1"/>
          </rPr>
          <t>pjarocki:</t>
        </r>
        <r>
          <rPr>
            <sz val="9"/>
            <color indexed="81"/>
            <rFont val="Tahoma"/>
            <charset val="1"/>
          </rPr>
          <t xml:space="preserve">
Artykuł w Magazynie Informacyjnym PIPRiL "Smak i Tradycja". Magazyn o zasięgu ogólnopolskim.</t>
        </r>
      </text>
    </comment>
    <comment ref="F98" authorId="0">
      <text>
        <r>
          <rPr>
            <b/>
            <sz val="9"/>
            <color indexed="81"/>
            <rFont val="Tahoma"/>
            <charset val="1"/>
          </rPr>
          <t>pjarocki:</t>
        </r>
        <r>
          <rPr>
            <sz val="9"/>
            <color indexed="81"/>
            <rFont val="Tahoma"/>
            <charset val="1"/>
          </rPr>
          <t xml:space="preserve">
Łączny nakład wydawnictwa. Dystrybucja odbywa się poza siecią sprzedaży, nie jest ewidencjonowana</t>
        </r>
      </text>
    </comment>
    <comment ref="F109" authorId="0">
      <text>
        <r>
          <rPr>
            <b/>
            <sz val="9"/>
            <color indexed="81"/>
            <rFont val="Tahoma"/>
            <charset val="1"/>
          </rPr>
          <t>pjarocki:</t>
        </r>
        <r>
          <rPr>
            <sz val="9"/>
            <color indexed="81"/>
            <rFont val="Tahoma"/>
            <charset val="1"/>
          </rPr>
          <t xml:space="preserve">
Łączny nakład wydawnictwa. Dystrybucja odbywa się poza siecią sprzedaży, nie jest ewidencjonowana</t>
        </r>
      </text>
    </comment>
    <comment ref="B131" authorId="0">
      <text>
        <r>
          <rPr>
            <b/>
            <sz val="9"/>
            <color indexed="81"/>
            <rFont val="Tahoma"/>
            <charset val="1"/>
          </rPr>
          <t>pjarocki:</t>
        </r>
        <r>
          <rPr>
            <sz val="9"/>
            <color indexed="81"/>
            <rFont val="Tahoma"/>
            <charset val="1"/>
          </rPr>
          <t xml:space="preserve">
452-ksow.wzp.pl + 8461 zachodniopomorskie.ksow.pl</t>
        </r>
      </text>
    </comment>
    <comment ref="C131" authorId="0">
      <text>
        <r>
          <rPr>
            <b/>
            <sz val="9"/>
            <color indexed="81"/>
            <rFont val="Tahoma"/>
            <charset val="1"/>
          </rPr>
          <t>pjarocki:</t>
        </r>
        <r>
          <rPr>
            <sz val="9"/>
            <color indexed="81"/>
            <rFont val="Tahoma"/>
            <charset val="1"/>
          </rPr>
          <t xml:space="preserve">
323 - unikalni uzytkownicy strony ksow.wzp.pl + 2613 - unikalni użytkownicy strony zachodniopomorskie.ksow.pl</t>
        </r>
      </text>
    </comment>
    <comment ref="D131" authorId="0">
      <text>
        <r>
          <rPr>
            <b/>
            <sz val="9"/>
            <color indexed="81"/>
            <rFont val="Tahoma"/>
            <charset val="1"/>
          </rPr>
          <t>pjarocki:</t>
        </r>
        <r>
          <rPr>
            <sz val="9"/>
            <color indexed="81"/>
            <rFont val="Tahoma"/>
            <charset val="1"/>
          </rPr>
          <t xml:space="preserve">
Wartość przybliżona z uwagi na brak dostępu do danych szczegółowych. Średni czas na ksow.wzp.pl to 107,83 s., średni czas na zachodniopomorskie.ksow.pl to 122 s.</t>
        </r>
      </text>
    </comment>
    <comment ref="H131" authorId="0">
      <text>
        <r>
          <rPr>
            <b/>
            <sz val="9"/>
            <color indexed="81"/>
            <rFont val="Tahoma"/>
            <charset val="1"/>
          </rPr>
          <t>pjarocki:</t>
        </r>
        <r>
          <rPr>
            <sz val="9"/>
            <color indexed="81"/>
            <rFont val="Tahoma"/>
            <charset val="1"/>
          </rPr>
          <t xml:space="preserve">
Unikalni użytkownicy</t>
        </r>
      </text>
    </comment>
    <comment ref="J131" authorId="0">
      <text>
        <r>
          <rPr>
            <b/>
            <sz val="9"/>
            <color indexed="81"/>
            <rFont val="Tahoma"/>
            <charset val="1"/>
          </rPr>
          <t>pjarocki:</t>
        </r>
        <r>
          <rPr>
            <sz val="9"/>
            <color indexed="81"/>
            <rFont val="Tahoma"/>
            <charset val="1"/>
          </rPr>
          <t xml:space="preserve">
porównane okresy 07-12.2015 do 07-12.2014</t>
        </r>
      </text>
    </comment>
    <comment ref="B153" authorId="0">
      <text>
        <r>
          <rPr>
            <b/>
            <sz val="9"/>
            <color indexed="81"/>
            <rFont val="Tahoma"/>
            <charset val="1"/>
          </rPr>
          <t>pjarocki:</t>
        </r>
        <r>
          <rPr>
            <sz val="9"/>
            <color indexed="81"/>
            <rFont val="Tahoma"/>
            <charset val="1"/>
          </rPr>
          <t xml:space="preserve">
dane uzyskane z GPI</t>
        </r>
      </text>
    </comment>
    <comment ref="D153" authorId="0">
      <text>
        <r>
          <rPr>
            <b/>
            <sz val="9"/>
            <color indexed="81"/>
            <rFont val="Tahoma"/>
            <charset val="1"/>
          </rPr>
          <t>pjarocki:</t>
        </r>
        <r>
          <rPr>
            <sz val="9"/>
            <color indexed="81"/>
            <rFont val="Tahoma"/>
            <charset val="1"/>
          </rPr>
          <t xml:space="preserve">
3 maile oraz 40 zapytań telefonicznych</t>
        </r>
      </text>
    </comment>
    <comment ref="B155" authorId="0">
      <text>
        <r>
          <rPr>
            <b/>
            <sz val="9"/>
            <color indexed="81"/>
            <rFont val="Tahoma"/>
            <charset val="1"/>
          </rPr>
          <t>pjarocki:</t>
        </r>
        <r>
          <rPr>
            <sz val="9"/>
            <color indexed="81"/>
            <rFont val="Tahoma"/>
            <charset val="1"/>
          </rPr>
          <t xml:space="preserve">
dane uzyskane z GPI</t>
        </r>
      </text>
    </comment>
    <comment ref="D155" authorId="0">
      <text>
        <r>
          <rPr>
            <b/>
            <sz val="9"/>
            <color indexed="81"/>
            <rFont val="Tahoma"/>
            <charset val="1"/>
          </rPr>
          <t>pjarocki:</t>
        </r>
        <r>
          <rPr>
            <sz val="9"/>
            <color indexed="81"/>
            <rFont val="Tahoma"/>
            <charset val="1"/>
          </rPr>
          <t xml:space="preserve">
3 maile oraz 40 zapytań telefonicznych</t>
        </r>
      </text>
    </comment>
    <comment ref="B156" authorId="0">
      <text>
        <r>
          <rPr>
            <b/>
            <sz val="9"/>
            <color indexed="81"/>
            <rFont val="Tahoma"/>
            <charset val="1"/>
          </rPr>
          <t>pjarocki:</t>
        </r>
        <r>
          <rPr>
            <sz val="9"/>
            <color indexed="81"/>
            <rFont val="Tahoma"/>
            <charset val="1"/>
          </rPr>
          <t xml:space="preserve">
dane uzyskane z GPI</t>
        </r>
      </text>
    </comment>
    <comment ref="D156" authorId="0">
      <text>
        <r>
          <rPr>
            <b/>
            <sz val="9"/>
            <color indexed="81"/>
            <rFont val="Tahoma"/>
            <charset val="1"/>
          </rPr>
          <t>pjarocki:</t>
        </r>
        <r>
          <rPr>
            <sz val="9"/>
            <color indexed="81"/>
            <rFont val="Tahoma"/>
            <charset val="1"/>
          </rPr>
          <t xml:space="preserve">
3 maile oraz 40 zapytań telefonicznych</t>
        </r>
      </text>
    </comment>
  </commentList>
</comments>
</file>

<file path=xl/sharedStrings.xml><?xml version="1.0" encoding="utf-8"?>
<sst xmlns="http://schemas.openxmlformats.org/spreadsheetml/2006/main" count="11347" uniqueCount="636">
  <si>
    <t>Załącznik 7</t>
  </si>
  <si>
    <t>Liczba spotkań</t>
  </si>
  <si>
    <t xml:space="preserve">Liczba uczestników </t>
  </si>
  <si>
    <t>Konferencje</t>
  </si>
  <si>
    <t>Seminaria informacyjne</t>
  </si>
  <si>
    <t>Szkolenia informacyjne dla potencjalnych beneficjentów i beneficjentów</t>
  </si>
  <si>
    <t>Szkolenia dla pracowników punktów informacyjnych i podmiotów  doradczych</t>
  </si>
  <si>
    <t>Targi</t>
  </si>
  <si>
    <t>Warsztaty</t>
  </si>
  <si>
    <t xml:space="preserve">Nakład </t>
  </si>
  <si>
    <t>Liczba rozdystrybuowanych egzemplarzy</t>
  </si>
  <si>
    <t>Ulotki</t>
  </si>
  <si>
    <t>Broszury</t>
  </si>
  <si>
    <t>Gazetki</t>
  </si>
  <si>
    <t>Biuletyny</t>
  </si>
  <si>
    <t>Materiały informacyjne na nośnikach elektronicznych</t>
  </si>
  <si>
    <t>Materiały edukacyjne</t>
  </si>
  <si>
    <t xml:space="preserve">Grupa docelowa odbiorców </t>
  </si>
  <si>
    <t>Nakład publikatora (łączny)</t>
  </si>
  <si>
    <t>artykułów</t>
  </si>
  <si>
    <t>wkładek tematycznych</t>
  </si>
  <si>
    <t>ogłoszeń</t>
  </si>
  <si>
    <t>Prasa branżowa</t>
  </si>
  <si>
    <t>Prasa o zasięgu krajowym</t>
  </si>
  <si>
    <t>Liczba wyemitowanych informacji</t>
  </si>
  <si>
    <t>Łączna liczba emisji</t>
  </si>
  <si>
    <t>Oglądalność / słuchalność / liczba odsłon w internecie (łącznie)</t>
  </si>
  <si>
    <t>Programy telewizyjne/spoty reklamowe</t>
  </si>
  <si>
    <t>Audycje radiowe/spoty reklamowe</t>
  </si>
  <si>
    <t>Artykuły internetowe/ogłoszenia reklamowe</t>
  </si>
  <si>
    <t>Liczba wyświetleń na stronie</t>
  </si>
  <si>
    <t>Liczba konkursów/imprez</t>
  </si>
  <si>
    <t>Liczba uczestników</t>
  </si>
  <si>
    <t>Konkursy</t>
  </si>
  <si>
    <t>Uczestnictwo w imprezach organizowanych przez inne podmioty</t>
  </si>
  <si>
    <t>Lokalizacja punktu</t>
  </si>
  <si>
    <t>Liczba osób odwiedzających punkt</t>
  </si>
  <si>
    <t>Liczba pytań pisemnych wpływających do punktu informacyjnego</t>
  </si>
  <si>
    <t>wersje papierowe</t>
  </si>
  <si>
    <t>wersje elektroniczne</t>
  </si>
  <si>
    <t>IZ</t>
  </si>
  <si>
    <t>ARiMR</t>
  </si>
  <si>
    <t>ARR</t>
  </si>
  <si>
    <t>Samorządy województw</t>
  </si>
  <si>
    <t>Rodzaj kampanii</t>
  </si>
  <si>
    <t xml:space="preserve">Liczba zrealizowanych kampanii </t>
  </si>
  <si>
    <t>Liczba osób, które uzyskały informację w wyniku przeprowadzonej kampanii</t>
  </si>
  <si>
    <t>Kampanie medialne</t>
  </si>
  <si>
    <t>Inne (jakie)</t>
  </si>
  <si>
    <t>innych (jakich)</t>
  </si>
  <si>
    <t>Lokalne/regionalne</t>
  </si>
  <si>
    <t>Krajowe</t>
  </si>
  <si>
    <t>Międzynarodowe</t>
  </si>
  <si>
    <t>Z naciskiem na LEADER/RLKS i LGD</t>
  </si>
  <si>
    <t>Koncentracja na włączeniu społecznym</t>
  </si>
  <si>
    <t>Koncetracja na tranferze wiedzy i innowacjach</t>
  </si>
  <si>
    <t>Koncentracja na zarządzaniu ekosystemem, zasobach naturalnych i klimacie</t>
  </si>
  <si>
    <t>Badania ewaluacyjne</t>
  </si>
  <si>
    <t>Badania analityczne</t>
  </si>
  <si>
    <t>Ekspertyzy</t>
  </si>
  <si>
    <t>Prace rozwojowe</t>
  </si>
  <si>
    <t>Prasa o zasięgu lokalnym/regionalnym</t>
  </si>
  <si>
    <t>Liczba unikalnych użytkowników strony internetowej</t>
  </si>
  <si>
    <t>Średni czas spędzony na stronie</t>
  </si>
  <si>
    <t>Nowi odwiedzający w porównaniu z ubiegłym rokiem</t>
  </si>
  <si>
    <t>Prasa o zasięgu miedzynarodowym</t>
  </si>
  <si>
    <t>Inne</t>
  </si>
  <si>
    <t>Szkolenia</t>
  </si>
  <si>
    <t>Koncentracja na łańcuchu dostaw i konkurencyjności</t>
  </si>
  <si>
    <t xml:space="preserve">Koncentracja na udziale w/lub upowszechnianiu ustaleń dot. monitorowania i ewaluacji </t>
  </si>
  <si>
    <t>Grupa docelowa odbiorców informacji (artykułów, wkładów tematycznych, ogłoszeń etc.)</t>
  </si>
  <si>
    <t>Festyny</t>
  </si>
  <si>
    <t>Dożynki</t>
  </si>
  <si>
    <t>Materiały promocyjne (w tym gadżety) wykorzystywane na potrzeby promocji KSOW 2014-2020</t>
  </si>
  <si>
    <t>Materiały promocyjne (w tym gadżety) wykorzystywane na potrzeby promocji PROW 2014-2020</t>
  </si>
  <si>
    <t>Materiały promocyjne (w tym gadżety) promujące KSOW 2014-2020 dystrybuowane w ramach spotkań, szkoleń, konferencji etc.</t>
  </si>
  <si>
    <t>Materiały promocyjne (w tym gadżety) promujące PROW 2014-2020 dystrybuowane w ramach spotkań, szkoleń, konferencji etc.</t>
  </si>
  <si>
    <t>Kampanie promujące KSOW 2014-2020</t>
  </si>
  <si>
    <t>Grupa docelowa</t>
  </si>
  <si>
    <t>Łączna liczba kanałów mediów społecznościowych</t>
  </si>
  <si>
    <t>Łączna liczba ustanowionych e-forów</t>
  </si>
  <si>
    <t>Liczba dyskusji na e-forach</t>
  </si>
  <si>
    <t>Liczba fanów na Facebooku</t>
  </si>
  <si>
    <t>Liczba obserwujących na Twitterze</t>
  </si>
  <si>
    <t>Liczba tweetów (w tym retweetów)</t>
  </si>
  <si>
    <t xml:space="preserve">Liczba postów na Facebooku (w tym dzielonych) </t>
  </si>
  <si>
    <t>Liczba wizyt na stronie internetowej z kanałów mediów społecznościowych (łącznie dla wszystkich kont w mediach społecznościowych)</t>
  </si>
  <si>
    <t>Portale społecznościowe o KSOW 2014-2020</t>
  </si>
  <si>
    <t>Informacja o stanie realizacji planu operacyjnego KSOW na lata 2014-2015</t>
  </si>
  <si>
    <t>Materiały informacyjne o KSOW 2014-2020</t>
  </si>
  <si>
    <t>Media o KSOW 2014-2020</t>
  </si>
  <si>
    <t>Internet o KSOW 2014-2020</t>
  </si>
  <si>
    <t>Inne formy upowszechniania informacji o KSOW 2014-2020</t>
  </si>
  <si>
    <t>Materiały promocyjne dot. KSOW 2014-2020</t>
  </si>
  <si>
    <t>Kampanie edukacyjne (np. promocja PROW 2014-2020 poprzez programy informacyjne w szkołach)</t>
  </si>
  <si>
    <t>Upowszechniania informacji o KSOW 2014-2015</t>
  </si>
  <si>
    <t>Prasa o KSOW 2014-2020</t>
  </si>
  <si>
    <t>Liczba opublikowanych informacji (artykułów, wkładek tematycznych, ogłoszeń etc.)</t>
  </si>
  <si>
    <t>TABELA 1</t>
  </si>
  <si>
    <t>TABELA 2</t>
  </si>
  <si>
    <t>TABELA 3</t>
  </si>
  <si>
    <t>TABELA 4</t>
  </si>
  <si>
    <t>TABELA 5</t>
  </si>
  <si>
    <t>TABELA 6</t>
  </si>
  <si>
    <t>TABELA 7</t>
  </si>
  <si>
    <t>Gromadzenie dobrych praktyk KSOW 2014-2020</t>
  </si>
  <si>
    <t>Liczba zgromadzonych i rozpowszechnionych dobrych praktyk</t>
  </si>
  <si>
    <r>
      <t>Upowszechnianie informacji o PROW 2014-2020</t>
    </r>
    <r>
      <rPr>
        <b/>
        <vertAlign val="superscript"/>
        <sz val="10"/>
        <rFont val="Cambria"/>
        <family val="1"/>
        <charset val="238"/>
        <scheme val="major"/>
      </rPr>
      <t>(1)</t>
    </r>
  </si>
  <si>
    <t>(1) dotyczy Planu Komunikacyjnego PROW 2014-2020
(2)  Wydarzenia lokalne/regionalne to takie, które koncentrują się na jednym określonym lokalnym obszarze/regionie (tj. uczestnicy zapraszani są głównie z tego lokalnego obszaru/regionu). Wydarzenia krajowe to takie, których docelowi odbiorcy pochodzą z różnych części kraju. Wydarzenia międzynarodowe to takie, gdzie odbiorców stanowi większa liczba uczestników międzynarodowych.
(3) Wydarzenie należy uwzględnić w określonej kategorii tylko wtedy, gdy jest ono silnie skoncentrowane na tym temacie (np. nie należy go uwzględniać, jeśli zawierało jedną prezentację na ten temat, ale należy je uwzględnić, jeśli zawierało określone sesje poświęcone temu tematowi). Jedno wydarzenie może koncentrować się na więcej niż jednym temacie.</t>
  </si>
  <si>
    <r>
      <t>Zasięg geograficzny</t>
    </r>
    <r>
      <rPr>
        <b/>
        <vertAlign val="superscript"/>
        <sz val="10"/>
        <rFont val="Cambria"/>
        <family val="1"/>
        <charset val="238"/>
        <scheme val="major"/>
      </rPr>
      <t>(2)</t>
    </r>
  </si>
  <si>
    <r>
      <t>Zakres tematyczny spotkań</t>
    </r>
    <r>
      <rPr>
        <b/>
        <vertAlign val="superscript"/>
        <sz val="10"/>
        <rFont val="Cambria"/>
        <family val="1"/>
        <charset val="238"/>
        <scheme val="major"/>
      </rPr>
      <t>(3)</t>
    </r>
  </si>
  <si>
    <r>
      <t>Inne formy upowszechniania informacji o PROW 2014-2020</t>
    </r>
    <r>
      <rPr>
        <b/>
        <vertAlign val="superscript"/>
        <sz val="10"/>
        <rFont val="Cambria"/>
        <family val="1"/>
        <charset val="238"/>
        <scheme val="major"/>
      </rPr>
      <t>(1)</t>
    </r>
  </si>
  <si>
    <r>
      <t>Zakres geograficzny</t>
    </r>
    <r>
      <rPr>
        <b/>
        <vertAlign val="superscript"/>
        <sz val="10"/>
        <rFont val="Cambria"/>
        <family val="1"/>
        <charset val="238"/>
        <scheme val="major"/>
      </rPr>
      <t>(2)</t>
    </r>
  </si>
  <si>
    <r>
      <t>Zakres tematyczny</t>
    </r>
    <r>
      <rPr>
        <b/>
        <vertAlign val="superscript"/>
        <sz val="10"/>
        <rFont val="Cambria"/>
        <family val="1"/>
        <charset val="238"/>
        <scheme val="major"/>
      </rPr>
      <t>(3)</t>
    </r>
  </si>
  <si>
    <r>
      <t>Liczba wydanych materiałów tylko w formie elektronicznej</t>
    </r>
    <r>
      <rPr>
        <b/>
        <vertAlign val="superscript"/>
        <sz val="10"/>
        <rFont val="Cambria"/>
        <family val="1"/>
        <charset val="238"/>
        <scheme val="major"/>
      </rPr>
      <t>(4)</t>
    </r>
  </si>
  <si>
    <t xml:space="preserve">(3) Materiały/publikacje/badania/ekspertyzy/prace należy uwzględnić w określonej kategorii tylko wtedy, gdy jest ono silnie skoncentrowane na tym temacie. Jedna publikacja może koncentrować się na więcej niż jednym temacie.
(4) Materiałów/publikacji/badań/ekspertyz/prac nie należy liczyć dwa razy jeżeli zostały wydrukowane jak i udostępnione elektronicznie.
</t>
  </si>
  <si>
    <t>(5) Liczba przykładów zgromadzonych i rozpowszechnionych dobrych praktyk/studiów przypadku (np. na Państwa stronie internetowej lub w broszurze projektowej). Prosimy unikać podwójnego liczenia, np. jeśli przykład został przedstawiony w Państwa bazie danych i został także wykorzystany w broszurze projektowej, należy go liczyć tylko raz. Należy liczyć tylko te przykłady, które zostały opracowane jako "studium przypadku", np. nie należy liczyć przykładów, które jedynie przedstawiono podczas wydarzenia (tj. dostępna jest prezentacja ppt), ale nie przedstawiono ich nigdzie indziej jako dobrej praktyki/studium przypadku. Prosimy nie liczyć ofert współpracy, tj. wniosków o poszukiwanie partnera.</t>
  </si>
  <si>
    <r>
      <t>Liczba przykładów dobrych praktyk</t>
    </r>
    <r>
      <rPr>
        <b/>
        <vertAlign val="superscript"/>
        <sz val="10"/>
        <rFont val="Cambria"/>
        <family val="1"/>
        <charset val="238"/>
        <scheme val="major"/>
      </rPr>
      <t>(5)</t>
    </r>
  </si>
  <si>
    <r>
      <t>Prasa o PROW 2014-2020</t>
    </r>
    <r>
      <rPr>
        <b/>
        <vertAlign val="superscript"/>
        <sz val="10"/>
        <rFont val="Cambria"/>
        <family val="1"/>
        <charset val="238"/>
        <scheme val="major"/>
      </rPr>
      <t>(1)</t>
    </r>
  </si>
  <si>
    <r>
      <t>Media o PROW 2014-2020</t>
    </r>
    <r>
      <rPr>
        <b/>
        <vertAlign val="superscript"/>
        <sz val="10"/>
        <rFont val="Cambria"/>
        <family val="1"/>
        <charset val="238"/>
        <scheme val="major"/>
      </rPr>
      <t>(1)</t>
    </r>
  </si>
  <si>
    <r>
      <t>Internet o PROW 2014-2020</t>
    </r>
    <r>
      <rPr>
        <b/>
        <vertAlign val="superscript"/>
        <sz val="10"/>
        <rFont val="Cambria"/>
        <family val="1"/>
        <charset val="238"/>
        <scheme val="major"/>
      </rPr>
      <t>(1)</t>
    </r>
  </si>
  <si>
    <r>
      <t>Strony internetowe podmiotów tworzących strukturę KSOW (tj. JC KSOW, jednostki regionalne KSOW, CDR oraz WODRy)</t>
    </r>
    <r>
      <rPr>
        <vertAlign val="superscript"/>
        <sz val="10"/>
        <rFont val="Cambria"/>
        <family val="1"/>
        <charset val="238"/>
        <scheme val="major"/>
      </rPr>
      <t>(6)</t>
    </r>
  </si>
  <si>
    <t>(6) Niezbędne statystyki należy pozyskać od administratora strony.</t>
  </si>
  <si>
    <t>TABELA 8</t>
  </si>
  <si>
    <r>
      <t>Strony internetowe podmiotów wdrażających PROW 2014-2020</t>
    </r>
    <r>
      <rPr>
        <vertAlign val="superscript"/>
        <sz val="10"/>
        <rFont val="Cambria"/>
        <family val="1"/>
        <charset val="238"/>
        <scheme val="major"/>
      </rPr>
      <t>(6)</t>
    </r>
  </si>
  <si>
    <r>
      <t>Portale społecznościowe o PROW 2014-2020</t>
    </r>
    <r>
      <rPr>
        <b/>
        <vertAlign val="superscript"/>
        <sz val="10"/>
        <rFont val="Cambria"/>
        <family val="1"/>
        <charset val="238"/>
        <scheme val="major"/>
      </rPr>
      <t>(1)</t>
    </r>
  </si>
  <si>
    <r>
      <t>Profile w mediach społecznościowych podmiotów tworzących strukturę KSOW (tj. JC KSOW, jednostki regionalne KSOW, CDR oraz WODRy)</t>
    </r>
    <r>
      <rPr>
        <vertAlign val="superscript"/>
        <sz val="10"/>
        <rFont val="Cambria"/>
        <family val="1"/>
        <charset val="238"/>
        <scheme val="major"/>
      </rPr>
      <t>(7)</t>
    </r>
  </si>
  <si>
    <t>(7) Kanały mediów społecznościowych obejmują: stronę na Facebooku, konta na Twitterze, Linkedin i Instagramie oraz kanał Youtube (prosimy podać w "Uwagach", który z tych kanałów, lub inne, Państwo wykorzystują). Prosimy podać jedynie liczby z oficjalnych kont, nie należy wliczać kont indywidualnych członków personelu.
Kolumna "Liczba wizyt na stronie internetowej z mediów społecznościowych" powinna być dostępna na podstawie statystyk strony internetowej.</t>
  </si>
  <si>
    <r>
      <t>Profile w mediach społecznościowych podmiotów wdrażających PROW 2014-2020</t>
    </r>
    <r>
      <rPr>
        <vertAlign val="superscript"/>
        <sz val="10"/>
        <rFont val="Cambria"/>
        <family val="1"/>
        <charset val="238"/>
        <scheme val="major"/>
      </rPr>
      <t>(7)</t>
    </r>
  </si>
  <si>
    <t>TABELA 9</t>
  </si>
  <si>
    <t>Liczba inicjatyw w zakresie współpracy i ofert poszukiwania partnera dotyczących międzynarodowej i międzyterytorialnej współpracy w ramach LEADER</t>
  </si>
  <si>
    <t>TABELA 10</t>
  </si>
  <si>
    <r>
      <t>Punkty informacyjne PROW 2014-2020</t>
    </r>
    <r>
      <rPr>
        <b/>
        <vertAlign val="superscript"/>
        <sz val="10"/>
        <rFont val="Cambria"/>
        <family val="1"/>
        <charset val="238"/>
        <scheme val="major"/>
      </rPr>
      <t>(1)</t>
    </r>
  </si>
  <si>
    <r>
      <t>Zakres tematyczny, którego dotyczą przekazywane informacje</t>
    </r>
    <r>
      <rPr>
        <b/>
        <vertAlign val="superscript"/>
        <sz val="10"/>
        <rFont val="Cambria"/>
        <family val="1"/>
        <charset val="238"/>
        <scheme val="major"/>
      </rPr>
      <t>(3)</t>
    </r>
  </si>
  <si>
    <t>TABELA 11</t>
  </si>
  <si>
    <r>
      <t>Materiały promocyjne dot. PROW 2014-2020</t>
    </r>
    <r>
      <rPr>
        <b/>
        <vertAlign val="superscript"/>
        <sz val="10"/>
        <rFont val="Cambria"/>
        <family val="1"/>
        <charset val="238"/>
        <scheme val="major"/>
      </rPr>
      <t>(1)</t>
    </r>
  </si>
  <si>
    <t xml:space="preserve">TABELA 12 </t>
  </si>
  <si>
    <r>
      <t>Kampanie informacyjno - promocyjne PROW 2014-2020</t>
    </r>
    <r>
      <rPr>
        <b/>
        <vertAlign val="superscript"/>
        <sz val="10"/>
        <rFont val="Cambria"/>
        <family val="1"/>
        <charset val="238"/>
        <scheme val="major"/>
      </rPr>
      <t>(1)</t>
    </r>
  </si>
  <si>
    <r>
      <t>Gromadzenie dobrych praktyk PROW 2014-2020</t>
    </r>
    <r>
      <rPr>
        <b/>
        <vertAlign val="superscript"/>
        <sz val="10"/>
        <rFont val="Cambria"/>
        <family val="1"/>
        <charset val="238"/>
        <scheme val="major"/>
      </rPr>
      <t>(1)</t>
    </r>
  </si>
  <si>
    <t>Współpraca i wspólne działania w ramach KSOW 2014-2020</t>
  </si>
  <si>
    <r>
      <t>Liczba wydarzeń skoncentrowanych na współpracy</t>
    </r>
    <r>
      <rPr>
        <b/>
        <vertAlign val="superscript"/>
        <sz val="10"/>
        <rFont val="Cambria"/>
        <family val="1"/>
        <charset val="238"/>
        <scheme val="major"/>
      </rPr>
      <t>(8)</t>
    </r>
  </si>
  <si>
    <r>
      <t xml:space="preserve">Liczba złożonych ofert przez partnerstwa na rzecz współpracy </t>
    </r>
    <r>
      <rPr>
        <b/>
        <vertAlign val="superscript"/>
        <sz val="10"/>
        <rFont val="Cambria"/>
        <family val="1"/>
        <charset val="238"/>
        <scheme val="major"/>
      </rPr>
      <t>(8)</t>
    </r>
  </si>
  <si>
    <r>
      <t>Liczba zidentyfikowanych partnerów do współpracy</t>
    </r>
    <r>
      <rPr>
        <b/>
        <vertAlign val="superscript"/>
        <sz val="10"/>
        <rFont val="Cambria"/>
        <family val="1"/>
        <charset val="238"/>
        <scheme val="major"/>
      </rPr>
      <t xml:space="preserve"> (8)</t>
    </r>
  </si>
  <si>
    <r>
      <t xml:space="preserve">Liczba wyjazdów/wizyt/spotkań skoncentrowanych na współpracy </t>
    </r>
    <r>
      <rPr>
        <b/>
        <vertAlign val="superscript"/>
        <sz val="10"/>
        <rFont val="Cambria"/>
        <family val="1"/>
        <charset val="238"/>
        <scheme val="major"/>
      </rPr>
      <t>(8)</t>
    </r>
  </si>
  <si>
    <r>
      <t xml:space="preserve">Liczba osób uczestniczących w tych wyjazdach/wizytach/spotkaniach skoncentrowanych na współpracy </t>
    </r>
    <r>
      <rPr>
        <b/>
        <vertAlign val="superscript"/>
        <sz val="10"/>
        <rFont val="Cambria"/>
        <family val="1"/>
        <charset val="238"/>
        <scheme val="major"/>
      </rPr>
      <t>(8)</t>
    </r>
  </si>
  <si>
    <r>
      <t xml:space="preserve">(8) </t>
    </r>
    <r>
      <rPr>
        <b/>
        <sz val="10"/>
        <rFont val="Arial"/>
        <family val="2"/>
        <charset val="238"/>
      </rPr>
      <t>W kolumnie "Wydarzenia skoncentrowane na współpracy":</t>
    </r>
    <r>
      <rPr>
        <sz val="10"/>
        <rFont val="Arial"/>
        <charset val="238"/>
      </rPr>
      <t xml:space="preserve"> Prosimy uwzględniać te wydarzenia, które są dedykowane/adresowane do podmiotów zainteresowanych poszukiwaniem partnerów/współpracy/wsparcia (zwłaszcza LGD) w celu opracowania/realizacji projektów współpracy.
</t>
    </r>
    <r>
      <rPr>
        <b/>
        <sz val="10"/>
        <rFont val="Arial"/>
        <family val="2"/>
        <charset val="238"/>
      </rPr>
      <t xml:space="preserve">W kolumnach dotyczących ofert współpracy/partnerów: </t>
    </r>
    <r>
      <rPr>
        <sz val="10"/>
        <rFont val="Arial"/>
        <charset val="238"/>
      </rPr>
      <t xml:space="preserve">Prosimy liczyć oferty partnerstwa zgromadzone i rozpowszechniane za pomocą dedykowanego narzędzia (np. bazy danych poszukiwania partnerów lub za pośrednictwem maili do LGD). Prosimy nie liczyć wniosków, które nie zostały rozpowszechnione przez jednostkę centralną KSOW/jednostkę regionalną KSOW/IZ za pomocą określonego kanału. Prosimy unikać podwójnego liczenia, np. jeśli przyklad został wyświetlony w Państwa bazie danych poszukiwania partnerów i jednocześnie został przesłany e-mailem do wielu LGD - wówczas należy go liczyć tylko raz.
</t>
    </r>
    <r>
      <rPr>
        <b/>
        <sz val="10"/>
        <rFont val="Arial"/>
        <family val="2"/>
        <charset val="238"/>
      </rPr>
      <t>W kolumnach dot. "Wyjazdów/wizyt/spotkań":</t>
    </r>
    <r>
      <rPr>
        <sz val="10"/>
        <rFont val="Arial"/>
        <charset val="238"/>
      </rPr>
      <t xml:space="preserve"> Prosimy podać liczbę tych przedsięwzięć, gdzie jednym z głównych celów było wspieranie współpracy między LGD.</t>
    </r>
  </si>
  <si>
    <r>
      <t>Materiały informacyjne o PROW 2014-2020</t>
    </r>
    <r>
      <rPr>
        <b/>
        <vertAlign val="superscript"/>
        <sz val="10"/>
        <rFont val="Cambria"/>
        <family val="1"/>
        <charset val="238"/>
        <scheme val="major"/>
      </rPr>
      <t>(1)</t>
    </r>
  </si>
  <si>
    <t>Tablice informacyjne</t>
  </si>
  <si>
    <t>Liczba spotkań/imprez, na których wykorzystywano/dystrybuowano materiały</t>
  </si>
  <si>
    <t>Liczba uczestników spotkań/imprez, na których wykorzystywano/dystrybuowano materiały</t>
  </si>
  <si>
    <r>
      <t>Liczba osób uczestniczących w wydarzeniach skoncentrowanych na współpracy</t>
    </r>
    <r>
      <rPr>
        <b/>
        <vertAlign val="superscript"/>
        <sz val="10"/>
        <rFont val="Cambria"/>
        <family val="1"/>
        <charset val="238"/>
        <scheme val="major"/>
      </rPr>
      <t>(8)</t>
    </r>
  </si>
  <si>
    <r>
      <t>Liczba osób z innych państw członkowskich  uczestniczących w wydarzeniach skoncentrowanych na współpracy</t>
    </r>
    <r>
      <rPr>
        <b/>
        <vertAlign val="superscript"/>
        <sz val="10"/>
        <rFont val="Cambria"/>
        <family val="1"/>
        <charset val="238"/>
        <scheme val="major"/>
      </rPr>
      <t>(8)</t>
    </r>
  </si>
  <si>
    <r>
      <t>Liczba osób z innych państw członkowskich uczestniczących w wyjazdach/wizytach/spotkaniach skoncentrowanych na współpracy</t>
    </r>
    <r>
      <rPr>
        <b/>
        <vertAlign val="superscript"/>
        <sz val="10"/>
        <rFont val="Cambria"/>
        <family val="1"/>
        <charset val="238"/>
        <scheme val="major"/>
      </rPr>
      <t>(8)</t>
    </r>
  </si>
  <si>
    <t>wskaźnik oglądalności nie był mierzony</t>
  </si>
  <si>
    <t>nie dotyczy (strona powstała w 2015 roku)</t>
  </si>
  <si>
    <t xml:space="preserve"> </t>
  </si>
  <si>
    <t>Grupa docelowa odbiorców : potencjalni beneficjenci i beneficjenci, instytucje zaangażowane pośrednio we wdrażanie Programu, media, ogół społeczeństwa</t>
  </si>
  <si>
    <t>Grupa docelowa odbiorców: przedstawiciele grup odnowy wsi, liderzy wiejscy, przedstawiciele samorządów gminnych</t>
  </si>
  <si>
    <t>wskaźnik słuchalności nie był mierzony</t>
  </si>
  <si>
    <t>wskaźnik liczby odsłon w internecie nie był mierzony</t>
  </si>
  <si>
    <t>wskaźnik słuchalnosci/liczby odsłon w internecie nie był mierzony</t>
  </si>
  <si>
    <t>Koncetracja na transferze wiedzy i innowacjach</t>
  </si>
  <si>
    <t>województwo dolnośląskie</t>
  </si>
  <si>
    <t>Ilość rozdystrybuowanych materiałów (w tym gadżetów) poszczególnych typów</t>
  </si>
  <si>
    <t xml:space="preserve">Inne; </t>
  </si>
  <si>
    <t>Grupa docelowa odbiorców</t>
  </si>
  <si>
    <t>Grupa docelowa odbiorców : rolnicy, pracownicy naukowi uczelni wyższych, mieszkańcy regionu</t>
  </si>
  <si>
    <t xml:space="preserve">
1</t>
  </si>
  <si>
    <t xml:space="preserve">Inne; szkolenia dla beneficjentów PROW 2014-2020  z działania „Budowa lub modernizacja dróg lokalnych” </t>
  </si>
  <si>
    <t>Inne (jakie) - sprawy różne</t>
  </si>
  <si>
    <t>Inne (jakie): spotkania indywidualne nt.działań w okresie programowania PROW 2014-2020</t>
  </si>
  <si>
    <t>województwo kujawsko-pomorskie</t>
  </si>
  <si>
    <t xml:space="preserve">Nie dotyczy </t>
  </si>
  <si>
    <t>Brak danych</t>
  </si>
  <si>
    <t>Nie dotyczy</t>
  </si>
  <si>
    <t xml:space="preserve">nie dotyczy </t>
  </si>
  <si>
    <t>nie dotyczy</t>
  </si>
  <si>
    <r>
      <t>Strony internetowe podmiotów wdrażających PROW 2014-2020</t>
    </r>
    <r>
      <rPr>
        <vertAlign val="superscript"/>
        <sz val="12"/>
        <rFont val="Cambria"/>
        <family val="1"/>
        <charset val="238"/>
        <scheme val="major"/>
      </rPr>
      <t>(6)</t>
    </r>
  </si>
  <si>
    <t xml:space="preserve">wzrost o 12,78% </t>
  </si>
  <si>
    <t>21 218</t>
  </si>
  <si>
    <t>Grupa docelowa odbiorców : potencjalni turyści, właściciele gospodarstw agroturystycznych świadczący usługi noclegowe, rekreacyjne, gastronomiczne, potencjalni konsumenci</t>
  </si>
  <si>
    <t>Inne (jakie): Publikacje samodzielne, publikacje, foldery</t>
  </si>
  <si>
    <t xml:space="preserve"> Propagowanie informacji na temat innowacyjnych modeli łańcucha żywnościowego, bezpiecznej, zdrowej, wysokiej jakości żywności ekologicznej</t>
  </si>
  <si>
    <t>Grupa docelowa odbiorców spotkań: beneficjenci oraz potencjalni beneficjenci (grupa odbiorców uprawnionych do korzystania ze środków finansowych w ramach PROW 2014-2020),  Lokalne Grupy Działania.</t>
  </si>
  <si>
    <t xml:space="preserve">Grupa docelowa odbiorców spotkań: mieszkańcy Województwa Lubelskiego, lokalni/gminni liderzy, tzn. wójtowie, radni, sołtysi, przedstawiciele jednostek kontrolnych oraz producentów żywności tradycyjnej, regionalnej i ekologicznej z terenów wiejskich, konsumenci, producenci żywnosci lub technologii produkcji, przedstawiciele Samorządów Województwa Lubelskiego </t>
  </si>
  <si>
    <t xml:space="preserve">Koncentracja na podniesieniu poziomu wiedzy nt. PROW 2014-2020 </t>
  </si>
  <si>
    <t>Inne (jakie) Kongresy, kiermasze,  festiwale</t>
  </si>
  <si>
    <t>województwo lubelskie</t>
  </si>
  <si>
    <t>Inne (możliwości ubiegania się o środki PROW 2014-2020)</t>
  </si>
  <si>
    <t>1779 (62,31%)</t>
  </si>
  <si>
    <t xml:space="preserve">Grupa docelowa odbiorców: </t>
  </si>
  <si>
    <t>Inne (osiągnięcia PROW 2007-2013 w ujęciu ogólnym oraz informacje i promocja nowej perspektywy PROW 2014-2020.)</t>
  </si>
  <si>
    <t>Inne (informacje o możliwości ubiegania się o dofinansowanie projektów w ramach PROW 2014-2020.  )</t>
  </si>
  <si>
    <t>Inne (informacja o wydarzeniach organizowanych przez KSOW)</t>
  </si>
  <si>
    <t>Inne: promocja zrównoważonego rozwoju obszarów wiejskich</t>
  </si>
  <si>
    <t>Inne (wyjazdy studyjne, imprezy promujące produkty regionalne)</t>
  </si>
  <si>
    <t>Inne (Informowanie o polityce rozwoju obszarów wiejskich i o możliwościach finansowania w ramach PROW)</t>
  </si>
  <si>
    <t>Inne (promocja zrówonoważonego rozwoju obszarów wiejskich, informacje nt. KSOW)</t>
  </si>
  <si>
    <t>Informacja o stanie realizacji planu operacyjnego KSOW na lata 2014-2015 województwa lubuskiego</t>
  </si>
  <si>
    <t>województwo lubuskie</t>
  </si>
  <si>
    <t xml:space="preserve">* Zakup w 2015 r., 4 rodzajów miodów - 400 szt. Nie rozpoczęto jeszcze dystrybucji. W 2015 r. wykonano projekty graficzne 4 rollupów i ścianki wystawienniczej. Realizacja nastąpi w 2016 r. </t>
  </si>
  <si>
    <t xml:space="preserve">1 punkt stacjonarny odwiedziło  493 osób. </t>
  </si>
  <si>
    <t>*  5 mobilny punktów informacyjnych podczas następujących wydarzeń, które odwiedziło 6850 osób tj.: Wojewódzkie Święto Pszczoły- os. 500,  Mixer Regionalny-os. 2000 , Dożynki Prezydenckie - os.3500, Piknik Funduszy Europejskich - os.850,</t>
  </si>
  <si>
    <t>Prasa o zasięgu międzynarodowym</t>
  </si>
  <si>
    <t>Grupa docelowa odbiorców spotkań</t>
  </si>
  <si>
    <t>województwo łódzkie</t>
  </si>
  <si>
    <t>Grupa docelowa Mieszkańcy Małopolski</t>
  </si>
  <si>
    <t>Inne (Promocja ProduktówRegionalnych i Tradycyjnych)</t>
  </si>
  <si>
    <t>Grupa docelowa odbiorców: Mieszkańcy Małopolski</t>
  </si>
  <si>
    <t>Inne (Promocja Efektów PROW 2007-2013)</t>
  </si>
  <si>
    <t>Uwagi: * Jedna wkładka dożynkowa obejmowała 3 zakresy tematyczne.</t>
  </si>
  <si>
    <t>Grupa docelowa odbiorców informacji (artykułów, wkładów tematycznych, ogłoszeń etc.) Mieszkańcy Małopolski</t>
  </si>
  <si>
    <t>Grupa docelowa odbiorców informacji (artykułów, wkładów tematycznych, ogłoszeń etc.): Mieszkańcy Małopolski</t>
  </si>
  <si>
    <t>Grupa docelowa odbiorców: Ogół społeczeństwa</t>
  </si>
  <si>
    <t>Inne (Tablice promocyjne projektów PROW 2007-2013)</t>
  </si>
  <si>
    <t>Grupa docelowa odbiorców: Jednostki jst oraz lgd / Ogół społeczeństwa</t>
  </si>
  <si>
    <t>Inne  (Efekty PROW 2007-2013, Promocja Tradycji kultury obszarów wiejskich)</t>
  </si>
  <si>
    <t>Grupa docelowa odbiorców spotkań: Beneficjenci, Potemncjalni Beneficjęci, Pracownicy Instytucji Wdrażającej</t>
  </si>
  <si>
    <t>Grupa docelowa odbiorców spotkań: Ogół społeczeństwa, Przedsiębiorcy z branży żywnościowej, Beneficjenci</t>
  </si>
  <si>
    <t>Inne (Szkolenie dla instytucji wdrażającej)</t>
  </si>
  <si>
    <t>Inne (Podsumowanie perspektywy finansowej 2007-2013 oraz informacje na temat perspektywy 2014-2020, Targi żywności, Grupa Robocza opiniowała Plan Działania)</t>
  </si>
  <si>
    <t>Inne (Małopolska Grupa Robocza ds. KSOW)</t>
  </si>
  <si>
    <t>województwo małopolskie</t>
  </si>
  <si>
    <t>brak danych</t>
  </si>
  <si>
    <t>brak prowadzonego rejestru</t>
  </si>
  <si>
    <t>brak prowadzonej ewidencji</t>
  </si>
  <si>
    <t>Artykuły internetowe/ogłoszenia reklamowe - zapowiedź odcinka Wieści z Mazowsza</t>
  </si>
  <si>
    <t>Artykuły internetowe/ogłoszenia reklamowe - zapowiedź odcinaka Wieści z Mazowsza</t>
  </si>
  <si>
    <t>Inne (jakie): Promocja produktów lokalnych, promocja zrównoważonego rozwoju na terenach wiejskich</t>
  </si>
  <si>
    <t>Inne (jakie) wizyty studyjne</t>
  </si>
  <si>
    <t>województwo mazowieckie</t>
  </si>
  <si>
    <t xml:space="preserve">Ilość rozdystrybuowanych materiałów (w tym gadżetów) poszczególnych typów:                                              2 roll-upy z wizualizacją PROW 2014-2020 wykorzystywane na potrzeby promocji PROW 2014-2020 na spotkaniach w ramach realizacji działań zawartych w Planie komunikacyjnym i Planie operacyjnym KSOW oraz innych spotkaniach organizowanych przez urząd </t>
  </si>
  <si>
    <t>Liczba uczestników spotkań/imprez,                                na których wykorzystywano/dystrybuowano materiały</t>
  </si>
  <si>
    <t>Liczba spotkań/imprez,                na których wykorzystywano/dystrybuowano materiały</t>
  </si>
  <si>
    <t>Liczba uczestników spotkań/imprez,                              na których wykorzystywano/dystrybuowano materiały</t>
  </si>
  <si>
    <t>Liczba spotkań/imprez,              na których wykorzystywano/dystrybuowano materiały</t>
  </si>
  <si>
    <t>Liczba osób z innych państw członkowskich uczestniczących w wyjazdach/wizytach/spotkaniach skoncentrowanych na współpracy</t>
  </si>
  <si>
    <t>Liczba osób z innych państw członkowskich  uczestniczących w wydarzeniach skoncentrowanych na współpracy</t>
  </si>
  <si>
    <t>Liczba osób uczestniczących w wydarzeniach skoncentrowanych na współpracy</t>
  </si>
  <si>
    <t>Inne (jakie) turystyka wiejska i agroturystyka</t>
  </si>
  <si>
    <t>Grupa docelowa odbiorców  - beneficjenci PROW 2014-2020 (tablice zamontowane w siedzibie Departamentu Programów Rozwoju Obszarów Wiejskich)</t>
  </si>
  <si>
    <t>Inne (jakie) - tablice informacyjne z nowym adresem siedziby departamentu</t>
  </si>
  <si>
    <t>Zakres tematyczny***</t>
  </si>
  <si>
    <t>Liczba wydanych materiałów tylko w formie elektronicznej</t>
  </si>
  <si>
    <t>Materiały informacyjne o PROW 2014-2020*</t>
  </si>
  <si>
    <t>Inne: turystyka wiejska i agroturystyka</t>
  </si>
  <si>
    <t>Inne (jakie) - spotkanie poświęcone problematyce związanej z warunkami i trybem przyznawabia pomocy na operacje typu "Budowa lub modernizacja dróg lokalnych" w ramach poddziałania "Wsparcie inwestycji związanych z tworzeniem, ulepszaniem lub rozbudową wszystkich rodzajów małej infrastruktury, w tym inwestycji w energię odnawialną i oszczędzanie energii: objętego PROW 2014-2020</t>
  </si>
  <si>
    <t>Inne (jakie):                                                turystyka wiejska i agroturystyka  oraz dziedziectwo kulturowe</t>
  </si>
  <si>
    <t>Inne (jakie) - podpisywanie umów</t>
  </si>
  <si>
    <t>JEDNOSTKA REGIONALNA WOJEWÓDZTWA OPOLSKIEGO</t>
  </si>
  <si>
    <t>województwo opolskie</t>
  </si>
  <si>
    <t>Uwaga: Materiały promocyjne zostały zakupione w ramach Planu Operacyjnego na lata 2014-2015,a ich dostawa do siedziby jednostki regionalnej nastąpiła w dniu 28 grudnia 2015 r. W związku z tym, ich dystrybucja będzie miała miejsce w 2016 r.</t>
  </si>
  <si>
    <t>Inne: Informacje na temat pomocy na operacje typu "Budowa lub modernizacja dróg lokalnych w ramachPROW 20142020".</t>
  </si>
  <si>
    <t>brak danych strona funkcjonuje od 5.10.2015</t>
  </si>
  <si>
    <t>Grupa docelowa odbiorców: ogół społeczeństwa</t>
  </si>
  <si>
    <t>TVP Oddział Rzeszów 81 234, Radio Rzeszów 10,5%, Radio VIA 1,9%</t>
  </si>
  <si>
    <t>Inne (jakie): informacje związaneobszarami wiejskimi i rolnictwem województwa podkarpackiego oraz wdrażaniem Programu Rozwoju Obszarów Wiejskich na lata 2014-2020</t>
  </si>
  <si>
    <t>Radio Rzeszów 10,5%, Radio VIA 1,9%</t>
  </si>
  <si>
    <t>Grupa docelowa odbiorców spotkań: beneficjenci i potencjalni beneficjenci</t>
  </si>
  <si>
    <t>Grupa docelowa odbiorców spotkań: ogół społeczeństwa</t>
  </si>
  <si>
    <t>Inne (jakie):Przekazywanie potencjalnym beneficjentom/beneficjentom Programu szczegółowych informacji dotyczących warunków i zasad udzielania pomocy.</t>
  </si>
  <si>
    <t>Inne (jakie): promocja zrównoważonego rozwoju obszarów wiejskich i udział w Targach</t>
  </si>
  <si>
    <t>Wojewóztwo Podkarpackie, 1 lipca -31 grudnia 2015 r.</t>
  </si>
  <si>
    <t>województwo podkarpackie</t>
  </si>
  <si>
    <t>Grupa docelowa odbiorców: Osoby zainteresowane pozyskaniem informacji o  PROW 2014-2020</t>
  </si>
  <si>
    <t>Inne (jakie) Relacja z konferencji inaugurującej PROW 2014-2020</t>
  </si>
  <si>
    <t>Grupa docelowa odbiorców informacji (artykułów, wkładów tematycznych, ogłoszeń etc.) osoby zainteresowane tematyką PROW 2014-2020, mieszkańcy obszarów wiejskich</t>
  </si>
  <si>
    <t>Grupa docelowa odbiorców , mieszkańcy obszarów wiejskich, potencjalni Beneficjenci PROW 2014-2020, LGD</t>
  </si>
  <si>
    <t>Inne (jakie) Wyszukiwarka działań PROW 2014-2020</t>
  </si>
  <si>
    <t>Grupa docelowa odbiorców spotkań przedstawiciele samorządów, LGD,  mieszkańcy obszarów wiejskich, partnerzy KSOW, osoby zianteresowane, dziennikarze</t>
  </si>
  <si>
    <t>Grupa docelowa odbiorców spotkań : właściciele gospodarstw rolnych, kobiety zamieszkujące obszary wiejskie, mieszkańcy obszarów wiejskich, członkowie stowarzyszeń związanych z rozwojem obszarów wiejskich i przedstawiciele LGD.  mieszkańcy obszarów wiejskich zaangażowani w wytwarzanie kulinarnych produktów regionalnych prowadzacy lub zamierzający prowadzić produkcję i sprzedaż na zasadach MOL lub sprzedaży bezpośredniej, członkowie izb rolniczych, posiadacze gruntów rolnych</t>
  </si>
  <si>
    <t>Inne (jakie) Konferencja inaugurująca PROW 2014-2020</t>
  </si>
  <si>
    <t>Inne (jakie) Szkolenie dla dziennikarzy</t>
  </si>
  <si>
    <t xml:space="preserve">Grupa docelowa: </t>
  </si>
  <si>
    <t>* Punkt Informacyjny Funduszy Europejskich działajacy przy Urzędzie Marszałkowskim Województwa Pomorskiego nie prowadzi statystyk z podziałem na poszczególne funduszu europejskie. Wykazne informacje stanowią ilości wszsystkich osób odwiedzajacych GPI, czy też zadajacyh pytania mailowo bądź papierowo</t>
  </si>
  <si>
    <t>Samorząd Województwa Pomorskiego</t>
  </si>
  <si>
    <t>Nowi odwiedzający w porównaniu z ubiegłym rokiem**</t>
  </si>
  <si>
    <t>Średni czas spędzony na stronie*</t>
  </si>
  <si>
    <t>Liczba unikalnych użytkowników strony internetowej*</t>
  </si>
  <si>
    <t>Liczba wyświetleń na stronie*</t>
  </si>
  <si>
    <t>* badania opacowane przez Radio Track dot. okresu 1.01.2015-31.12.2015 r., w grupie celowej województwo pomorskie, wszystkie dni słuchania; w nawiasach został wskazany sredni czas słucania</t>
  </si>
  <si>
    <t>Grupa docelowa odbiorców:rolnicy z województwa pomorskiego w tym w szczególnosci rolnicy ekologiczni, rolnicy zainteresowani przestawieniem gospodarstw na ekologiczny typ produkcji</t>
  </si>
  <si>
    <t>3,9 % (154,31 min)</t>
  </si>
  <si>
    <t>Inne (jakie): promocja organizowanego wydarzenia - konferencji nt. "Współpraca się opłaca - rolnictwo i przetwórstwo ekologiczne jako szanasa dla zrównowazonego rozwoju obszarów wiejskich województwa pomorskiego"</t>
  </si>
  <si>
    <t xml:space="preserve"> 3,9 % (154,31 min.)</t>
  </si>
  <si>
    <t>Grupa docelowa odbiorców informacji (artykułów, wkładów tematycznych, ogłoszeń etc.):Wnioskodawcy (w tym pomorskie lokalne grupy działania) naboru o wybór do realizacji lokalnej strategii rozwoju</t>
  </si>
  <si>
    <t>Grupa docelowa odbiorców : beneficjenci PROW 2007-2013</t>
  </si>
  <si>
    <t>nd.</t>
  </si>
  <si>
    <t>Inne (jakie): informacje dotyczace uzyskania wsparcia finansowego ze środków PROW 2007-2013</t>
  </si>
  <si>
    <t xml:space="preserve">* w nawiasach wskazano  ilość osób odwiedzajacych dane wydarzenie </t>
  </si>
  <si>
    <t>Grupa docelowa odbiorców: przedstwiciele jednostek samorządu terytorialnego (beneficjenci/potencjalni beneficjenci PROW 2014-2020) z powiatu bytowskiego</t>
  </si>
  <si>
    <t xml:space="preserve">Grupa docelowa odbiorców: Słupskie Pokopki: przedstwiciele branży rolniczej głownie producenci ziemniaków z województwa pomorskiego, rolnicy zajmujacy się sprzedażą płodów rolnych np. kapusty, marchwi, buraków, producenci drzew i krzewów ozdobnych, przedstwiciele kół gospodyń wiejskich, gospodarstw agroturystycznych i rolnych z powiatu słupskiego, mieszkańcy powiatu słupskiego; Wojewódzka Olimpiada Młodych Producentów Rolnych: właściele gospodarstw rolnych z wojewódwa pomorskiego </t>
  </si>
  <si>
    <t>brak danych**</t>
  </si>
  <si>
    <t>Inne: rozpowszechnianie informaracji dot. PROW 2014-2015</t>
  </si>
  <si>
    <t>Uczestnictwo w imprezach organizowanych przez inne podmioty*</t>
  </si>
  <si>
    <t>Inne (jakie): impreza plenreowa o chraktrze handlowo-wystawieniczym</t>
  </si>
  <si>
    <t>*  1 z 7 wykazanych spotkań było wydarzeniami bezkosztowym (nie ujętym w Planie komunikacyjnym 2015 - informacja ujeta w zamianach do PK KSOW 2015)</t>
  </si>
  <si>
    <t>Grupa docelowa odbiorców spotkań: potencjalni beneficjenci PROW 2014-2020, w tym w szczególnosci potencjalni beneficjenci działania „Podstawowe usługi i odnowa wsi na obszarach wiejskich" (operacje typu „Budowa lub modernizacja dróg lokalnych”, w ramach poddziałania „Wsparcie inwestycji związanych z tworzeniem, ulepszaniem lub rozbudową wszystkich rodzajów małej infrastruktury, w tym inwestycji w energię odnawialną i w oszczędzanie energii”)  oraz działania  „Wsparcie dla rozwoju lokalnego w ramach inicjatywy LEADER (RLKS – rozwój lokalny kierowany przez społeczność)"</t>
  </si>
  <si>
    <t>Grupa docelowa odbiorców spotkań: Konferencja KSOW : partnerzy KSOW oraz podmioty zainteresowane współpracą  z KSOW; konferencja i wyjazd studyjny "Współpraca się opłaca - rolnictwo i przetwórstwo ekologiczne jako szanasa dla zrównowazonego rozwoju obszarów wiejskich województwa pomorskiego: rolnicy ekologiczni, rolnicy zainteresowani przestawieniem gospodarstw na ekologiczny typ produkcji, przetwórcy i dytrybuatorzy produktów ekologicznych, młodzież z ponadgimnazjalnych szków rolniczych, przedstawiciele jednostek samorzadu regionalnego; wyjazd studyjny na Międzynarodowe Targi Żywnosci Ekologicznej i Regionalnej Natura Food: rolnicy z województwa pomorskiego, przedstwiciele instytucji związanych z rolnictwem</t>
  </si>
  <si>
    <t xml:space="preserve">Inne (jakie): kwestie związane z przyznawaniem pomocy w ramach działań „Podstawowe usługi i odnowa wsi na obszarach wiejskich"- operacje typu „Budowa lub modernizacja dróg lokalnych”, w ramach poddziałania „Wsparcie inwestycji związanych z tworzeniem, ulepszaniem lub rozbudową wszystkich rodzajów małej infrastruktury, w tym inwestycji w energię odnawialną i w oszczędzanie energii”  </t>
  </si>
  <si>
    <t>Inne (jakie) infpormacja nt PROW 2014-2020 w tym realizacji KSOW</t>
  </si>
  <si>
    <t>Inne (jakie): wyjazdy studyjne</t>
  </si>
  <si>
    <t>województwo podlaskie</t>
  </si>
  <si>
    <t>województwo pomorskie</t>
  </si>
  <si>
    <r>
      <t xml:space="preserve">Ilość rozdystrybuowanych materiałów (w tym gadżetów) poszczególnych typów: </t>
    </r>
    <r>
      <rPr>
        <b/>
        <sz val="10"/>
        <color rgb="FF002060"/>
        <rFont val="Cambria"/>
        <family val="1"/>
        <charset val="238"/>
        <scheme val="major"/>
      </rPr>
      <t xml:space="preserve">1 roll-up </t>
    </r>
    <r>
      <rPr>
        <sz val="10"/>
        <color rgb="FF002060"/>
        <rFont val="Cambria"/>
        <family val="1"/>
        <charset val="238"/>
        <scheme val="major"/>
      </rPr>
      <t>(roll-up została zakupiony pod koniec grudnia 2015 r., w w przedstwianym okresie sprawozdawczym  nie był jeszcze wykorzystywany)</t>
    </r>
  </si>
  <si>
    <r>
      <t xml:space="preserve">Grupa docelowa: </t>
    </r>
    <r>
      <rPr>
        <i/>
        <sz val="10"/>
        <rFont val="Cambria"/>
        <family val="1"/>
        <charset val="238"/>
        <scheme val="major"/>
      </rPr>
      <t>nd</t>
    </r>
  </si>
  <si>
    <t>* wartość szacunkowa</t>
  </si>
  <si>
    <r>
      <t xml:space="preserve">Ilość rozdystrybuowanych materiałów (w tym gadżetów) poszczególnych typów:                </t>
    </r>
    <r>
      <rPr>
        <i/>
        <sz val="10"/>
        <rFont val="Cambria"/>
        <family val="1"/>
        <charset val="238"/>
        <scheme val="major"/>
      </rPr>
      <t xml:space="preserve">           Długopis metalowy - 250 szt.
Notes A5 z gumką - 250 szt.
Notes A5 z długopisem z surowców wtórnych - 159 szt.
Torba bawełniana z krótkimi uszami - 159 szt.
Torba bawełniana z długim uchem - 250 szt.</t>
    </r>
  </si>
  <si>
    <r>
      <t xml:space="preserve">Ilość rozdystrybuowanych materiałów (w tym gadżetów) poszczególnych typów: </t>
    </r>
    <r>
      <rPr>
        <i/>
        <sz val="10"/>
        <rFont val="Cambria"/>
        <family val="1"/>
        <charset val="238"/>
        <scheme val="major"/>
      </rPr>
      <t xml:space="preserve">Wymienione poniżej materiały/gadżety zostały zakupione i rozdystrybuowane w związku z realizacją operacji zgłoszonych do realizacji w  ramach Planu operacyjnego na lata 2014-2015 Krajowej Sieci Obszarów Wiejskich 2014-2020 dla Województwa Śląskiego:                                                                                                    - Gmina Mszana:  kubki – 300 szt.,  miseczki – 300 szt., rękawice kuchenne – 300 szt., plakaty promujące operację – 100 szt., baner promujący operację – 1 szt. 
- Urząd Miejski w Strumieniu: smycze – 50 szt.; długopisy – 50 szt., podkładka do pisania – 50 szt., breloczki – 50 szt., identyfikator z wkładką – 50 szt., teczki z gumką – 50 szt., notesy – 50 szt., notesy – 50 szt., torby ekologiczne – 50 szt., naklejki – 50 szt., zaświadczenia – 50 szt., roll-up – 1 szt., plakaty – 20 szt.
- Gmina Pilica: notesy - 40 szt., długopisy - 40 szt.
- Stowarzyszenie Krzewienia Kultury i dawnych Tradycji Gminy Wręczyca Wielka: długopisy - 30 szt., notesy - 30 szt., teczki - 30 szt.
</t>
    </r>
  </si>
  <si>
    <t xml:space="preserve">wzrost o 2,64%
2 181 w porównaniu z 2 125
</t>
  </si>
  <si>
    <t xml:space="preserve">** przybliżona wartość zasięgu dziennego słuchalności </t>
  </si>
  <si>
    <r>
      <t xml:space="preserve">Grupa docelowa odbiorców: </t>
    </r>
    <r>
      <rPr>
        <i/>
        <sz val="10"/>
        <rFont val="Cambria"/>
        <family val="1"/>
        <charset val="238"/>
        <scheme val="major"/>
      </rPr>
      <t>nd</t>
    </r>
  </si>
  <si>
    <r>
      <t>Grupa docelowa odbiorców: S</t>
    </r>
    <r>
      <rPr>
        <i/>
        <sz val="10"/>
        <rFont val="Cambria"/>
        <family val="1"/>
        <charset val="238"/>
        <scheme val="major"/>
      </rPr>
      <t>połeczeństwo, w szczególności mieszkańcy Gminy Mszana.</t>
    </r>
  </si>
  <si>
    <r>
      <t xml:space="preserve">Inne (jakie): </t>
    </r>
    <r>
      <rPr>
        <i/>
        <sz val="10"/>
        <rFont val="Cambria"/>
        <family val="1"/>
        <charset val="238"/>
        <scheme val="major"/>
      </rPr>
      <t>Informacja dotycząca operacji realizowanej w ramach Planu operacyjnego 2014-2015 KSOW 2014-2020 Województw Sląskiego.</t>
    </r>
  </si>
  <si>
    <r>
      <t xml:space="preserve">Grupa docelowa odbiorców informacji (artykułów, wkładów tematycznych, ogłoszeń etc.)  </t>
    </r>
    <r>
      <rPr>
        <i/>
        <sz val="10"/>
        <rFont val="Cambria"/>
        <family val="1"/>
        <charset val="238"/>
        <scheme val="major"/>
      </rPr>
      <t>Potencjalni beneficjenci oraz społeczeństwo.</t>
    </r>
  </si>
  <si>
    <r>
      <t>Grupa docelowa odbiorców informacji (artykułów, wkładów tematycznych, ogłoszeń etc.):</t>
    </r>
    <r>
      <rPr>
        <i/>
        <sz val="10"/>
        <rFont val="Cambria"/>
        <family val="1"/>
        <charset val="238"/>
        <scheme val="major"/>
      </rPr>
      <t xml:space="preserve"> Społeczeństwo.</t>
    </r>
  </si>
  <si>
    <r>
      <t xml:space="preserve">Inne (jakie) - </t>
    </r>
    <r>
      <rPr>
        <i/>
        <sz val="10"/>
        <rFont val="Cambria"/>
        <family val="1"/>
        <charset val="238"/>
        <scheme val="major"/>
      </rPr>
      <t>Upowszechnienie wiedzy ogólnej nt. Programu PROW 2014-2020 (dot. działań samorządowych)</t>
    </r>
  </si>
  <si>
    <r>
      <t>Inne (jakie):</t>
    </r>
    <r>
      <rPr>
        <i/>
        <sz val="10"/>
        <rFont val="Cambria"/>
        <family val="1"/>
        <charset val="238"/>
        <scheme val="major"/>
      </rPr>
      <t xml:space="preserve"> Informacja dotycząca operacji realizowanej w ramach Planu operacyjnego 2014-2015 KSOW 2014-2020 Województw Sląskiego.</t>
    </r>
  </si>
  <si>
    <r>
      <t xml:space="preserve">Grupa docelowa odbiorców: </t>
    </r>
    <r>
      <rPr>
        <i/>
        <sz val="10"/>
        <rFont val="Cambria"/>
        <family val="1"/>
        <charset val="238"/>
        <scheme val="major"/>
      </rPr>
      <t>W szczególności uczestnicy operacji pn. Mszańskie smaki jesieni tj. mieszkańcy Gminy Mszana ze szczególnym uwzględnieniem kobiet, osób młodych i osób niepełnosprawnych;</t>
    </r>
  </si>
  <si>
    <t xml:space="preserve">Broszury </t>
  </si>
  <si>
    <r>
      <t xml:space="preserve">Grupa docelowa odbiorców: </t>
    </r>
    <r>
      <rPr>
        <i/>
        <sz val="10"/>
        <rFont val="Cambria"/>
        <family val="1"/>
        <charset val="238"/>
        <scheme val="major"/>
      </rPr>
      <t xml:space="preserve">Mieszkańcy Gminy Mszana ze szczególnym uwzględnieniem kobiet, osób młodych i osób niepełnosprawnych; mieszkańcy sołectw Cięcina, Cisiec, Żabnica i Węgierska Górka oraz przejezdni turyści; członkinie KGW z regionu Podbeskidzia; mieszkańcy Wisły i okolic.
</t>
    </r>
  </si>
  <si>
    <r>
      <t xml:space="preserve">Inne (jakie):                                 </t>
    </r>
    <r>
      <rPr>
        <i/>
        <sz val="10"/>
        <rFont val="Cambria"/>
        <family val="1"/>
        <charset val="238"/>
        <scheme val="major"/>
      </rPr>
      <t xml:space="preserve">spotkanie/spartakieda </t>
    </r>
  </si>
  <si>
    <r>
      <t xml:space="preserve">Festyny </t>
    </r>
    <r>
      <rPr>
        <i/>
        <sz val="10"/>
        <rFont val="Cambria"/>
        <family val="1"/>
        <charset val="238"/>
        <scheme val="major"/>
      </rPr>
      <t>(impreza plenerowa;  impreza lokalna połączona z konkursem kulinarnym)</t>
    </r>
  </si>
  <si>
    <r>
      <t xml:space="preserve">Grupa docelowa odbiorców spotkań: </t>
    </r>
    <r>
      <rPr>
        <i/>
        <sz val="10"/>
        <rFont val="Cambria"/>
        <family val="1"/>
        <charset val="238"/>
        <scheme val="major"/>
      </rPr>
      <t>Beneficjenci i potencjalni beneficjenci PROW 2014-2020; przedstawiciele LGD w ramach PROW 2014-2020 (LGD przed lub w trakcie wyboru do realizacji LSR).</t>
    </r>
  </si>
  <si>
    <r>
      <t xml:space="preserve">Grupa docelowa: </t>
    </r>
    <r>
      <rPr>
        <i/>
        <sz val="10"/>
        <rFont val="Cambria"/>
        <family val="1"/>
        <charset val="238"/>
        <scheme val="major"/>
      </rPr>
      <t>Mieszkańcy województwa śląskiego; przedstawiciele KGW oraz OSP na terenie Gminy Pilica; mieszkańcy gminy Wręczyca Wielka ze szczególnym uwzględnieniem osób bezrobotnych; rolnicy, właściciele gospodarstw edukacyjnych i agroturystycznych, partnerzy SR KSOW; młodzi  mieszkańcy terenów wiejskich województwa śląskiego -rolnicy, urzędnicy, społecznicy, przedsiębiorcy; pszczelarze z terenu województwa śląskiego.</t>
    </r>
  </si>
  <si>
    <r>
      <t xml:space="preserve">Inne (jakie):                                           </t>
    </r>
    <r>
      <rPr>
        <i/>
        <sz val="10"/>
        <rFont val="Cambria"/>
        <family val="1"/>
        <charset val="238"/>
        <scheme val="major"/>
      </rPr>
      <t xml:space="preserve"> Upowszechnienie wiedzy ogólnej na temat PROW 2014-2020.</t>
    </r>
  </si>
  <si>
    <r>
      <t xml:space="preserve">Inne (jakie)                                                  </t>
    </r>
    <r>
      <rPr>
        <i/>
        <sz val="10"/>
        <rFont val="Cambria"/>
        <family val="1"/>
        <charset val="238"/>
        <scheme val="major"/>
      </rPr>
      <t xml:space="preserve">wyjazdy studyjne </t>
    </r>
  </si>
  <si>
    <t>województwo śląskie</t>
  </si>
  <si>
    <t>-</t>
  </si>
  <si>
    <t>wzrost o 29,14%; 1 365 w porównaniu z 1 057</t>
  </si>
  <si>
    <t>Grupa docelowa odbiorców- mieszkańcy województwa świętokrzyskiego, społeczeństwo zaangażowane w rozwój obszarów wiejskich, producenci żywności, Koła Gospodyń Wiejskich, Zespoły Ludowe</t>
  </si>
  <si>
    <t xml:space="preserve">codziennie: 19,7% - 64 419 widzów; kilka razy w tygodniu: 36,7% - 120 009 widzów </t>
  </si>
  <si>
    <t xml:space="preserve">Grupa docelowa odbiorców - rolnicy, społeczeństwo, producenci żywności, Koła Gospodyń Wiejskich, Zespoły Ludowe, organizacje zaangażowane w rozwój obszarów wiejskich woj. świętokrzyskiego. </t>
  </si>
  <si>
    <t>Grupa docelowa odbiorców spotkań
Potencjalni beneficjenci oraz instytucje zaangażowane bezpośrednio i pośrednio we wdrażanie Programu.
Potencjalni beneficjenci  działania LEADER w ramach PROW 2014-2020</t>
  </si>
  <si>
    <t xml:space="preserve">Grupa docelowa odbiorców spotkań- członkowie Sieci Dziedzictwo Kulinarne Świętokrzyskie, przedstwiciele Grup Producenckich. </t>
  </si>
  <si>
    <r>
      <t xml:space="preserve">Inne (jakie) </t>
    </r>
    <r>
      <rPr>
        <b/>
        <sz val="10"/>
        <rFont val="Cambria"/>
        <family val="1"/>
        <charset val="238"/>
        <scheme val="major"/>
      </rPr>
      <t>Spotkanie dotyczące konkursu na wybór LGD do realizacji LSR</t>
    </r>
  </si>
  <si>
    <t>województwo świętokrzyskie</t>
  </si>
  <si>
    <t>wzrost o 20,79% 2923 w porównaniu z 2420</t>
  </si>
  <si>
    <t>Grupa docelowa odbiorców spotkań: beneficjenci PROW na lata 2014-2020 w działaniach wdrażanych przez Samorząd Województwa</t>
  </si>
  <si>
    <t>Grupa docelowa odbiorców spotkań: jednostki i podmioty zaangażowane w realizację WPR na lata 2014-2020, partnerzy KSOW, beneficjenci PROW na lata 2014-2020</t>
  </si>
  <si>
    <t>województwo warmińsko-mazurskie</t>
  </si>
  <si>
    <t xml:space="preserve">Ilość rozdystrybuowanych materiałów (w tym gadżetów) poszczególnych typów: **** 300 sztuk kartek świątecznych wysłanych pocztą do beneficjentów PROW oraz podczas indywidualnych spotkań z beneficjenatmi: 200 sztuk kalendarzy trójdzielnych (100 szt. podczas szkolenia dla beneficjentów, 100 sztuk w Głównym Punkcie Informacyjnym Funduszy Europejskich w budynku UMWW), 100 sztuk kalendarzy książkowych (60 szt. podczas szkolenia dla beneficjentów, 40 sztuk podczas indywidulnych spotkań z beneficjenatmi), 100 sztuk plannerów na biurko (60 szt. podczas szkolenia dla beneficjentów, 40 sztuk  podczas indywidulnych spotkań z beneficjenatmi).   </t>
  </si>
  <si>
    <t xml:space="preserve">Ilość rozdystrybuowanych materiałów (w tym gadżetów) poszczególnych typów: ****18 zestawów długopis plus piórko kulkowe podczas II posiedzenia Grupy Roboczej ds. KSOW oraz podczas indywidualnych spotkań z beneficjentai: 10 sztuk powerbanków, 3 parasole, 10 sztuk toreb z juty, 10 sztuk toreb lnianych bawełnianych, 5 zestawów długopis plus pióro kulkowe, 20 notesów kieszonkowych) </t>
  </si>
  <si>
    <t xml:space="preserve">**W tym mobilne punkty promocyjno-informacyjne Woj. Wlkp. podczas wydarzeń - ilość 3:                  1) XVII Wojewódzko-Archidiecezjalne Dożynki Wielkopolskie - stoisko odwiedziło ok. 200 osób.         2) Wielkopolskie Święto Mleka w powiecie kolskim - stoisko odwiedziło ok. 80 osób 3) III Światowy Festiwal Wikliny i Plecionkarstwa - stoisko odwiedziło ok. 300 osób. Udział w wymienionych wydarzeniach realizowany był w ramach Planu Operacyjnego.  </t>
  </si>
  <si>
    <t>Liczba osób odwiedzających punkt**</t>
  </si>
  <si>
    <t xml:space="preserve">brak danych </t>
  </si>
  <si>
    <t xml:space="preserve">Grupa docelowa odbiorców informacji (artykułów, wkładów tematycznych, ogłoszeń etc.): Wielkopolscy rolnicy i mieszkańcy Woj. Wlkp., koła gospodyń wiejskich z terenu Woj. Wlkp. mieszkańcy obszarów Wielkopolski.  </t>
  </si>
  <si>
    <t xml:space="preserve">Inne (jakie) Aktywizacja mieszkańców na rzecz podejmowania inicjatyw w zakresie rozwoju obszarów wiejskich </t>
  </si>
  <si>
    <t xml:space="preserve">Inne (jakie) Dobre praktyki wykorzystania PROW 2007-2013 w województwie wielkopolskim.  </t>
  </si>
  <si>
    <t xml:space="preserve">Grupa docelowa odbiorców: Publikacja "Wzorowa PROWincja": mieszkańcy obszarów wiejskich - potencjalni beneficjenci PROW 2014-2020.  </t>
  </si>
  <si>
    <t xml:space="preserve">Inne (jakie): Dobre praktyki wykorzystania PROW 2007-2013 w województwie wielkopolskim.  </t>
  </si>
  <si>
    <t xml:space="preserve">Inne (jakie) Publikacja "Wzorowa PROWincja" </t>
  </si>
  <si>
    <r>
      <t xml:space="preserve">Grupa docelowa odbiorców : </t>
    </r>
    <r>
      <rPr>
        <b/>
        <sz val="10"/>
        <rFont val="Cambria"/>
        <family val="1"/>
        <charset val="238"/>
        <scheme val="major"/>
      </rPr>
      <t>Dożynki 1)</t>
    </r>
    <r>
      <rPr>
        <sz val="10"/>
        <rFont val="Cambria"/>
        <family val="1"/>
        <charset val="238"/>
        <scheme val="major"/>
      </rPr>
      <t xml:space="preserve"> Dozynki Prerzydenckie Spała 2015: rolnicy i producenci rolni, samorządowcy oraz społeczeństwo, szczególnie mieszkańcy obszarów wiejskich.  </t>
    </r>
    <r>
      <rPr>
        <b/>
        <sz val="10"/>
        <rFont val="Cambria"/>
        <family val="1"/>
        <charset val="238"/>
        <scheme val="major"/>
      </rPr>
      <t>Konkursy 1-2</t>
    </r>
    <r>
      <rPr>
        <sz val="10"/>
        <rFont val="Cambria"/>
        <family val="1"/>
        <charset val="238"/>
        <scheme val="major"/>
      </rPr>
      <t xml:space="preserve">) Plebiscyt "SuperRonik Wielkopolski": wielkopolscy rolnicy i mieszkańcy Woj. Wlkp., Plebiscyt dla Kół Gospodyń Wiejskich: koła gospodyń wiejskich z terenu Woj. Wlkp. mieszkańcy obszarów Wielkopolski.  </t>
    </r>
  </si>
  <si>
    <t xml:space="preserve">(1) dotyczy Planu Komunikacyjnego PROW 2014-2020
(2)  Wydarzenia lokalne/regionalne to takie, które koncentrują się na jednym określonym lokalnym obszarze/regionie (tj. uczestnicy zapraszani są głównie z tego lokalnego obszaru/regionu). Wydarzenia krajowe to takie, których docelowi odbiorcy pochodzą z różnych części kraju. Wydarzenia międzynarodowe to takie, gdzie odbiorców stanowi większa liczba uczestników międzynarodowych.
(3) Wydarzenie należy uwzględnić w określonej kategorii tylko wtedy, gdy jest ono silnie skoncentrowane na tym temacie (np. nie należy go uwzględniać, jeśli zawierało jedną prezentację na ten temat, ale należy je uwzględnić, jeśli zawierało określone sesje poświęcone temu tematowi). Jedno wydarzenie może koncentrować się na więcej niż jednym temacie.                                                                                                                                                                                                                                                                                                                                                                                                                                                                                                                                                                                                                                                                                                                                                                                                                                                                                                                                                                                                                                                                       </t>
  </si>
  <si>
    <t>Grupa docelowa odbiorców spotkań: 1) Lokalne Grupy Działania - potencjalni beneficjenci PROW 2014-2020 2) Potencjalni beneficjenci PROW 2014-2020 w Województwie Wielkopolskim.</t>
  </si>
  <si>
    <r>
      <t xml:space="preserve">Grupa docelowa odbiorców spotkań: </t>
    </r>
    <r>
      <rPr>
        <b/>
        <sz val="10"/>
        <rFont val="Cambria"/>
        <family val="1"/>
        <charset val="238"/>
        <scheme val="major"/>
      </rPr>
      <t xml:space="preserve">Konferencja 1: </t>
    </r>
    <r>
      <rPr>
        <sz val="10"/>
        <rFont val="Cambria"/>
        <family val="1"/>
        <charset val="238"/>
        <scheme val="major"/>
      </rPr>
      <t xml:space="preserve">"Wieś Polska - Wieś Innowacyjna" Krajowe Stowarzyszenie Sołtysów: Liderzy wiejscy, sołtysi, członkowie rad sołeckich, przedstawiciele jednostek samorządu terytorialnego, organizacji pozarządowych działających na rzecz wsi, lokalnych grup działania na terenie całego kraju. </t>
    </r>
    <r>
      <rPr>
        <b/>
        <sz val="10"/>
        <rFont val="Cambria"/>
        <family val="1"/>
        <charset val="238"/>
        <scheme val="major"/>
      </rPr>
      <t>Konferencja 2:</t>
    </r>
    <r>
      <rPr>
        <sz val="10"/>
        <rFont val="Cambria"/>
        <family val="1"/>
        <charset val="238"/>
        <scheme val="major"/>
      </rPr>
      <t xml:space="preserve"> Wieczerza Wigilijna - kultywowanie tradycji bożonarodzeniowych: Liderki rozwoku lokalnego, przedstawicielki kół gospodyń wiejskich, osoby aktywnie działające na rzecz obszarów wiejskich z całej Wielkopolski. T</t>
    </r>
    <r>
      <rPr>
        <b/>
        <sz val="10"/>
        <rFont val="Cambria"/>
        <family val="1"/>
        <charset val="238"/>
        <scheme val="major"/>
      </rPr>
      <t>argi 1</t>
    </r>
    <r>
      <rPr>
        <sz val="10"/>
        <rFont val="Cambria"/>
        <family val="1"/>
        <charset val="238"/>
        <scheme val="major"/>
      </rPr>
      <t xml:space="preserve">: XIV Ogólnopolski Festiwal Starych Ciągników i Maszyn Rolniczych im. Jerzego Samelczaka w Wilkowicach:  impreza rodzinna skierowana m.in. do mieszkańców Woj. Wlkp., wystawców i kolekcjonerów starych ciągników i maszyn rolniczych z kraju i zagranicy. </t>
    </r>
    <r>
      <rPr>
        <b/>
        <sz val="10"/>
        <rFont val="Cambria"/>
        <family val="1"/>
        <charset val="238"/>
        <scheme val="major"/>
      </rPr>
      <t>Szkolenia 1-6)</t>
    </r>
    <r>
      <rPr>
        <sz val="10"/>
        <rFont val="Cambria"/>
        <family val="1"/>
        <charset val="238"/>
        <scheme val="major"/>
      </rPr>
      <t xml:space="preserve">: Cykl spotkań w subregionach Woj. Wlkp.: potencjalni beneficjenci PROW 2014-2020.  </t>
    </r>
    <r>
      <rPr>
        <b/>
        <sz val="10"/>
        <rFont val="Cambria"/>
        <family val="1"/>
        <charset val="238"/>
        <scheme val="major"/>
      </rPr>
      <t>Targi 2</t>
    </r>
    <r>
      <rPr>
        <sz val="10"/>
        <rFont val="Cambria"/>
        <family val="1"/>
        <charset val="238"/>
        <scheme val="major"/>
      </rPr>
      <t xml:space="preserve">: III Światowy Festiwal Wikliny i Plecionkarstwa Nowy Tomyśl: wikliniarze, plecionkarze-przedstawiciele ginących zawodów z całego świata, osoby zainteresowane rozwojem gospdarczym z wykorzystaniem lokalnego potencjału, miekszańcy Woj. Wlkp.   </t>
    </r>
    <r>
      <rPr>
        <b/>
        <sz val="10"/>
        <rFont val="Cambria"/>
        <family val="1"/>
        <charset val="238"/>
        <scheme val="major"/>
      </rPr>
      <t>Targi 3)</t>
    </r>
    <r>
      <rPr>
        <sz val="10"/>
        <rFont val="Cambria"/>
        <family val="1"/>
        <charset val="238"/>
        <scheme val="major"/>
      </rPr>
      <t xml:space="preserve"> Wielkopolskie Święto Mleka w Powiecie Kolskim: konsumenci i potencjalni koncumenci wyrobów mleczarskich-dzieci, rodzice, rolnicy, producenci mleka, a także producenci innych surowców do produkcji żywności. Spełeczeństwo Woj. Wlkp. ze szczególnym uwzględnieniem mieszkańxów powiatu kolskiego.  </t>
    </r>
    <r>
      <rPr>
        <b/>
        <sz val="10"/>
        <rFont val="Cambria"/>
        <family val="1"/>
        <charset val="238"/>
        <scheme val="major"/>
      </rPr>
      <t>Targi 4</t>
    </r>
    <r>
      <rPr>
        <sz val="10"/>
        <rFont val="Cambria"/>
        <family val="1"/>
        <charset val="238"/>
        <scheme val="major"/>
      </rPr>
      <t xml:space="preserve">) Smaki Regionów - potencjalni konsumenci produktów rolno-spożywczych, producenci żywności wysokiej jakości z terenu calego kraju. </t>
    </r>
  </si>
  <si>
    <t xml:space="preserve">Inne (jakie) Wspieranie organizacji łańcucha żywnościowego </t>
  </si>
  <si>
    <t xml:space="preserve">Targi ( w tym imprezy o charakterze promocyjno-wystawienniczym) </t>
  </si>
  <si>
    <t>województwo wielkopolskie</t>
  </si>
  <si>
    <t>Liczba uczestników spotkań / imprez, na których dystrybuowano materiały</t>
  </si>
  <si>
    <t>Liczba spotkań / imprez, na których dystrybuowano materiały</t>
  </si>
  <si>
    <t>Grupa docelowa odbiorców informacji (artykułów, wkładów tematycznych, ogłoszeń etc.)  - zwiedzający stoisko wystawiennicze Województwa Zachodniopomorskiego podczas Targów Smaki Regionów 2015, czytelnicy magazynu "Smak i Tradycja"</t>
  </si>
  <si>
    <t>Inne (jakie) - Produkty regionalne</t>
  </si>
  <si>
    <t>Grupa docelowa odbiorców - beneficjenci i potencjalni beneficjenci</t>
  </si>
  <si>
    <t>Inne (jakie) - ulotki informacyjne dotyczące działań w ramach PROW 2014-2020; listowniki mające na celu zapewnienie odpowiedniej wizualizacji Programu</t>
  </si>
  <si>
    <t>Grupa docelowa odbiorców spotkań - potencjalni beneficjenci operacji (pracownicy gmin, powiatów, związków gmin i powiatów)</t>
  </si>
  <si>
    <t>Grupa docelowa odbiorców spotkań - Natura Food: zwiedzający stoisko wystawiennicze podczas Targów, potencjalni kontrahencji wystawców; Kongres Kobiet - liderki wiejskie; Akademia Sołtysa - sołtysi, lokalni liderzy, prawcownicy ODR</t>
  </si>
  <si>
    <t>Inne (jakie) - Szkolenia dotyczące operacji typu "Budowa lub modernizacja dróg lokalnych" w ramach PROW 2014 - 2020</t>
  </si>
  <si>
    <t>Inne (jakie) - Natura Food: Wprowadzanie na rynek nowych produktów i usług, wypromowanie i umocnienie marki</t>
  </si>
  <si>
    <t>Inne (jakie) - Uroczyste podpisywanie umów w ramach PROW 2014 - 2020</t>
  </si>
  <si>
    <t>województwo zachodniopomorskie</t>
  </si>
  <si>
    <t>gadżety nie zostały rozdysponowane, ponieważ zostały zakupione w grudniu ur. po podpisaniu umowy na dotację celową</t>
  </si>
  <si>
    <t>Inne (jakie) punkty informacyjne podczas imprez wystawienniczych</t>
  </si>
  <si>
    <t>Agencja Rynku Rolnego</t>
  </si>
  <si>
    <t>Agencja Restrukturyzacji i Modernizacji Rolnictwa</t>
  </si>
  <si>
    <t>Kampanie promujące SIR/KSOW 2014-2020</t>
  </si>
  <si>
    <t>Materiały promocyjne (w tym gadżety) promujące SIR/KSOW 2014-2020 dystrybuowane w ramach spotkań, szkoleń, konferencji etc.</t>
  </si>
  <si>
    <t>Materiały promocyjne (w tym gadżety) wykorzystywane na potrzeby promocji SIR/KSOW 2014-2020</t>
  </si>
  <si>
    <t>Materiały promocyjne dot. SIR/KSOW 2014-2020</t>
  </si>
  <si>
    <r>
      <t xml:space="preserve">(8) </t>
    </r>
    <r>
      <rPr>
        <b/>
        <sz val="10"/>
        <rFont val="Arial"/>
        <family val="2"/>
        <charset val="238"/>
      </rPr>
      <t>W kolumnie "Wydarzenia skoncentrowane na współpracy":</t>
    </r>
    <r>
      <rPr>
        <sz val="10"/>
        <rFont val="Arial"/>
        <charset val="238"/>
      </rPr>
      <t xml:space="preserve"> Prosimy uwzględniać te wydarzenia, które są dedykowane/adresowane do podmiotów zainteresowanych poszukiwaniem partnerów/współpracy/wsparcia w celu opracowania/realizacji projektów współpracy.
</t>
    </r>
    <r>
      <rPr>
        <b/>
        <sz val="10"/>
        <rFont val="Arial"/>
        <family val="2"/>
        <charset val="238"/>
      </rPr>
      <t xml:space="preserve">W kolumnach dotyczących ofert współpracy/partnerów: </t>
    </r>
    <r>
      <rPr>
        <sz val="10"/>
        <rFont val="Arial"/>
        <charset val="238"/>
      </rPr>
      <t xml:space="preserve">Prosimy liczyć oferty partnerstwa zgromadzone i rozpowszechniane za pomocą dedykowanego narzędzia (np. bazy danych poszukiwania partnerów lub za pośrednictwem maili do partnerów). Prosimy nie liczyć wniosków, które nie zostały rozpowszechnione przez jednostkę centralną KSOW/CDR/WODRy za pomocą określonego kanału. Prosimy unikać podwójnego liczenia, np. jeśli przyklad został wyświetlony w Państwa bazie danych poszukiwania partnerów i jednocześnie został przesłany e-mailem do wielu partnerów - wówczas należy go liczyć tylko raz.
</t>
    </r>
    <r>
      <rPr>
        <b/>
        <sz val="10"/>
        <rFont val="Arial"/>
        <family val="2"/>
        <charset val="238"/>
      </rPr>
      <t>W kolumnach dot. "Wyjazdów/wizyt/spotkań":</t>
    </r>
    <r>
      <rPr>
        <sz val="10"/>
        <rFont val="Arial"/>
        <charset val="238"/>
      </rPr>
      <t xml:space="preserve"> Prosimy podać liczbę tych przedsięwzięć, gdzie jednym z głównych celów było wspieranie współpracy między partnerami.</t>
    </r>
  </si>
  <si>
    <t>Liczba inicjatyw w zakresie współpracy i ofert poszukiwania partnera dotyczących międzynarodowej i międzyterytorialnej współpracy</t>
  </si>
  <si>
    <t>Partnerstwo SIR/KSOW 2014-2020</t>
  </si>
  <si>
    <t>Portale społecznościowe o SIR/KSOW 2014-2020</t>
  </si>
  <si>
    <t>Internet o SIR/KSOW 2014-2020</t>
  </si>
  <si>
    <t>Media o SIR/KSOW 2014-2020</t>
  </si>
  <si>
    <t>Prasa o SIR/KSOW 2014-2020</t>
  </si>
  <si>
    <t>Gromadzenie dobrych praktyk SIR/KSOW 2014-2020</t>
  </si>
  <si>
    <t>broszura opublikowana również w formie elektronicznej w zakładce SIR na stronie internetowej CDR</t>
  </si>
  <si>
    <t>Materiały informacyjne o SIR/KSOW 2014-2020</t>
  </si>
  <si>
    <t>Inne formy upowszechniania informacji o SIR/KSOW 2014-2020</t>
  </si>
  <si>
    <t>(2)  Wydarzenia lokalne/regionalne to takie, które koncentrują się na jednym określonym lokalnym obszarze/regionie (tj. uczestnicy zapraszani są głównie z tego lokalnego obszaru/regionu). Wydarzenia krajowe to takie, których docelowi odbiorcy pochodzą z różnych części kraju. Wydarzenia międzynarodowe to takie, gdzie odbiorców stanowi większa liczba uczestników międzynarodowych.
(3) Wydarzenie należy uwzględnić w określonej kategorii tylko wtedy, gdy jest ono silnie skoncentrowane na tym temacie (np. nie należy go uwzględniać, jeśli zawierało jedną prezentację na ten temat, ale należy je uwzględnić, jeśli zawierało określone sesje poświęcone temu tematowi). Jedno wydarzenie może koncentrować się na więcej niż jednym temacie.</t>
  </si>
  <si>
    <t>Upowszechniania informacji o SIR/KSOW 2014-2015</t>
  </si>
  <si>
    <t>Centrum Doradztwa Rolniczego</t>
  </si>
  <si>
    <r>
      <rPr>
        <b/>
        <i/>
        <sz val="11"/>
        <color theme="8" tint="-0.499984740745262"/>
        <rFont val="Arial"/>
        <family val="2"/>
        <charset val="238"/>
      </rPr>
      <t>UWAGA</t>
    </r>
    <r>
      <rPr>
        <b/>
        <i/>
        <sz val="10"/>
        <color theme="8" tint="-0.499984740745262"/>
        <rFont val="Arial"/>
        <family val="2"/>
        <charset val="238"/>
      </rPr>
      <t xml:space="preserve">: powyższe działania dotyczą wyłącznie realizacji operacji zawrtej w Planie operacyjnym KSOW w zakresie SIR na lata 2014-2015, działana podjęte w ramach funkcjonowania SIR zostały opisane w Rozliczeniu końcowym z wykonania zadań o których mowa w art. 55 ust. 1 pkt 4 ustawy z dnia 20 lutego 2015 r. o wspieraniu rozwoju obszarów wiejskich z udziałem środków Europejskiego Funduszu Rolnego na Rzecz Rozwoju Obszarów Wiejskich w ramach Programu Rozwoju Obszarów Wiejskich na lata 2014-2020 (Dz. U. poz. 349 i 1888),  w celu wsparcia funkcjonowania Krajowej Sieci Obszarów Wiejskich na lata 2014-2020 w zakresie Sieci na rzecz innowacji w rolnictwie i na obszarach wiejskich (SIR), które zostało złożone do Instytucji Zarządzającej w dniu 15 stycznia br. </t>
    </r>
    <r>
      <rPr>
        <i/>
        <sz val="10"/>
        <color theme="8" tint="-0.499984740745262"/>
        <rFont val="Arial"/>
        <family val="2"/>
        <charset val="238"/>
      </rPr>
      <t xml:space="preserve">
</t>
    </r>
  </si>
  <si>
    <t xml:space="preserve"> - </t>
  </si>
  <si>
    <t xml:space="preserve"> -</t>
  </si>
  <si>
    <t xml:space="preserve">TABELA 8 </t>
  </si>
  <si>
    <t xml:space="preserve">TABELA 2 </t>
  </si>
  <si>
    <t>Spotkania informacyjno-aktywizujące</t>
  </si>
  <si>
    <t>WODR - dolnośląskie</t>
  </si>
  <si>
    <r>
      <t xml:space="preserve">TABELA 6 - </t>
    </r>
    <r>
      <rPr>
        <b/>
        <i/>
        <sz val="12"/>
        <color theme="8" tint="-0.499984740745262"/>
        <rFont val="Cambria"/>
        <family val="1"/>
        <charset val="238"/>
        <scheme val="major"/>
      </rPr>
      <t>dane na koniec 2015 r.</t>
    </r>
  </si>
  <si>
    <r>
      <t xml:space="preserve">TABELA 7 - </t>
    </r>
    <r>
      <rPr>
        <b/>
        <i/>
        <sz val="12"/>
        <color theme="8" tint="-0.499984740745262"/>
        <rFont val="Cambria"/>
        <family val="1"/>
        <charset val="238"/>
        <scheme val="major"/>
      </rPr>
      <t>dane na koniec 2015 r.</t>
    </r>
  </si>
  <si>
    <t>85%,  107824 w porownaniu z 200153</t>
  </si>
  <si>
    <t>obszar woj. Kujawsko-pomorskiego</t>
  </si>
  <si>
    <t>WODR kujawsko-pomorskie</t>
  </si>
  <si>
    <t>Ilość rozdystrybuowanych materiałów (w tym gadżetów) poszczególnych typów
teczka z gumką 100 sztuk
długopis automatyczny 100 sztuk
notes 100 sztuk</t>
  </si>
  <si>
    <t>Grupa docelowa odbiorców
rolnicy, doradcy, przedstawiciele nauki, instytutów naukowo-badawczych, grupy rolników, przedsiębiorcy sektora rolno-spożywczego</t>
  </si>
  <si>
    <t>Grupa docelowa odbiorców informacji (artykułów, wkładów tematycznych, ogłoszeń etc.)
ogłoszenie o konferencji w gazecie "Lubelskie Aktualności Rolnicze" wydawanej przez LODR w Końskowoli
rolnicy, doradcy, przedstawiciele nauki, instytutów naukowo-badawczych, grupy rolników, przedsiębiorcy sektora rolno-spożywczego</t>
  </si>
  <si>
    <t>Grupa docelowa odbiorców spotkań
przedstawiciele nauki, instytutów naukowo-badawczych, rolnicy, grupy rolników, przedsiębiorcy sektora rolno-spożywczego - z obszaru woejswództwa lubelskiego</t>
  </si>
  <si>
    <t>WODR - lubelskie</t>
  </si>
  <si>
    <t>Grupa docelowa: odbiorców rolnicy, doradcy rolniczy, przedsiębiorcy z branży rolno-spożywczej, przedstawicieleproducentów rolnych oraz LGD, przedstawiciele samorzadów lokalnyh, jednostek badawczych, uczelni wyższych związanych z rolnictwem</t>
  </si>
  <si>
    <t>Grupa docelowa odbiorców informacji (artykułów, wkładów tematycznych, ogłoszeń etc.): rolnicy, doradcy rolniczy, przedsiębiorcy z branży rolno-spożywczej, przedstawicieleproducentów rolnych oraz LGD, przedstawiciele samorzadów lokalnyh, jednostek badawczych, uczelni wyższych związanych z rolnictwem</t>
  </si>
  <si>
    <t>Grupa docelowa odbiorców: rolnicy, doradcy rolniczy, przedsiębiorcy z branży rolno-spożywczej, przedstawicieleproducentów rolnych oraz LGD, przedstawiciele samorzadów lokalnyh, jednostek badawczych, uczelni wyższych związanych z rolnictwem</t>
  </si>
  <si>
    <t>Inne (jakie) zaproszenia</t>
  </si>
  <si>
    <t>Grupa docelowa odbiorców spotkań: rolnicy, doradcy rolniczy, przedsiębiorcy z branży rolno-spożywczej, przedstawicieleproducentów rolnych oraz LGD, przedstawiciele samorzadów lokalnyh, jednostek badawczych, uczelni wyższych związanych z rolnictwem</t>
  </si>
  <si>
    <t>WODR - lubuskie</t>
  </si>
  <si>
    <t>NIE DOTYCZY</t>
  </si>
  <si>
    <t>BRAK DANYCH</t>
  </si>
  <si>
    <t>Grupa docelowa odbiorców spotkań - hodowcy bydła, lekarze weterynarii i doradcy</t>
  </si>
  <si>
    <t>WODR - łódzkie</t>
  </si>
  <si>
    <t>W ramach operacji zaprojektowano i wykonano 1 banner typu  "roll-up" o tematyce SIR wykorzystywany dotychczas w czasie 1 spotkania.</t>
  </si>
  <si>
    <t xml:space="preserve">Uczestnikami wyjazdu studyjnego byli rolnicy, doradcy rolniczy oraz przedstawiciele innych instytucji i organizacji działających na rzecz rolnictwa i obszarów wiejskich w województwie małopolskim (w tym przedstawiciele LGD oraz Izb Rolniczych).  </t>
  </si>
  <si>
    <t>Inne (wyjazd studyjny)</t>
  </si>
  <si>
    <t>WODR - małopolskie</t>
  </si>
  <si>
    <r>
      <t xml:space="preserve">Liczba osób uczestniczących w tych </t>
    </r>
    <r>
      <rPr>
        <b/>
        <strike/>
        <sz val="10"/>
        <rFont val="Cambria"/>
        <family val="1"/>
        <charset val="238"/>
        <scheme val="major"/>
      </rPr>
      <t>wyjazdach/wizytach</t>
    </r>
    <r>
      <rPr>
        <b/>
        <sz val="10"/>
        <rFont val="Cambria"/>
        <family val="1"/>
        <charset val="238"/>
        <scheme val="major"/>
      </rPr>
      <t xml:space="preserve">/spotkaniach skoncentrowanych na współpracy </t>
    </r>
    <r>
      <rPr>
        <b/>
        <vertAlign val="superscript"/>
        <sz val="10"/>
        <rFont val="Cambria"/>
        <family val="1"/>
        <charset val="238"/>
        <scheme val="major"/>
      </rPr>
      <t>(8)</t>
    </r>
  </si>
  <si>
    <r>
      <t xml:space="preserve">Liczba </t>
    </r>
    <r>
      <rPr>
        <b/>
        <strike/>
        <sz val="10"/>
        <rFont val="Cambria"/>
        <family val="1"/>
        <charset val="238"/>
        <scheme val="major"/>
      </rPr>
      <t>wyjazdów/wizyt</t>
    </r>
    <r>
      <rPr>
        <b/>
        <sz val="10"/>
        <rFont val="Cambria"/>
        <family val="1"/>
        <charset val="238"/>
        <scheme val="major"/>
      </rPr>
      <t xml:space="preserve">/spotkań skoncentrowanych na współpracy </t>
    </r>
    <r>
      <rPr>
        <b/>
        <vertAlign val="superscript"/>
        <sz val="10"/>
        <rFont val="Cambria"/>
        <family val="1"/>
        <charset val="238"/>
        <scheme val="major"/>
      </rPr>
      <t>(8)</t>
    </r>
  </si>
  <si>
    <t>informująco-promocyjny</t>
  </si>
  <si>
    <t>Grupa docelowa odbiorców spotkań - rolnicy, producenci rolni, potencjalni partnerzy SIR</t>
  </si>
  <si>
    <t>WODR - mazowieckie</t>
  </si>
  <si>
    <r>
      <t xml:space="preserve">Grupa docelowa odbiorców informacji (artykułów, wkładów tematycznych, ogłoszeń etc.) - </t>
    </r>
    <r>
      <rPr>
        <i/>
        <sz val="12"/>
        <color theme="8" tint="-0.499984740745262"/>
        <rFont val="Cambria"/>
        <family val="1"/>
        <charset val="238"/>
        <scheme val="major"/>
      </rPr>
      <t>Wieś mazowiecka (miesięcznik wydawany przez Mazowiecki Ośrodek Doradztwa Rolniczego), którego odbiorcami są rolnicy, przedsiębiorcy rolni, mieszkańcy terenów wiejskich, samorządy etc</t>
    </r>
  </si>
  <si>
    <t>* całkowita liczba wizyt na stronie oodr.pl od momentu uruchomienia zakładki o SIR</t>
  </si>
  <si>
    <t>brak możliwości statystycznych</t>
  </si>
  <si>
    <t>Koncentracja na efektywności energetycznej, ze szczególnym uwzględnieniem gospodarki niskoemisyjnej</t>
  </si>
  <si>
    <t>Czasopismo tematyczne</t>
  </si>
  <si>
    <t>Spotkania informacyjno-szkoleniowe</t>
  </si>
  <si>
    <t>WODR - opolskie</t>
  </si>
  <si>
    <r>
      <t>Grupa docelowa odbiorców spotkań:</t>
    </r>
    <r>
      <rPr>
        <i/>
        <sz val="10"/>
        <rFont val="Cambria"/>
        <family val="1"/>
        <charset val="238"/>
        <scheme val="major"/>
      </rPr>
      <t xml:space="preserve"> </t>
    </r>
    <r>
      <rPr>
        <i/>
        <sz val="12"/>
        <color theme="8" tint="-0.499984740745262"/>
        <rFont val="Cambria"/>
        <family val="1"/>
        <charset val="238"/>
        <scheme val="major"/>
      </rPr>
      <t>pracownicy naukowi Politechniki Opolskiej, pracownicy naukowi Uniwersytetu Opolskiego, pracownicy naukowi Uniwersytetu Przyrodniczego we Wrocławiu, przedsiębiorstwa prowadzące doradztwo w zakresie pozyskiwania środków unijnych z ukierunkowaniem na instytucje otoczenia biznesu, eksperci w obszarze nowych technologii (IT), rolnicy</t>
    </r>
  </si>
  <si>
    <r>
      <t xml:space="preserve">Grupa docelowa odbiorców: </t>
    </r>
    <r>
      <rPr>
        <i/>
        <sz val="12"/>
        <color theme="8" tint="-0.499984740745262"/>
        <rFont val="Cambria"/>
        <family val="1"/>
        <charset val="238"/>
        <scheme val="major"/>
      </rPr>
      <t xml:space="preserve">samorządy - województwa, gminy, powiatu; agencje rządowe zajmujące się problematyką rolnictwa w woj. opolskim; ośrodki akademickie; przedsiębiorstwa rolno-spożywcze; terenowe zespoły doradztwa rolniczego; rolnicy; rolnicze organizacje społeczne; lokalne grupy działania </t>
    </r>
  </si>
  <si>
    <r>
      <t xml:space="preserve">Ilość rozdystrybuowanych materiałów (w tym gadżetów) poszczególnych typów: </t>
    </r>
    <r>
      <rPr>
        <i/>
        <sz val="12"/>
        <color theme="8" tint="-0.499984740745262"/>
        <rFont val="Cambria"/>
        <family val="1"/>
        <charset val="238"/>
        <scheme val="major"/>
      </rPr>
      <t>80 sztuk ulotek (z łąćznej liczby 1 200 sztuk) rozesłano do wszystkich uczestników spotkań informacyjno-szkoleniowych za pośrednictwem poszczególnych wykładowców, poostała liczba przekazana została 11 Terenowym Zespołom Doradztwa</t>
    </r>
  </si>
  <si>
    <r>
      <t xml:space="preserve">Grupa docelowa odbiorców spotkań  - </t>
    </r>
    <r>
      <rPr>
        <i/>
        <sz val="12"/>
        <color theme="8" tint="-0.499984740745262"/>
        <rFont val="Cambria"/>
        <family val="1"/>
        <charset val="238"/>
        <scheme val="major"/>
      </rPr>
      <t xml:space="preserve"> rolnicy, przedsiebiorcy sektora rolnego, pracownicy jednostek badawczo rozwojowych i wyższych uczelni, pracownicy samorządu terytorialnego, doracy rolni, mlodzierz szkół rolniczych.</t>
    </r>
  </si>
  <si>
    <r>
      <t xml:space="preserve">Grupa docelowa odbiorców - </t>
    </r>
    <r>
      <rPr>
        <i/>
        <sz val="12"/>
        <color theme="8" tint="-0.499984740745262"/>
        <rFont val="Cambria"/>
        <family val="1"/>
        <charset val="238"/>
        <scheme val="major"/>
      </rPr>
      <t>uczestnicy konferencji, seminariów,  szkoleń.</t>
    </r>
  </si>
  <si>
    <r>
      <t xml:space="preserve">Grupa docelowa odbiorców informacji (artykułów, wkładów tematycznych, ogłoszeń etc.) - </t>
    </r>
    <r>
      <rPr>
        <i/>
        <sz val="12"/>
        <color theme="8" tint="-0.499984740745262"/>
        <rFont val="Cambria"/>
        <family val="1"/>
        <charset val="238"/>
        <scheme val="major"/>
      </rPr>
      <t xml:space="preserve">prenumeratorzy Wsi Kujawsko-Pomorskiej (rolnicy, samorząd rolniczy i terytorialny, przedsiębiorcy, szkoły rolnicze). </t>
    </r>
  </si>
  <si>
    <r>
      <t xml:space="preserve">Grupa docelowa odbiorców </t>
    </r>
    <r>
      <rPr>
        <i/>
        <sz val="12"/>
        <color theme="8" tint="-0.499984740745262"/>
        <rFont val="Cambria"/>
        <family val="1"/>
        <charset val="238"/>
        <scheme val="major"/>
      </rPr>
      <t>- słuchacze Radia Pomorza i Kujaw,użytkownicy strony www.kpodr.pl</t>
    </r>
  </si>
  <si>
    <r>
      <t xml:space="preserve">Grupa docelowa odbiorców spotkań:
</t>
    </r>
    <r>
      <rPr>
        <i/>
        <sz val="12"/>
        <color theme="8" tint="-0.499984740745262"/>
        <rFont val="Cambria"/>
        <family val="1"/>
        <charset val="238"/>
        <scheme val="major"/>
      </rPr>
      <t>pracownicy jednostek doradztwa rolniczego, pracownicy sieci KSOW oraz ich partnerzy, rolnicy, przedsiębiorcy, przedstawiciele jednostek naukowo-badawczych, przedstawiciele Lokalnych Grup Działania</t>
    </r>
  </si>
  <si>
    <r>
      <t xml:space="preserve">Grupa docelowa odbiorców:
</t>
    </r>
    <r>
      <rPr>
        <i/>
        <sz val="12"/>
        <color theme="8" tint="-0.499984740745262"/>
        <rFont val="Cambria"/>
        <family val="1"/>
        <charset val="238"/>
        <scheme val="major"/>
      </rPr>
      <t xml:space="preserve">pracownicy jednostek doradztwa rolniczego, pracownicy sieci KSOW oraz ich partnerzy, rolnicy, przedsiębiorcy, przedstawiciele jednostek naukowo-badawczych, przedstawiciele Lokalnych Grup Działania </t>
    </r>
  </si>
  <si>
    <r>
      <t xml:space="preserve">Grupa docelowa odbiorców informacji (artykułów, wkładów tematycznych, ogłoszeń etc.):
</t>
    </r>
    <r>
      <rPr>
        <i/>
        <sz val="14"/>
        <color theme="8" tint="-0.499984740745262"/>
        <rFont val="Cambria"/>
        <family val="1"/>
        <charset val="238"/>
        <scheme val="major"/>
      </rPr>
      <t>czytelnicy "Twój Doradca Rolniczy Rynek" miesięcznika wydawanego przez Dolnoślaski Ośrodek Doradztwa Rolniczego we Wrocławiu, w tym pracownicy jednostek doradztwa rolniczego, pracownicy sieci KSOW oraz ich partnerzy, rolnicy, przedsiębiorcy, przedstawiciele jednostek naukowo-badawczych, przedstawiciele Lokalnych Grup Działania.</t>
    </r>
  </si>
  <si>
    <r>
      <t>Grupa docelowa odbiorców:</t>
    </r>
    <r>
      <rPr>
        <i/>
        <sz val="12"/>
        <color theme="8" tint="-0.499984740745262"/>
        <rFont val="Cambria"/>
        <family val="1"/>
        <charset val="238"/>
        <scheme val="major"/>
      </rPr>
      <t xml:space="preserve">
wszyscy użytkownicy strony www.dodr.pl, w tym zakładki SIR http://www.dodr.pl/sir m.in. pracownicy jednostek doradztwa rolniczego, pracownicy sieci KSOW oraz ich partnerzy, rolnicy, przedsiębiorcy, przedstawiciele jednostek naukowo-badawczych, przedstawiciele Lokalnych Grup Działania</t>
    </r>
  </si>
  <si>
    <r>
      <t xml:space="preserve">Grupa docelowa odbiorców spotkań: </t>
    </r>
    <r>
      <rPr>
        <i/>
        <sz val="12"/>
        <color theme="8" tint="-0.499984740745262"/>
        <rFont val="Cambria"/>
        <family val="1"/>
        <charset val="238"/>
        <scheme val="major"/>
      </rPr>
      <t>przedstawiciele związków branżowych rolników, branżowych organizacji rolników, samorządu rolniczego, jednostek naukowo-badawczych,   doradców rolniczych z Wojewódzkich Ośrodków Doradztwa Rolniczego, podmiotów podejmujących tematykę innowacji w rolnictwie, leśnictwie, gospodarce żywnościowej oraz na obszarach wiejskich</t>
    </r>
  </si>
  <si>
    <r>
      <t>Grupa docelowa odbiorców:</t>
    </r>
    <r>
      <rPr>
        <i/>
        <sz val="14"/>
        <color theme="8" tint="-0.499984740745262"/>
        <rFont val="Cambria"/>
        <family val="1"/>
        <charset val="238"/>
        <scheme val="major"/>
      </rPr>
      <t xml:space="preserve"> przedstawiciele związków branżowych rolników, branżowych organizacji rolników, samorządu rolniczego, jednostek naukowo-badawczych,   doradców rolniczych z Wojewódzkich Ośrodków Doradztwa Rolniczego, podmiotów podejmujących tematykę innowacji w rolnictwie, leśnictwie, gospodarce żywnościowej oraz na obszarach wiejskich</t>
    </r>
  </si>
  <si>
    <r>
      <t>Ilość rozdystrybuowanych materiałów (w tym gadżetów) poszczególnych typów:</t>
    </r>
    <r>
      <rPr>
        <i/>
        <sz val="12"/>
        <color theme="8" tint="-0.499984740745262"/>
        <rFont val="Cambria"/>
        <family val="1"/>
        <charset val="238"/>
        <scheme val="major"/>
      </rPr>
      <t xml:space="preserve">
Długopis - 75 szt.
Teczka - 75 szt.
Pendrive - 75 szt.
Broszura konferencyjna - 75 szt.</t>
    </r>
  </si>
  <si>
    <t>WODR - podkarpackie</t>
  </si>
  <si>
    <r>
      <t>Grupa docelowa odbiorców spotkań</t>
    </r>
    <r>
      <rPr>
        <i/>
        <sz val="12"/>
        <color theme="8" tint="-0.499984740745262"/>
        <rFont val="Cambria"/>
        <family val="1"/>
        <charset val="238"/>
        <scheme val="major"/>
      </rPr>
      <t xml:space="preserve">
Rolnicy, przedsiębiorcy, sektora rolno-spożywczego, pracownicy naukowi, doradcy rolni.</t>
    </r>
  </si>
  <si>
    <r>
      <t xml:space="preserve">Grupa docelowa odbiorców </t>
    </r>
    <r>
      <rPr>
        <i/>
        <sz val="12"/>
        <color theme="8" tint="-0.499984740745262"/>
        <rFont val="Cambria"/>
        <family val="1"/>
        <charset val="238"/>
        <scheme val="major"/>
      </rPr>
      <t xml:space="preserve">
Rolnicy, przedsiębiorcy, sektora rolno-spożywczego, pracownicy naukowi, doradcy rolni.</t>
    </r>
  </si>
  <si>
    <r>
      <t>Grupa docelowa odbiorców informacji (artykułów, wkładów tematycznych, ogłoszeń etc.)</t>
    </r>
    <r>
      <rPr>
        <i/>
        <sz val="12"/>
        <color theme="8" tint="-0.499984740745262"/>
        <rFont val="Cambria"/>
        <family val="1"/>
        <charset val="238"/>
        <scheme val="major"/>
      </rPr>
      <t xml:space="preserve">
Rolnicy, przedsiębiorcy, sektora rolno-spożywczego, pracownicy naukowi, doradcy rolni.</t>
    </r>
  </si>
  <si>
    <r>
      <t xml:space="preserve">Ilość rozdystrybuowanych materiałów (w tym gadżetów) poszczególnych typów
</t>
    </r>
    <r>
      <rPr>
        <i/>
        <sz val="12"/>
        <color theme="8" tint="-0.499984740745262"/>
        <rFont val="Cambria"/>
        <family val="1"/>
        <charset val="238"/>
        <scheme val="major"/>
      </rPr>
      <t>Rolnicy, przedsiębiorcy, sektora rolno-spożywczego, pracownicy naukowi, doradcy rolni.</t>
    </r>
  </si>
  <si>
    <t xml:space="preserve">Materiały promocyjne (w tym gadżety) promujące SIR/KSOW 2014-2020 dystrybuowane w ramach spotkań, szkoleń, konferencji etc. </t>
  </si>
  <si>
    <t>_</t>
  </si>
  <si>
    <t xml:space="preserve">Liczba fanów na Facebooku </t>
  </si>
  <si>
    <t>Badania ewaluacyjne - ankiety</t>
  </si>
  <si>
    <t>Materiały edukacyjne - wydruk prezentacji</t>
  </si>
  <si>
    <t xml:space="preserve">Seminaria informacyjne </t>
  </si>
  <si>
    <t>woj. podlaskie</t>
  </si>
  <si>
    <t>WODR - podlaskie</t>
  </si>
  <si>
    <r>
      <t>Grupa docelowa odbiorców spotkań:</t>
    </r>
    <r>
      <rPr>
        <i/>
        <sz val="12"/>
        <color theme="8" tint="-0.499984740745262"/>
        <rFont val="Cambria"/>
        <family val="1"/>
        <charset val="238"/>
        <scheme val="major"/>
      </rPr>
      <t xml:space="preserve">
doradcy rolni, rolnicy, naukowcy z instytutów, jednostek naukowych/ uczelni wyższych, przedsiębiorcy sektora rolnego lub spożywczego, przedsiębiorcy z branż działania na rzecz sektora rolnego i spożywczego</t>
    </r>
  </si>
  <si>
    <r>
      <t xml:space="preserve">Grupa docelowa odbiorców : </t>
    </r>
    <r>
      <rPr>
        <i/>
        <sz val="12"/>
        <color theme="8" tint="-0.499984740745262"/>
        <rFont val="Cambria"/>
        <family val="1"/>
        <charset val="238"/>
        <scheme val="major"/>
      </rPr>
      <t xml:space="preserve"> doradcy rolni, rolnicy, naukowcy z instytutów, jednostek naukowych/ uczelni wyższych, przedsiębiorcy sektora rolnego lub spożywczego, przedsiębiorcy z branż działania na rzecz sektora rolnego i spożywczego</t>
    </r>
  </si>
  <si>
    <r>
      <t xml:space="preserve">Ilość rozdystrybuowanych materiałów (w tym gadżetów) poszczególnych typów: </t>
    </r>
    <r>
      <rPr>
        <i/>
        <sz val="12"/>
        <color theme="8" tint="-0.499984740745262"/>
        <rFont val="Cambria"/>
        <family val="1"/>
        <charset val="238"/>
        <scheme val="major"/>
      </rPr>
      <t>40 kompletów ologowanych materiałów szkoleniowych  (długopis, teczka, notatnik). Ponadto,  wykorzystywany był podczas spotkań informacyjnych roll up promocyjny.</t>
    </r>
  </si>
  <si>
    <r>
      <t xml:space="preserve">Grupa docelowa odbiorców: </t>
    </r>
    <r>
      <rPr>
        <i/>
        <sz val="12"/>
        <color theme="8" tint="-0.499984740745262"/>
        <rFont val="Cambria"/>
        <family val="1"/>
        <charset val="238"/>
        <scheme val="major"/>
      </rPr>
      <t>czytelnicy strony www.odr.pl</t>
    </r>
  </si>
  <si>
    <r>
      <t>Grupa docelowa odbiorców informacji (artykułów, wkładów tematycznych, ogłoszeń etc.): r</t>
    </r>
    <r>
      <rPr>
        <i/>
        <sz val="12"/>
        <color theme="8" tint="-0.499984740745262"/>
        <rFont val="Cambria"/>
        <family val="1"/>
        <charset val="238"/>
        <scheme val="major"/>
      </rPr>
      <t>olnicy, mieszkańcy obszarów wiejskich, czytelnicy miesięcznika Wiadomości Rolnicze</t>
    </r>
  </si>
  <si>
    <t>WODR - pomorskie</t>
  </si>
  <si>
    <r>
      <t xml:space="preserve">Grupa docelowa odbiorców spotkań :  </t>
    </r>
    <r>
      <rPr>
        <i/>
        <sz val="12"/>
        <color theme="8" tint="-0.499984740745262"/>
        <rFont val="Cambria"/>
        <family val="1"/>
        <charset val="238"/>
        <scheme val="major"/>
      </rPr>
      <t>potencialni partnerzy SIR</t>
    </r>
  </si>
  <si>
    <t>Grupa docelowa odbiorców :doradcy rolni, pracownicy Ośrodka Doradztwa Rolniczego, rolnicy, przetwórcy rolno-spożywczy, przedstawiciele samorządub terytorialnego, przedstwaiciele LGD,przedstawiciele jednostek naukowo-badawczych, osoby zwiedzające XXIV Krajową Wystawę Rolniczą w Częstochowie w dniach 5-6.09.2015r.</t>
  </si>
  <si>
    <t>Inne (jakie):stoisko SIR na XXIV Krajowej Wystawie Rolniczej w Częstochowie podczas trwania Dożynek Jasnogórskich</t>
  </si>
  <si>
    <t>Inne (jakie):spotkania, na które został zaproszony koordynator SIR  w celu zaprezentowania informacji o SIR</t>
  </si>
  <si>
    <t>WODR - śląskie</t>
  </si>
  <si>
    <r>
      <t xml:space="preserve">Grupa docelowa odbiorców spotkań:  </t>
    </r>
    <r>
      <rPr>
        <i/>
        <sz val="12"/>
        <color theme="8" tint="-0.499984740745262"/>
        <rFont val="Cambria"/>
        <family val="1"/>
        <charset val="238"/>
        <scheme val="major"/>
      </rPr>
      <t>doradcy rolni, pracownicy Ośrodka Doradztwa Rolniczego, rolnicy, przetwórcy rolno-spożywczy, przedstawiciele samorządub terytorialnego, przedstwaiciele LGD,przedstawiciele jednostek naukowo-badawczych</t>
    </r>
  </si>
  <si>
    <r>
      <t xml:space="preserve">Grupa docelowa odbiorców </t>
    </r>
    <r>
      <rPr>
        <i/>
        <sz val="12"/>
        <color theme="8" tint="-0.499984740745262"/>
        <rFont val="Cambria"/>
        <family val="1"/>
        <charset val="238"/>
        <scheme val="major"/>
      </rPr>
      <t>Grupę docelową do której skierowany był projekt to osoby zwiedzające i zainteresowane XXIV Krajową Wystawą Rolniczą. Osoby te, to w większości rolnicy, przedsiębiorcy rolni, działacze społeczni, grupy działaczy związanych z terenami wiejskimi województwa śląskiego i nie tylko. Corocznie wystawę odwiedza podczas dwudniowej wystawy-targów od 50-80 tysięcy osób.
W Krajowej Wystawie Rolniczej udział wzięło ok. 400 wystawców tj. producenci maszyn i urządzeń rolniczych, środków ochrony roślin, pasz i nawozów oraz przedstawiciele instytutów branżowych resortu rolnictwa.</t>
    </r>
  </si>
  <si>
    <r>
      <t xml:space="preserve">Grupa docelowa odbiorców informacji (artykułów, wkładów tematycznych, ogłoszeń etc.): </t>
    </r>
    <r>
      <rPr>
        <i/>
        <sz val="12"/>
        <color theme="8" tint="-0.499984740745262"/>
        <rFont val="Cambria"/>
        <family val="1"/>
        <charset val="238"/>
        <scheme val="major"/>
      </rPr>
      <t>czytelnicy Śląskich Aktualności Rolniczych, rolnicy, doradcy, osoby z terenów wiejskich województwa śląskiego</t>
    </r>
  </si>
  <si>
    <r>
      <t xml:space="preserve">Grupa docelowa odbiorców: </t>
    </r>
    <r>
      <rPr>
        <i/>
        <sz val="12"/>
        <color theme="8" tint="-0.499984740745262"/>
        <rFont val="Cambria"/>
        <family val="1"/>
        <charset val="238"/>
        <scheme val="major"/>
      </rPr>
      <t>internauci odwiedzający stronę www.ŚODR</t>
    </r>
  </si>
  <si>
    <r>
      <t>Ilość rozdystrybuowanych materiałów (w tym gadżetów) poszczególnych typów:</t>
    </r>
    <r>
      <rPr>
        <i/>
        <sz val="12"/>
        <color theme="8" tint="-0.499984740745262"/>
        <rFont val="Cambria"/>
        <family val="1"/>
        <charset val="238"/>
        <scheme val="major"/>
      </rPr>
      <t xml:space="preserve"> </t>
    </r>
    <r>
      <rPr>
        <b/>
        <i/>
        <sz val="12"/>
        <color theme="8" tint="-0.499984740745262"/>
        <rFont val="Cambria"/>
        <family val="1"/>
        <charset val="238"/>
        <scheme val="major"/>
      </rPr>
      <t>Stoisko SIR podczas XXIV Krajowej Wystawy Rolniczej</t>
    </r>
    <r>
      <rPr>
        <i/>
        <sz val="12"/>
        <color theme="8" tint="-0.499984740745262"/>
        <rFont val="Cambria"/>
        <family val="1"/>
        <charset val="238"/>
        <scheme val="major"/>
      </rPr>
      <t xml:space="preserve">: długopisy-500szt., otwieracz - 150szt., pen-drive-50 szt., torba bawełniana - 70 sztuk, notes A5- 100 szt., skrobak do szyb - 100 szt,.( ogólnie rozdystrybuowanych  970 szt. materiałów promocyjnych ); </t>
    </r>
    <r>
      <rPr>
        <b/>
        <i/>
        <sz val="12"/>
        <color theme="8" tint="-0.499984740745262"/>
        <rFont val="Cambria"/>
        <family val="1"/>
        <charset val="238"/>
        <scheme val="major"/>
      </rPr>
      <t>Konferencja inaugurująca działalność SIR w województwie śląskim</t>
    </r>
    <r>
      <rPr>
        <i/>
        <sz val="12"/>
        <color theme="8" tint="-0.499984740745262"/>
        <rFont val="Cambria"/>
        <family val="1"/>
        <charset val="238"/>
        <scheme val="major"/>
      </rPr>
      <t>: parasol-130 szt., pen-drive-130 szt., notes A5-130 szt., teczka papierowa - 130 szt., długopis - 130 szt.torba bawełniana - 130 szt,  ( materiały promocyjne rozdane 130 uczestnikom konferencji- dla 1 uczestnika zestaw materiałów)</t>
    </r>
  </si>
  <si>
    <t>WODR - świętokrzyskie</t>
  </si>
  <si>
    <r>
      <t xml:space="preserve">Grupa docelowa odbiorców spotkań  :  </t>
    </r>
    <r>
      <rPr>
        <i/>
        <sz val="12"/>
        <color theme="8" tint="-0.499984740745262"/>
        <rFont val="Cambria"/>
        <family val="1"/>
        <charset val="238"/>
        <scheme val="major"/>
      </rPr>
      <t>producenci rolni, przedstawiciele firm oferujących innowacyjne rozwiązania dla rolników a także przedstawiciele  jednostek badawczych</t>
    </r>
  </si>
  <si>
    <r>
      <t>Grupa docelowa odbiorców     :</t>
    </r>
    <r>
      <rPr>
        <i/>
        <sz val="12"/>
        <color theme="8" tint="-0.499984740745262"/>
        <rFont val="Cambria"/>
        <family val="1"/>
        <charset val="238"/>
        <scheme val="major"/>
      </rPr>
      <t xml:space="preserve"> producenci rolni, przedstawiciele firm oferujących innowacyjne rozwiązania dla rolników a także przed-stawiciele  jednostek badawczych</t>
    </r>
  </si>
  <si>
    <r>
      <t xml:space="preserve">Grupa docelowa odbiorców informacji (artykułów, wkładów tematycznych, ogłoszeń etc.) </t>
    </r>
    <r>
      <rPr>
        <i/>
        <sz val="12"/>
        <color theme="8" tint="-0.499984740745262"/>
        <rFont val="Cambria"/>
        <family val="1"/>
        <charset val="238"/>
        <scheme val="major"/>
      </rPr>
      <t>producenci rolni, przedstawiciele firm oferujących innowacyjne rozwiązania dla rolników a także przed-stawiciele  jednostek badawczych</t>
    </r>
  </si>
  <si>
    <t>WODR- warmińsk-mazurskie</t>
  </si>
  <si>
    <r>
      <t xml:space="preserve">Grupa docelowa odbiorców spotkań - </t>
    </r>
    <r>
      <rPr>
        <i/>
        <sz val="12"/>
        <color theme="8" tint="-0.499984740745262"/>
        <rFont val="Cambria"/>
        <family val="1"/>
        <charset val="238"/>
        <scheme val="major"/>
      </rPr>
      <t>rolnicy, przedsiębiorcy oraz instytucje naukowe zaintersowane wdrażaniem innowacji, szczególnie w zakresie energetyki odnawialnej</t>
    </r>
  </si>
  <si>
    <r>
      <t xml:space="preserve">Grupa docelowa odbiorców  - </t>
    </r>
    <r>
      <rPr>
        <i/>
        <sz val="12"/>
        <color theme="8" tint="-0.499984740745262"/>
        <rFont val="Cambria"/>
        <family val="1"/>
        <charset val="238"/>
        <scheme val="major"/>
      </rPr>
      <t>rolnicy i mieszkańcy obszarów wiejskich, którzy są zaintersowani inwestycjami w innowacyjne rozwiązania w gospodarstwach rolnych</t>
    </r>
  </si>
  <si>
    <r>
      <t xml:space="preserve">Ilość rozdystrybuowanych materiałów (w tym gadżetów) poszczególnych typów: </t>
    </r>
    <r>
      <rPr>
        <i/>
        <sz val="12"/>
        <color theme="8" tint="-0.499984740745262"/>
        <rFont val="Cambria"/>
        <family val="1"/>
        <charset val="238"/>
        <scheme val="major"/>
      </rPr>
      <t xml:space="preserve">Notatniki 200 szt., kalendarze 50 szt., podkładki 300 szt., kalendarze książkowe 5 sztuk, pendrive 25 sztuk, </t>
    </r>
  </si>
  <si>
    <t>Serwer ODR nie był przygotowany na pozyskiwanie takich informacji</t>
  </si>
  <si>
    <t>od 18 do 30 listopada 2015 r. – liczba wyświetleń 141</t>
  </si>
  <si>
    <t>Inne konferencja</t>
  </si>
  <si>
    <t>WODR- wielkopolskie</t>
  </si>
  <si>
    <r>
      <t xml:space="preserve">Grupa docelowa odbiorców: </t>
    </r>
    <r>
      <rPr>
        <i/>
        <sz val="12"/>
        <color theme="8" tint="-0.499984740745262"/>
        <rFont val="Cambria"/>
        <family val="1"/>
        <charset val="238"/>
        <scheme val="major"/>
      </rPr>
      <t>przedstawiciele instytucji samorządowych i podmiotów działających na obszrach wiejskich; konferencja "Wieś Polska - Wieś Innowacyjna" w dniu 28.10.2015 r. w Poznaniu współorganizowana przez Krajowe Stowarzyszenie Sołtysów; prezentacja nt: Krajowa Sieć na rzecz innowacji w rolnictwie i na obszarach wiejskich</t>
    </r>
  </si>
  <si>
    <r>
      <t xml:space="preserve">Ilość rozdystrybuowanych materiałów (w tym gadżetów) poszczególnych typów: </t>
    </r>
    <r>
      <rPr>
        <i/>
        <sz val="12"/>
        <color theme="8" tint="-0.499984740745262"/>
        <rFont val="Cambria"/>
        <family val="1"/>
        <charset val="238"/>
        <scheme val="major"/>
      </rPr>
      <t>długopis z logo 100 sztuk; notatnik z logo 100 sztuk; teczka z logo 100 sztuk; torba firmowa z logo 100 sztuk ; 100 sztuk kompletów materiałów konferencyjnych</t>
    </r>
  </si>
  <si>
    <t>brak możliwości podglądu liczby wyświetleń</t>
  </si>
  <si>
    <t>Grupa docelowa odbiorców spotkań: rolnicy, mieszkańcy obszarów wiejskich, doradców rolnych</t>
  </si>
  <si>
    <t>WODR- zachodniopomorskie</t>
  </si>
  <si>
    <t>2554 w porównaniu z 2433</t>
  </si>
  <si>
    <t>82,31 s.</t>
  </si>
  <si>
    <t>13767 w porównaniu do 2627, tj. wzrost o 524 %</t>
  </si>
  <si>
    <t>UWAGA: powyższe wskaźniki dotyczą wyłącznie realizacji operacji zawartych w Planie operacyjnym KSOW na lata 2014-2015</t>
  </si>
  <si>
    <t xml:space="preserve">Grupa docelowa     </t>
  </si>
  <si>
    <r>
      <t xml:space="preserve">Grupa docelowa : </t>
    </r>
    <r>
      <rPr>
        <i/>
        <sz val="12"/>
        <color theme="8" tint="-0.499984740745262"/>
        <rFont val="Cambria"/>
        <family val="1"/>
        <charset val="238"/>
        <scheme val="major"/>
      </rPr>
      <t>wszyscy 16+, w szczególności rolnicy, osoby zainteresowane tematyką rolniczą oraz żywnością wysokiej jakości.</t>
    </r>
    <r>
      <rPr>
        <sz val="10"/>
        <rFont val="Cambria"/>
        <family val="1"/>
        <charset val="238"/>
        <scheme val="major"/>
      </rPr>
      <t xml:space="preserve">
    </t>
    </r>
  </si>
  <si>
    <t xml:space="preserve">Inne     </t>
  </si>
  <si>
    <t xml:space="preserve">Inne (jakie)     </t>
  </si>
  <si>
    <t xml:space="preserve">Inne (jakie)   kampanie informacyjno-edukacyjne    </t>
  </si>
  <si>
    <r>
      <t xml:space="preserve">Ilość rozdystrybuowanych materiałów (w tym gadżetów) poszczególnych typów </t>
    </r>
    <r>
      <rPr>
        <i/>
        <sz val="12"/>
        <color theme="8" tint="-0.499984740745262"/>
        <rFont val="Cambria"/>
        <family val="1"/>
        <charset val="238"/>
        <scheme val="major"/>
      </rPr>
      <t xml:space="preserve">: 
smycz satynowa (6000), notatnik (2000), długopis aluminiowy z gumową końcówką (4000), kredki (3000).
   : 33 - phmetrów wraz z akcesoriami, 33- wiatromierze, 33- deszczomierze, 45 - zakładki do książek z koronki frywolitki, 15 - lnianych worków na chleb </t>
    </r>
  </si>
  <si>
    <r>
      <rPr>
        <sz val="10"/>
        <rFont val="Cambria"/>
        <family val="1"/>
        <charset val="238"/>
        <scheme val="major"/>
      </rPr>
      <t>Ilość rozdystrybuowanych materiałów (w tym gadżetów) poszczególnych typów:</t>
    </r>
    <r>
      <rPr>
        <sz val="12"/>
        <rFont val="Cambria"/>
        <family val="1"/>
        <charset val="238"/>
        <scheme val="major"/>
      </rPr>
      <t xml:space="preserve">  </t>
    </r>
    <r>
      <rPr>
        <i/>
        <sz val="12"/>
        <color theme="8" tint="-0.499984740745262"/>
        <rFont val="Cambria"/>
        <family val="1"/>
        <charset val="238"/>
        <scheme val="major"/>
      </rPr>
      <t xml:space="preserve">teczka 35 szt., długopis 35 szt., notatnik 35 szt.; 220 - dla każdego uczestnika długopis, torba z nadrukiem,    teczka z pakietem informacyjnym o podkarpaciu, identyfikator, notes z długopisem.; 200 sztuk - teczka, notes, długopis,; teczka 81 szt., długopis 81 szt., notatnik 81 szt.; teczka 85 szt., długopis 240 szt., notes 240 szt.; długopis - 80 szt., identyfikator - 80 szt.; 80-koszulki,dlugopisy,  bransoletki, teczki,  notesy; 80-teczka, dlugopis, notatnik    </t>
    </r>
  </si>
  <si>
    <t xml:space="preserve">Grupa docelowa odbiorców     </t>
  </si>
  <si>
    <r>
      <t xml:space="preserve">Grupa docelowa odbiorców 
</t>
    </r>
    <r>
      <rPr>
        <i/>
        <sz val="12"/>
        <color theme="8" tint="-0.499984740745262"/>
        <rFont val="Cambria"/>
        <family val="1"/>
        <charset val="238"/>
        <scheme val="major"/>
      </rPr>
      <t xml:space="preserve">rolnicy, słuchacze zainteresowani tematyką rolniczą, potencjalni beneficjenci środków z PROW    </t>
    </r>
  </si>
  <si>
    <t xml:space="preserve">Inne (jakie) 
efekty realizacji Programu Rozwoju Obszarów Wiejskich  2007-2013 oraz Program Rozwoju Obszarów Wiejskich  2014-2020    </t>
  </si>
  <si>
    <r>
      <t xml:space="preserve">Grupa docelowa odbiorców informacji (artykułów, wkładów tematycznych, ogłoszeń etc.): </t>
    </r>
    <r>
      <rPr>
        <i/>
        <sz val="12"/>
        <color theme="8" tint="-0.499984740745262"/>
        <rFont val="Cambria"/>
        <family val="1"/>
        <charset val="238"/>
        <scheme val="major"/>
      </rPr>
      <t xml:space="preserve">mieszkańcy województwa mazowieckiego, w tym rolnicy, przedsiębiorcy, przedstawiciele samorządu lokalnego.     </t>
    </r>
  </si>
  <si>
    <r>
      <t xml:space="preserve">Grupa docelowa odbiorców informacji (artykułów, wkładów tematycznych, ogłoszeń etc.)     </t>
    </r>
    <r>
      <rPr>
        <i/>
        <sz val="12"/>
        <color theme="8" tint="-0.499984740745262"/>
        <rFont val="Cambria"/>
        <family val="1"/>
        <charset val="238"/>
        <scheme val="major"/>
      </rPr>
      <t>potencjalni turyści odwiedzajacy obszary wiejskie</t>
    </r>
  </si>
  <si>
    <r>
      <t xml:space="preserve">Inne (jakie)      </t>
    </r>
    <r>
      <rPr>
        <i/>
        <sz val="10"/>
        <color theme="8" tint="-0.499984740745262"/>
        <rFont val="Cambria"/>
        <family val="1"/>
        <charset val="238"/>
        <scheme val="major"/>
      </rPr>
      <t>turystyka wiejska</t>
    </r>
  </si>
  <si>
    <r>
      <t>Grupa docelowa odbiorców:</t>
    </r>
    <r>
      <rPr>
        <i/>
        <sz val="12"/>
        <color theme="8" tint="-0.499984740745262"/>
        <rFont val="Cambria"/>
        <family val="1"/>
        <charset val="238"/>
        <scheme val="major"/>
      </rPr>
      <t xml:space="preserve"> Podmioty zaangażowane we wdrażanie działań obszarowych PROW 2014-2020. Kalendarze zostały rozdystrybuowane wg listy dystrybucyjnej.    </t>
    </r>
  </si>
  <si>
    <r>
      <rPr>
        <sz val="10"/>
        <rFont val="Cambria"/>
        <family val="1"/>
        <charset val="238"/>
        <scheme val="major"/>
      </rPr>
      <t xml:space="preserve">Grupa docelowa odbiorców: </t>
    </r>
    <r>
      <rPr>
        <i/>
        <sz val="10"/>
        <color theme="8" tint="-0.499984740745262"/>
        <rFont val="Cambria"/>
        <family val="1"/>
        <charset val="238"/>
        <scheme val="major"/>
      </rPr>
      <t xml:space="preserve">1). szeroka grupa odbiorców w środowisku związanych z rolnictwem o obszarami wiejskimi, zwłaszcza rolników będących beneficjentami pomocy wspólnotowej w ramach EFRROW  2). doradcy rolniczy, członkowie lokalnych grup działania, przedstawiciele samorządów lokalnych i powiatowych urzędów pracy z obszarów wiejskich województwa mazowieckiego, w których występuje największa stopa bezrobocia, przedstawiciele zagród edukacyjnych zrzeszonych w sieci, kooordynatorzy sieci zagród, specjaliści akademiccy, samorządowcy, kuratorium oświaty, MRIRW, Przedstawicelki KGW, kobiecych oprganizacji (ngo) na wsi, doradcy rolni, przedstawiciele lokalnych klubów sportowych, ludowych zespołow sportowych, starostw i gmin, OHP, szkół rolniczych, LGD, nauczyciele,  studenci wyższych uczelni rolnicznych, przedstawiciele związków branżowych, przedstawiciele 40 wsi biorących udziała w operacji. „Tworzenie Sieci Najciekawszych Wsi w Polsce”, przedstawiciele podmiotów zajmujących się wędzeniem mięsa i produktów mięsnych przy wykorzystaniu tradycyjnych metod wędzenia, przedstawiciele urzędów marszałkowskich, jednostek samorządu terytorialnego, związków i organizacji rolniczych oraz rolników-praktyków, osoby z branży turystyki wiejskiej, młodzi rolnicy.
        </t>
    </r>
  </si>
  <si>
    <r>
      <t xml:space="preserve">Inne (jakie)  </t>
    </r>
    <r>
      <rPr>
        <i/>
        <sz val="10"/>
        <color theme="8" tint="-0.499984740745262"/>
        <rFont val="Cambria"/>
        <family val="1"/>
        <charset val="238"/>
        <scheme val="major"/>
      </rPr>
      <t>1). zamieszczenie materiału informacyjno-promocyjnego dot. efektow realizacji PROW 2007-2013    2).  konimia społeczna, samorząd terytorialny a rozwój gospodarczy obszarów wiejksich, wędzarnictwo, działalność kobiecych organizacji wiejskich a dziedzicwto kulturowe wsi; funkcjonowanie i rozwój sieci zagród edukacyjnych; rozwój przedsiębiorczości na obszarach wiejskich; pszczoły w rolnictwie i zyciu człowieka; infrastruktura sportowa na wsi; turystyka wiejska w opoarciu o aktywność fizyczną; siec najciekawszych wsi</t>
    </r>
  </si>
  <si>
    <t xml:space="preserve">Inne (jakie)   KALENDARZE   </t>
  </si>
  <si>
    <r>
      <t>Inne (jakie)  -</t>
    </r>
    <r>
      <rPr>
        <sz val="12"/>
        <color theme="8" tint="-0.499984740745262"/>
        <rFont val="Cambria"/>
        <family val="1"/>
        <charset val="238"/>
        <scheme val="major"/>
      </rPr>
      <t xml:space="preserve"> </t>
    </r>
    <r>
      <rPr>
        <i/>
        <sz val="12"/>
        <color theme="8" tint="-0.499984740745262"/>
        <rFont val="Cambria"/>
        <family val="1"/>
        <charset val="238"/>
        <scheme val="major"/>
      </rPr>
      <t>Kalendarz Rolników 300000; Publikacje 250</t>
    </r>
  </si>
  <si>
    <r>
      <t xml:space="preserve">Badania ewaluacyjne </t>
    </r>
    <r>
      <rPr>
        <i/>
        <sz val="10"/>
        <color theme="8" tint="-0.499984740745262"/>
        <rFont val="Cambria"/>
        <family val="1"/>
        <charset val="238"/>
        <scheme val="major"/>
      </rPr>
      <t>( głównie ankieta zadowolenia uczestnika)</t>
    </r>
  </si>
  <si>
    <r>
      <t xml:space="preserve">Grupa docelowa odbiorców   : </t>
    </r>
    <r>
      <rPr>
        <i/>
        <sz val="12"/>
        <color theme="8" tint="-0.499984740745262"/>
        <rFont val="Cambria"/>
        <family val="1"/>
        <charset val="238"/>
        <scheme val="major"/>
      </rPr>
      <t xml:space="preserve">ogól społeczeństwa, beneficjenci i potencjalni beneficjenci, rolnicy, przedsiębiorcy, konsumenci, mieszkańców wsi, organizacji pozarządowych działających na wsi, pracownicy ODR, izb rolniczych    : ogół społeczeństwa, potencjalni beneficjenci, instytucje zaangażowane bezpośrednio i pośrednio we wdrażanie Programu, przedstawiciele władz lokalnych    </t>
    </r>
  </si>
  <si>
    <r>
      <t xml:space="preserve">Grupa docelowa odbiorców       </t>
    </r>
    <r>
      <rPr>
        <i/>
        <sz val="12"/>
        <color theme="8" tint="-0.499984740745262"/>
        <rFont val="Cambria"/>
        <family val="1"/>
        <charset val="238"/>
        <scheme val="major"/>
      </rPr>
      <t xml:space="preserve"> :  doradcy rolniczy, przedsiębiorcy z obszarów wiejskich, przedstawiciele samorządów szczebla gminnego i wojewódzkiego, Lokalne Grupy Działania, przedstawiciele MRiRW, ARiMR, Ministerstwa Finansów, Ministerstwa Gospodarki, CDR, Ministerstwa Parcy i Polityki Społecznej, izb rolniczych, instytutów badawczych, czasopism rolniczych, radia, telewizji.     </t>
    </r>
  </si>
  <si>
    <t xml:space="preserve">Inne  1) Stoisko informacyjno-promocyjne MRiRW dot. PROW 2014-2020    </t>
  </si>
  <si>
    <r>
      <t>Grupa docelowa odbiorców spotkań :</t>
    </r>
    <r>
      <rPr>
        <i/>
        <sz val="12"/>
        <color theme="8" tint="-0.499984740745262"/>
        <rFont val="Cambria"/>
        <family val="1"/>
        <charset val="238"/>
        <scheme val="major"/>
      </rPr>
      <t xml:space="preserve"> rolnicy (beneficjenci i potencjalni beneficjenci), przedsiębiorcy, konsumenci, przedstawiciele NGO's działających w obszarze wsi i rolnictwa, przedstawiciele branży ekologicznej, w tym producenci, przetwórcy, właściciele sklepów, dystrybutorzy żywności eko.  : ogół społeczeństwa, potencjalni beneficjenci  </t>
    </r>
  </si>
  <si>
    <r>
      <t xml:space="preserve">Grupa docelowa odbiorców spotkań: </t>
    </r>
    <r>
      <rPr>
        <i/>
        <sz val="12"/>
        <color theme="8" tint="-0.499984740745262"/>
        <rFont val="Cambria"/>
        <family val="1"/>
        <charset val="238"/>
        <scheme val="major"/>
      </rPr>
      <t xml:space="preserve">
1.)- przedstawiciele doradztwa, MRiRW, CDR, ARiMR, ARR, ANR, KRUS, instytutów badawczych, uczelni, instytutów PAN, urzę-dów marszałkowskich, którzy w ramach realizacji operacji będą mogli pozyskać wiedzę  w zakresie innowa-cyjnych rozwiązań technologicznych oraz metod produkcji;
- media oraz przedstawiciele biznesu związanego z rolnictwem i przemysłem rolno - spożywczym, których udział może mieć wpływ na  złożenie ewentualnych zamówień i promowanie innowacyjnych rozwiązań i  osiągnięć.  </t>
    </r>
    <r>
      <rPr>
        <b/>
        <i/>
        <sz val="12"/>
        <color theme="8" tint="-0.499984740745262"/>
        <rFont val="Cambria"/>
        <family val="1"/>
        <charset val="238"/>
        <scheme val="major"/>
      </rPr>
      <t xml:space="preserve"> </t>
    </r>
    <r>
      <rPr>
        <b/>
        <i/>
        <sz val="11"/>
        <color theme="8" tint="-0.499984740745262"/>
        <rFont val="Cambria"/>
        <family val="1"/>
        <charset val="238"/>
        <scheme val="major"/>
      </rPr>
      <t xml:space="preserve">2).    doradcy rolniczy, członkowie lokalnych grup działania, przedstawiciele samorządów lokalnych i powiatowych urzędów pracy z obszarów wiejskich województwa mazowieckiego, w których występuje największa stopa bezrobocia, przedstawiciele zagród edukacyjnych zrzeszonych w sieci, kooordynatorzy sieci zagród, specjaliści akademiccy, samorządowcy, kuratorium oświaty, MRIRW, Przedstawicelki KGW, kobiecych oprganizacji (ngo) na wsi, doradcy rolni, przedstawiciele lokalnych klubów sportowych, ludowych zespołow sportowych, starostw i gmin, OHP, szkół rolniczych, LGD, nauczyciele,  studenci wyższych uczelni rolnicznych, przedstawiciele związków branżowych, przedstawiciele 40 wsi biorących udziała w operacji. „Tworzenie Sieci Najciekawszych Wsi w Polsce”, przedstawiciele podmiotów zajmujących się wędzeniem mięsa i produktów mięsnych przy wykorzystaniu tradycyjnych metod wędzenia, przedstawiciele urzędów marszałkowskich, jednostek samorządu terytorialnego, związków i organizacji rolniczych oraz rolników-praktyków, osoby z branży turystyki wiejskiej, młodzi rolnicy.
</t>
    </r>
  </si>
  <si>
    <t xml:space="preserve">Inne (jakie)  
dotyczące efektów realizacji PROW 2007-2013 oraz aktualnych informacji nt. PROW 2014-2020;    </t>
  </si>
  <si>
    <r>
      <t xml:space="preserve">Inne (jakie)     </t>
    </r>
    <r>
      <rPr>
        <b/>
        <i/>
        <sz val="10"/>
        <color theme="8" tint="-0.499984740745262"/>
        <rFont val="Cambria"/>
        <family val="1"/>
        <charset val="238"/>
        <scheme val="major"/>
      </rPr>
      <t xml:space="preserve">ekonimia społeczna, samorząd terytorialny a rozwój gospodarczy obszarów wiejksich, wędzarnictwo, działalność kobiecych organizacji wiejskich a dziedzicwto kulturowe wsi; funkcjonowanie i rozwój sieci zagród edukacyjnych; rozwój przedsiębiorczości na obszarach wiejskich; pszczoły w rolnictwie i zyciu człowieka; infrastruktura sportowa na wsi; turystyka wiejska w opoarciu o aktywność fizyczną; siec najciekawszych wsi, </t>
    </r>
  </si>
  <si>
    <t xml:space="preserve">Inne (jakie)    : wyjazd studyjny </t>
  </si>
  <si>
    <t xml:space="preserve">Jednostka Centrala i Ministerstwo Rolnictwa i Rozwoju Wsi </t>
  </si>
  <si>
    <r>
      <t xml:space="preserve">Grupa docelowa odbiorców spotkań: </t>
    </r>
    <r>
      <rPr>
        <i/>
        <sz val="10"/>
        <color theme="8" tint="-0.499984740745262"/>
        <rFont val="Cambria"/>
        <family val="1"/>
        <charset val="238"/>
        <scheme val="major"/>
      </rPr>
      <t>Beneficjenci, potencjalni beneficjenci PROW 2014-2020 oraz osoby zainteresowane rozwojem obszarów wiejskich (ogół społeczeństwa),  LGD i podmioty, które są potencjalnymi beneficjentami działania LEADER w ramach PROW 2014-2020 tj. złożyły wnioski w ramach poddziałania 19.1 "Wsparcie przygotowawcze" lub planują ubiegać się o wybór  przygotowanej LSR.</t>
    </r>
  </si>
  <si>
    <r>
      <t xml:space="preserve">Grupa docelowa odbiorców spotkań: </t>
    </r>
    <r>
      <rPr>
        <i/>
        <sz val="10"/>
        <color theme="8" tint="-0.499984740745262"/>
        <rFont val="Cambria"/>
        <family val="1"/>
        <charset val="238"/>
        <scheme val="major"/>
      </rPr>
      <t>mieszkańcy Mazowsza, beneficjenci i potencjalni beneficjenci programów UE, partnerzy KSOW, goście odwiedzający targi  i uczestnicy targów, sadownicy/rolnicy, pszczelarze, rolnicy i mieszkańcy obszarów wiejskich</t>
    </r>
  </si>
  <si>
    <r>
      <t xml:space="preserve">Grupa docelowa odbiorców: </t>
    </r>
    <r>
      <rPr>
        <i/>
        <sz val="10"/>
        <color theme="8" tint="-0.499984740745262"/>
        <rFont val="Cambria"/>
        <family val="1"/>
        <charset val="238"/>
        <scheme val="major"/>
      </rPr>
      <t>mieszkańcy obszarów wiejskich Mazowsza, beneficjenci i potencjalni beneficjenci programów UE</t>
    </r>
  </si>
  <si>
    <r>
      <t xml:space="preserve">Grupa docelowa odbiorców: </t>
    </r>
    <r>
      <rPr>
        <i/>
        <sz val="10"/>
        <color theme="8" tint="-0.499984740745262"/>
        <rFont val="Cambria"/>
        <family val="1"/>
        <charset val="238"/>
        <scheme val="major"/>
      </rPr>
      <t>mieszkańcy Mazowsza, beneficjenci i potencjalni beneficjenci programów UE, partnerzy KSOW, goście odwiedzający targi  i uczestnicy targów, sadownicy/rolnicy, pszczelarze, rolnicy i mieszkańcy obszarów wiejskich</t>
    </r>
  </si>
  <si>
    <r>
      <t xml:space="preserve">Grupa docelowa odbiorców informacji (artykułów, wkładów tematycznych, ogłoszeń etc.): </t>
    </r>
    <r>
      <rPr>
        <i/>
        <sz val="10"/>
        <color theme="8" tint="-0.499984740745262"/>
        <rFont val="Cambria"/>
        <family val="1"/>
        <charset val="238"/>
        <scheme val="major"/>
      </rPr>
      <t>mieszkańcy Mazowsza, beneficjenci i potencjalni beneficjenci programów UE</t>
    </r>
  </si>
  <si>
    <r>
      <t xml:space="preserve">Grupa docelowa odbiorców informacji (artykułów, wkładów tematycznych, ogłoszeń etc.) </t>
    </r>
    <r>
      <rPr>
        <i/>
        <sz val="10"/>
        <color theme="8" tint="-0.499984740745262"/>
        <rFont val="Cambria"/>
        <family val="1"/>
        <charset val="238"/>
        <scheme val="major"/>
      </rPr>
      <t>Beneficjenci, potencjalni beneficjenci, ogół społeczeństwa</t>
    </r>
  </si>
  <si>
    <t>* łączna liczba emisji - 12 (uwzględniono powtórki)</t>
  </si>
  <si>
    <r>
      <t xml:space="preserve">Grupa docelowa odbiorców: </t>
    </r>
    <r>
      <rPr>
        <i/>
        <sz val="10"/>
        <color theme="8" tint="-0.499984740745262"/>
        <rFont val="Cambria"/>
        <family val="1"/>
        <charset val="238"/>
        <scheme val="major"/>
      </rPr>
      <t>mieszkańcy Mazowsza, beneficjenci i potencjalni beneficjenci programów UE</t>
    </r>
  </si>
  <si>
    <r>
      <t xml:space="preserve">Grupa docelowa odbiorców: </t>
    </r>
    <r>
      <rPr>
        <i/>
        <sz val="10"/>
        <color theme="8" tint="-0.499984740745262"/>
        <rFont val="Cambria"/>
        <family val="1"/>
        <charset val="238"/>
        <scheme val="major"/>
      </rPr>
      <t>Beneficjenci, potencjalni beneficjenci PROW 2014-2020, ogół społeczeństwa</t>
    </r>
  </si>
  <si>
    <r>
      <t xml:space="preserve">Ilość rozdystrybuowanych materiałów (w tym gadżetów) poszczególnych typów: </t>
    </r>
    <r>
      <rPr>
        <i/>
        <sz val="12"/>
        <color theme="8" tint="-0.499984740745262"/>
        <rFont val="Cambria"/>
        <family val="1"/>
        <charset val="238"/>
        <scheme val="major"/>
      </rPr>
      <t xml:space="preserve">1500 szt ciasteczek festiwalowych, zestaw szkoleniowy(długopis teczka, notatnik) 351 szt, zestaw seminaryjny (teczka z gumką, materiał szkoleniowy): 100 szt. </t>
    </r>
  </si>
  <si>
    <r>
      <t>Ilość rozdystrybuowanych materiałów (w tym gadżetów) poszczególnych typów -</t>
    </r>
    <r>
      <rPr>
        <i/>
        <sz val="10"/>
        <color theme="8" tint="-0.499984740745262"/>
        <rFont val="Cambria"/>
        <family val="1"/>
        <charset val="238"/>
        <scheme val="major"/>
      </rPr>
      <t xml:space="preserve"> z uwagi na wykonanie materiałów promocyjnych dot. PROW2014-2020 w grudniu 2015r. nie zostały one rozdystrybuowane podczas konferencji i szkoleń przeprowadzonych w 2015 roku.</t>
    </r>
  </si>
  <si>
    <t>1 * (6 audycji telewizyjnych "Wieści z Mazowsza" - tożsame z programami telewizyjnymi)</t>
  </si>
  <si>
    <r>
      <t xml:space="preserve">Grupa docelowa: </t>
    </r>
    <r>
      <rPr>
        <i/>
        <sz val="10"/>
        <color theme="8" tint="-0.499984740745262"/>
        <rFont val="Cambria"/>
        <family val="1"/>
        <charset val="238"/>
        <scheme val="major"/>
      </rPr>
      <t>mieszkańcy Mazowsza, beneficjenci i potencjalni beneficjenci programów UE</t>
    </r>
  </si>
  <si>
    <r>
      <t xml:space="preserve">Grupa docelowa: </t>
    </r>
    <r>
      <rPr>
        <i/>
        <sz val="10"/>
        <color theme="8" tint="-0.499984740745262"/>
        <rFont val="Cambria"/>
        <family val="1"/>
        <charset val="238"/>
        <scheme val="major"/>
      </rPr>
      <t>Beneficjenci, potencjalni beneficjenci PROW 2014-2020, ogół społeczeństwa</t>
    </r>
  </si>
  <si>
    <r>
      <t>Grupa docelowa odbiorców spotkań:</t>
    </r>
    <r>
      <rPr>
        <i/>
        <sz val="10"/>
        <color theme="8" tint="-0.499984740745262"/>
        <rFont val="Cambria"/>
        <family val="1"/>
        <charset val="238"/>
        <scheme val="major"/>
      </rPr>
      <t xml:space="preserve"> osoby zainteresowane żywnością regionalną, ekologiczną, rękodziełem, kulturą i muzyką ludową, tradycjami dożynkowymi na wsi, obrzędami i zwyczajami okresu bożonarodzeniowego,</t>
    </r>
  </si>
  <si>
    <r>
      <t xml:space="preserve">Grupa docelowa odbiorców spotkań: </t>
    </r>
    <r>
      <rPr>
        <i/>
        <sz val="10"/>
        <color theme="8" tint="-0.499984740745262"/>
        <rFont val="Cambria"/>
        <family val="1"/>
        <charset val="238"/>
        <scheme val="major"/>
      </rPr>
      <t>Potencjalni beneficjenci, beneficjenci, media</t>
    </r>
  </si>
  <si>
    <t>* liczba uczestników podana około</t>
  </si>
  <si>
    <r>
      <t xml:space="preserve">Grupa docelowa odbiorców: </t>
    </r>
    <r>
      <rPr>
        <i/>
        <sz val="10"/>
        <color theme="8" tint="-0.499984740745262"/>
        <rFont val="Cambria"/>
        <family val="1"/>
        <charset val="238"/>
        <scheme val="major"/>
      </rPr>
      <t>osoby zainteresowane żywnością regionalną, ekologiczną</t>
    </r>
  </si>
  <si>
    <r>
      <t xml:space="preserve">Grupa docelowa odbiorców: </t>
    </r>
    <r>
      <rPr>
        <i/>
        <sz val="10"/>
        <color theme="8" tint="-0.499984740745262"/>
        <rFont val="Cambria"/>
        <family val="1"/>
        <charset val="238"/>
        <scheme val="major"/>
      </rPr>
      <t>Potencjalni beneficjenci, beneficjenci, instytucje zaangażowane pośrednio we wdrażanie Programu, ogół społeczeństwa</t>
    </r>
  </si>
  <si>
    <t>* 850 osób- otrzymało gadżet PROW 2014-2020; około 2 000- 2 500 osób - zobaczyło banery w trakcie imprezy</t>
  </si>
  <si>
    <r>
      <t xml:space="preserve">Ilość rozdystrybuowanych materiałów (w tym gadżetów) poszczególnych typów: </t>
    </r>
    <r>
      <rPr>
        <i/>
        <sz val="10"/>
        <color theme="8" tint="-0.499984740745262"/>
        <rFont val="Cambria"/>
        <family val="1"/>
        <charset val="238"/>
        <scheme val="major"/>
      </rPr>
      <t>18 grawertonów (grawerowanych dyplomów) dla laureatów konkursu Piękna wieś dolnośląska</t>
    </r>
  </si>
  <si>
    <r>
      <t xml:space="preserve">Ilość rozdystrybuowanych materiałów (w tym gadżetów) poszczególnych typów: </t>
    </r>
    <r>
      <rPr>
        <i/>
        <sz val="10"/>
        <color theme="8" tint="-0.499984740745262"/>
        <rFont val="Cambria"/>
        <family val="1"/>
        <charset val="238"/>
        <scheme val="major"/>
      </rPr>
      <t>9 kompletów (zawierających: kalendarz książkowy, kalendarz tr ódzielny, zestaw długopis + ołówek, torba papierowa, parasol, filiżanka) kalendarze książkowe - 50 sztuk, kalendarze trójdzielne - 150 sztuk, karteczki samoprzylepne - 200 sztuk, długopis plastikowy - 150 sztuk, długopis metalowy-50 sztuk, ołówek - 200 sztuk, zestaw zakreślaczy - 50 sztuk, wykorzystano 2 banery promujące PROW 2014-2020</t>
    </r>
  </si>
  <si>
    <r>
      <t>Grupa docelowa odbiorców spotkań:</t>
    </r>
    <r>
      <rPr>
        <i/>
        <sz val="10"/>
        <color theme="8" tint="-0.499984740745262"/>
        <rFont val="Cambria"/>
        <family val="1"/>
        <charset val="238"/>
        <scheme val="major"/>
      </rPr>
      <t xml:space="preserve"> rolnicy prowadzący działalnośc agroturystyczną, kadra zarządzająca agrobiznesem, młodzi naukowcy prowadzący badania w rolnictwie,  producenci produktów tradycyjnych i regionalnych, zainteresowani realizacją planów operacyjnych KSOW</t>
    </r>
  </si>
  <si>
    <r>
      <t xml:space="preserve">Grupa docelowa odbiorców spotkań; </t>
    </r>
    <r>
      <rPr>
        <i/>
        <sz val="10"/>
        <color theme="8" tint="-0.499984740745262"/>
        <rFont val="Cambria"/>
        <family val="1"/>
        <charset val="238"/>
        <scheme val="major"/>
      </rPr>
      <t>LGD, gminy, strostwa powiatowe</t>
    </r>
  </si>
  <si>
    <r>
      <t xml:space="preserve">Inne: </t>
    </r>
    <r>
      <rPr>
        <i/>
        <sz val="9"/>
        <color theme="8" tint="-0.499984740745262"/>
        <rFont val="Cambria"/>
        <family val="1"/>
        <charset val="238"/>
        <scheme val="maj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r>
  </si>
  <si>
    <r>
      <t>Grupa docelowa odbiorców:</t>
    </r>
    <r>
      <rPr>
        <i/>
        <sz val="10"/>
        <color theme="8" tint="-0.499984740745262"/>
        <rFont val="Cambria"/>
        <family val="1"/>
        <charset val="238"/>
        <scheme val="major"/>
      </rPr>
      <t xml:space="preserve"> rolnicy, zainterresowani rozwojem pszczelarstwa w regionie, mieszkańcy regionu</t>
    </r>
  </si>
  <si>
    <r>
      <t xml:space="preserve">Grupa docelowa odbiorców; </t>
    </r>
    <r>
      <rPr>
        <sz val="10"/>
        <color theme="8" tint="-0.499984740745262"/>
        <rFont val="Cambria"/>
        <family val="1"/>
        <charset val="238"/>
        <scheme val="major"/>
      </rPr>
      <t>spotkań; LGD, gminy, strostwa powiatowe</t>
    </r>
  </si>
  <si>
    <r>
      <t xml:space="preserve">Grupa docelowa odbiorców informacji (artykułów, wkładów tematycznych, ogłoszeń etc.): </t>
    </r>
    <r>
      <rPr>
        <i/>
        <sz val="10"/>
        <color theme="8" tint="-0.499984740745262"/>
        <rFont val="Cambria"/>
        <family val="1"/>
        <charset val="238"/>
        <scheme val="major"/>
      </rPr>
      <t>mieszkańcy regionu</t>
    </r>
  </si>
  <si>
    <r>
      <t>INNE</t>
    </r>
    <r>
      <rPr>
        <i/>
        <sz val="10"/>
        <color theme="8" tint="-0.499984740745262"/>
        <rFont val="Cambria"/>
        <family val="1"/>
        <charset val="238"/>
        <scheme val="major"/>
      </rPr>
      <t xml:space="preserve"> Koncentracja na promocji kultury ludowej i tradycji, wyrobów regionalnych i tradycyjnych(2 spotkania - 86 uczestników); Koncentracja na szerokiem perspektywie rozwoju obszarów wiejskich (1 spotkanie -500 uczestników); Koncentracja na wymogach i warunkach higieniczno-sanitarnych przy wytwarzaniu i dystrybucji żywności (1 spotkanie - 100 uczestników)</t>
    </r>
  </si>
  <si>
    <r>
      <t>Grupa docelowa odbiorców :</t>
    </r>
    <r>
      <rPr>
        <i/>
        <sz val="10"/>
        <color theme="8" tint="-0.499984740745262"/>
        <rFont val="Cambria"/>
        <family val="1"/>
        <charset val="238"/>
        <scheme val="major"/>
      </rPr>
      <t xml:space="preserve"> Mieszkańcy Województwa Lubelskiego</t>
    </r>
  </si>
  <si>
    <t>* NAKŁAD publikacje - 10 000, foldery - 10 000, publikacje samodzielne - 8 000</t>
  </si>
  <si>
    <t>** Liczba rozdystrybuowanych egzemplarzy- publikacje - 3000, foldery 4000, publikacje samodzielne 3000</t>
  </si>
  <si>
    <t>Koncentracja na promocji zasobów turystycznych, kulturowych oraz krajobrazowych ( dotyczy publikacje i foldety); Koncentracja na promocji produktów regionalnych , tradycyjnych i upowszechnienie wiedzy na ich temat( dotyczy publikacji samodzielnej)</t>
  </si>
  <si>
    <r>
      <t xml:space="preserve">Ilość rozdystrybuowanych materiałów (w tym gadżetów) poszczególnych typów:                                                             </t>
    </r>
    <r>
      <rPr>
        <i/>
        <sz val="10"/>
        <color theme="8" tint="-0.499984740745262"/>
        <rFont val="Cambria"/>
        <family val="1"/>
        <charset val="238"/>
        <scheme val="major"/>
      </rPr>
      <t>3500 sztuk kalendarzy ksiażkowych, kieszonkowych oraz ściennych</t>
    </r>
  </si>
  <si>
    <r>
      <t>Grupa docelowa odbiorców spotkań:</t>
    </r>
    <r>
      <rPr>
        <i/>
        <sz val="10"/>
        <color theme="8" tint="-0.499984740745262"/>
        <rFont val="Cambria"/>
        <family val="1"/>
        <charset val="238"/>
        <scheme val="major"/>
      </rPr>
      <t xml:space="preserve"> liderzy wiejscy, potencjalni beneficjenci, beneficjenci, instytucje zaangażowane pośrednio we wdrażanie Programu</t>
    </r>
  </si>
  <si>
    <r>
      <t xml:space="preserve">Grupa docelowa odbiorców: </t>
    </r>
    <r>
      <rPr>
        <i/>
        <sz val="10"/>
        <color theme="8" tint="-0.499984740745262"/>
        <rFont val="Cambria"/>
        <family val="1"/>
        <charset val="238"/>
        <scheme val="major"/>
      </rPr>
      <t>rolnicy, mieszkańcy obszarów wiejskich regionu,  firmy sektora rolniczego, ogół społeczeństwa, beneficjenci, potencjalni beneficjenci, instytucje zaangażowane bezpośrednio i pośrednio we wdrażanie Programu</t>
    </r>
  </si>
  <si>
    <r>
      <t xml:space="preserve">Grupa docelowa odbiorców informacji (artykułów, wkładów tematycznych, ogłoszeń etc.):  </t>
    </r>
    <r>
      <rPr>
        <i/>
        <sz val="10"/>
        <color theme="8" tint="-0.499984740745262"/>
        <rFont val="Cambria"/>
        <family val="1"/>
        <charset val="238"/>
        <scheme val="major"/>
      </rPr>
      <t>ogół społeczeństwa, potencjalni beneficjenci, beneficjenci</t>
    </r>
  </si>
  <si>
    <r>
      <t xml:space="preserve">Grupa docelowa odbiorców informacji (artykułów, wkładów tematycznych, ogłoszeń etc.): </t>
    </r>
    <r>
      <rPr>
        <i/>
        <sz val="10"/>
        <color theme="8" tint="-0.499984740745262"/>
        <rFont val="Cambria"/>
        <family val="1"/>
        <charset val="238"/>
        <scheme val="major"/>
      </rPr>
      <t>ogół społeczeństwa, potencjalni beneficjenci, beneficjenci</t>
    </r>
  </si>
  <si>
    <r>
      <t xml:space="preserve">Grupa docelowa odbiorców: </t>
    </r>
    <r>
      <rPr>
        <i/>
        <sz val="10"/>
        <color theme="8" tint="-0.499984740745262"/>
        <rFont val="Cambria"/>
        <family val="1"/>
        <charset val="238"/>
        <scheme val="major"/>
      </rPr>
      <t>ogół społeczeństwa, potencjalni beneficjenci, beneficjenci</t>
    </r>
  </si>
  <si>
    <r>
      <t xml:space="preserve">Ilość rozdystrybuowanych materiałów (w tym gadżetów) poszczególnych typów: </t>
    </r>
    <r>
      <rPr>
        <i/>
        <sz val="12"/>
        <color theme="8" tint="-0.499984740745262"/>
        <rFont val="Cambria"/>
        <family val="1"/>
        <charset val="238"/>
        <scheme val="major"/>
      </rPr>
      <t>Ilość rozdystrybuowanych materiałów (w tym gadżetów) poszczególnych typów:pralinki- 350 szt.,  miody-50 szt., wina- 50 szt.,</t>
    </r>
  </si>
  <si>
    <r>
      <t xml:space="preserve">Ilość rozdystrybuowanych materiałów (w tym gadżetów) poszczególnych typów: </t>
    </r>
    <r>
      <rPr>
        <i/>
        <sz val="10"/>
        <color theme="8" tint="-0.499984740745262"/>
        <rFont val="Cambria"/>
        <family val="1"/>
        <charset val="238"/>
        <scheme val="major"/>
      </rPr>
      <t>poszczególnych typów: kalendarze- 550 szt., materiały biurowe (bloczek, długopis, teczka, torba po 75 szt.),</t>
    </r>
  </si>
  <si>
    <r>
      <t xml:space="preserve">Grupa docelowa odbiorców spotkań :                                                                                                                                   </t>
    </r>
    <r>
      <rPr>
        <i/>
        <sz val="10"/>
        <color theme="8" tint="-0.499984740745262"/>
        <rFont val="Cambria"/>
        <family val="1"/>
        <charset val="238"/>
        <scheme val="major"/>
      </rPr>
      <t xml:space="preserve">        15 Lokalnych  Grup Działania z terenu województwa łódzkiego, </t>
    </r>
  </si>
  <si>
    <r>
      <t xml:space="preserve">Grupa docelowa odbiorców: </t>
    </r>
    <r>
      <rPr>
        <i/>
        <sz val="10"/>
        <color theme="8" tint="-0.499984740745262"/>
        <rFont val="Cambria"/>
        <family val="1"/>
        <charset val="238"/>
        <scheme val="major"/>
      </rPr>
      <t xml:space="preserve">potencjalni beneficjenci PROW 2014-2020, koła gospodyń wiejskich, rolnicy, samorządowcy,   </t>
    </r>
  </si>
  <si>
    <t>*wystawcy</t>
  </si>
  <si>
    <t>* uczestnicy</t>
  </si>
  <si>
    <t>Inne (jakie): 1. Dywersyfikacja dochodów gospodarstw(1 spotkanie, 86 uczestników) ; 2. Promocja produktów lokalnych, promocja zrównoważonego rozwoju na terenach wiejskich (1 spotkanie, 31 uczestników)</t>
  </si>
  <si>
    <t>Inne (jakie): 1. Dywersyfikacja dochodów gospodarstw - 80 szt.; 2.  Promocja produktów lokalnych, promocja zrównoważonego rozwoju na terenach wiejskich- 31 szt</t>
  </si>
  <si>
    <r>
      <t xml:space="preserve">Grupa docelowa odbiorców spotkań  </t>
    </r>
    <r>
      <rPr>
        <i/>
        <sz val="10"/>
        <color theme="8" tint="-0.499984740745262"/>
        <rFont val="Cambria"/>
        <family val="1"/>
        <charset val="238"/>
        <scheme val="major"/>
      </rPr>
      <t>Instytucje zaangażowane pośrednio we wdrażanie Programu: Lokalne Grupy Działania, które złożyły wnioski na wsparcie przygotowawcze.
Potencjalni beneficjenci i beneficjenci: przedstawiciele gmin, powiatów  i ich związki.</t>
    </r>
  </si>
  <si>
    <r>
      <t xml:space="preserve">Grupa docelowa odbiorców spotkań: </t>
    </r>
    <r>
      <rPr>
        <i/>
        <sz val="10"/>
        <color theme="8" tint="-0.499984740745262"/>
        <rFont val="Cambria"/>
        <family val="1"/>
        <charset val="238"/>
        <scheme val="major"/>
      </rPr>
      <t xml:space="preserve">1. Konferencja podsumowujące konkurs "Zielone Lato 2015": mieszkańcy województwa opolskiego zajmujący się agroturystyką, hotelarstwem i gastronomią na terenach wiejskich  lub chcący podjąć taką inicjatywę w przyszłości. Pośrednio adresatami były także osoby zainteresowane skorzystaniem z bogatej oferty turystycznej na terenach wiejskich województwa opolskiego; 2.   Seminarium naukowe dot. zarządzania kryzysowego: naukowcy, przedstawiciele organów administracji publicznej i rządowej odpowiedzialni za zarządzanie kryzysowe oraz politykę zagospodarowania przestrzennego obszarów wiejskich; 3. Warsztaty "Stół Bożonarodzeniowy": mieszkańcy Gminy Bierawa, ze szczególnym uwzględnieniem dzieci i młodzieży oraz zaproszeni goście; 4.  "Bazaar Berlin 2015" (Międzynarodowe Targi Rękodzieła Artystycznego i Wzornictwa Przemysłowego): artyści, rzemieślnicy ludowi, odwiedzający targi; 5.   Targi Regionów i Produktów Turystycznych TOUR SALON w Poznaniu:  mieszkańcy Opolszczyzny i regionów ościennych, potencjalni turyści krajowi i zagraniczni.        </t>
    </r>
    <r>
      <rPr>
        <b/>
        <sz val="10"/>
        <rFont val="Cambria"/>
        <family val="1"/>
        <charset val="238"/>
        <scheme val="major"/>
      </rPr>
      <t xml:space="preserve">                                                                                                            </t>
    </r>
  </si>
  <si>
    <r>
      <t>Grupa docelowa odbiorców -</t>
    </r>
    <r>
      <rPr>
        <sz val="10"/>
        <rFont val="Cambria"/>
        <family val="1"/>
        <charset val="238"/>
        <scheme val="major"/>
      </rPr>
      <t xml:space="preserve">  </t>
    </r>
    <r>
      <rPr>
        <i/>
        <sz val="10"/>
        <color theme="8" tint="-0.499984740745262"/>
        <rFont val="Cambria"/>
        <family val="1"/>
        <charset val="238"/>
        <scheme val="major"/>
      </rPr>
      <t>1. V Edycja Turnieju Kół Gospodyń Wiejskich woj. opolskiego: członkinie Kół Gospodyń Wiejskich zrzeszonych w Opolskim Związku Rolników i Organizacji Społecznych; 2. Konkurs na najładniejszy stroik bożonarodzeniowy: mieszkańcy Gminy Bierawa, ze szczególnym uwzględnieniem dzieci i młodzieży oraz zaproszeni goście; 3. Konkurs o Złoty Medal MTP - produkt turystyczny pn. "Mała Panew - WIELKA PRZYGODA" (LGD Stobrawski Zielony Szlak): produkty zgłoszone do konkursu przez wystawców / uczestników targów.</t>
    </r>
  </si>
  <si>
    <t>* około 400 osób</t>
  </si>
  <si>
    <t>Inne (jakie) Kiermasz (1  50 uczestników); Wyjazad studyjny (2- 50 uczestników)</t>
  </si>
  <si>
    <t xml:space="preserve">* około </t>
  </si>
  <si>
    <r>
      <t xml:space="preserve">Koncentracja na włączeniu społecznym </t>
    </r>
    <r>
      <rPr>
        <i/>
        <sz val="10"/>
        <color theme="8" tint="-0.499984740745262"/>
        <rFont val="Cambria"/>
        <family val="1"/>
        <charset val="238"/>
        <scheme val="major"/>
      </rPr>
      <t>słupskie pokokpi</t>
    </r>
  </si>
  <si>
    <r>
      <t xml:space="preserve">Koncetracja na tranferze wiedzy i innowacjach  </t>
    </r>
    <r>
      <rPr>
        <i/>
        <sz val="10"/>
        <color theme="8" tint="-0.499984740745262"/>
        <rFont val="Cambria"/>
        <family val="1"/>
        <charset val="238"/>
        <scheme val="major"/>
      </rPr>
      <t>WOMPR - rozwój  wiedzy i umiejetnosci młodych rolników</t>
    </r>
  </si>
  <si>
    <r>
      <t xml:space="preserve">Koncentracja na łańcuchu dostaw i konkurencyjności </t>
    </r>
    <r>
      <rPr>
        <i/>
        <sz val="10"/>
        <color theme="8" tint="-0.499984740745262"/>
        <rFont val="Cambria"/>
        <family val="1"/>
        <charset val="238"/>
        <scheme val="major"/>
      </rPr>
      <t>słupskie pokopk</t>
    </r>
  </si>
  <si>
    <t>* spotkanie bezkosztowe nie ujete w Planie komunikacyjnym (informacja ujeta w zamianach PK KSOW 2015);      ** UMWP nie dysponuje informacjami o ilosci osób jakie uczestniczyły w przedmiotowym wydarzeniu</t>
  </si>
  <si>
    <t>(12x45s)=540 s</t>
  </si>
  <si>
    <t xml:space="preserve"> * w nawiasach zostały wskazane wskaźniki dot. zakładki KSOW pomorskie z portlu internetowego KSOW prowadzonego przez JC KSOW              **  przedmiotowe zestwienie jest pierwszą infomacją półroczną dot. realizacji PO KSOW 2014-2015 </t>
  </si>
  <si>
    <r>
      <t>Inne (jakie):</t>
    </r>
    <r>
      <rPr>
        <i/>
        <sz val="10"/>
        <rFont val="Cambria"/>
        <family val="1"/>
        <charset val="238"/>
        <scheme val="major"/>
      </rPr>
      <t xml:space="preserve"> Przedsiębiorczość (4/140 os.); Pszczelarstwo(1/52 os.); Gospoadarstwa edukacyjne i agroturystyczne(1/25 os.)</t>
    </r>
  </si>
  <si>
    <r>
      <t>Inne: P</t>
    </r>
    <r>
      <rPr>
        <i/>
        <sz val="10"/>
        <rFont val="Cambria"/>
        <family val="1"/>
        <charset val="238"/>
        <scheme val="major"/>
      </rPr>
      <t>rezentacja, zachowanie oraz ochrona tradycji i dziedzictwa kulturowego wsi(1/350 os.); Pogłębienia wiedzy na temat tradycji i zwyczajów związanych ze świętami ludowym(1/200 os.)</t>
    </r>
  </si>
  <si>
    <r>
      <t>Inne (jakie): K</t>
    </r>
    <r>
      <rPr>
        <i/>
        <sz val="10"/>
        <rFont val="Cambria"/>
        <family val="1"/>
        <charset val="238"/>
        <scheme val="major"/>
      </rPr>
      <t>siążka kucharska z potrawami lokalnymi- 500; Folder promujący lokalną przedsiębiorczość - 500;  Folder promocyjny dot. konferencji pn. "Sląska wieś - rozwój przedsiębiorczości" oraz Gminy Strumień- 1500</t>
    </r>
  </si>
  <si>
    <r>
      <t>Inne (jakie): L</t>
    </r>
    <r>
      <rPr>
        <i/>
        <sz val="10"/>
        <rFont val="Cambria"/>
        <family val="1"/>
        <charset val="238"/>
        <scheme val="major"/>
      </rPr>
      <t>oklalne potrawy- 500; Przedsiębiorczość- 2000</t>
    </r>
  </si>
  <si>
    <t xml:space="preserve">* liczba około </t>
  </si>
  <si>
    <r>
      <t xml:space="preserve">*W przypadku projektu polegającego na organizacji lub udziale w wystawach, dożynkach oraz organizacji stoisk podczas imprez targowych </t>
    </r>
    <r>
      <rPr>
        <b/>
        <i/>
        <sz val="11"/>
        <color theme="8" tint="-0.499984740745262"/>
        <rFont val="Cambria"/>
        <family val="1"/>
        <charset val="238"/>
        <scheme val="major"/>
      </rPr>
      <t>przyjęto liczbę wystawców, którzy mieli stoiska na  wydarzeniach współorganizowanych przez Samorząd i współfinansowanych ze środków KSOW (Lipno, Nowy Tomyśl, Koło) oraz liczbę współwystawców na stoiskach Samorządu  podczas wydarzeń, gdzie Samorząd był wystawcą (Smaki Regionów).</t>
    </r>
  </si>
  <si>
    <r>
      <t xml:space="preserve">-49,26%                                    </t>
    </r>
    <r>
      <rPr>
        <i/>
        <sz val="9"/>
        <color theme="8" tint="-0.499984740745262"/>
        <rFont val="Arial"/>
        <family val="2"/>
        <charset val="238"/>
      </rPr>
      <t>(2 375 w porównaniu z 4 681)</t>
    </r>
  </si>
  <si>
    <t xml:space="preserve"> *Dzien Św. Marcina w Brukseli</t>
  </si>
  <si>
    <t>Aktywizacja mieszkańców na rzecz podejmowania inicjatyw w zakresie rozwoju obszarów wiejskich - 260 os. ; Działanie „Budowa lub modernizacja dróg lokalnych”- 4 os. odwiedziły punkt, pytania papiernicze 22, pytania elektroniczne 8; Ogólnie informacje o działaniach w zakresie PROW 2014-2020 -  200 os. , 3 pytania elektroniczne</t>
  </si>
  <si>
    <t>tablice informacyjne</t>
  </si>
  <si>
    <t>strona operacji opracowana przez Wnioskodawcę lub partnerów - lista wyświetleń na stronie 799</t>
  </si>
  <si>
    <t>* średnia</t>
  </si>
  <si>
    <t>* (wysłano pisemne informacje dotyczące możliwości współpracy w ramach SIR)</t>
  </si>
  <si>
    <t>*1200, w tym 80 dla uczestników spotkań informacyjno-szkoleniowych</t>
  </si>
  <si>
    <t>*304    + osoby zwiedzające XXIV Krajową Wystawę Rolniczą</t>
  </si>
  <si>
    <t>* (970+130)</t>
  </si>
  <si>
    <t xml:space="preserve">Inne (jakie)    </t>
  </si>
  <si>
    <r>
      <t xml:space="preserve">Grupa docelowa odbiorców spotkań: </t>
    </r>
    <r>
      <rPr>
        <i/>
        <sz val="12"/>
        <color theme="8" tint="-0.499984740745262"/>
        <rFont val="Cambria"/>
        <family val="1"/>
        <charset val="238"/>
        <scheme val="major"/>
      </rPr>
      <t/>
    </r>
  </si>
  <si>
    <t>Grupa docelowa odbiorców spotkań :</t>
  </si>
  <si>
    <t xml:space="preserve">Grupa docelowa odbiorców   </t>
  </si>
  <si>
    <t>Grupa docelowa odbiorców:</t>
  </si>
  <si>
    <r>
      <t>Grupa docelowa odbiorców:</t>
    </r>
    <r>
      <rPr>
        <i/>
        <sz val="12"/>
        <color theme="8" tint="-0.499984740745262"/>
        <rFont val="Cambria"/>
        <family val="1"/>
        <charset val="238"/>
        <scheme val="major"/>
      </rPr>
      <t xml:space="preserve"> </t>
    </r>
  </si>
  <si>
    <t xml:space="preserve">Grupa docelowa odbiorców informacji (artykułów, wkładów tematycznych, ogłoszeń etc.)   </t>
  </si>
  <si>
    <t xml:space="preserve">Grupa docelowa odbiorców informacji (artykułów, wkładów tematycznych, ogłoszeń etc.): </t>
  </si>
  <si>
    <t xml:space="preserve">Inne (jakie)  </t>
  </si>
  <si>
    <t xml:space="preserve">Grupa docelowa odbiorców 
</t>
  </si>
  <si>
    <r>
      <rPr>
        <sz val="10"/>
        <rFont val="Cambria"/>
        <family val="1"/>
        <charset val="238"/>
        <scheme val="major"/>
      </rPr>
      <t>Ilość rozdystrybuowanych materiałów (w tym gadżetów) poszczególnych typów:</t>
    </r>
    <r>
      <rPr>
        <sz val="12"/>
        <rFont val="Cambria"/>
        <family val="1"/>
        <charset val="238"/>
        <scheme val="major"/>
      </rPr>
      <t/>
    </r>
  </si>
  <si>
    <r>
      <t xml:space="preserve">Ilość rozdystrybuowanych materiałów (w tym gadżetów) poszczególnych typów </t>
    </r>
    <r>
      <rPr>
        <i/>
        <sz val="12"/>
        <color theme="8" tint="-0.499984740745262"/>
        <rFont val="Cambria"/>
        <family val="1"/>
        <charset val="238"/>
        <scheme val="major"/>
      </rPr>
      <t xml:space="preserve">: </t>
    </r>
  </si>
  <si>
    <r>
      <t xml:space="preserve">Grupa docelowa : </t>
    </r>
    <r>
      <rPr>
        <i/>
        <sz val="12"/>
        <color theme="8" tint="-0.499984740745262"/>
        <rFont val="Cambria"/>
        <family val="1"/>
        <charset val="238"/>
        <scheme val="major"/>
      </rPr>
      <t/>
    </r>
  </si>
  <si>
    <t xml:space="preserve">Inne  </t>
  </si>
  <si>
    <t>00:02:51</t>
  </si>
  <si>
    <t>SUMA Jednostki Regionalne</t>
  </si>
  <si>
    <r>
      <t xml:space="preserve">(8) </t>
    </r>
    <r>
      <rPr>
        <b/>
        <sz val="10"/>
        <rFont val="Arial"/>
        <family val="2"/>
        <charset val="238"/>
      </rPr>
      <t>W kolumnie "Wydarzenia skoncentrowane na współpracy":</t>
    </r>
    <r>
      <rPr>
        <sz val="10"/>
        <rFont val="Arial"/>
        <family val="2"/>
        <charset val="238"/>
      </rPr>
      <t xml:space="preserve"> Prosimy uwzględniać te wydarzenia, które są dedykowane/adresowane do podmiotów zainteresowanych poszukiwaniem partnerów/współpracy/wsparcia (zwłaszcza LGD) w celu opracowania/realizacji projektów współpracy.
</t>
    </r>
    <r>
      <rPr>
        <b/>
        <sz val="10"/>
        <rFont val="Arial"/>
        <family val="2"/>
        <charset val="238"/>
      </rPr>
      <t xml:space="preserve">W kolumnach dotyczących ofert współpracy/partnerów: </t>
    </r>
    <r>
      <rPr>
        <sz val="10"/>
        <rFont val="Arial"/>
        <family val="2"/>
        <charset val="238"/>
      </rPr>
      <t xml:space="preserve">Prosimy liczyć oferty partnerstwa zgromadzone i rozpowszechniane za pomocą dedykowanego narzędzia (np. bazy danych poszukiwania partnerów lub za pośrednictwem maili do LGD). Prosimy nie liczyć wniosków, które nie zostały rozpowszechnione przez jednostkę centralną KSOW/jednostkę regionalną KSOW/IZ za pomocą określonego kanału. Prosimy unikać podwójnego liczenia, np. jeśli przyklad został wyświetlony w Państwa bazie danych poszukiwania partnerów i jednocześnie został przesłany e-mailem do wielu LGD - wówczas należy go liczyć tylko raz.
</t>
    </r>
    <r>
      <rPr>
        <b/>
        <sz val="10"/>
        <rFont val="Arial"/>
        <family val="2"/>
        <charset val="238"/>
      </rPr>
      <t>W kolumnach dot. "Wyjazdów/wizyt/spotkań":</t>
    </r>
    <r>
      <rPr>
        <sz val="10"/>
        <rFont val="Arial"/>
        <family val="2"/>
        <charset val="238"/>
      </rPr>
      <t xml:space="preserve"> Prosimy podać liczbę tych przedsięwzięć, gdzie jednym z głównych celów było wspieranie współpracy między LGD.</t>
    </r>
  </si>
  <si>
    <t>SUMA Jednostki Regionalne, Jednostka Centralna i Ministerstwo Rolnictwa i Rozwoju Wsi</t>
  </si>
  <si>
    <r>
      <t xml:space="preserve">Grupa docelowa odbiorców spotkań: </t>
    </r>
    <r>
      <rPr>
        <b/>
        <sz val="10"/>
        <rFont val="Cambria"/>
        <family val="1"/>
        <charset val="238"/>
        <scheme val="major"/>
      </rPr>
      <t/>
    </r>
  </si>
  <si>
    <t>Grupa docelowa odbiorców spotkań:</t>
  </si>
  <si>
    <t xml:space="preserve">Ilość rozdystrybuowanych materiałów (w tym gadżetów) poszczególnych typów: </t>
  </si>
  <si>
    <t xml:space="preserve">Inne (jakie) </t>
  </si>
  <si>
    <t xml:space="preserve"> SUMA Agencja Rynku Rolnego i Agencja Restrukturyzacji i Modernizacji Rolnictwa </t>
  </si>
  <si>
    <t>SUMA Centrum Doradztwa Rolniczego i Wojewódzkie Ośrodki Doradztwa Rolniczego</t>
  </si>
  <si>
    <t>SUMA Jednostki Regionalne, Jednostka Centralna i Ministerstwo Rolnictwa i Rozwoju Wsi, Agencja Rynku Rolnego i Agencja Restrukturyzacji i Modernizacji Rolnictwa, Centrum Doradztwa Rolniczego i Wojewódzkie Ośrodki Doradztwa Rolniczego</t>
  </si>
  <si>
    <t xml:space="preserve">Inne (jakie)   </t>
  </si>
  <si>
    <t xml:space="preserve">Badania ewaluacyjne </t>
  </si>
  <si>
    <t>Ilość rozdystrybuowanych materiałów (w tym gadżetów) poszczególnych typów:</t>
  </si>
  <si>
    <t xml:space="preserve">Grupa docelowa - różna w zależności od zadań realizowanych przez poszczególne podmioty wdrażające. </t>
  </si>
  <si>
    <t xml:space="preserve">Inne (jakie): </t>
  </si>
  <si>
    <t>Załącznik 2</t>
  </si>
  <si>
    <t>Efekty realizacji działań objętych planem operacyjnym KSOW na lata 2014-2015 w ujęciu ilościowym (wskaźniki monitorowania).</t>
  </si>
  <si>
    <r>
      <t xml:space="preserve">Inne  </t>
    </r>
    <r>
      <rPr>
        <i/>
        <sz val="12"/>
        <color theme="8" tint="-0.499984740745262"/>
        <rFont val="Cambria"/>
        <family val="1"/>
        <charset val="238"/>
        <scheme val="major"/>
      </rPr>
      <t xml:space="preserve">  efekty realizacji Programu Rozwoju Obszarów Wiejskich  2007-2013 oraz Program Rozwoju Obszarów Wiejskich  2014-2020 ; efekty realizacji PO KSOW - promocja narzędzi internetowych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</si>
</sst>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zł&quot;_-;\-* #,##0.00\ &quot;zł&quot;_-;_-* &quot;-&quot;??\ &quot;zł&quot;_-;_-@_-"/>
    <numFmt numFmtId="43" formatCode="_-* #,##0.00\ _z_ł_-;\-* #,##0.00\ _z_ł_-;_-* &quot;-&quot;??\ _z_ł_-;_-@_-"/>
    <numFmt numFmtId="164" formatCode="_(* #,##0.00_);_(* \(#,##0.00\);_(* &quot;-&quot;??_);_(@_)"/>
    <numFmt numFmtId="165" formatCode="_(&quot;zł&quot;* #,##0.00_);_(&quot;zł&quot;* \(#,##0.00\);_(&quot;zł&quot;* &quot;-&quot;??_);_(@_)"/>
    <numFmt numFmtId="166" formatCode="##,##0&quot; brak możliwości statystycznych&quot;"/>
    <numFmt numFmtId="167" formatCode="#,##0&quot;*&quot;"/>
    <numFmt numFmtId="168" formatCode="#,##0&quot;(100)*&quot;"/>
    <numFmt numFmtId="169" formatCode="#,##0&quot; (6000)*&quot;"/>
    <numFmt numFmtId="170" formatCode="#,##0&quot;(6100)*&quot;"/>
    <numFmt numFmtId="171" formatCode="#,##0&quot;(6000)*&quot;"/>
    <numFmt numFmtId="172" formatCode="#,##0&quot;**&quot;"/>
    <numFmt numFmtId="173" formatCode="#,##0&quot;****&quot;"/>
    <numFmt numFmtId="174" formatCode="#,##0&quot; szt.&quot;"/>
    <numFmt numFmtId="175" formatCode="#,##0&quot;facebook&quot;"/>
    <numFmt numFmtId="176" formatCode="#,##0&quot;polubień &quot;"/>
    <numFmt numFmtId="177" formatCode="#,##0&quot;artykuły nt SIR&quot;"/>
    <numFmt numFmtId="178" formatCode="#,##0&quot; (37,69%) &quot;"/>
    <numFmt numFmtId="179" formatCode="#,##0&quot;   (79 (8 221)*)&quot;"/>
    <numFmt numFmtId="180" formatCode="#,##0&quot;   15 (1 831)*)&quot;"/>
    <numFmt numFmtId="181" formatCode="[$-F400]h:mm:ss\ AM/PM"/>
    <numFmt numFmtId="182" formatCode="h:mm:ss.00"/>
  </numFmts>
  <fonts count="104">
    <font>
      <sz val="10"/>
      <name val="Arial"/>
      <charset val="238"/>
    </font>
    <font>
      <sz val="11"/>
      <color theme="1"/>
      <name val="Calibri"/>
      <family val="2"/>
      <charset val="238"/>
      <scheme val="minor"/>
    </font>
    <font>
      <b/>
      <sz val="18"/>
      <color theme="3"/>
      <name val="Cambria"/>
      <family val="2"/>
      <charset val="238"/>
      <scheme val="major"/>
    </font>
    <font>
      <u/>
      <sz val="12"/>
      <name val="Cambria"/>
      <family val="1"/>
      <charset val="238"/>
      <scheme val="major"/>
    </font>
    <font>
      <sz val="10"/>
      <name val="Cambria"/>
      <family val="1"/>
      <charset val="238"/>
      <scheme val="major"/>
    </font>
    <font>
      <b/>
      <sz val="12"/>
      <name val="Cambria"/>
      <family val="1"/>
      <charset val="238"/>
      <scheme val="major"/>
    </font>
    <font>
      <sz val="12"/>
      <name val="Cambria"/>
      <family val="1"/>
      <charset val="238"/>
      <scheme val="major"/>
    </font>
    <font>
      <b/>
      <sz val="10"/>
      <name val="Cambria"/>
      <family val="1"/>
      <charset val="238"/>
      <scheme val="major"/>
    </font>
    <font>
      <sz val="11"/>
      <color theme="1"/>
      <name val="Czcionka tekstu podstawowego"/>
      <family val="2"/>
      <charset val="238"/>
    </font>
    <font>
      <sz val="11"/>
      <color indexed="8"/>
      <name val="Czcionka tekstu podstawowego"/>
      <family val="2"/>
      <charset val="238"/>
    </font>
    <font>
      <sz val="11"/>
      <color theme="0"/>
      <name val="Czcionka tekstu podstawowego"/>
      <family val="2"/>
      <charset val="238"/>
    </font>
    <font>
      <sz val="11"/>
      <color indexed="9"/>
      <name val="Czcionka tekstu podstawowego"/>
      <family val="2"/>
      <charset val="238"/>
    </font>
    <font>
      <sz val="11"/>
      <color rgb="FF3F3F76"/>
      <name val="Czcionka tekstu podstawowego"/>
      <family val="2"/>
      <charset val="238"/>
    </font>
    <font>
      <sz val="11"/>
      <color indexed="62"/>
      <name val="Czcionka tekstu podstawowego"/>
      <family val="2"/>
      <charset val="238"/>
    </font>
    <font>
      <b/>
      <sz val="11"/>
      <color rgb="FF3F3F3F"/>
      <name val="Czcionka tekstu podstawowego"/>
      <family val="2"/>
      <charset val="238"/>
    </font>
    <font>
      <b/>
      <sz val="11"/>
      <color indexed="63"/>
      <name val="Czcionka tekstu podstawowego"/>
      <family val="2"/>
      <charset val="238"/>
    </font>
    <font>
      <sz val="11"/>
      <color rgb="FF006100"/>
      <name val="Czcionka tekstu podstawowego"/>
      <family val="2"/>
      <charset val="238"/>
    </font>
    <font>
      <sz val="11"/>
      <color indexed="17"/>
      <name val="Czcionka tekstu podstawowego"/>
      <family val="2"/>
      <charset val="238"/>
    </font>
    <font>
      <sz val="10"/>
      <name val="Arial"/>
      <family val="2"/>
      <charset val="238"/>
    </font>
    <font>
      <u/>
      <sz val="10"/>
      <color theme="10"/>
      <name val="Arial"/>
      <family val="2"/>
      <charset val="238"/>
    </font>
    <font>
      <sz val="11"/>
      <color rgb="FFFA7D00"/>
      <name val="Czcionka tekstu podstawowego"/>
      <family val="2"/>
      <charset val="238"/>
    </font>
    <font>
      <sz val="11"/>
      <color indexed="52"/>
      <name val="Czcionka tekstu podstawowego"/>
      <family val="2"/>
      <charset val="238"/>
    </font>
    <font>
      <b/>
      <sz val="11"/>
      <color theme="0"/>
      <name val="Czcionka tekstu podstawowego"/>
      <family val="2"/>
      <charset val="238"/>
    </font>
    <font>
      <b/>
      <sz val="11"/>
      <color indexed="9"/>
      <name val="Czcionka tekstu podstawowego"/>
      <family val="2"/>
      <charset val="238"/>
    </font>
    <font>
      <b/>
      <sz val="15"/>
      <color theme="3"/>
      <name val="Czcionka tekstu podstawowego"/>
      <family val="2"/>
      <charset val="238"/>
    </font>
    <font>
      <b/>
      <sz val="15"/>
      <color indexed="56"/>
      <name val="Czcionka tekstu podstawowego"/>
      <family val="2"/>
      <charset val="238"/>
    </font>
    <font>
      <b/>
      <sz val="13"/>
      <color theme="3"/>
      <name val="Czcionka tekstu podstawowego"/>
      <family val="2"/>
      <charset val="238"/>
    </font>
    <font>
      <b/>
      <sz val="13"/>
      <color indexed="56"/>
      <name val="Czcionka tekstu podstawowego"/>
      <family val="2"/>
      <charset val="238"/>
    </font>
    <font>
      <b/>
      <sz val="11"/>
      <color theme="3"/>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1"/>
      <color indexed="60"/>
      <name val="Czcionka tekstu podstawowego"/>
      <family val="2"/>
      <charset val="238"/>
    </font>
    <font>
      <sz val="10"/>
      <name val="Arial CE"/>
      <charset val="238"/>
    </font>
    <font>
      <b/>
      <sz val="11"/>
      <color rgb="FFFA7D00"/>
      <name val="Czcionka tekstu podstawowego"/>
      <family val="2"/>
      <charset val="238"/>
    </font>
    <font>
      <b/>
      <sz val="11"/>
      <color indexed="52"/>
      <name val="Czcionka tekstu podstawowego"/>
      <family val="2"/>
      <charset val="238"/>
    </font>
    <font>
      <b/>
      <sz val="11"/>
      <color indexed="21"/>
      <name val="Czcionka tekstu podstawowego"/>
      <charset val="238"/>
    </font>
    <font>
      <b/>
      <sz val="11"/>
      <color theme="1"/>
      <name val="Czcionka tekstu podstawowego"/>
      <family val="2"/>
      <charset val="238"/>
    </font>
    <font>
      <b/>
      <sz val="11"/>
      <color indexed="8"/>
      <name val="Czcionka tekstu podstawowego"/>
      <family val="2"/>
      <charset val="238"/>
    </font>
    <font>
      <i/>
      <sz val="11"/>
      <color rgb="FF7F7F7F"/>
      <name val="Czcionka tekstu podstawowego"/>
      <family val="2"/>
      <charset val="238"/>
    </font>
    <font>
      <i/>
      <sz val="11"/>
      <color indexed="23"/>
      <name val="Czcionka tekstu podstawowego"/>
      <family val="2"/>
      <charset val="238"/>
    </font>
    <font>
      <sz val="11"/>
      <color rgb="FFFF0000"/>
      <name val="Czcionka tekstu podstawowego"/>
      <family val="2"/>
      <charset val="238"/>
    </font>
    <font>
      <sz val="11"/>
      <color indexed="10"/>
      <name val="Czcionka tekstu podstawowego"/>
      <family val="2"/>
      <charset val="238"/>
    </font>
    <font>
      <b/>
      <sz val="18"/>
      <color indexed="56"/>
      <name val="Cambria"/>
      <family val="2"/>
      <charset val="238"/>
    </font>
    <font>
      <sz val="11"/>
      <color rgb="FF9C0006"/>
      <name val="Czcionka tekstu podstawowego"/>
      <family val="2"/>
      <charset val="238"/>
    </font>
    <font>
      <sz val="11"/>
      <color indexed="20"/>
      <name val="Czcionka tekstu podstawowego"/>
      <family val="2"/>
      <charset val="238"/>
    </font>
    <font>
      <sz val="11"/>
      <name val="Cambria"/>
      <family val="1"/>
      <charset val="238"/>
      <scheme val="major"/>
    </font>
    <font>
      <b/>
      <sz val="10"/>
      <name val="Arial"/>
      <family val="2"/>
      <charset val="238"/>
    </font>
    <font>
      <b/>
      <vertAlign val="superscript"/>
      <sz val="10"/>
      <name val="Cambria"/>
      <family val="1"/>
      <charset val="238"/>
      <scheme val="major"/>
    </font>
    <font>
      <vertAlign val="superscript"/>
      <sz val="10"/>
      <name val="Cambria"/>
      <family val="1"/>
      <charset val="238"/>
      <scheme val="major"/>
    </font>
    <font>
      <sz val="10"/>
      <color theme="1"/>
      <name val="Cambria"/>
      <family val="1"/>
      <charset val="238"/>
      <scheme val="major"/>
    </font>
    <font>
      <b/>
      <sz val="14"/>
      <name val="Calibri"/>
      <family val="2"/>
      <charset val="238"/>
      <scheme val="minor"/>
    </font>
    <font>
      <sz val="10"/>
      <color rgb="FFFF0000"/>
      <name val="Cambria"/>
      <family val="1"/>
      <charset val="238"/>
      <scheme val="major"/>
    </font>
    <font>
      <vertAlign val="superscript"/>
      <sz val="12"/>
      <name val="Cambria"/>
      <family val="1"/>
      <charset val="238"/>
      <scheme val="major"/>
    </font>
    <font>
      <sz val="12"/>
      <name val="Cambria"/>
      <family val="1"/>
      <charset val="238"/>
    </font>
    <font>
      <b/>
      <sz val="9"/>
      <color indexed="81"/>
      <name val="Tahoma"/>
      <charset val="1"/>
    </font>
    <font>
      <sz val="9"/>
      <color indexed="81"/>
      <name val="Tahoma"/>
      <charset val="1"/>
    </font>
    <font>
      <b/>
      <sz val="10"/>
      <color rgb="FF002060"/>
      <name val="Cambria"/>
      <family val="1"/>
      <charset val="238"/>
      <scheme val="major"/>
    </font>
    <font>
      <b/>
      <sz val="8"/>
      <name val="Cambria"/>
      <family val="1"/>
      <charset val="238"/>
      <scheme val="major"/>
    </font>
    <font>
      <sz val="9"/>
      <name val="Cambria"/>
      <family val="1"/>
      <charset val="238"/>
      <scheme val="major"/>
    </font>
    <font>
      <b/>
      <i/>
      <sz val="12"/>
      <color rgb="FF002060"/>
      <name val="Cambria"/>
      <family val="1"/>
      <charset val="238"/>
      <scheme val="major"/>
    </font>
    <font>
      <sz val="10"/>
      <name val="Symbol"/>
      <family val="1"/>
      <charset val="2"/>
    </font>
    <font>
      <sz val="10"/>
      <color rgb="FF002060"/>
      <name val="Cambria"/>
      <family val="1"/>
      <charset val="238"/>
      <scheme val="major"/>
    </font>
    <font>
      <i/>
      <sz val="10"/>
      <color rgb="FF002060"/>
      <name val="Cambria"/>
      <family val="1"/>
      <charset val="238"/>
      <scheme val="major"/>
    </font>
    <font>
      <i/>
      <sz val="10"/>
      <name val="Cambria"/>
      <family val="1"/>
      <charset val="238"/>
      <scheme val="major"/>
    </font>
    <font>
      <b/>
      <sz val="11"/>
      <name val="Cambria"/>
      <family val="1"/>
      <charset val="238"/>
      <scheme val="major"/>
    </font>
    <font>
      <b/>
      <sz val="8"/>
      <color indexed="81"/>
      <name val="Tahoma"/>
      <family val="2"/>
      <charset val="238"/>
    </font>
    <font>
      <sz val="8"/>
      <color indexed="81"/>
      <name val="Tahoma"/>
      <family val="2"/>
      <charset val="238"/>
    </font>
    <font>
      <sz val="14"/>
      <name val="Arial"/>
      <family val="2"/>
      <charset val="238"/>
    </font>
    <font>
      <i/>
      <sz val="10"/>
      <color theme="8" tint="-0.499984740745262"/>
      <name val="Arial"/>
      <family val="2"/>
      <charset val="238"/>
    </font>
    <font>
      <b/>
      <i/>
      <sz val="11"/>
      <color theme="8" tint="-0.499984740745262"/>
      <name val="Arial"/>
      <family val="2"/>
      <charset val="238"/>
    </font>
    <font>
      <b/>
      <i/>
      <sz val="10"/>
      <color theme="8" tint="-0.499984740745262"/>
      <name val="Arial"/>
      <family val="2"/>
      <charset val="238"/>
    </font>
    <font>
      <i/>
      <sz val="10"/>
      <color theme="8" tint="-0.499984740745262"/>
      <name val="Cambria"/>
      <family val="1"/>
      <charset val="238"/>
      <scheme val="major"/>
    </font>
    <font>
      <sz val="14"/>
      <name val="Calibri"/>
      <family val="2"/>
      <charset val="238"/>
      <scheme val="minor"/>
    </font>
    <font>
      <sz val="14"/>
      <name val="Cambria"/>
      <family val="1"/>
      <charset val="238"/>
    </font>
    <font>
      <b/>
      <i/>
      <sz val="12"/>
      <color theme="8" tint="-0.499984740745262"/>
      <name val="Cambria"/>
      <family val="1"/>
      <charset val="238"/>
      <scheme val="major"/>
    </font>
    <font>
      <sz val="14"/>
      <name val="Cambria"/>
      <family val="1"/>
      <charset val="238"/>
      <scheme val="major"/>
    </font>
    <font>
      <sz val="14"/>
      <color rgb="FFFF0000"/>
      <name val="Cambria"/>
      <family val="1"/>
      <charset val="238"/>
      <scheme val="major"/>
    </font>
    <font>
      <sz val="12"/>
      <color theme="8" tint="-0.499984740745262"/>
      <name val="Cambria"/>
      <family val="1"/>
      <charset val="238"/>
      <scheme val="major"/>
    </font>
    <font>
      <b/>
      <strike/>
      <sz val="10"/>
      <name val="Cambria"/>
      <family val="1"/>
      <charset val="238"/>
      <scheme val="major"/>
    </font>
    <font>
      <i/>
      <sz val="12"/>
      <color theme="8" tint="-0.499984740745262"/>
      <name val="Cambria"/>
      <family val="1"/>
      <charset val="238"/>
      <scheme val="major"/>
    </font>
    <font>
      <i/>
      <sz val="14"/>
      <color theme="8" tint="-0.499984740745262"/>
      <name val="Cambria"/>
      <family val="1"/>
      <charset val="238"/>
      <scheme val="major"/>
    </font>
    <font>
      <sz val="14"/>
      <color theme="8" tint="-0.499984740745262"/>
      <name val="Cambria"/>
      <family val="1"/>
      <charset val="238"/>
      <scheme val="major"/>
    </font>
    <font>
      <i/>
      <sz val="14"/>
      <color theme="8" tint="-0.499984740745262"/>
      <name val="Arial"/>
      <family val="2"/>
      <charset val="238"/>
    </font>
    <font>
      <b/>
      <sz val="14"/>
      <name val="Cambria"/>
      <family val="1"/>
      <charset val="238"/>
      <scheme val="major"/>
    </font>
    <font>
      <i/>
      <sz val="12"/>
      <color theme="8" tint="-0.499984740745262"/>
      <name val="Arial"/>
      <family val="2"/>
      <charset val="238"/>
    </font>
    <font>
      <b/>
      <sz val="14"/>
      <color theme="8" tint="-0.499984740745262"/>
      <name val="Cambria"/>
      <family val="1"/>
      <charset val="238"/>
      <scheme val="major"/>
    </font>
    <font>
      <b/>
      <i/>
      <sz val="11"/>
      <color theme="8" tint="-0.499984740745262"/>
      <name val="Cambria"/>
      <family val="1"/>
      <charset val="238"/>
      <scheme val="major"/>
    </font>
    <font>
      <b/>
      <i/>
      <sz val="10"/>
      <color theme="8" tint="-0.499984740745262"/>
      <name val="Cambria"/>
      <family val="1"/>
      <charset val="238"/>
      <scheme val="major"/>
    </font>
    <font>
      <sz val="16"/>
      <name val="Cambria"/>
      <family val="1"/>
      <charset val="238"/>
      <scheme val="major"/>
    </font>
    <font>
      <sz val="10"/>
      <color theme="8" tint="-0.499984740745262"/>
      <name val="Cambria"/>
      <family val="1"/>
      <charset val="238"/>
      <scheme val="major"/>
    </font>
    <font>
      <sz val="14"/>
      <color theme="1"/>
      <name val="Cambria"/>
      <family val="1"/>
      <charset val="238"/>
      <scheme val="major"/>
    </font>
    <font>
      <i/>
      <sz val="11"/>
      <color theme="8" tint="-0.499984740745262"/>
      <name val="Cambria"/>
      <family val="1"/>
      <charset val="238"/>
      <scheme val="major"/>
    </font>
    <font>
      <i/>
      <sz val="10"/>
      <color theme="8" tint="-0.499984740745262"/>
      <name val="Calibri"/>
      <family val="2"/>
      <charset val="238"/>
      <scheme val="minor"/>
    </font>
    <font>
      <i/>
      <sz val="9"/>
      <color theme="8" tint="-0.499984740745262"/>
      <name val="Cambria"/>
      <family val="1"/>
      <charset val="238"/>
      <scheme val="major"/>
    </font>
    <font>
      <i/>
      <sz val="10"/>
      <color rgb="FF002060"/>
      <name val="Arial"/>
      <family val="2"/>
      <charset val="238"/>
    </font>
    <font>
      <sz val="14"/>
      <color theme="1"/>
      <name val="Czcionka tekstu podstawowego"/>
      <family val="2"/>
      <charset val="238"/>
    </font>
    <font>
      <sz val="14"/>
      <name val="Symbol"/>
      <family val="1"/>
      <charset val="2"/>
    </font>
    <font>
      <i/>
      <sz val="11"/>
      <color theme="8" tint="-0.499984740745262"/>
      <name val="Arial"/>
      <family val="2"/>
      <charset val="238"/>
    </font>
    <font>
      <i/>
      <sz val="9"/>
      <color theme="8" tint="-0.499984740745262"/>
      <name val="Arial"/>
      <family val="2"/>
      <charset val="238"/>
    </font>
    <font>
      <sz val="16"/>
      <color theme="0"/>
      <name val="Arial"/>
      <family val="2"/>
      <charset val="238"/>
    </font>
    <font>
      <b/>
      <sz val="16"/>
      <color theme="0"/>
      <name val="Arial"/>
      <family val="2"/>
      <charset val="238"/>
    </font>
    <font>
      <b/>
      <i/>
      <sz val="14"/>
      <color theme="8" tint="-0.499984740745262"/>
      <name val="Cambria"/>
      <family val="1"/>
      <charset val="238"/>
      <scheme val="major"/>
    </font>
    <font>
      <b/>
      <sz val="14"/>
      <color rgb="FF7030A0"/>
      <name val="Cambria"/>
      <family val="1"/>
      <charset val="238"/>
      <scheme val="major"/>
    </font>
    <font>
      <b/>
      <sz val="12"/>
      <name val="Arial"/>
      <family val="2"/>
      <charset val="238"/>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499984740745262"/>
        <bgColor indexed="64"/>
      </patternFill>
    </fill>
  </fills>
  <borders count="1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top style="thin">
        <color indexed="22"/>
      </top>
      <bottom style="thin">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top style="medium">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thin">
        <color auto="1"/>
      </right>
      <top style="medium">
        <color auto="1"/>
      </top>
      <bottom/>
      <diagonal/>
    </border>
    <border>
      <left style="thin">
        <color auto="1"/>
      </left>
      <right/>
      <top/>
      <bottom/>
      <diagonal/>
    </border>
    <border>
      <left style="thin">
        <color auto="1"/>
      </left>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s>
  <cellStyleXfs count="17507">
    <xf numFmtId="0" fontId="0"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32"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32" fillId="0" borderId="0"/>
    <xf numFmtId="0" fontId="32" fillId="0" borderId="0"/>
    <xf numFmtId="0" fontId="32" fillId="0" borderId="0"/>
    <xf numFmtId="0" fontId="1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5" fillId="38" borderId="42" applyFont="0" applyBorder="0" applyAlignment="0">
      <alignment horizontal="center" vertical="top" wrapText="1"/>
    </xf>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cellStyleXfs>
  <cellXfs count="2262">
    <xf numFmtId="0" fontId="0" fillId="0" borderId="0" xfId="0"/>
    <xf numFmtId="0" fontId="4" fillId="33" borderId="15" xfId="0" applyFont="1" applyFill="1" applyBorder="1" applyAlignment="1">
      <alignment vertical="center" wrapText="1"/>
    </xf>
    <xf numFmtId="0" fontId="4" fillId="33" borderId="61" xfId="0" applyFont="1" applyFill="1" applyBorder="1" applyAlignment="1">
      <alignment vertical="center" wrapText="1"/>
    </xf>
    <xf numFmtId="0" fontId="4" fillId="33" borderId="28" xfId="0" applyFont="1" applyFill="1" applyBorder="1" applyAlignment="1">
      <alignment vertical="center" wrapText="1"/>
    </xf>
    <xf numFmtId="0" fontId="4" fillId="33" borderId="24" xfId="0" applyFont="1" applyFill="1" applyBorder="1" applyAlignment="1">
      <alignment vertical="center" wrapText="1"/>
    </xf>
    <xf numFmtId="0" fontId="4" fillId="33" borderId="47" xfId="0" applyFont="1" applyFill="1" applyBorder="1" applyAlignment="1">
      <alignment vertical="center" wrapText="1"/>
    </xf>
    <xf numFmtId="0" fontId="5" fillId="33" borderId="31" xfId="0" applyFont="1" applyFill="1" applyBorder="1" applyAlignment="1">
      <alignment horizontal="left" vertical="center" wrapText="1"/>
    </xf>
    <xf numFmtId="0" fontId="4" fillId="33" borderId="31"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xf numFmtId="0" fontId="4" fillId="33" borderId="13" xfId="0" applyFont="1" applyFill="1" applyBorder="1" applyAlignment="1">
      <alignment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4"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60" xfId="0" applyFont="1" applyFill="1" applyBorder="1" applyAlignment="1">
      <alignment vertical="center" wrapText="1"/>
    </xf>
    <xf numFmtId="0" fontId="4" fillId="33" borderId="46" xfId="0" applyFont="1" applyFill="1" applyBorder="1" applyAlignment="1">
      <alignment vertical="center" wrapText="1"/>
    </xf>
    <xf numFmtId="0" fontId="4" fillId="33" borderId="26" xfId="0" applyFont="1" applyFill="1" applyBorder="1" applyAlignment="1">
      <alignment vertical="center" wrapText="1"/>
    </xf>
    <xf numFmtId="0" fontId="4" fillId="33" borderId="27" xfId="0" applyFont="1" applyFill="1" applyBorder="1" applyAlignment="1">
      <alignment vertical="center" wrapText="1"/>
    </xf>
    <xf numFmtId="0" fontId="3" fillId="33" borderId="0" xfId="0" applyFont="1" applyFill="1"/>
    <xf numFmtId="0" fontId="0" fillId="33" borderId="0" xfId="0" applyFill="1"/>
    <xf numFmtId="0" fontId="5" fillId="33" borderId="0" xfId="0" applyFont="1" applyFill="1"/>
    <xf numFmtId="0" fontId="6" fillId="33" borderId="0" xfId="0" applyFont="1" applyFill="1"/>
    <xf numFmtId="0" fontId="7" fillId="33" borderId="0" xfId="0" applyFont="1" applyFill="1" applyBorder="1" applyAlignment="1">
      <alignment vertical="center" wrapText="1"/>
    </xf>
    <xf numFmtId="0" fontId="4" fillId="33" borderId="50" xfId="0" applyFont="1" applyFill="1" applyBorder="1" applyAlignment="1">
      <alignment vertical="center" wrapText="1"/>
    </xf>
    <xf numFmtId="0" fontId="7" fillId="33" borderId="51"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4" fillId="33" borderId="64" xfId="0" applyFont="1" applyFill="1" applyBorder="1" applyAlignment="1">
      <alignment vertical="center" wrapText="1"/>
    </xf>
    <xf numFmtId="0" fontId="0" fillId="33" borderId="0" xfId="0" applyFill="1" applyBorder="1"/>
    <xf numFmtId="0" fontId="4" fillId="33" borderId="63" xfId="0" applyFont="1" applyFill="1" applyBorder="1" applyAlignment="1">
      <alignment vertical="center" wrapText="1"/>
    </xf>
    <xf numFmtId="0" fontId="4" fillId="33" borderId="17" xfId="0" applyFont="1" applyFill="1" applyBorder="1" applyAlignment="1">
      <alignment vertical="center" wrapText="1"/>
    </xf>
    <xf numFmtId="0" fontId="4" fillId="33" borderId="16"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8" xfId="0" applyFont="1" applyFill="1" applyBorder="1" applyAlignment="1">
      <alignment horizontal="center" vertical="center" wrapText="1"/>
    </xf>
    <xf numFmtId="0" fontId="7" fillId="33" borderId="0" xfId="0" applyFont="1" applyFill="1" applyBorder="1" applyAlignment="1">
      <alignment vertical="top" wrapText="1"/>
    </xf>
    <xf numFmtId="0" fontId="4" fillId="33" borderId="0" xfId="0" applyFont="1" applyFill="1" applyBorder="1" applyAlignment="1">
      <alignment vertical="top" wrapText="1"/>
    </xf>
    <xf numFmtId="0" fontId="5" fillId="33" borderId="0" xfId="0" applyFont="1" applyFill="1" applyBorder="1" applyAlignment="1">
      <alignment horizontal="left" vertical="center" wrapText="1"/>
    </xf>
    <xf numFmtId="0" fontId="45" fillId="33" borderId="0" xfId="0" applyFont="1" applyFill="1" applyBorder="1" applyAlignment="1">
      <alignment horizontal="left" vertical="top" wrapText="1"/>
    </xf>
    <xf numFmtId="0" fontId="4" fillId="33" borderId="18" xfId="0" applyFont="1" applyFill="1" applyBorder="1" applyAlignment="1">
      <alignment vertical="center" wrapText="1"/>
    </xf>
    <xf numFmtId="0" fontId="4" fillId="33" borderId="23" xfId="0" applyFont="1" applyFill="1" applyBorder="1" applyAlignment="1">
      <alignment vertical="center" wrapText="1"/>
    </xf>
    <xf numFmtId="0" fontId="5" fillId="33" borderId="48" xfId="0" applyFont="1" applyFill="1" applyBorder="1" applyAlignment="1">
      <alignment horizontal="left" vertical="center" wrapText="1"/>
    </xf>
    <xf numFmtId="0" fontId="4" fillId="33" borderId="57" xfId="0" applyFont="1" applyFill="1" applyBorder="1" applyAlignment="1">
      <alignment vertical="center" wrapText="1"/>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4" fillId="33" borderId="51" xfId="0" applyFont="1" applyFill="1" applyBorder="1" applyAlignment="1">
      <alignment vertical="center" wrapText="1"/>
    </xf>
    <xf numFmtId="0" fontId="4" fillId="33" borderId="53" xfId="0" applyFont="1" applyFill="1" applyBorder="1" applyAlignment="1">
      <alignment vertical="center" wrapText="1"/>
    </xf>
    <xf numFmtId="0" fontId="4" fillId="33" borderId="52" xfId="0" applyFont="1" applyFill="1" applyBorder="1" applyAlignment="1">
      <alignment vertical="center" wrapText="1"/>
    </xf>
    <xf numFmtId="0" fontId="4" fillId="33" borderId="51" xfId="0" applyFont="1" applyFill="1" applyBorder="1"/>
    <xf numFmtId="0" fontId="4" fillId="33" borderId="14" xfId="0" applyFont="1" applyFill="1" applyBorder="1"/>
    <xf numFmtId="0" fontId="7" fillId="33" borderId="54" xfId="0" applyFont="1" applyFill="1" applyBorder="1" applyAlignment="1">
      <alignment vertical="center" wrapText="1"/>
    </xf>
    <xf numFmtId="0" fontId="4" fillId="33" borderId="15" xfId="0" applyFont="1" applyFill="1" applyBorder="1"/>
    <xf numFmtId="0" fontId="4" fillId="33" borderId="45" xfId="0" applyFont="1" applyFill="1" applyBorder="1" applyAlignment="1">
      <alignment vertical="center" wrapText="1"/>
    </xf>
    <xf numFmtId="0" fontId="4" fillId="33" borderId="61" xfId="0" applyFont="1" applyFill="1" applyBorder="1"/>
    <xf numFmtId="0" fontId="4" fillId="33" borderId="50" xfId="0" applyFont="1" applyFill="1" applyBorder="1" applyAlignment="1">
      <alignment horizontal="left" vertical="top"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28" xfId="0" applyFont="1" applyFill="1" applyBorder="1" applyAlignment="1">
      <alignment horizontal="left" vertical="top" wrapText="1"/>
    </xf>
    <xf numFmtId="0" fontId="7" fillId="33" borderId="14" xfId="0" applyFont="1" applyFill="1" applyBorder="1" applyAlignment="1">
      <alignment horizontal="center" vertical="center"/>
    </xf>
    <xf numFmtId="0" fontId="0" fillId="33" borderId="0" xfId="0" applyFill="1" applyAlignment="1">
      <alignment vertical="center"/>
    </xf>
    <xf numFmtId="0" fontId="4" fillId="33" borderId="27" xfId="0" applyFont="1" applyFill="1" applyBorder="1"/>
    <xf numFmtId="0" fontId="4" fillId="33" borderId="28" xfId="0" applyFont="1" applyFill="1" applyBorder="1"/>
    <xf numFmtId="0" fontId="7" fillId="33" borderId="50" xfId="0" applyFont="1" applyFill="1" applyBorder="1" applyAlignment="1">
      <alignment vertical="center" wrapText="1"/>
    </xf>
    <xf numFmtId="0" fontId="7" fillId="33" borderId="51" xfId="0" applyFont="1" applyFill="1" applyBorder="1" applyAlignment="1">
      <alignment vertical="center" wrapText="1"/>
    </xf>
    <xf numFmtId="0" fontId="7" fillId="33" borderId="53" xfId="0" applyFont="1" applyFill="1" applyBorder="1" applyAlignment="1">
      <alignment vertical="center" wrapText="1"/>
    </xf>
    <xf numFmtId="0" fontId="46" fillId="33" borderId="0" xfId="0" applyFont="1" applyFill="1"/>
    <xf numFmtId="0" fontId="7" fillId="33" borderId="50" xfId="0" applyFont="1" applyFill="1" applyBorder="1" applyAlignment="1">
      <alignment horizontal="left" vertical="top" wrapText="1"/>
    </xf>
    <xf numFmtId="0" fontId="7" fillId="33" borderId="51" xfId="0" applyFont="1" applyFill="1" applyBorder="1" applyAlignment="1">
      <alignment horizontal="left" vertical="center" wrapText="1"/>
    </xf>
    <xf numFmtId="0" fontId="7" fillId="33" borderId="52"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27" xfId="0" applyFont="1" applyFill="1" applyBorder="1" applyAlignment="1">
      <alignment vertical="center"/>
    </xf>
    <xf numFmtId="0" fontId="0" fillId="33" borderId="47" xfId="0" applyFill="1" applyBorder="1" applyAlignment="1">
      <alignment vertical="center" wrapText="1"/>
    </xf>
    <xf numFmtId="0" fontId="0" fillId="33" borderId="28" xfId="0" applyFill="1" applyBorder="1" applyAlignment="1">
      <alignment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33" borderId="27" xfId="0" applyFill="1" applyBorder="1" applyAlignment="1">
      <alignment vertical="center"/>
    </xf>
    <xf numFmtId="0" fontId="0" fillId="33" borderId="28" xfId="0" applyFill="1" applyBorder="1" applyAlignment="1">
      <alignment vertical="center"/>
    </xf>
    <xf numFmtId="0" fontId="4" fillId="33" borderId="0" xfId="0" applyFont="1" applyFill="1" applyBorder="1" applyAlignment="1">
      <alignment vertical="center" wrapText="1"/>
    </xf>
    <xf numFmtId="0" fontId="0" fillId="33" borderId="0" xfId="0" applyFill="1" applyBorder="1" applyAlignment="1">
      <alignment vertical="center"/>
    </xf>
    <xf numFmtId="0" fontId="4" fillId="33" borderId="0" xfId="0" applyFont="1" applyFill="1" applyBorder="1" applyAlignment="1">
      <alignment vertical="center"/>
    </xf>
    <xf numFmtId="0" fontId="7" fillId="33" borderId="13" xfId="0" applyFont="1" applyFill="1" applyBorder="1" applyAlignment="1">
      <alignment vertical="center" wrapText="1"/>
    </xf>
    <xf numFmtId="0" fontId="7" fillId="33" borderId="24" xfId="0" applyFont="1" applyFill="1" applyBorder="1" applyAlignment="1">
      <alignment horizontal="center" vertical="center" wrapText="1"/>
    </xf>
    <xf numFmtId="0" fontId="7" fillId="33" borderId="15" xfId="0" applyFont="1" applyFill="1" applyBorder="1" applyAlignment="1">
      <alignment horizontal="center" vertical="center"/>
    </xf>
    <xf numFmtId="0" fontId="7" fillId="33" borderId="13" xfId="0" applyFont="1" applyFill="1" applyBorder="1" applyAlignment="1">
      <alignment horizontal="center" vertical="center" wrapText="1"/>
    </xf>
    <xf numFmtId="0" fontId="4" fillId="33" borderId="15" xfId="0" applyFont="1" applyFill="1" applyBorder="1" applyAlignment="1">
      <alignment horizontal="center" vertical="center"/>
    </xf>
    <xf numFmtId="0" fontId="7" fillId="33" borderId="50"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14" xfId="0" applyFont="1" applyFill="1" applyBorder="1" applyAlignment="1">
      <alignment vertical="top" wrapText="1"/>
    </xf>
    <xf numFmtId="0" fontId="4" fillId="33" borderId="15" xfId="0" applyFont="1" applyFill="1" applyBorder="1" applyAlignment="1">
      <alignment vertical="top" wrapText="1"/>
    </xf>
    <xf numFmtId="0" fontId="0" fillId="33" borderId="14" xfId="0" applyFill="1" applyBorder="1"/>
    <xf numFmtId="0" fontId="0" fillId="33" borderId="15" xfId="0" applyFill="1" applyBorder="1"/>
    <xf numFmtId="0" fontId="0" fillId="33" borderId="46" xfId="0" applyFill="1" applyBorder="1"/>
    <xf numFmtId="0" fontId="0" fillId="33" borderId="61" xfId="0" applyFill="1" applyBorder="1"/>
    <xf numFmtId="0" fontId="0" fillId="33" borderId="27" xfId="0" applyFill="1" applyBorder="1"/>
    <xf numFmtId="0" fontId="0" fillId="33" borderId="28" xfId="0" applyFill="1" applyBorder="1"/>
    <xf numFmtId="0" fontId="0" fillId="0" borderId="28" xfId="0" applyBorder="1"/>
    <xf numFmtId="0" fontId="0" fillId="0" borderId="27" xfId="0" applyBorder="1"/>
    <xf numFmtId="0" fontId="4" fillId="0" borderId="26" xfId="0" applyFont="1" applyBorder="1" applyAlignment="1">
      <alignment vertical="center" wrapText="1"/>
    </xf>
    <xf numFmtId="0" fontId="0" fillId="0" borderId="15" xfId="0" applyBorder="1"/>
    <xf numFmtId="0" fontId="0" fillId="0" borderId="14" xfId="0" applyBorder="1"/>
    <xf numFmtId="0" fontId="4" fillId="0" borderId="13" xfId="0" applyFont="1" applyBorder="1" applyAlignment="1">
      <alignment vertical="center" wrapText="1"/>
    </xf>
    <xf numFmtId="0" fontId="0" fillId="0" borderId="61" xfId="0" applyBorder="1"/>
    <xf numFmtId="0" fontId="0" fillId="0" borderId="46" xfId="0" applyBorder="1"/>
    <xf numFmtId="0" fontId="4" fillId="0" borderId="60" xfId="0" applyFont="1" applyBorder="1" applyAlignment="1">
      <alignment vertical="center" wrapText="1"/>
    </xf>
    <xf numFmtId="0" fontId="4" fillId="0" borderId="0" xfId="0" applyFont="1"/>
    <xf numFmtId="0" fontId="4" fillId="0" borderId="15"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vertical="center" wrapText="1"/>
    </xf>
    <xf numFmtId="0" fontId="4" fillId="0" borderId="46" xfId="0" applyFont="1" applyBorder="1" applyAlignment="1">
      <alignment vertical="center" wrapText="1"/>
    </xf>
    <xf numFmtId="0" fontId="4" fillId="0" borderId="22" xfId="0" applyFont="1" applyBorder="1" applyAlignment="1">
      <alignment vertical="center" wrapText="1"/>
    </xf>
    <xf numFmtId="0" fontId="7" fillId="0" borderId="5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28" xfId="0" applyFont="1" applyBorder="1"/>
    <xf numFmtId="0" fontId="4" fillId="0" borderId="27" xfId="0" applyFont="1" applyBorder="1" applyAlignment="1">
      <alignment vertical="center" wrapText="1"/>
    </xf>
    <xf numFmtId="0" fontId="4" fillId="0" borderId="45" xfId="0" applyFont="1" applyBorder="1"/>
    <xf numFmtId="0" fontId="51" fillId="33" borderId="15" xfId="0" applyFont="1" applyFill="1" applyBorder="1"/>
    <xf numFmtId="0" fontId="51" fillId="33" borderId="24" xfId="0" applyFont="1" applyFill="1" applyBorder="1"/>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28" xfId="0" applyFont="1" applyBorder="1" applyAlignment="1">
      <alignment vertical="center" wrapText="1"/>
    </xf>
    <xf numFmtId="0" fontId="4" fillId="0" borderId="27" xfId="0" applyFont="1" applyBorder="1" applyAlignment="1">
      <alignment horizontal="right" vertical="center" wrapText="1"/>
    </xf>
    <xf numFmtId="0" fontId="4" fillId="0" borderId="61" xfId="0" applyFont="1" applyBorder="1" applyAlignment="1">
      <alignment vertical="center" wrapText="1"/>
    </xf>
    <xf numFmtId="0" fontId="4" fillId="0" borderId="45" xfId="0" applyFont="1" applyBorder="1" applyAlignment="1">
      <alignment vertical="center" wrapText="1"/>
    </xf>
    <xf numFmtId="0" fontId="4" fillId="0" borderId="24" xfId="0" applyFont="1" applyBorder="1" applyAlignment="1">
      <alignment vertical="center" wrapText="1"/>
    </xf>
    <xf numFmtId="0" fontId="4" fillId="0" borderId="15" xfId="0" applyFont="1" applyFill="1" applyBorder="1" applyAlignment="1">
      <alignment vertical="center" wrapText="1"/>
    </xf>
    <xf numFmtId="0" fontId="4" fillId="0" borderId="24" xfId="0" applyFont="1" applyFill="1" applyBorder="1" applyAlignment="1">
      <alignment vertical="center" wrapText="1"/>
    </xf>
    <xf numFmtId="0" fontId="4" fillId="0" borderId="14" xfId="0" applyFont="1" applyFill="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vertical="center" wrapText="1"/>
    </xf>
    <xf numFmtId="0" fontId="7" fillId="0" borderId="24" xfId="0" applyFont="1" applyBorder="1" applyAlignment="1">
      <alignment horizontal="center" vertical="center" wrapText="1"/>
    </xf>
    <xf numFmtId="0" fontId="4" fillId="0" borderId="31" xfId="0" applyFont="1" applyBorder="1" applyAlignment="1">
      <alignment horizontal="left" vertical="top"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4" fillId="0" borderId="27" xfId="0" applyFont="1" applyBorder="1" applyAlignment="1">
      <alignment vertical="center"/>
    </xf>
    <xf numFmtId="0" fontId="7" fillId="0" borderId="0" xfId="0" applyFont="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7" fillId="0" borderId="54"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0" fillId="0" borderId="28" xfId="0" applyBorder="1" applyAlignment="1">
      <alignment vertical="center" wrapText="1"/>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0" fillId="0" borderId="47" xfId="0" applyBorder="1" applyAlignment="1">
      <alignment vertical="center" wrapText="1"/>
    </xf>
    <xf numFmtId="0" fontId="46" fillId="0" borderId="0" xfId="0" applyFont="1"/>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0" xfId="0" applyFont="1" applyBorder="1" applyAlignment="1">
      <alignment vertical="center" wrapText="1"/>
    </xf>
    <xf numFmtId="0" fontId="7" fillId="0" borderId="52" xfId="0" applyFont="1" applyBorder="1" applyAlignment="1">
      <alignment vertical="center" wrapText="1"/>
    </xf>
    <xf numFmtId="0" fontId="7" fillId="0" borderId="51" xfId="0" applyFont="1" applyBorder="1" applyAlignment="1">
      <alignment horizontal="left" vertical="center" wrapText="1"/>
    </xf>
    <xf numFmtId="0" fontId="7" fillId="0" borderId="50" xfId="0" applyFont="1" applyBorder="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left" vertical="top" wrapText="1"/>
    </xf>
    <xf numFmtId="0" fontId="5" fillId="0" borderId="31" xfId="0" applyFont="1" applyBorder="1" applyAlignment="1">
      <alignment horizontal="left" vertical="center" wrapText="1"/>
    </xf>
    <xf numFmtId="0" fontId="4" fillId="0" borderId="27" xfId="0" applyFont="1" applyBorder="1"/>
    <xf numFmtId="0" fontId="4" fillId="0" borderId="15" xfId="0" applyFont="1" applyBorder="1"/>
    <xf numFmtId="0" fontId="4" fillId="0" borderId="14" xfId="0" applyFont="1" applyBorder="1"/>
    <xf numFmtId="0" fontId="4" fillId="0" borderId="14" xfId="0" applyFont="1" applyBorder="1" applyAlignment="1">
      <alignment horizontal="center" vertical="center"/>
    </xf>
    <xf numFmtId="0" fontId="4" fillId="0" borderId="26" xfId="0" applyFont="1" applyFill="1" applyBorder="1" applyAlignment="1">
      <alignment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left" vertical="top" wrapText="1"/>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0" fontId="4" fillId="0" borderId="61" xfId="0" applyFont="1" applyBorder="1" applyAlignment="1">
      <alignment horizontal="left" vertical="top" wrapText="1"/>
    </xf>
    <xf numFmtId="0" fontId="4" fillId="0" borderId="60" xfId="0" applyFont="1" applyBorder="1" applyAlignment="1">
      <alignment horizontal="left" vertical="center" wrapText="1"/>
    </xf>
    <xf numFmtId="0" fontId="4" fillId="0" borderId="61" xfId="0" applyFont="1" applyBorder="1" applyAlignment="1">
      <alignment horizontal="center" vertical="top" wrapText="1"/>
    </xf>
    <xf numFmtId="0" fontId="4" fillId="0" borderId="50" xfId="0" applyFont="1" applyBorder="1" applyAlignment="1">
      <alignment horizontal="left" vertical="top" wrapText="1"/>
    </xf>
    <xf numFmtId="0" fontId="4" fillId="0" borderId="61" xfId="0" applyFont="1" applyBorder="1"/>
    <xf numFmtId="0" fontId="7" fillId="0" borderId="54" xfId="0" applyFont="1" applyBorder="1" applyAlignment="1">
      <alignment vertical="center" wrapText="1"/>
    </xf>
    <xf numFmtId="0" fontId="4" fillId="0" borderId="17" xfId="0" applyFont="1" applyBorder="1" applyAlignment="1">
      <alignment vertical="center" wrapText="1"/>
    </xf>
    <xf numFmtId="0" fontId="4" fillId="0" borderId="51" xfId="0" applyFont="1" applyBorder="1"/>
    <xf numFmtId="0" fontId="4" fillId="0" borderId="52" xfId="0" applyFont="1" applyBorder="1" applyAlignment="1">
      <alignment vertical="center" wrapText="1"/>
    </xf>
    <xf numFmtId="0" fontId="4" fillId="0" borderId="51" xfId="0" applyFont="1" applyBorder="1" applyAlignment="1">
      <alignment vertical="center" wrapText="1"/>
    </xf>
    <xf numFmtId="0" fontId="4" fillId="0" borderId="50" xfId="0" applyFont="1" applyBorder="1" applyAlignment="1">
      <alignment vertical="center" wrapText="1"/>
    </xf>
    <xf numFmtId="0" fontId="4" fillId="0" borderId="53" xfId="0" applyFont="1" applyBorder="1" applyAlignment="1">
      <alignment vertical="center" wrapText="1"/>
    </xf>
    <xf numFmtId="0" fontId="7" fillId="0" borderId="59" xfId="0" applyFont="1" applyBorder="1" applyAlignment="1">
      <alignment horizontal="center" vertical="center" wrapText="1"/>
    </xf>
    <xf numFmtId="0" fontId="7" fillId="0" borderId="58" xfId="0" applyFont="1" applyBorder="1" applyAlignment="1">
      <alignment horizontal="center" vertical="center" wrapText="1"/>
    </xf>
    <xf numFmtId="0" fontId="4" fillId="0" borderId="57" xfId="0" applyFont="1" applyBorder="1" applyAlignment="1">
      <alignment vertical="center" wrapText="1"/>
    </xf>
    <xf numFmtId="0" fontId="5" fillId="0" borderId="48" xfId="0" applyFont="1" applyBorder="1" applyAlignment="1">
      <alignment horizontal="lef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45" fillId="0" borderId="0" xfId="0" applyFont="1" applyBorder="1" applyAlignment="1">
      <alignment horizontal="left" vertical="top" wrapText="1"/>
    </xf>
    <xf numFmtId="0" fontId="45" fillId="0" borderId="0" xfId="0" applyFont="1" applyBorder="1" applyAlignment="1">
      <alignment horizontal="left" vertical="top" wrapText="1"/>
    </xf>
    <xf numFmtId="0" fontId="4" fillId="0" borderId="0" xfId="0" applyFont="1" applyBorder="1" applyAlignment="1">
      <alignment vertical="top" wrapText="1"/>
    </xf>
    <xf numFmtId="0" fontId="0" fillId="0" borderId="0" xfId="0" applyBorder="1"/>
    <xf numFmtId="0" fontId="4" fillId="0" borderId="47" xfId="0" applyFont="1" applyBorder="1" applyAlignment="1">
      <alignment vertical="center" wrapText="1"/>
    </xf>
    <xf numFmtId="0" fontId="7" fillId="0" borderId="0" xfId="0" applyFont="1" applyBorder="1" applyAlignment="1">
      <alignment vertical="top"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5" fillId="0" borderId="0" xfId="0" applyFont="1"/>
    <xf numFmtId="0" fontId="6" fillId="0" borderId="0" xfId="0" applyFont="1"/>
    <xf numFmtId="0" fontId="3" fillId="0" borderId="0" xfId="0" applyFont="1"/>
    <xf numFmtId="0" fontId="50" fillId="33" borderId="0" xfId="0" applyFont="1" applyFill="1" applyAlignment="1"/>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6" fillId="0" borderId="14" xfId="0" applyFont="1" applyBorder="1" applyAlignment="1">
      <alignment vertical="center" wrapText="1"/>
    </xf>
    <xf numFmtId="0" fontId="4" fillId="33" borderId="61" xfId="0" applyFont="1" applyFill="1" applyBorder="1" applyAlignment="1">
      <alignment horizontal="center" vertical="center" wrapText="1"/>
    </xf>
    <xf numFmtId="0" fontId="4" fillId="0" borderId="60" xfId="0" applyFont="1" applyBorder="1" applyAlignment="1">
      <alignment horizontal="left"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5" fillId="0" borderId="0" xfId="0" applyFont="1" applyBorder="1" applyAlignment="1">
      <alignment horizontal="left" vertical="top" wrapText="1"/>
    </xf>
    <xf numFmtId="0" fontId="4" fillId="0" borderId="61"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4" fillId="0" borderId="0" xfId="0" applyFont="1" applyBorder="1" applyAlignment="1">
      <alignment horizontal="left" vertical="top" wrapText="1"/>
    </xf>
    <xf numFmtId="0" fontId="7" fillId="0" borderId="15" xfId="0" applyFont="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31" xfId="0" applyFont="1" applyFill="1" applyBorder="1" applyAlignment="1">
      <alignment horizontal="left" vertical="top" wrapText="1"/>
    </xf>
    <xf numFmtId="0" fontId="7" fillId="0" borderId="56" xfId="0" applyFont="1" applyBorder="1" applyAlignment="1">
      <alignment horizontal="left" vertical="center" wrapText="1"/>
    </xf>
    <xf numFmtId="0" fontId="4" fillId="0" borderId="31" xfId="0" applyFont="1" applyBorder="1" applyAlignment="1">
      <alignment horizontal="left" vertical="top" wrapText="1"/>
    </xf>
    <xf numFmtId="0" fontId="7" fillId="0" borderId="0" xfId="0" applyFont="1" applyBorder="1" applyAlignment="1">
      <alignment horizontal="left" vertical="center" wrapText="1"/>
    </xf>
    <xf numFmtId="0" fontId="7" fillId="0" borderId="5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right" vertical="center" wrapText="1"/>
    </xf>
    <xf numFmtId="0" fontId="4" fillId="0" borderId="14" xfId="0" applyFont="1" applyBorder="1" applyAlignment="1">
      <alignment horizontal="right" vertical="center" wrapText="1"/>
    </xf>
    <xf numFmtId="0" fontId="4" fillId="0" borderId="13" xfId="0" applyFont="1" applyBorder="1" applyAlignment="1">
      <alignment horizontal="right" vertical="center" wrapText="1"/>
    </xf>
    <xf numFmtId="0" fontId="4" fillId="0" borderId="27" xfId="0" applyFont="1" applyFill="1" applyBorder="1" applyAlignment="1">
      <alignment vertical="center" wrapText="1"/>
    </xf>
    <xf numFmtId="0" fontId="50" fillId="33" borderId="0" xfId="0" applyFont="1" applyFill="1" applyAlignment="1">
      <alignment horizontal="center"/>
    </xf>
    <xf numFmtId="0" fontId="4" fillId="0" borderId="20"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Fill="1" applyBorder="1" applyAlignment="1">
      <alignment horizontal="center" vertical="center" wrapText="1"/>
    </xf>
    <xf numFmtId="0" fontId="0" fillId="0" borderId="47" xfId="0"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49" xfId="0" applyBorder="1" applyAlignment="1">
      <alignment horizontal="center" vertical="center"/>
    </xf>
    <xf numFmtId="0" fontId="56" fillId="0" borderId="0" xfId="0" applyFont="1" applyBorder="1" applyAlignment="1">
      <alignment horizontal="left" vertical="top" wrapText="1"/>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28" xfId="0" applyFont="1" applyFill="1" applyBorder="1"/>
    <xf numFmtId="0" fontId="4" fillId="0" borderId="27" xfId="0" applyFont="1" applyFill="1" applyBorder="1"/>
    <xf numFmtId="0" fontId="4" fillId="0" borderId="15" xfId="0" applyFont="1" applyFill="1" applyBorder="1"/>
    <xf numFmtId="0" fontId="4" fillId="0" borderId="14" xfId="0" applyFont="1" applyFill="1" applyBorder="1"/>
    <xf numFmtId="0" fontId="4" fillId="0" borderId="61" xfId="0" applyFont="1" applyFill="1" applyBorder="1"/>
    <xf numFmtId="0" fontId="4" fillId="0" borderId="45" xfId="0" applyFont="1" applyFill="1" applyBorder="1" applyAlignment="1">
      <alignment horizontal="center" vertical="center" wrapText="1"/>
    </xf>
    <xf numFmtId="0" fontId="4" fillId="0" borderId="60" xfId="0" applyFont="1" applyFill="1" applyBorder="1" applyAlignment="1">
      <alignment vertical="center" wrapText="1"/>
    </xf>
    <xf numFmtId="0" fontId="4" fillId="0" borderId="17" xfId="0" applyFont="1" applyBorder="1" applyAlignment="1">
      <alignment horizontal="center" vertical="center" wrapText="1"/>
    </xf>
    <xf numFmtId="0" fontId="4" fillId="0" borderId="14" xfId="0" applyFont="1"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0" fontId="4" fillId="0" borderId="15" xfId="0" applyFont="1" applyBorder="1" applyAlignment="1">
      <alignment wrapText="1"/>
    </xf>
    <xf numFmtId="0" fontId="4" fillId="0" borderId="53" xfId="0" applyFont="1" applyBorder="1" applyAlignment="1">
      <alignment wrapText="1"/>
    </xf>
    <xf numFmtId="0" fontId="4" fillId="0" borderId="51" xfId="0" applyFont="1" applyBorder="1" applyAlignment="1">
      <alignment wrapText="1"/>
    </xf>
    <xf numFmtId="0" fontId="0" fillId="0" borderId="71" xfId="0" applyBorder="1"/>
    <xf numFmtId="0" fontId="4" fillId="0" borderId="24" xfId="0" applyFont="1" applyBorder="1" applyAlignment="1">
      <alignment wrapText="1"/>
    </xf>
    <xf numFmtId="0" fontId="0" fillId="0" borderId="73" xfId="0" applyBorder="1"/>
    <xf numFmtId="0" fontId="4" fillId="0" borderId="27" xfId="0" applyFont="1" applyBorder="1" applyAlignment="1"/>
    <xf numFmtId="0" fontId="0" fillId="0" borderId="28" xfId="0" applyBorder="1" applyAlignment="1">
      <alignment wrapText="1"/>
    </xf>
    <xf numFmtId="0" fontId="4" fillId="0" borderId="27" xfId="0" applyFont="1" applyBorder="1" applyAlignment="1">
      <alignment horizontal="left" wrapText="1"/>
    </xf>
    <xf numFmtId="0" fontId="0" fillId="0" borderId="47" xfId="0" applyBorder="1" applyAlignment="1">
      <alignment horizontal="right" wrapText="1"/>
    </xf>
    <xf numFmtId="0" fontId="4" fillId="0" borderId="27" xfId="0" applyFont="1" applyBorder="1" applyAlignment="1">
      <alignment horizontal="right"/>
    </xf>
    <xf numFmtId="0" fontId="4" fillId="0" borderId="27" xfId="0" applyFont="1" applyBorder="1" applyAlignment="1">
      <alignment horizontal="right" wrapText="1"/>
    </xf>
    <xf numFmtId="0" fontId="0" fillId="0" borderId="49" xfId="0" applyBorder="1"/>
    <xf numFmtId="0" fontId="4" fillId="33" borderId="28" xfId="0" applyFont="1" applyFill="1" applyBorder="1" applyAlignment="1">
      <alignment horizontal="right" wrapText="1"/>
    </xf>
    <xf numFmtId="0" fontId="4" fillId="33" borderId="15" xfId="0" applyFont="1" applyFill="1" applyBorder="1" applyAlignment="1">
      <alignment horizontal="right" wrapText="1"/>
    </xf>
    <xf numFmtId="0" fontId="4" fillId="33" borderId="61" xfId="0" applyFont="1" applyFill="1" applyBorder="1" applyAlignment="1">
      <alignment horizontal="right" vertical="top" wrapText="1"/>
    </xf>
    <xf numFmtId="0" fontId="4" fillId="0" borderId="60" xfId="0" applyFont="1" applyBorder="1" applyAlignment="1">
      <alignment wrapText="1"/>
    </xf>
    <xf numFmtId="0" fontId="4" fillId="0" borderId="13" xfId="0" applyFont="1" applyBorder="1" applyAlignment="1">
      <alignment wrapText="1"/>
    </xf>
    <xf numFmtId="0" fontId="4" fillId="0" borderId="19" xfId="0" applyFont="1" applyBorder="1" applyAlignment="1">
      <alignment wrapText="1"/>
    </xf>
    <xf numFmtId="0" fontId="4" fillId="0" borderId="16" xfId="0" applyFont="1" applyBorder="1" applyAlignment="1">
      <alignment wrapText="1"/>
    </xf>
    <xf numFmtId="3" fontId="4" fillId="33" borderId="15" xfId="0" applyNumberFormat="1" applyFont="1" applyFill="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52" xfId="0" applyFont="1" applyBorder="1" applyAlignment="1">
      <alignment horizontal="center" vertical="center" wrapText="1"/>
    </xf>
    <xf numFmtId="0" fontId="0" fillId="0" borderId="0" xfId="0" applyFill="1"/>
    <xf numFmtId="0" fontId="0" fillId="0" borderId="28" xfId="0" applyFill="1" applyBorder="1"/>
    <xf numFmtId="0" fontId="0" fillId="0" borderId="27" xfId="0" applyFill="1" applyBorder="1"/>
    <xf numFmtId="0" fontId="0" fillId="0" borderId="15" xfId="0" applyFill="1" applyBorder="1"/>
    <xf numFmtId="0" fontId="0" fillId="0" borderId="14" xfId="0" applyFill="1" applyBorder="1"/>
    <xf numFmtId="0" fontId="4" fillId="0" borderId="13" xfId="0" applyFont="1" applyFill="1" applyBorder="1" applyAlignment="1">
      <alignment vertical="center" wrapText="1"/>
    </xf>
    <xf numFmtId="0" fontId="0" fillId="0" borderId="61" xfId="0" applyFill="1" applyBorder="1"/>
    <xf numFmtId="0" fontId="0" fillId="0" borderId="46" xfId="0" applyFill="1" applyBorder="1"/>
    <xf numFmtId="0" fontId="4" fillId="0" borderId="0" xfId="0" applyFont="1" applyFill="1"/>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23" xfId="0" applyFont="1" applyFill="1" applyBorder="1" applyAlignment="1">
      <alignment vertical="center" wrapText="1"/>
    </xf>
    <xf numFmtId="0" fontId="4" fillId="0" borderId="46" xfId="0" applyFont="1" applyFill="1" applyBorder="1" applyAlignment="1">
      <alignment vertical="center" wrapText="1"/>
    </xf>
    <xf numFmtId="0" fontId="4" fillId="0" borderId="22" xfId="0" applyFont="1" applyFill="1" applyBorder="1" applyAlignment="1">
      <alignment vertical="center" wrapText="1"/>
    </xf>
    <xf numFmtId="0" fontId="7" fillId="0" borderId="5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51" fillId="0" borderId="15" xfId="0" applyFont="1" applyFill="1" applyBorder="1"/>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3" xfId="0" applyFont="1" applyFill="1" applyBorder="1" applyAlignment="1">
      <alignment vertical="center" wrapText="1"/>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0" fillId="0" borderId="28" xfId="0" applyFill="1" applyBorder="1" applyAlignment="1">
      <alignment vertical="center"/>
    </xf>
    <xf numFmtId="0" fontId="0" fillId="0" borderId="27" xfId="0" applyFill="1" applyBorder="1" applyAlignment="1">
      <alignment vertical="center"/>
    </xf>
    <xf numFmtId="0" fontId="4" fillId="0" borderId="27"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0" fillId="0" borderId="28" xfId="0" applyFill="1" applyBorder="1" applyAlignment="1">
      <alignment vertical="center" wrapText="1"/>
    </xf>
    <xf numFmtId="0" fontId="4" fillId="0" borderId="2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0" fillId="0" borderId="47" xfId="0" applyFill="1" applyBorder="1" applyAlignment="1">
      <alignment vertical="center" wrapText="1"/>
    </xf>
    <xf numFmtId="0" fontId="46" fillId="0" borderId="0" xfId="0" applyFont="1" applyFill="1"/>
    <xf numFmtId="0" fontId="7" fillId="0" borderId="53" xfId="0" applyFont="1" applyFill="1" applyBorder="1" applyAlignment="1">
      <alignment vertical="center" wrapText="1"/>
    </xf>
    <xf numFmtId="0" fontId="7" fillId="0" borderId="51" xfId="0" applyFont="1" applyFill="1" applyBorder="1" applyAlignment="1">
      <alignment vertical="center" wrapText="1"/>
    </xf>
    <xf numFmtId="0" fontId="7" fillId="0" borderId="50" xfId="0" applyFont="1" applyFill="1" applyBorder="1" applyAlignment="1">
      <alignment vertical="center" wrapText="1"/>
    </xf>
    <xf numFmtId="0" fontId="7" fillId="0" borderId="52" xfId="0" applyFont="1" applyFill="1" applyBorder="1" applyAlignment="1">
      <alignment vertical="center" wrapText="1"/>
    </xf>
    <xf numFmtId="0" fontId="7" fillId="0" borderId="51" xfId="0" applyFont="1" applyFill="1" applyBorder="1" applyAlignment="1">
      <alignment horizontal="left" vertical="center" wrapText="1"/>
    </xf>
    <xf numFmtId="0" fontId="7" fillId="0" borderId="50" xfId="0" applyFont="1" applyFill="1" applyBorder="1" applyAlignment="1">
      <alignment horizontal="left" vertical="top" wrapText="1"/>
    </xf>
    <xf numFmtId="0" fontId="4" fillId="0" borderId="28" xfId="0" applyFont="1" applyFill="1" applyBorder="1" applyAlignment="1">
      <alignment vertical="center" wrapText="1"/>
    </xf>
    <xf numFmtId="0" fontId="4" fillId="0" borderId="47" xfId="0" applyFont="1" applyFill="1" applyBorder="1" applyAlignment="1">
      <alignment vertical="center" wrapText="1"/>
    </xf>
    <xf numFmtId="0" fontId="4" fillId="0" borderId="61" xfId="0" applyFont="1" applyFill="1" applyBorder="1" applyAlignment="1">
      <alignment vertical="center" wrapText="1"/>
    </xf>
    <xf numFmtId="0" fontId="5" fillId="0" borderId="31" xfId="0" applyFont="1" applyFill="1" applyBorder="1" applyAlignment="1">
      <alignment horizontal="left" vertical="center" wrapText="1"/>
    </xf>
    <xf numFmtId="0" fontId="7" fillId="0" borderId="14" xfId="0" applyFont="1" applyFill="1" applyBorder="1" applyAlignment="1">
      <alignment horizontal="center" vertical="center"/>
    </xf>
    <xf numFmtId="0" fontId="4" fillId="0" borderId="28"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60" xfId="0" applyFont="1" applyFill="1" applyBorder="1" applyAlignment="1">
      <alignment horizontal="left" vertical="center" wrapText="1"/>
    </xf>
    <xf numFmtId="0" fontId="4" fillId="0" borderId="50" xfId="0" applyFont="1" applyFill="1" applyBorder="1" applyAlignment="1">
      <alignment horizontal="left" vertical="top" wrapText="1"/>
    </xf>
    <xf numFmtId="0" fontId="4" fillId="0" borderId="56" xfId="0" applyFont="1" applyFill="1" applyBorder="1"/>
    <xf numFmtId="0" fontId="4" fillId="0" borderId="62" xfId="0" applyFont="1" applyFill="1" applyBorder="1" applyAlignment="1">
      <alignment vertical="center" wrapText="1"/>
    </xf>
    <xf numFmtId="0" fontId="4" fillId="0" borderId="55" xfId="0" applyFont="1" applyFill="1" applyBorder="1" applyAlignment="1">
      <alignment vertical="center" wrapText="1"/>
    </xf>
    <xf numFmtId="0" fontId="7" fillId="0" borderId="54" xfId="0" applyFont="1" applyFill="1" applyBorder="1" applyAlignment="1">
      <alignment vertical="center" wrapText="1"/>
    </xf>
    <xf numFmtId="0" fontId="7" fillId="0" borderId="56" xfId="0" applyFont="1" applyFill="1" applyBorder="1" applyAlignment="1">
      <alignment vertical="center" wrapText="1"/>
    </xf>
    <xf numFmtId="0" fontId="7" fillId="0" borderId="55" xfId="0" applyFont="1" applyFill="1" applyBorder="1" applyAlignment="1">
      <alignment vertical="center" wrapText="1"/>
    </xf>
    <xf numFmtId="0" fontId="4" fillId="0" borderId="14" xfId="0" applyFont="1" applyFill="1" applyBorder="1" applyAlignment="1">
      <alignment horizontal="center"/>
    </xf>
    <xf numFmtId="0" fontId="4" fillId="0" borderId="17" xfId="0" applyFont="1" applyFill="1" applyBorder="1" applyAlignment="1">
      <alignment horizontal="center" vertical="center" wrapText="1"/>
    </xf>
    <xf numFmtId="0" fontId="4" fillId="0" borderId="51" xfId="0" applyFont="1" applyFill="1" applyBorder="1" applyAlignment="1">
      <alignment horizontal="center"/>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0" xfId="0" applyFont="1" applyFill="1" applyBorder="1" applyAlignment="1">
      <alignment vertical="center" wrapText="1"/>
    </xf>
    <xf numFmtId="0" fontId="4" fillId="0" borderId="53" xfId="0" applyFont="1" applyFill="1" applyBorder="1" applyAlignment="1">
      <alignment vertical="center" wrapText="1"/>
    </xf>
    <xf numFmtId="0" fontId="4" fillId="0" borderId="51" xfId="0" applyFont="1" applyFill="1" applyBorder="1" applyAlignment="1">
      <alignment vertical="center" wrapText="1"/>
    </xf>
    <xf numFmtId="0" fontId="7" fillId="0" borderId="5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4" fillId="0" borderId="57" xfId="0" applyFont="1" applyFill="1" applyBorder="1" applyAlignment="1">
      <alignment vertical="center" wrapText="1"/>
    </xf>
    <xf numFmtId="0" fontId="5" fillId="0" borderId="48" xfId="0" applyFont="1" applyFill="1" applyBorder="1" applyAlignment="1">
      <alignment horizontal="left" vertical="center" wrapText="1"/>
    </xf>
    <xf numFmtId="0" fontId="4" fillId="0" borderId="0" xfId="0" applyFont="1" applyFill="1" applyBorder="1" applyAlignment="1">
      <alignment vertical="top"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16" xfId="0" applyFont="1" applyFill="1" applyBorder="1" applyAlignment="1">
      <alignment vertical="center" wrapText="1"/>
    </xf>
    <xf numFmtId="0" fontId="45" fillId="0" borderId="0" xfId="0" applyFont="1" applyFill="1" applyBorder="1" applyAlignment="1">
      <alignment horizontal="left" vertical="top" wrapText="1"/>
    </xf>
    <xf numFmtId="0" fontId="0" fillId="0" borderId="0" xfId="0" applyFill="1" applyBorder="1"/>
    <xf numFmtId="0" fontId="7" fillId="0" borderId="0" xfId="0" applyFont="1" applyFill="1" applyBorder="1" applyAlignment="1">
      <alignment vertical="top" wrapText="1"/>
    </xf>
    <xf numFmtId="0" fontId="4" fillId="0" borderId="63" xfId="0" applyFont="1" applyFill="1" applyBorder="1" applyAlignment="1">
      <alignment vertical="center" wrapText="1"/>
    </xf>
    <xf numFmtId="0" fontId="4" fillId="0" borderId="17" xfId="0" applyFont="1" applyFill="1" applyBorder="1" applyAlignment="1">
      <alignment vertical="center" wrapText="1"/>
    </xf>
    <xf numFmtId="0" fontId="4" fillId="0" borderId="64" xfId="0" applyFont="1" applyFill="1" applyBorder="1" applyAlignment="1">
      <alignment vertical="center" wrapText="1"/>
    </xf>
    <xf numFmtId="0" fontId="5" fillId="0" borderId="0" xfId="0" applyFont="1" applyFill="1"/>
    <xf numFmtId="0" fontId="6" fillId="0" borderId="0" xfId="0" applyFont="1" applyFill="1"/>
    <xf numFmtId="0" fontId="3" fillId="0" borderId="0" xfId="0" applyFont="1" applyFill="1"/>
    <xf numFmtId="0" fontId="0" fillId="0" borderId="49" xfId="0" applyFill="1" applyBorder="1"/>
    <xf numFmtId="0" fontId="57" fillId="0" borderId="0" xfId="0" applyFont="1" applyFill="1"/>
    <xf numFmtId="3" fontId="4" fillId="0" borderId="15" xfId="0" applyNumberFormat="1" applyFont="1" applyBorder="1" applyAlignment="1">
      <alignment horizontal="center" vertical="center" wrapText="1"/>
    </xf>
    <xf numFmtId="0" fontId="18" fillId="0" borderId="0" xfId="11175"/>
    <xf numFmtId="0" fontId="18" fillId="0" borderId="28" xfId="11175" applyBorder="1"/>
    <xf numFmtId="0" fontId="18" fillId="0" borderId="27" xfId="11175" applyBorder="1"/>
    <xf numFmtId="0" fontId="4" fillId="0" borderId="26" xfId="11175" applyFont="1" applyBorder="1" applyAlignment="1">
      <alignment vertical="center" wrapText="1"/>
    </xf>
    <xf numFmtId="0" fontId="18" fillId="0" borderId="15" xfId="11175" applyBorder="1"/>
    <xf numFmtId="0" fontId="18" fillId="0" borderId="14" xfId="11175" applyBorder="1"/>
    <xf numFmtId="0" fontId="4" fillId="0" borderId="13" xfId="11175" applyFont="1" applyBorder="1" applyAlignment="1">
      <alignment vertical="center" wrapText="1"/>
    </xf>
    <xf numFmtId="0" fontId="18" fillId="0" borderId="61" xfId="11175" applyBorder="1"/>
    <xf numFmtId="0" fontId="18" fillId="0" borderId="46" xfId="11175" applyBorder="1"/>
    <xf numFmtId="0" fontId="4" fillId="0" borderId="60" xfId="11175" applyFont="1" applyBorder="1" applyAlignment="1">
      <alignment vertical="center" wrapText="1"/>
    </xf>
    <xf numFmtId="0" fontId="4" fillId="0" borderId="0" xfId="11175" applyFont="1"/>
    <xf numFmtId="0" fontId="4" fillId="0" borderId="15" xfId="11175" applyFont="1" applyBorder="1" applyAlignment="1">
      <alignment vertical="top" wrapText="1"/>
    </xf>
    <xf numFmtId="0" fontId="4" fillId="0" borderId="14" xfId="11175" applyFont="1" applyBorder="1" applyAlignment="1">
      <alignment vertical="top" wrapText="1"/>
    </xf>
    <xf numFmtId="0" fontId="4" fillId="0" borderId="15" xfId="11175" applyFont="1" applyBorder="1" applyAlignment="1">
      <alignment vertical="center" wrapText="1"/>
    </xf>
    <xf numFmtId="0" fontId="4" fillId="0" borderId="14" xfId="11175" applyFont="1" applyBorder="1" applyAlignment="1">
      <alignment vertical="center" wrapText="1"/>
    </xf>
    <xf numFmtId="0" fontId="4" fillId="0" borderId="15" xfId="11175" applyFont="1" applyBorder="1" applyAlignment="1">
      <alignment horizontal="center" vertical="center" wrapText="1"/>
    </xf>
    <xf numFmtId="0" fontId="4" fillId="0" borderId="14" xfId="11175" applyFont="1" applyBorder="1" applyAlignment="1">
      <alignment horizontal="center" vertical="center" wrapText="1"/>
    </xf>
    <xf numFmtId="0" fontId="4" fillId="0" borderId="23" xfId="11175" applyFont="1" applyBorder="1" applyAlignment="1">
      <alignment vertical="center" wrapText="1"/>
    </xf>
    <xf numFmtId="0" fontId="4" fillId="0" borderId="46" xfId="11175" applyFont="1" applyBorder="1" applyAlignment="1">
      <alignment vertical="center" wrapText="1"/>
    </xf>
    <xf numFmtId="0" fontId="4" fillId="0" borderId="22" xfId="11175" applyFont="1" applyBorder="1" applyAlignment="1">
      <alignment vertical="center" wrapText="1"/>
    </xf>
    <xf numFmtId="0" fontId="7" fillId="0" borderId="53" xfId="11175" applyFont="1" applyBorder="1" applyAlignment="1">
      <alignment horizontal="center" vertical="center" wrapText="1"/>
    </xf>
    <xf numFmtId="0" fontId="7" fillId="0" borderId="51" xfId="11175" applyFont="1" applyBorder="1" applyAlignment="1">
      <alignment horizontal="center" vertical="center" wrapText="1"/>
    </xf>
    <xf numFmtId="0" fontId="7" fillId="0" borderId="50" xfId="11175" applyFont="1" applyBorder="1" applyAlignment="1">
      <alignment horizontal="center" vertical="center" wrapText="1"/>
    </xf>
    <xf numFmtId="0" fontId="4" fillId="0" borderId="0" xfId="11175" applyFont="1" applyBorder="1" applyAlignment="1">
      <alignment vertical="center" wrapText="1"/>
    </xf>
    <xf numFmtId="0" fontId="5" fillId="0" borderId="0" xfId="11175" applyFont="1" applyBorder="1" applyAlignment="1">
      <alignment horizontal="left" vertical="center" wrapText="1"/>
    </xf>
    <xf numFmtId="0" fontId="4" fillId="0" borderId="0" xfId="11175" applyFont="1" applyBorder="1" applyAlignment="1">
      <alignment horizontal="left" vertical="top" wrapText="1"/>
    </xf>
    <xf numFmtId="0" fontId="4" fillId="0" borderId="28" xfId="11175" applyFont="1" applyBorder="1"/>
    <xf numFmtId="0" fontId="4" fillId="0" borderId="27" xfId="11175" applyFont="1" applyBorder="1" applyAlignment="1">
      <alignment vertical="center" wrapText="1"/>
    </xf>
    <xf numFmtId="0" fontId="4" fillId="0" borderId="45" xfId="11175" applyFont="1" applyBorder="1"/>
    <xf numFmtId="0" fontId="51" fillId="33" borderId="15" xfId="11175" applyFont="1" applyFill="1" applyBorder="1"/>
    <xf numFmtId="0" fontId="51" fillId="33" borderId="24" xfId="11175" applyFont="1" applyFill="1" applyBorder="1"/>
    <xf numFmtId="0" fontId="7" fillId="0" borderId="15" xfId="11175" applyFont="1" applyBorder="1" applyAlignment="1">
      <alignment horizontal="center" vertical="center" wrapText="1"/>
    </xf>
    <xf numFmtId="0" fontId="7" fillId="0" borderId="14" xfId="11175" applyFont="1" applyBorder="1" applyAlignment="1">
      <alignment horizontal="center" vertical="center" wrapText="1"/>
    </xf>
    <xf numFmtId="0" fontId="7" fillId="0" borderId="13" xfId="11175" applyFont="1" applyBorder="1" applyAlignment="1">
      <alignment horizontal="center" vertical="center" wrapText="1"/>
    </xf>
    <xf numFmtId="0" fontId="7" fillId="0" borderId="24" xfId="11175" applyFont="1" applyBorder="1" applyAlignment="1">
      <alignment horizontal="center" vertical="center" wrapText="1"/>
    </xf>
    <xf numFmtId="0" fontId="4" fillId="0" borderId="28" xfId="11175" applyFont="1" applyBorder="1" applyAlignment="1">
      <alignment vertical="center" wrapText="1"/>
    </xf>
    <xf numFmtId="0" fontId="4" fillId="0" borderId="61" xfId="11175" applyFont="1" applyBorder="1" applyAlignment="1">
      <alignment vertical="center" wrapText="1"/>
    </xf>
    <xf numFmtId="0" fontId="4" fillId="0" borderId="45" xfId="11175" applyFont="1" applyBorder="1" applyAlignment="1">
      <alignment vertical="center" wrapText="1"/>
    </xf>
    <xf numFmtId="0" fontId="4" fillId="0" borderId="24" xfId="11175" applyFont="1" applyBorder="1" applyAlignment="1">
      <alignment vertical="center" wrapText="1"/>
    </xf>
    <xf numFmtId="0" fontId="4" fillId="0" borderId="15" xfId="11175" applyFont="1" applyFill="1" applyBorder="1" applyAlignment="1">
      <alignment vertical="center" wrapText="1"/>
    </xf>
    <xf numFmtId="0" fontId="4" fillId="0" borderId="24" xfId="11175" applyFont="1" applyFill="1" applyBorder="1" applyAlignment="1">
      <alignment vertical="center" wrapText="1"/>
    </xf>
    <xf numFmtId="0" fontId="4" fillId="0" borderId="14" xfId="11175" applyFont="1" applyFill="1" applyBorder="1" applyAlignment="1">
      <alignment vertical="center" wrapText="1"/>
    </xf>
    <xf numFmtId="0" fontId="7" fillId="0" borderId="15" xfId="11175" applyFont="1" applyBorder="1" applyAlignment="1">
      <alignment horizontal="center" vertical="center"/>
    </xf>
    <xf numFmtId="0" fontId="7" fillId="0" borderId="13" xfId="11175" applyFont="1" applyBorder="1" applyAlignment="1">
      <alignment vertical="center" wrapText="1"/>
    </xf>
    <xf numFmtId="0" fontId="4" fillId="0" borderId="31" xfId="11175" applyFont="1" applyBorder="1" applyAlignment="1">
      <alignment horizontal="left" vertical="top" wrapText="1"/>
    </xf>
    <xf numFmtId="0" fontId="18" fillId="0" borderId="0" xfId="11175" applyAlignment="1">
      <alignment vertical="center"/>
    </xf>
    <xf numFmtId="0" fontId="18" fillId="0" borderId="0" xfId="11175" applyBorder="1" applyAlignment="1">
      <alignment vertical="center"/>
    </xf>
    <xf numFmtId="0" fontId="4" fillId="0" borderId="0" xfId="11175" applyFont="1" applyBorder="1" applyAlignment="1">
      <alignment vertical="center"/>
    </xf>
    <xf numFmtId="0" fontId="18" fillId="0" borderId="28" xfId="11175" applyBorder="1" applyAlignment="1">
      <alignment vertical="center"/>
    </xf>
    <xf numFmtId="0" fontId="18" fillId="0" borderId="27" xfId="11175" applyBorder="1" applyAlignment="1">
      <alignment vertical="center"/>
    </xf>
    <xf numFmtId="0" fontId="4" fillId="0" borderId="27" xfId="11175" applyFont="1" applyBorder="1" applyAlignment="1">
      <alignment vertical="center"/>
    </xf>
    <xf numFmtId="0" fontId="7" fillId="0" borderId="0" xfId="11175" applyFont="1" applyBorder="1" applyAlignment="1">
      <alignment horizontal="left" vertical="center" wrapText="1"/>
    </xf>
    <xf numFmtId="0" fontId="7" fillId="0" borderId="56" xfId="11175" applyFont="1" applyBorder="1" applyAlignment="1">
      <alignment horizontal="left" vertical="center" wrapText="1"/>
    </xf>
    <xf numFmtId="0" fontId="7" fillId="0" borderId="55" xfId="11175" applyFont="1" applyBorder="1" applyAlignment="1">
      <alignment horizontal="left" vertical="center" wrapText="1"/>
    </xf>
    <xf numFmtId="0" fontId="7" fillId="0" borderId="54" xfId="11175" applyFont="1" applyBorder="1" applyAlignment="1">
      <alignment horizontal="left" vertical="center" wrapText="1"/>
    </xf>
    <xf numFmtId="0" fontId="7" fillId="0" borderId="0" xfId="11175" applyFont="1" applyBorder="1" applyAlignment="1">
      <alignment vertical="center" wrapText="1"/>
    </xf>
    <xf numFmtId="0" fontId="18" fillId="0" borderId="28" xfId="11175" applyBorder="1" applyAlignment="1">
      <alignment vertical="center" wrapText="1"/>
    </xf>
    <xf numFmtId="0" fontId="4" fillId="0" borderId="27" xfId="11175" applyFont="1" applyBorder="1" applyAlignment="1">
      <alignment horizontal="left" vertical="center" wrapText="1"/>
    </xf>
    <xf numFmtId="0" fontId="4" fillId="0" borderId="26" xfId="11175" applyFont="1" applyBorder="1" applyAlignment="1">
      <alignment horizontal="left" vertical="center" wrapText="1"/>
    </xf>
    <xf numFmtId="0" fontId="18" fillId="0" borderId="47" xfId="11175" applyBorder="1" applyAlignment="1">
      <alignment vertical="center" wrapText="1"/>
    </xf>
    <xf numFmtId="0" fontId="46" fillId="0" borderId="0" xfId="11175" applyFont="1"/>
    <xf numFmtId="0" fontId="7" fillId="0" borderId="53" xfId="11175" applyFont="1" applyBorder="1" applyAlignment="1">
      <alignment vertical="center" wrapText="1"/>
    </xf>
    <xf numFmtId="0" fontId="7" fillId="0" borderId="51" xfId="11175" applyFont="1" applyBorder="1" applyAlignment="1">
      <alignment vertical="center" wrapText="1"/>
    </xf>
    <xf numFmtId="0" fontId="7" fillId="0" borderId="50" xfId="11175" applyFont="1" applyBorder="1" applyAlignment="1">
      <alignment vertical="center" wrapText="1"/>
    </xf>
    <xf numFmtId="0" fontId="7" fillId="0" borderId="52" xfId="11175" applyFont="1" applyBorder="1" applyAlignment="1">
      <alignment vertical="center" wrapText="1"/>
    </xf>
    <xf numFmtId="0" fontId="7" fillId="0" borderId="51" xfId="11175" applyFont="1" applyBorder="1" applyAlignment="1">
      <alignment horizontal="left" vertical="center" wrapText="1"/>
    </xf>
    <xf numFmtId="0" fontId="7" fillId="0" borderId="50" xfId="11175" applyFont="1" applyBorder="1" applyAlignment="1">
      <alignment horizontal="left" vertical="top" wrapText="1"/>
    </xf>
    <xf numFmtId="0" fontId="18" fillId="0" borderId="49" xfId="11175" applyBorder="1"/>
    <xf numFmtId="0" fontId="4" fillId="0" borderId="27" xfId="11175" applyFont="1" applyBorder="1"/>
    <xf numFmtId="0" fontId="4" fillId="33" borderId="28" xfId="11175" applyFont="1" applyFill="1" applyBorder="1" applyAlignment="1">
      <alignment vertical="center" wrapText="1"/>
    </xf>
    <xf numFmtId="0" fontId="4" fillId="33" borderId="47" xfId="11175" applyFont="1" applyFill="1" applyBorder="1" applyAlignment="1">
      <alignment vertical="center" wrapText="1"/>
    </xf>
    <xf numFmtId="0" fontId="4" fillId="33" borderId="15" xfId="11175" applyFont="1" applyFill="1" applyBorder="1" applyAlignment="1">
      <alignment vertical="center" wrapText="1"/>
    </xf>
    <xf numFmtId="0" fontId="4" fillId="33" borderId="24" xfId="11175" applyFont="1" applyFill="1" applyBorder="1" applyAlignment="1">
      <alignment vertical="center" wrapText="1"/>
    </xf>
    <xf numFmtId="0" fontId="4" fillId="33" borderId="61" xfId="11175" applyFont="1" applyFill="1" applyBorder="1" applyAlignment="1">
      <alignment vertical="center" wrapText="1"/>
    </xf>
    <xf numFmtId="0" fontId="5" fillId="0" borderId="31" xfId="11175" applyFont="1" applyBorder="1" applyAlignment="1">
      <alignment horizontal="left" vertical="center" wrapText="1"/>
    </xf>
    <xf numFmtId="0" fontId="4" fillId="0" borderId="15" xfId="11175" applyFont="1" applyBorder="1"/>
    <xf numFmtId="0" fontId="4" fillId="0" borderId="14" xfId="11175" applyFont="1" applyBorder="1"/>
    <xf numFmtId="0" fontId="4" fillId="0" borderId="26" xfId="11175" applyFont="1" applyFill="1" applyBorder="1" applyAlignment="1">
      <alignment vertical="center" wrapText="1"/>
    </xf>
    <xf numFmtId="0" fontId="7" fillId="0" borderId="14" xfId="11175" applyFont="1" applyBorder="1" applyAlignment="1">
      <alignment horizontal="center" vertical="center"/>
    </xf>
    <xf numFmtId="0" fontId="4" fillId="0" borderId="28" xfId="11175" applyFont="1" applyBorder="1" applyAlignment="1">
      <alignment horizontal="left" vertical="top" wrapText="1"/>
    </xf>
    <xf numFmtId="0" fontId="4" fillId="0" borderId="15" xfId="11175" applyFont="1" applyBorder="1" applyAlignment="1">
      <alignment horizontal="left" vertical="top" wrapText="1"/>
    </xf>
    <xf numFmtId="0" fontId="4" fillId="0" borderId="61" xfId="11175" applyFont="1" applyBorder="1" applyAlignment="1">
      <alignment horizontal="left" vertical="top" wrapText="1"/>
    </xf>
    <xf numFmtId="0" fontId="4" fillId="0" borderId="60" xfId="11175" applyFont="1" applyBorder="1" applyAlignment="1">
      <alignment horizontal="left" vertical="center" wrapText="1"/>
    </xf>
    <xf numFmtId="0" fontId="4" fillId="0" borderId="50" xfId="11175" applyFont="1" applyBorder="1" applyAlignment="1">
      <alignment horizontal="left" vertical="top" wrapText="1"/>
    </xf>
    <xf numFmtId="0" fontId="4" fillId="0" borderId="61" xfId="11175" applyFont="1" applyBorder="1"/>
    <xf numFmtId="0" fontId="4" fillId="0" borderId="24" xfId="11175" applyFont="1" applyBorder="1" applyAlignment="1">
      <alignment horizontal="center" vertical="center" wrapText="1"/>
    </xf>
    <xf numFmtId="0" fontId="7" fillId="0" borderId="54" xfId="11175" applyFont="1" applyBorder="1" applyAlignment="1">
      <alignment vertical="center" wrapText="1"/>
    </xf>
    <xf numFmtId="0" fontId="4" fillId="0" borderId="14" xfId="11175" applyFont="1" applyBorder="1" applyAlignment="1">
      <alignment horizontal="center"/>
    </xf>
    <xf numFmtId="0" fontId="4" fillId="0" borderId="51" xfId="11175" applyFont="1" applyBorder="1"/>
    <xf numFmtId="0" fontId="4" fillId="0" borderId="52" xfId="11175" applyFont="1" applyBorder="1" applyAlignment="1">
      <alignment vertical="center" wrapText="1"/>
    </xf>
    <xf numFmtId="0" fontId="4" fillId="0" borderId="51" xfId="11175" applyFont="1" applyBorder="1" applyAlignment="1">
      <alignment vertical="center" wrapText="1"/>
    </xf>
    <xf numFmtId="0" fontId="4" fillId="0" borderId="50" xfId="11175" applyFont="1" applyBorder="1" applyAlignment="1">
      <alignment vertical="center" wrapText="1"/>
    </xf>
    <xf numFmtId="0" fontId="4" fillId="0" borderId="53" xfId="11175" applyFont="1" applyBorder="1" applyAlignment="1">
      <alignment vertical="center" wrapText="1"/>
    </xf>
    <xf numFmtId="0" fontId="7" fillId="0" borderId="59" xfId="11175" applyFont="1" applyBorder="1" applyAlignment="1">
      <alignment horizontal="center" vertical="center" wrapText="1"/>
    </xf>
    <xf numFmtId="0" fontId="7" fillId="0" borderId="58" xfId="11175" applyFont="1" applyBorder="1" applyAlignment="1">
      <alignment horizontal="center" vertical="center" wrapText="1"/>
    </xf>
    <xf numFmtId="0" fontId="4" fillId="0" borderId="57" xfId="11175" applyFont="1" applyBorder="1" applyAlignment="1">
      <alignment vertical="center" wrapText="1"/>
    </xf>
    <xf numFmtId="0" fontId="5" fillId="0" borderId="48" xfId="11175" applyFont="1" applyBorder="1" applyAlignment="1">
      <alignment horizontal="left" vertical="center" wrapText="1"/>
    </xf>
    <xf numFmtId="0" fontId="4" fillId="0" borderId="18" xfId="11175" applyFont="1" applyBorder="1" applyAlignment="1">
      <alignment vertical="center" wrapText="1"/>
    </xf>
    <xf numFmtId="0" fontId="4" fillId="0" borderId="20" xfId="11175" applyFont="1" applyBorder="1" applyAlignment="1">
      <alignment vertical="center" wrapText="1"/>
    </xf>
    <xf numFmtId="0" fontId="4" fillId="0" borderId="19" xfId="11175" applyFont="1" applyBorder="1" applyAlignment="1">
      <alignment vertical="center" wrapText="1"/>
    </xf>
    <xf numFmtId="0" fontId="4" fillId="0" borderId="16" xfId="11175" applyFont="1" applyBorder="1" applyAlignment="1">
      <alignment vertical="center" wrapText="1"/>
    </xf>
    <xf numFmtId="0" fontId="45" fillId="0" borderId="0" xfId="11175" applyFont="1" applyBorder="1" applyAlignment="1">
      <alignment horizontal="left" vertical="top" wrapText="1"/>
    </xf>
    <xf numFmtId="0" fontId="4" fillId="0" borderId="0" xfId="11175" applyFont="1" applyBorder="1" applyAlignment="1">
      <alignment vertical="top" wrapText="1"/>
    </xf>
    <xf numFmtId="0" fontId="18" fillId="0" borderId="0" xfId="11175" applyBorder="1"/>
    <xf numFmtId="0" fontId="7" fillId="0" borderId="0" xfId="11175" applyFont="1" applyBorder="1" applyAlignment="1">
      <alignment vertical="top" wrapText="1"/>
    </xf>
    <xf numFmtId="0" fontId="4" fillId="0" borderId="63" xfId="11175" applyFont="1" applyBorder="1" applyAlignment="1">
      <alignment vertical="center" wrapText="1"/>
    </xf>
    <xf numFmtId="0" fontId="4" fillId="0" borderId="17" xfId="11175" applyFont="1" applyBorder="1" applyAlignment="1">
      <alignment vertical="center" wrapText="1"/>
    </xf>
    <xf numFmtId="0" fontId="4" fillId="0" borderId="64" xfId="11175" applyFont="1" applyBorder="1" applyAlignment="1">
      <alignment vertical="center" wrapText="1"/>
    </xf>
    <xf numFmtId="0" fontId="5" fillId="0" borderId="0" xfId="11175" applyFont="1"/>
    <xf numFmtId="0" fontId="6" fillId="0" borderId="0" xfId="11175" applyFont="1"/>
    <xf numFmtId="0" fontId="3" fillId="0" borderId="0" xfId="11175" applyFont="1"/>
    <xf numFmtId="0" fontId="4" fillId="0" borderId="54" xfId="11175" applyFont="1" applyBorder="1" applyAlignment="1">
      <alignment vertical="center" wrapText="1"/>
    </xf>
    <xf numFmtId="0" fontId="7" fillId="0" borderId="55" xfId="11175" applyFont="1" applyBorder="1" applyAlignment="1">
      <alignment horizontal="center" vertical="center" wrapText="1"/>
    </xf>
    <xf numFmtId="0" fontId="7" fillId="0" borderId="56" xfId="11175" applyFont="1" applyBorder="1" applyAlignment="1">
      <alignment horizontal="center" vertical="center" wrapText="1"/>
    </xf>
    <xf numFmtId="0" fontId="8" fillId="0" borderId="0" xfId="11120"/>
    <xf numFmtId="0" fontId="8" fillId="0" borderId="28" xfId="11120" applyBorder="1" applyAlignment="1">
      <alignment horizontal="center" vertical="center"/>
    </xf>
    <xf numFmtId="0" fontId="8" fillId="0" borderId="27" xfId="11120" applyBorder="1" applyAlignment="1">
      <alignment horizontal="center" vertical="center"/>
    </xf>
    <xf numFmtId="0" fontId="4" fillId="0" borderId="26" xfId="11120" applyFont="1" applyBorder="1" applyAlignment="1">
      <alignment vertical="center" wrapText="1"/>
    </xf>
    <xf numFmtId="0" fontId="8" fillId="0" borderId="15" xfId="11120" applyBorder="1" applyAlignment="1">
      <alignment horizontal="center" vertical="center"/>
    </xf>
    <xf numFmtId="0" fontId="8" fillId="0" borderId="14" xfId="11120" applyBorder="1" applyAlignment="1">
      <alignment horizontal="center" vertical="center"/>
    </xf>
    <xf numFmtId="0" fontId="4" fillId="0" borderId="13" xfId="11120" applyFont="1" applyBorder="1" applyAlignment="1">
      <alignment vertical="center" wrapText="1"/>
    </xf>
    <xf numFmtId="0" fontId="8" fillId="0" borderId="61" xfId="11120" applyBorder="1" applyAlignment="1">
      <alignment horizontal="center" vertical="center"/>
    </xf>
    <xf numFmtId="0" fontId="8" fillId="0" borderId="46" xfId="11120" applyBorder="1" applyAlignment="1">
      <alignment horizontal="center" vertical="center"/>
    </xf>
    <xf numFmtId="0" fontId="4" fillId="0" borderId="60" xfId="11120" applyFont="1" applyBorder="1" applyAlignment="1">
      <alignment vertical="center" wrapText="1"/>
    </xf>
    <xf numFmtId="0" fontId="4" fillId="0" borderId="0" xfId="11120" applyFont="1"/>
    <xf numFmtId="0" fontId="4" fillId="0" borderId="15" xfId="11120" applyFont="1" applyBorder="1" applyAlignment="1">
      <alignment horizontal="center" vertical="center" wrapText="1"/>
    </xf>
    <xf numFmtId="0" fontId="4" fillId="0" borderId="14" xfId="11120" applyFont="1" applyBorder="1" applyAlignment="1">
      <alignment horizontal="center" vertical="center" wrapText="1"/>
    </xf>
    <xf numFmtId="0" fontId="4" fillId="0" borderId="23" xfId="11120" applyFont="1" applyBorder="1" applyAlignment="1">
      <alignment horizontal="center" vertical="center" wrapText="1"/>
    </xf>
    <xf numFmtId="0" fontId="4" fillId="0" borderId="46" xfId="11120" applyFont="1" applyBorder="1" applyAlignment="1">
      <alignment horizontal="center" vertical="center" wrapText="1"/>
    </xf>
    <xf numFmtId="0" fontId="4" fillId="0" borderId="22" xfId="11120" applyFont="1" applyBorder="1" applyAlignment="1">
      <alignment vertical="center" wrapText="1"/>
    </xf>
    <xf numFmtId="0" fontId="7" fillId="0" borderId="53" xfId="11120" applyFont="1" applyBorder="1" applyAlignment="1">
      <alignment horizontal="center" vertical="center" wrapText="1"/>
    </xf>
    <xf numFmtId="0" fontId="7" fillId="0" borderId="51" xfId="11120" applyFont="1" applyBorder="1" applyAlignment="1">
      <alignment horizontal="center" vertical="center" wrapText="1"/>
    </xf>
    <xf numFmtId="0" fontId="7" fillId="0" borderId="50" xfId="11120" applyFont="1" applyBorder="1" applyAlignment="1">
      <alignment horizontal="center" vertical="center" wrapText="1"/>
    </xf>
    <xf numFmtId="0" fontId="4" fillId="0" borderId="0" xfId="11120" applyFont="1" applyBorder="1" applyAlignment="1">
      <alignment vertical="center" wrapText="1"/>
    </xf>
    <xf numFmtId="0" fontId="5" fillId="0" borderId="0" xfId="11120" applyFont="1" applyBorder="1" applyAlignment="1">
      <alignment horizontal="left" vertical="center" wrapText="1"/>
    </xf>
    <xf numFmtId="0" fontId="4" fillId="0" borderId="0" xfId="11120" applyFont="1" applyBorder="1" applyAlignment="1">
      <alignment horizontal="left" vertical="top" wrapText="1"/>
    </xf>
    <xf numFmtId="0" fontId="4" fillId="0" borderId="28" xfId="11120" applyFont="1" applyBorder="1" applyAlignment="1">
      <alignment horizontal="center" vertical="center"/>
    </xf>
    <xf numFmtId="0" fontId="4" fillId="0" borderId="27" xfId="11120" applyFont="1" applyBorder="1" applyAlignment="1">
      <alignment horizontal="center" vertical="center" wrapText="1"/>
    </xf>
    <xf numFmtId="0" fontId="4" fillId="0" borderId="45" xfId="11120" applyFont="1" applyBorder="1" applyAlignment="1">
      <alignment horizontal="center" vertical="center"/>
    </xf>
    <xf numFmtId="0" fontId="4" fillId="33" borderId="15" xfId="11120" applyFont="1" applyFill="1" applyBorder="1" applyAlignment="1">
      <alignment horizontal="center" vertical="center"/>
    </xf>
    <xf numFmtId="0" fontId="4" fillId="33" borderId="24" xfId="11120" applyFont="1" applyFill="1" applyBorder="1" applyAlignment="1">
      <alignment horizontal="center" vertical="center"/>
    </xf>
    <xf numFmtId="0" fontId="7" fillId="0" borderId="15" xfId="11120" applyFont="1" applyBorder="1" applyAlignment="1">
      <alignment horizontal="center" vertical="center" wrapText="1"/>
    </xf>
    <xf numFmtId="0" fontId="7" fillId="0" borderId="14" xfId="11120" applyFont="1" applyBorder="1" applyAlignment="1">
      <alignment horizontal="center" vertical="center" wrapText="1"/>
    </xf>
    <xf numFmtId="0" fontId="7" fillId="0" borderId="13" xfId="11120" applyFont="1" applyBorder="1" applyAlignment="1">
      <alignment horizontal="center" vertical="center" wrapText="1"/>
    </xf>
    <xf numFmtId="0" fontId="7" fillId="0" borderId="24" xfId="11120" applyFont="1" applyBorder="1" applyAlignment="1">
      <alignment horizontal="center" vertical="center" wrapText="1"/>
    </xf>
    <xf numFmtId="0" fontId="4" fillId="0" borderId="14" xfId="11120" applyFont="1" applyBorder="1" applyAlignment="1">
      <alignment vertical="center" wrapText="1"/>
    </xf>
    <xf numFmtId="0" fontId="4" fillId="33" borderId="61" xfId="11120" applyFont="1" applyFill="1" applyBorder="1" applyAlignment="1">
      <alignment horizontal="center" vertical="center" wrapText="1"/>
    </xf>
    <xf numFmtId="0" fontId="60" fillId="0" borderId="14" xfId="11120" applyFont="1" applyFill="1" applyBorder="1" applyAlignment="1">
      <alignment vertical="center" wrapText="1"/>
    </xf>
    <xf numFmtId="0" fontId="7" fillId="0" borderId="15" xfId="11120" applyFont="1" applyBorder="1" applyAlignment="1">
      <alignment horizontal="center" vertical="center"/>
    </xf>
    <xf numFmtId="0" fontId="4" fillId="0" borderId="31" xfId="11120" applyFont="1" applyBorder="1" applyAlignment="1">
      <alignment horizontal="left" vertical="top" wrapText="1"/>
    </xf>
    <xf numFmtId="0" fontId="8" fillId="0" borderId="0" xfId="11120" applyAlignment="1">
      <alignment vertical="center"/>
    </xf>
    <xf numFmtId="0" fontId="8" fillId="0" borderId="0" xfId="11120" applyBorder="1" applyAlignment="1">
      <alignment vertical="center"/>
    </xf>
    <xf numFmtId="0" fontId="4" fillId="0" borderId="0" xfId="11120" applyFont="1" applyBorder="1" applyAlignment="1">
      <alignment vertical="center"/>
    </xf>
    <xf numFmtId="0" fontId="4" fillId="0" borderId="27" xfId="11120" applyFont="1" applyBorder="1" applyAlignment="1">
      <alignment horizontal="center" vertical="center"/>
    </xf>
    <xf numFmtId="0" fontId="7" fillId="0" borderId="0" xfId="11120" applyFont="1" applyBorder="1" applyAlignment="1">
      <alignment horizontal="left" vertical="center" wrapText="1"/>
    </xf>
    <xf numFmtId="0" fontId="7" fillId="0" borderId="56" xfId="11120" applyFont="1" applyBorder="1" applyAlignment="1">
      <alignment horizontal="left" vertical="center" wrapText="1"/>
    </xf>
    <xf numFmtId="0" fontId="7" fillId="0" borderId="55" xfId="11120" applyFont="1" applyBorder="1" applyAlignment="1">
      <alignment horizontal="left" vertical="center" wrapText="1"/>
    </xf>
    <xf numFmtId="0" fontId="7" fillId="0" borderId="54" xfId="11120" applyFont="1" applyBorder="1" applyAlignment="1">
      <alignment horizontal="left" vertical="center" wrapText="1"/>
    </xf>
    <xf numFmtId="0" fontId="7" fillId="0" borderId="0" xfId="11120" applyFont="1" applyBorder="1" applyAlignment="1">
      <alignment vertical="center" wrapText="1"/>
    </xf>
    <xf numFmtId="0" fontId="8" fillId="0" borderId="28" xfId="11120" applyBorder="1" applyAlignment="1">
      <alignment horizontal="center" vertical="center" wrapText="1"/>
    </xf>
    <xf numFmtId="0" fontId="4" fillId="0" borderId="26" xfId="11120" applyFont="1" applyBorder="1" applyAlignment="1">
      <alignment horizontal="left" vertical="center" wrapText="1"/>
    </xf>
    <xf numFmtId="0" fontId="60" fillId="0" borderId="27" xfId="11120" applyFont="1" applyBorder="1" applyAlignment="1">
      <alignment horizontal="center" vertical="center" wrapText="1"/>
    </xf>
    <xf numFmtId="0" fontId="46" fillId="0" borderId="0" xfId="11120" applyFont="1"/>
    <xf numFmtId="0" fontId="7" fillId="0" borderId="53" xfId="11120" applyFont="1" applyBorder="1" applyAlignment="1">
      <alignment vertical="center" wrapText="1"/>
    </xf>
    <xf numFmtId="0" fontId="7" fillId="0" borderId="51" xfId="11120" applyFont="1" applyBorder="1" applyAlignment="1">
      <alignment vertical="center" wrapText="1"/>
    </xf>
    <xf numFmtId="0" fontId="7" fillId="0" borderId="50" xfId="11120" applyFont="1" applyBorder="1" applyAlignment="1">
      <alignment vertical="center" wrapText="1"/>
    </xf>
    <xf numFmtId="0" fontId="7" fillId="0" borderId="52" xfId="11120" applyFont="1" applyBorder="1" applyAlignment="1">
      <alignment vertical="center" wrapText="1"/>
    </xf>
    <xf numFmtId="0" fontId="7" fillId="0" borderId="51" xfId="11120" applyFont="1" applyBorder="1" applyAlignment="1">
      <alignment horizontal="left" vertical="center" wrapText="1"/>
    </xf>
    <xf numFmtId="0" fontId="7" fillId="0" borderId="50" xfId="11120" applyFont="1" applyBorder="1" applyAlignment="1">
      <alignment horizontal="left" vertical="top" wrapText="1"/>
    </xf>
    <xf numFmtId="0" fontId="8" fillId="33" borderId="0" xfId="11120" applyFill="1"/>
    <xf numFmtId="0" fontId="4" fillId="33" borderId="0" xfId="11120" applyFont="1" applyFill="1"/>
    <xf numFmtId="0" fontId="4" fillId="33" borderId="26" xfId="11120" applyFont="1" applyFill="1" applyBorder="1" applyAlignment="1">
      <alignment vertical="center" wrapText="1"/>
    </xf>
    <xf numFmtId="0" fontId="4" fillId="33" borderId="28" xfId="11120" applyFont="1" applyFill="1" applyBorder="1" applyAlignment="1">
      <alignment horizontal="center" vertical="center" wrapText="1"/>
    </xf>
    <xf numFmtId="0" fontId="4" fillId="33" borderId="15" xfId="11120" applyFont="1" applyFill="1" applyBorder="1" applyAlignment="1">
      <alignment horizontal="center" vertical="center" wrapText="1"/>
    </xf>
    <xf numFmtId="0" fontId="4" fillId="33" borderId="24" xfId="11120" applyFont="1" applyFill="1" applyBorder="1" applyAlignment="1">
      <alignment horizontal="center" vertical="center" wrapText="1"/>
    </xf>
    <xf numFmtId="0" fontId="5" fillId="0" borderId="31" xfId="11120" applyFont="1" applyBorder="1" applyAlignment="1">
      <alignment horizontal="left" vertical="center" wrapText="1"/>
    </xf>
    <xf numFmtId="0" fontId="4" fillId="33" borderId="13" xfId="11120" applyFont="1" applyFill="1" applyBorder="1" applyAlignment="1">
      <alignment vertical="center" wrapText="1"/>
    </xf>
    <xf numFmtId="0" fontId="4" fillId="0" borderId="15" xfId="11120" applyFont="1" applyBorder="1" applyAlignment="1">
      <alignment horizontal="center" vertical="center"/>
    </xf>
    <xf numFmtId="0" fontId="4" fillId="0" borderId="14" xfId="11120" applyFont="1" applyBorder="1" applyAlignment="1">
      <alignment horizontal="center" vertical="center"/>
    </xf>
    <xf numFmtId="0" fontId="4" fillId="0" borderId="26" xfId="11120" applyFont="1" applyFill="1" applyBorder="1" applyAlignment="1">
      <alignment vertical="center" wrapText="1"/>
    </xf>
    <xf numFmtId="0" fontId="7" fillId="0" borderId="14" xfId="11120" applyFont="1" applyBorder="1" applyAlignment="1">
      <alignment horizontal="center" vertical="center"/>
    </xf>
    <xf numFmtId="0" fontId="4" fillId="0" borderId="28" xfId="11120" applyFont="1" applyBorder="1" applyAlignment="1">
      <alignment horizontal="center" vertical="center" wrapText="1"/>
    </xf>
    <xf numFmtId="0" fontId="4" fillId="0" borderId="61" xfId="11120" applyFont="1" applyBorder="1" applyAlignment="1">
      <alignment horizontal="center" vertical="center" wrapText="1"/>
    </xf>
    <xf numFmtId="0" fontId="4" fillId="0" borderId="60" xfId="11120" applyFont="1" applyBorder="1" applyAlignment="1">
      <alignment horizontal="left" vertical="center" wrapText="1"/>
    </xf>
    <xf numFmtId="0" fontId="4" fillId="0" borderId="50" xfId="11120" applyFont="1" applyBorder="1" applyAlignment="1">
      <alignment horizontal="left" vertical="top" wrapText="1"/>
    </xf>
    <xf numFmtId="0" fontId="4" fillId="33" borderId="60" xfId="11120" applyFont="1" applyFill="1" applyBorder="1" applyAlignment="1">
      <alignment vertical="center" wrapText="1"/>
    </xf>
    <xf numFmtId="0" fontId="7" fillId="33" borderId="54" xfId="11120" applyFont="1" applyFill="1" applyBorder="1" applyAlignment="1">
      <alignment vertical="center" wrapText="1"/>
    </xf>
    <xf numFmtId="0" fontId="7" fillId="0" borderId="54" xfId="11120" applyFont="1" applyBorder="1" applyAlignment="1">
      <alignment vertical="center" wrapText="1"/>
    </xf>
    <xf numFmtId="0" fontId="4" fillId="33" borderId="50" xfId="11120" applyFont="1" applyFill="1" applyBorder="1" applyAlignment="1">
      <alignment vertical="center" wrapText="1"/>
    </xf>
    <xf numFmtId="0" fontId="4" fillId="0" borderId="51" xfId="11120" applyFont="1" applyBorder="1" applyAlignment="1">
      <alignment horizontal="center" vertical="center" wrapText="1"/>
    </xf>
    <xf numFmtId="0" fontId="4" fillId="0" borderId="50" xfId="11120" applyFont="1" applyBorder="1" applyAlignment="1">
      <alignment vertical="center" wrapText="1"/>
    </xf>
    <xf numFmtId="0" fontId="7" fillId="0" borderId="59" xfId="11120" applyFont="1" applyBorder="1" applyAlignment="1">
      <alignment horizontal="center" vertical="center" wrapText="1"/>
    </xf>
    <xf numFmtId="0" fontId="7" fillId="0" borderId="58" xfId="11120" applyFont="1" applyBorder="1" applyAlignment="1">
      <alignment horizontal="center" vertical="center" wrapText="1"/>
    </xf>
    <xf numFmtId="0" fontId="4" fillId="0" borderId="57" xfId="11120" applyFont="1" applyBorder="1" applyAlignment="1">
      <alignment vertical="center" wrapText="1"/>
    </xf>
    <xf numFmtId="0" fontId="5" fillId="0" borderId="48" xfId="11120" applyFont="1" applyBorder="1" applyAlignment="1">
      <alignment horizontal="left" vertical="center" wrapText="1"/>
    </xf>
    <xf numFmtId="0" fontId="4" fillId="33" borderId="19" xfId="11120" applyFont="1" applyFill="1" applyBorder="1" applyAlignment="1">
      <alignment vertical="center" wrapText="1"/>
    </xf>
    <xf numFmtId="0" fontId="4" fillId="33" borderId="16" xfId="11120" applyFont="1" applyFill="1" applyBorder="1" applyAlignment="1">
      <alignment vertical="center" wrapText="1"/>
    </xf>
    <xf numFmtId="0" fontId="7" fillId="33" borderId="15" xfId="11120" applyFont="1" applyFill="1" applyBorder="1" applyAlignment="1">
      <alignment horizontal="center" vertical="center" wrapText="1"/>
    </xf>
    <xf numFmtId="0" fontId="7" fillId="33" borderId="14" xfId="11120" applyFont="1" applyFill="1" applyBorder="1" applyAlignment="1">
      <alignment horizontal="center" vertical="center" wrapText="1"/>
    </xf>
    <xf numFmtId="0" fontId="45" fillId="0" borderId="0" xfId="11120" applyFont="1" applyBorder="1" applyAlignment="1">
      <alignment horizontal="left" vertical="top" wrapText="1"/>
    </xf>
    <xf numFmtId="0" fontId="8" fillId="0" borderId="0" xfId="11120" applyBorder="1"/>
    <xf numFmtId="0" fontId="7" fillId="0" borderId="0" xfId="11120" applyFont="1" applyBorder="1" applyAlignment="1">
      <alignment vertical="top" wrapText="1"/>
    </xf>
    <xf numFmtId="0" fontId="4" fillId="33" borderId="63" xfId="11120" applyFont="1" applyFill="1" applyBorder="1" applyAlignment="1">
      <alignment vertical="center" wrapText="1"/>
    </xf>
    <xf numFmtId="0" fontId="4" fillId="33" borderId="17" xfId="11120" applyFont="1" applyFill="1" applyBorder="1" applyAlignment="1">
      <alignment vertical="center" wrapText="1"/>
    </xf>
    <xf numFmtId="0" fontId="4" fillId="0" borderId="64" xfId="11120" applyFont="1" applyBorder="1" applyAlignment="1">
      <alignment vertical="center" wrapText="1"/>
    </xf>
    <xf numFmtId="0" fontId="5" fillId="0" borderId="0" xfId="11120" applyFont="1"/>
    <xf numFmtId="0" fontId="6" fillId="0" borderId="0" xfId="11120" applyFont="1"/>
    <xf numFmtId="0" fontId="3" fillId="0" borderId="0" xfId="11120" applyFont="1"/>
    <xf numFmtId="0" fontId="4" fillId="0" borderId="0" xfId="0" applyFont="1" applyBorder="1" applyAlignment="1">
      <alignment horizontal="left" wrapText="1"/>
    </xf>
    <xf numFmtId="0" fontId="0" fillId="0" borderId="28" xfId="0" applyBorder="1" applyAlignment="1">
      <alignment horizontal="center" vertical="center" wrapText="1"/>
    </xf>
    <xf numFmtId="0" fontId="4" fillId="0" borderId="53" xfId="0" applyFont="1" applyBorder="1" applyAlignment="1">
      <alignment horizontal="center"/>
    </xf>
    <xf numFmtId="0" fontId="7" fillId="0" borderId="83" xfId="0" applyFont="1" applyBorder="1" applyAlignment="1">
      <alignment horizontal="center" vertical="center" wrapText="1"/>
    </xf>
    <xf numFmtId="0" fontId="18" fillId="0" borderId="49" xfId="0" applyFont="1" applyBorder="1" applyAlignment="1">
      <alignment horizontal="center" vertical="center"/>
    </xf>
    <xf numFmtId="0" fontId="18" fillId="0" borderId="0" xfId="0" applyFont="1"/>
    <xf numFmtId="0" fontId="4" fillId="0" borderId="81" xfId="0" applyFont="1" applyBorder="1" applyAlignment="1">
      <alignment vertical="center" wrapText="1"/>
    </xf>
    <xf numFmtId="3" fontId="4" fillId="0" borderId="27" xfId="0" applyNumberFormat="1" applyFont="1" applyFill="1" applyBorder="1" applyAlignment="1">
      <alignment horizontal="center" vertical="center" wrapText="1"/>
    </xf>
    <xf numFmtId="0" fontId="49" fillId="33" borderId="15" xfId="0" applyFont="1" applyFill="1" applyBorder="1" applyAlignment="1">
      <alignment horizontal="center" vertical="center"/>
    </xf>
    <xf numFmtId="0" fontId="51" fillId="33" borderId="24" xfId="0" applyFont="1" applyFill="1" applyBorder="1" applyAlignment="1">
      <alignment horizontal="center"/>
    </xf>
    <xf numFmtId="0" fontId="4" fillId="0" borderId="56" xfId="0" applyFont="1" applyBorder="1"/>
    <xf numFmtId="0" fontId="7" fillId="0" borderId="56" xfId="0" applyFont="1" applyBorder="1" applyAlignment="1">
      <alignment vertical="center" wrapText="1"/>
    </xf>
    <xf numFmtId="0" fontId="7" fillId="0" borderId="55" xfId="0" applyFont="1" applyBorder="1" applyAlignment="1">
      <alignment vertical="center" wrapText="1"/>
    </xf>
    <xf numFmtId="0" fontId="4" fillId="0" borderId="60" xfId="0" applyFont="1" applyBorder="1" applyAlignment="1">
      <alignment horizontal="left" vertical="center" wrapText="1"/>
    </xf>
    <xf numFmtId="0" fontId="7" fillId="0" borderId="24" xfId="0" applyFont="1" applyBorder="1" applyAlignment="1">
      <alignment horizontal="center" vertical="center" wrapText="1"/>
    </xf>
    <xf numFmtId="0" fontId="4" fillId="0" borderId="0" xfId="0" applyFont="1" applyBorder="1" applyAlignment="1">
      <alignment horizontal="left" vertical="top" wrapText="1"/>
    </xf>
    <xf numFmtId="0" fontId="7" fillId="0" borderId="15" xfId="0" applyFont="1" applyBorder="1" applyAlignment="1">
      <alignment horizontal="center" vertical="center" wrapText="1"/>
    </xf>
    <xf numFmtId="0" fontId="45" fillId="0" borderId="0" xfId="0" applyFont="1" applyBorder="1" applyAlignment="1">
      <alignment horizontal="left" vertical="top" wrapText="1"/>
    </xf>
    <xf numFmtId="0" fontId="4" fillId="0" borderId="31" xfId="0" applyFont="1" applyBorder="1" applyAlignment="1">
      <alignment horizontal="left" vertical="top" wrapText="1"/>
    </xf>
    <xf numFmtId="0" fontId="7" fillId="0" borderId="5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left" vertical="top" wrapText="1"/>
    </xf>
    <xf numFmtId="0" fontId="7" fillId="0" borderId="0" xfId="0" applyFont="1" applyBorder="1" applyAlignment="1">
      <alignment horizontal="left" vertical="center" wrapText="1"/>
    </xf>
    <xf numFmtId="0" fontId="7" fillId="0" borderId="56" xfId="0" applyFont="1" applyBorder="1" applyAlignment="1">
      <alignment horizontal="left" vertical="center" wrapText="1"/>
    </xf>
    <xf numFmtId="0" fontId="4" fillId="0" borderId="31" xfId="0" applyFont="1" applyBorder="1" applyAlignment="1">
      <alignment horizontal="left" vertical="top" wrapText="1"/>
    </xf>
    <xf numFmtId="0" fontId="7" fillId="0" borderId="55" xfId="0" applyFont="1" applyBorder="1" applyAlignment="1">
      <alignment horizontal="left" vertical="center" wrapText="1"/>
    </xf>
    <xf numFmtId="0" fontId="7" fillId="0" borderId="15" xfId="0" applyFont="1" applyBorder="1" applyAlignment="1">
      <alignment horizontal="center" vertical="center" wrapText="1"/>
    </xf>
    <xf numFmtId="0" fontId="4" fillId="0" borderId="60" xfId="0" applyFont="1" applyBorder="1" applyAlignment="1">
      <alignment horizontal="left" vertical="center" wrapText="1"/>
    </xf>
    <xf numFmtId="0" fontId="45" fillId="0" borderId="0" xfId="0" applyFont="1" applyBorder="1" applyAlignment="1">
      <alignment horizontal="left" vertical="top" wrapText="1"/>
    </xf>
    <xf numFmtId="0" fontId="4" fillId="0" borderId="0" xfId="0" applyFont="1" applyBorder="1" applyAlignment="1">
      <alignment horizontal="left" vertical="top" wrapText="1"/>
    </xf>
    <xf numFmtId="0" fontId="7" fillId="0" borderId="59" xfId="0" applyFont="1" applyBorder="1" applyAlignment="1">
      <alignment horizontal="center" vertical="center" wrapText="1"/>
    </xf>
    <xf numFmtId="0" fontId="7" fillId="0" borderId="51" xfId="11175" applyFont="1" applyBorder="1" applyAlignment="1">
      <alignment horizontal="left" vertical="center" wrapText="1"/>
    </xf>
    <xf numFmtId="0" fontId="4" fillId="0" borderId="60" xfId="11175" applyFont="1" applyBorder="1" applyAlignment="1">
      <alignment horizontal="left" vertical="center" wrapText="1"/>
    </xf>
    <xf numFmtId="0" fontId="45" fillId="0" borderId="0" xfId="11175" applyFont="1" applyBorder="1" applyAlignment="1">
      <alignment horizontal="left" vertical="top" wrapText="1"/>
    </xf>
    <xf numFmtId="0" fontId="7" fillId="0" borderId="55" xfId="11175" applyFont="1" applyBorder="1" applyAlignment="1">
      <alignment horizontal="left" vertical="center" wrapText="1"/>
    </xf>
    <xf numFmtId="0" fontId="4" fillId="0" borderId="0" xfId="11175" applyFont="1" applyBorder="1" applyAlignment="1">
      <alignment horizontal="left" vertical="top" wrapText="1"/>
    </xf>
    <xf numFmtId="0" fontId="4" fillId="0" borderId="25" xfId="11175" applyFont="1" applyBorder="1" applyAlignment="1">
      <alignment horizontal="left" vertical="top" wrapText="1"/>
    </xf>
    <xf numFmtId="0" fontId="7" fillId="0" borderId="56" xfId="11175" applyFont="1" applyBorder="1" applyAlignment="1">
      <alignment horizontal="left" vertical="center" wrapText="1"/>
    </xf>
    <xf numFmtId="0" fontId="7" fillId="0" borderId="0" xfId="11175" applyFont="1" applyBorder="1" applyAlignment="1">
      <alignment horizontal="left" vertical="center" wrapText="1"/>
    </xf>
    <xf numFmtId="0" fontId="4" fillId="0" borderId="31" xfId="11175" applyFont="1" applyBorder="1" applyAlignment="1">
      <alignment horizontal="left" vertical="top" wrapText="1"/>
    </xf>
    <xf numFmtId="0" fontId="7" fillId="0" borderId="59" xfId="11175" applyFont="1" applyBorder="1" applyAlignment="1">
      <alignment horizontal="center" vertical="center" wrapText="1"/>
    </xf>
    <xf numFmtId="0" fontId="7" fillId="0" borderId="15" xfId="11175"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left" vertical="center" wrapText="1"/>
    </xf>
    <xf numFmtId="0" fontId="4" fillId="0" borderId="60" xfId="0" applyFont="1" applyBorder="1" applyAlignment="1">
      <alignment horizontal="left" vertical="center" wrapText="1"/>
    </xf>
    <xf numFmtId="0" fontId="7" fillId="0" borderId="55" xfId="0" applyFont="1" applyBorder="1" applyAlignment="1">
      <alignment horizontal="left" vertical="center" wrapText="1"/>
    </xf>
    <xf numFmtId="0" fontId="4" fillId="0" borderId="0" xfId="0" applyFont="1" applyBorder="1" applyAlignment="1">
      <alignment horizontal="left" vertical="top" wrapText="1"/>
    </xf>
    <xf numFmtId="0" fontId="7" fillId="0" borderId="15" xfId="0" applyFont="1" applyBorder="1" applyAlignment="1">
      <alignment horizontal="center" vertical="center" wrapText="1"/>
    </xf>
    <xf numFmtId="0" fontId="45" fillId="0" borderId="0" xfId="0" applyFont="1" applyBorder="1" applyAlignment="1">
      <alignment horizontal="left" vertical="top" wrapText="1"/>
    </xf>
    <xf numFmtId="0" fontId="4" fillId="0" borderId="25" xfId="0" applyFont="1" applyBorder="1" applyAlignment="1">
      <alignment horizontal="left" vertical="top" wrapText="1"/>
    </xf>
    <xf numFmtId="0" fontId="7" fillId="0" borderId="56" xfId="0" applyFont="1" applyBorder="1" applyAlignment="1">
      <alignment horizontal="left" vertical="center" wrapText="1"/>
    </xf>
    <xf numFmtId="0" fontId="4" fillId="0" borderId="31" xfId="0" applyFont="1" applyBorder="1" applyAlignment="1">
      <alignment horizontal="left" vertical="top" wrapText="1"/>
    </xf>
    <xf numFmtId="0" fontId="7" fillId="0" borderId="0" xfId="0" applyFont="1" applyBorder="1" applyAlignment="1">
      <alignment horizontal="left" vertical="center" wrapText="1"/>
    </xf>
    <xf numFmtId="0" fontId="7" fillId="0" borderId="59" xfId="0" applyFont="1" applyBorder="1" applyAlignment="1">
      <alignment horizontal="center" vertical="center" wrapText="1"/>
    </xf>
    <xf numFmtId="0" fontId="4" fillId="0" borderId="25" xfId="11175" applyFont="1" applyBorder="1" applyAlignment="1">
      <alignment horizontal="left" vertical="top" wrapText="1"/>
    </xf>
    <xf numFmtId="0" fontId="7" fillId="0" borderId="15" xfId="11175" applyFont="1" applyBorder="1" applyAlignment="1">
      <alignment horizontal="center" vertical="center" wrapText="1"/>
    </xf>
    <xf numFmtId="0" fontId="7" fillId="0" borderId="59" xfId="11175" applyFont="1" applyBorder="1" applyAlignment="1">
      <alignment horizontal="center" vertical="center" wrapText="1"/>
    </xf>
    <xf numFmtId="0" fontId="7" fillId="0" borderId="56" xfId="11175" applyFont="1" applyBorder="1" applyAlignment="1">
      <alignment horizontal="left" vertical="center" wrapText="1"/>
    </xf>
    <xf numFmtId="0" fontId="4" fillId="0" borderId="31" xfId="11175" applyFont="1" applyBorder="1" applyAlignment="1">
      <alignment horizontal="left" vertical="top" wrapText="1"/>
    </xf>
    <xf numFmtId="0" fontId="7" fillId="0" borderId="55" xfId="11175" applyFont="1" applyBorder="1" applyAlignment="1">
      <alignment horizontal="left" vertical="center" wrapText="1"/>
    </xf>
    <xf numFmtId="0" fontId="4" fillId="0" borderId="60" xfId="11175" applyFont="1" applyBorder="1" applyAlignment="1">
      <alignment horizontal="left" vertical="center" wrapText="1"/>
    </xf>
    <xf numFmtId="0" fontId="4" fillId="0" borderId="0" xfId="11175" applyFont="1" applyBorder="1" applyAlignment="1">
      <alignment horizontal="left" vertical="top" wrapText="1"/>
    </xf>
    <xf numFmtId="0" fontId="7" fillId="0" borderId="0" xfId="11175" applyFont="1" applyBorder="1" applyAlignment="1">
      <alignment horizontal="left" vertical="center" wrapText="1"/>
    </xf>
    <xf numFmtId="0" fontId="45" fillId="0" borderId="0" xfId="11175" applyFont="1" applyBorder="1" applyAlignment="1">
      <alignment horizontal="left" vertical="top" wrapText="1"/>
    </xf>
    <xf numFmtId="0" fontId="7" fillId="0" borderId="51" xfId="11175" applyFont="1" applyBorder="1" applyAlignment="1">
      <alignment horizontal="left" vertical="center" wrapText="1"/>
    </xf>
    <xf numFmtId="0" fontId="4" fillId="0" borderId="14"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0" xfId="0" applyFont="1" applyBorder="1"/>
    <xf numFmtId="0" fontId="51" fillId="33" borderId="0" xfId="0" applyFont="1" applyFill="1" applyBorder="1"/>
    <xf numFmtId="0" fontId="7" fillId="0" borderId="0" xfId="0" applyFont="1" applyBorder="1" applyAlignment="1">
      <alignment horizontal="center" vertical="center" wrapText="1"/>
    </xf>
    <xf numFmtId="0" fontId="18" fillId="0" borderId="0" xfId="0" applyFont="1" applyBorder="1" applyAlignment="1">
      <alignment vertical="center" wrapText="1"/>
    </xf>
    <xf numFmtId="0" fontId="7" fillId="0" borderId="50" xfId="0" applyFont="1" applyBorder="1" applyAlignment="1">
      <alignment horizontal="left" vertical="center" wrapText="1"/>
    </xf>
    <xf numFmtId="0" fontId="0" fillId="0" borderId="0" xfId="0" applyBorder="1" applyAlignment="1">
      <alignment vertical="center" wrapText="1"/>
    </xf>
    <xf numFmtId="0" fontId="7" fillId="0" borderId="0" xfId="0" applyFont="1" applyBorder="1" applyAlignment="1">
      <alignment horizontal="center" vertical="center"/>
    </xf>
    <xf numFmtId="0" fontId="4" fillId="0" borderId="74" xfId="0" applyFont="1" applyBorder="1" applyAlignment="1">
      <alignment horizontal="left" vertical="top" wrapText="1"/>
    </xf>
    <xf numFmtId="0" fontId="7" fillId="0" borderId="56" xfId="0" applyFont="1" applyBorder="1" applyAlignment="1">
      <alignment horizontal="center" vertical="center" wrapText="1"/>
    </xf>
    <xf numFmtId="0" fontId="7" fillId="0" borderId="55" xfId="0" applyFont="1" applyBorder="1" applyAlignment="1">
      <alignment horizontal="center" vertical="center" wrapText="1"/>
    </xf>
    <xf numFmtId="0" fontId="4" fillId="0" borderId="54" xfId="0" applyFont="1" applyBorder="1" applyAlignment="1">
      <alignment vertical="center" wrapText="1"/>
    </xf>
    <xf numFmtId="0" fontId="67" fillId="33" borderId="0" xfId="0" applyFont="1" applyFill="1" applyAlignment="1">
      <alignment horizontal="center"/>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7" fillId="0" borderId="0" xfId="11175" applyFont="1" applyBorder="1" applyAlignment="1">
      <alignment horizontal="center" vertical="center" wrapText="1"/>
    </xf>
    <xf numFmtId="0" fontId="4" fillId="0" borderId="0" xfId="11175" applyFont="1" applyBorder="1"/>
    <xf numFmtId="0" fontId="51" fillId="33" borderId="0" xfId="11175" applyFont="1" applyFill="1" applyBorder="1"/>
    <xf numFmtId="0" fontId="7" fillId="0" borderId="0" xfId="11175" applyFont="1" applyBorder="1" applyAlignment="1">
      <alignment horizontal="center" vertical="center" wrapText="1"/>
    </xf>
    <xf numFmtId="0" fontId="18" fillId="0" borderId="0" xfId="11175" applyFont="1" applyBorder="1" applyAlignment="1">
      <alignment vertical="center" wrapText="1"/>
    </xf>
    <xf numFmtId="0" fontId="7" fillId="0" borderId="50" xfId="11175" applyFont="1" applyBorder="1" applyAlignment="1">
      <alignment horizontal="left" vertical="center" wrapText="1"/>
    </xf>
    <xf numFmtId="0" fontId="18" fillId="0" borderId="0" xfId="11175" applyBorder="1" applyAlignment="1">
      <alignment vertical="center" wrapText="1"/>
    </xf>
    <xf numFmtId="0" fontId="4" fillId="0" borderId="0" xfId="11175" applyFont="1" applyBorder="1" applyAlignment="1">
      <alignment horizontal="left" vertical="center" wrapText="1"/>
    </xf>
    <xf numFmtId="0" fontId="5" fillId="0" borderId="31" xfId="11175" applyFont="1" applyBorder="1" applyAlignment="1">
      <alignment horizontal="left" vertical="center" wrapText="1"/>
    </xf>
    <xf numFmtId="0" fontId="4" fillId="33" borderId="0" xfId="11175" applyFont="1" applyFill="1" applyBorder="1" applyAlignment="1">
      <alignment vertical="center" wrapText="1"/>
    </xf>
    <xf numFmtId="0" fontId="4" fillId="0" borderId="0" xfId="11175" applyFont="1" applyFill="1" applyBorder="1" applyAlignment="1">
      <alignment vertical="center" wrapText="1"/>
    </xf>
    <xf numFmtId="0" fontId="7" fillId="0" borderId="0" xfId="11175" applyFont="1" applyBorder="1" applyAlignment="1">
      <alignment horizontal="center" vertical="center"/>
    </xf>
    <xf numFmtId="0" fontId="4" fillId="0" borderId="0" xfId="11175" applyFont="1" applyBorder="1" applyAlignment="1">
      <alignment horizontal="left" vertical="center" wrapText="1"/>
    </xf>
    <xf numFmtId="0" fontId="7" fillId="0" borderId="56" xfId="11175" applyFont="1" applyBorder="1" applyAlignment="1">
      <alignment horizontal="center" vertical="center" wrapText="1"/>
    </xf>
    <xf numFmtId="0" fontId="4" fillId="0" borderId="74" xfId="11175" applyFont="1" applyBorder="1" applyAlignment="1">
      <alignment horizontal="left" vertical="top" wrapText="1"/>
    </xf>
    <xf numFmtId="0" fontId="75" fillId="0" borderId="14" xfId="0" applyFont="1" applyBorder="1" applyAlignment="1">
      <alignment vertical="center" wrapText="1"/>
    </xf>
    <xf numFmtId="0" fontId="75" fillId="0" borderId="15" xfId="0" applyFont="1" applyBorder="1" applyAlignment="1">
      <alignment vertical="center" wrapText="1"/>
    </xf>
    <xf numFmtId="0" fontId="75" fillId="0" borderId="27" xfId="0" applyFont="1" applyBorder="1" applyAlignment="1">
      <alignment vertical="top" wrapText="1"/>
    </xf>
    <xf numFmtId="0" fontId="75" fillId="0" borderId="28" xfId="0" applyFont="1" applyBorder="1" applyAlignment="1">
      <alignment vertical="top" wrapText="1"/>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27" xfId="0" applyFont="1" applyBorder="1" applyAlignment="1">
      <alignment horizontal="center" vertical="top" wrapText="1"/>
    </xf>
    <xf numFmtId="0" fontId="75" fillId="0" borderId="28" xfId="0" applyFont="1" applyBorder="1" applyAlignment="1">
      <alignment horizontal="center" vertical="top" wrapText="1"/>
    </xf>
    <xf numFmtId="0" fontId="75" fillId="0" borderId="27" xfId="0" applyFont="1" applyBorder="1" applyAlignment="1">
      <alignment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14" xfId="0" applyFont="1" applyBorder="1"/>
    <xf numFmtId="0" fontId="75" fillId="0" borderId="15" xfId="0" applyFont="1" applyBorder="1"/>
    <xf numFmtId="0" fontId="75" fillId="0" borderId="27" xfId="0" applyFont="1" applyBorder="1"/>
    <xf numFmtId="0" fontId="75" fillId="0" borderId="28" xfId="0" applyFont="1" applyBorder="1"/>
    <xf numFmtId="0" fontId="75" fillId="0" borderId="14" xfId="0" applyFont="1" applyBorder="1" applyAlignment="1">
      <alignment horizontal="center"/>
    </xf>
    <xf numFmtId="0" fontId="75" fillId="0" borderId="15" xfId="0" applyFont="1" applyBorder="1" applyAlignment="1">
      <alignment horizontal="center"/>
    </xf>
    <xf numFmtId="0" fontId="75" fillId="0" borderId="27" xfId="0" applyFont="1" applyBorder="1" applyAlignment="1">
      <alignment horizontal="center"/>
    </xf>
    <xf numFmtId="0" fontId="75" fillId="0" borderId="28" xfId="0" applyFont="1" applyBorder="1" applyAlignment="1">
      <alignment horizontal="center"/>
    </xf>
    <xf numFmtId="0" fontId="75" fillId="33" borderId="15" xfId="0" applyFont="1" applyFill="1" applyBorder="1" applyAlignment="1">
      <alignment horizontal="center" vertical="center" wrapText="1"/>
    </xf>
    <xf numFmtId="0" fontId="75" fillId="0" borderId="46" xfId="0" applyFont="1" applyBorder="1" applyAlignment="1">
      <alignment horizontal="center" vertical="center" wrapText="1"/>
    </xf>
    <xf numFmtId="0" fontId="75" fillId="33" borderId="61" xfId="0" applyFont="1" applyFill="1" applyBorder="1" applyAlignment="1">
      <alignment horizontal="center" vertical="center" wrapText="1"/>
    </xf>
    <xf numFmtId="0" fontId="75" fillId="33" borderId="28" xfId="0" applyFont="1" applyFill="1" applyBorder="1" applyAlignment="1">
      <alignment horizontal="center" vertical="center" wrapText="1"/>
    </xf>
    <xf numFmtId="0" fontId="67" fillId="0" borderId="49" xfId="0" applyFont="1" applyBorder="1" applyAlignment="1">
      <alignment horizontal="center"/>
    </xf>
    <xf numFmtId="0" fontId="76" fillId="33" borderId="15" xfId="0" applyFont="1" applyFill="1" applyBorder="1" applyAlignment="1">
      <alignment horizontal="center" vertical="center"/>
    </xf>
    <xf numFmtId="0" fontId="75" fillId="0" borderId="28" xfId="0" applyFont="1" applyBorder="1" applyAlignment="1">
      <alignment horizontal="center" vertical="center"/>
    </xf>
    <xf numFmtId="0" fontId="75" fillId="0" borderId="51" xfId="0" applyFont="1" applyBorder="1" applyAlignment="1">
      <alignment horizontal="center" vertical="center" wrapText="1"/>
    </xf>
    <xf numFmtId="0" fontId="75" fillId="0" borderId="53"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49" xfId="0" applyFont="1" applyBorder="1" applyAlignment="1">
      <alignment horizontal="center" vertical="center"/>
    </xf>
    <xf numFmtId="0" fontId="67" fillId="0" borderId="49" xfId="0" applyFont="1" applyBorder="1" applyAlignment="1">
      <alignment horizontal="center" vertical="center"/>
    </xf>
    <xf numFmtId="0" fontId="67" fillId="0" borderId="27" xfId="0" applyFont="1" applyBorder="1" applyAlignment="1">
      <alignment horizontal="center" vertical="center"/>
    </xf>
    <xf numFmtId="0" fontId="75" fillId="0" borderId="27" xfId="0" applyFont="1" applyBorder="1" applyAlignment="1">
      <alignment horizontal="center" vertical="center"/>
    </xf>
    <xf numFmtId="0" fontId="67" fillId="0" borderId="28" xfId="0" applyFont="1" applyBorder="1" applyAlignment="1">
      <alignment horizontal="center" vertical="center"/>
    </xf>
    <xf numFmtId="0" fontId="64" fillId="0" borderId="0" xfId="0" applyFont="1" applyBorder="1" applyAlignment="1">
      <alignment horizontal="center" vertical="top" wrapText="1"/>
    </xf>
    <xf numFmtId="0" fontId="7" fillId="0" borderId="31" xfId="0" applyFont="1" applyBorder="1" applyAlignment="1">
      <alignment horizontal="center" vertical="top" wrapText="1"/>
    </xf>
    <xf numFmtId="0" fontId="75" fillId="0" borderId="14" xfId="0" applyFont="1" applyBorder="1" applyAlignment="1">
      <alignment horizontal="center" wrapText="1"/>
    </xf>
    <xf numFmtId="0" fontId="75" fillId="0" borderId="15" xfId="0" applyFont="1" applyBorder="1" applyAlignment="1">
      <alignment horizontal="center" wrapText="1"/>
    </xf>
    <xf numFmtId="0" fontId="75" fillId="0" borderId="27" xfId="0" applyFont="1" applyBorder="1" applyAlignment="1">
      <alignment horizontal="center" wrapText="1"/>
    </xf>
    <xf numFmtId="0" fontId="75" fillId="0" borderId="28" xfId="0" applyFont="1" applyBorder="1" applyAlignment="1">
      <alignment horizontal="center" wrapText="1"/>
    </xf>
    <xf numFmtId="0" fontId="75" fillId="33" borderId="15" xfId="0" applyFont="1" applyFill="1" applyBorder="1" applyAlignment="1">
      <alignment horizontal="center" vertical="center"/>
    </xf>
    <xf numFmtId="0" fontId="80" fillId="0" borderId="27" xfId="0" applyFont="1" applyBorder="1" applyAlignment="1">
      <alignment horizontal="center" vertical="center"/>
    </xf>
    <xf numFmtId="0" fontId="79" fillId="0" borderId="27"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15"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75" fillId="0" borderId="28" xfId="0" applyFont="1" applyBorder="1" applyAlignment="1">
      <alignment vertical="center" wrapText="1"/>
    </xf>
    <xf numFmtId="0" fontId="75" fillId="0" borderId="51" xfId="0" applyFont="1" applyBorder="1" applyAlignment="1">
      <alignment vertical="center" wrapText="1"/>
    </xf>
    <xf numFmtId="0" fontId="75" fillId="0" borderId="53" xfId="0" applyFont="1" applyBorder="1" applyAlignment="1">
      <alignment vertical="center" wrapText="1"/>
    </xf>
    <xf numFmtId="3" fontId="75" fillId="0" borderId="14" xfId="0" applyNumberFormat="1" applyFont="1" applyBorder="1" applyAlignment="1">
      <alignment horizontal="center" vertical="center" wrapText="1"/>
    </xf>
    <xf numFmtId="3" fontId="75" fillId="0" borderId="27" xfId="0" applyNumberFormat="1" applyFont="1" applyBorder="1" applyAlignment="1">
      <alignment horizontal="center" vertical="center" wrapText="1"/>
    </xf>
    <xf numFmtId="0" fontId="4" fillId="0" borderId="27" xfId="0" applyFont="1" applyBorder="1" applyAlignment="1">
      <alignment horizontal="right" vertical="center"/>
    </xf>
    <xf numFmtId="3" fontId="75" fillId="0" borderId="27" xfId="0" applyNumberFormat="1" applyFont="1" applyBorder="1" applyAlignment="1">
      <alignment horizontal="center" vertical="center"/>
    </xf>
    <xf numFmtId="0" fontId="79" fillId="0" borderId="49" xfId="0" applyFont="1" applyBorder="1" applyAlignment="1">
      <alignment horizontal="center" vertical="center" wrapText="1"/>
    </xf>
    <xf numFmtId="166" fontId="79" fillId="0" borderId="27" xfId="0" applyNumberFormat="1" applyFont="1" applyBorder="1" applyAlignment="1">
      <alignment horizontal="center" vertical="center" wrapText="1"/>
    </xf>
    <xf numFmtId="3" fontId="7" fillId="0" borderId="0" xfId="0" applyNumberFormat="1" applyFont="1" applyBorder="1" applyAlignment="1">
      <alignment vertical="center" wrapText="1"/>
    </xf>
    <xf numFmtId="3" fontId="75" fillId="0" borderId="28" xfId="0" applyNumberFormat="1" applyFont="1" applyBorder="1" applyAlignment="1">
      <alignment horizontal="center" vertical="center"/>
    </xf>
    <xf numFmtId="0" fontId="75" fillId="0" borderId="15" xfId="0" applyFont="1" applyBorder="1" applyAlignment="1">
      <alignment horizontal="center" vertical="center"/>
    </xf>
    <xf numFmtId="0" fontId="75" fillId="0" borderId="14" xfId="0" applyFont="1" applyBorder="1" applyAlignment="1">
      <alignment horizontal="center" vertical="center"/>
    </xf>
    <xf numFmtId="0" fontId="79" fillId="33" borderId="15" xfId="0" applyFont="1" applyFill="1" applyBorder="1" applyAlignment="1">
      <alignment horizontal="center" vertical="center" wrapText="1"/>
    </xf>
    <xf numFmtId="0" fontId="75" fillId="0" borderId="14" xfId="11175" applyFont="1" applyBorder="1" applyAlignment="1">
      <alignment vertical="center" wrapText="1"/>
    </xf>
    <xf numFmtId="0" fontId="75" fillId="0" borderId="15" xfId="11175" applyFont="1" applyBorder="1" applyAlignment="1">
      <alignment vertical="center" wrapText="1"/>
    </xf>
    <xf numFmtId="0" fontId="75" fillId="0" borderId="27" xfId="11175" applyFont="1" applyBorder="1" applyAlignment="1">
      <alignment horizontal="center" vertical="center" wrapText="1"/>
    </xf>
    <xf numFmtId="0" fontId="75" fillId="0" borderId="28" xfId="11175" applyFont="1" applyBorder="1" applyAlignment="1">
      <alignment horizontal="center" vertical="center" wrapText="1"/>
    </xf>
    <xf numFmtId="0" fontId="75" fillId="0" borderId="14" xfId="11175" applyFont="1" applyBorder="1" applyAlignment="1">
      <alignment horizontal="center" vertical="center" wrapText="1"/>
    </xf>
    <xf numFmtId="0" fontId="75" fillId="0" borderId="15" xfId="11175" applyFont="1" applyBorder="1" applyAlignment="1">
      <alignment horizontal="center" vertical="center" wrapText="1"/>
    </xf>
    <xf numFmtId="0" fontId="75" fillId="0" borderId="27" xfId="11175" applyFont="1" applyBorder="1" applyAlignment="1">
      <alignment vertical="center" wrapText="1"/>
    </xf>
    <xf numFmtId="0" fontId="75" fillId="0" borderId="28" xfId="11175" applyFont="1" applyBorder="1" applyAlignment="1">
      <alignment vertical="center" wrapText="1"/>
    </xf>
    <xf numFmtId="0" fontId="75" fillId="0" borderId="51" xfId="11175" applyFont="1" applyBorder="1" applyAlignment="1">
      <alignment vertical="center" wrapText="1"/>
    </xf>
    <xf numFmtId="0" fontId="75" fillId="0" borderId="53" xfId="11175" applyFont="1" applyBorder="1" applyAlignment="1">
      <alignment vertical="center" wrapText="1"/>
    </xf>
    <xf numFmtId="0" fontId="75" fillId="0" borderId="14" xfId="11175" applyFont="1" applyBorder="1" applyAlignment="1">
      <alignment horizontal="center"/>
    </xf>
    <xf numFmtId="3" fontId="75" fillId="0" borderId="15" xfId="11175" applyNumberFormat="1" applyFont="1" applyBorder="1" applyAlignment="1">
      <alignment horizontal="center" vertical="center"/>
    </xf>
    <xf numFmtId="0" fontId="75" fillId="0" borderId="14" xfId="11175" applyFont="1" applyBorder="1"/>
    <xf numFmtId="0" fontId="75" fillId="0" borderId="15" xfId="11175" applyFont="1" applyBorder="1"/>
    <xf numFmtId="0" fontId="75" fillId="0" borderId="27" xfId="11175" applyFont="1" applyBorder="1"/>
    <xf numFmtId="0" fontId="75" fillId="0" borderId="28" xfId="11175" applyFont="1" applyBorder="1"/>
    <xf numFmtId="0" fontId="75" fillId="0" borderId="46" xfId="11175" applyFont="1" applyBorder="1" applyAlignment="1">
      <alignment horizontal="center" vertical="center" wrapText="1"/>
    </xf>
    <xf numFmtId="3" fontId="75" fillId="0" borderId="27" xfId="11175" applyNumberFormat="1" applyFont="1" applyBorder="1" applyAlignment="1">
      <alignment horizontal="center" vertical="center"/>
    </xf>
    <xf numFmtId="0" fontId="75" fillId="0" borderId="27" xfId="11175" applyFont="1" applyBorder="1" applyAlignment="1">
      <alignment horizontal="center" vertical="center"/>
    </xf>
    <xf numFmtId="0" fontId="67" fillId="0" borderId="49" xfId="11175" applyFont="1" applyBorder="1" applyAlignment="1">
      <alignment horizontal="center" vertical="center"/>
    </xf>
    <xf numFmtId="0" fontId="75" fillId="0" borderId="28" xfId="11175" applyFont="1" applyBorder="1" applyAlignment="1">
      <alignment horizontal="center" vertical="center"/>
    </xf>
    <xf numFmtId="0" fontId="75" fillId="33" borderId="15" xfId="0" applyFont="1" applyFill="1" applyBorder="1" applyAlignment="1">
      <alignment vertical="center" wrapText="1"/>
    </xf>
    <xf numFmtId="0" fontId="76" fillId="33" borderId="15" xfId="0" applyFont="1" applyFill="1" applyBorder="1"/>
    <xf numFmtId="0" fontId="4" fillId="33" borderId="14" xfId="11175" applyFont="1" applyFill="1" applyBorder="1" applyAlignment="1">
      <alignment vertical="center" wrapText="1"/>
    </xf>
    <xf numFmtId="0" fontId="83" fillId="33" borderId="14" xfId="11175" applyFont="1" applyFill="1" applyBorder="1" applyAlignment="1">
      <alignment horizontal="center" vertical="center" wrapText="1"/>
    </xf>
    <xf numFmtId="0" fontId="75" fillId="0" borderId="27" xfId="11175" applyFont="1" applyBorder="1" applyAlignment="1">
      <alignment horizontal="center" vertical="top" wrapText="1"/>
    </xf>
    <xf numFmtId="0" fontId="75" fillId="0" borderId="28" xfId="11175" applyFont="1" applyBorder="1" applyAlignment="1">
      <alignment horizontal="center" vertical="top" wrapText="1"/>
    </xf>
    <xf numFmtId="0" fontId="75" fillId="33" borderId="14" xfId="11175" applyFont="1" applyFill="1" applyBorder="1" applyAlignment="1">
      <alignment horizontal="center" vertical="center" wrapText="1"/>
    </xf>
    <xf numFmtId="0" fontId="75" fillId="33" borderId="15" xfId="11175" applyFont="1" applyFill="1" applyBorder="1" applyAlignment="1">
      <alignment horizontal="center" vertical="center" wrapText="1"/>
    </xf>
    <xf numFmtId="0" fontId="4" fillId="33" borderId="13" xfId="11175" applyFont="1" applyFill="1" applyBorder="1" applyAlignment="1">
      <alignment vertical="center" wrapText="1"/>
    </xf>
    <xf numFmtId="0" fontId="75" fillId="33" borderId="27" xfId="11175" applyFont="1" applyFill="1" applyBorder="1" applyAlignment="1">
      <alignment horizontal="center" vertical="center" wrapText="1"/>
    </xf>
    <xf numFmtId="0" fontId="75" fillId="33" borderId="14" xfId="11175" applyFont="1" applyFill="1" applyBorder="1" applyAlignment="1">
      <alignment horizontal="center" vertical="center"/>
    </xf>
    <xf numFmtId="0" fontId="75" fillId="33" borderId="15" xfId="11175" applyFont="1" applyFill="1" applyBorder="1" applyAlignment="1">
      <alignment horizontal="center" vertical="center"/>
    </xf>
    <xf numFmtId="0" fontId="75" fillId="33" borderId="27" xfId="11175" applyFont="1" applyFill="1" applyBorder="1" applyAlignment="1">
      <alignment horizontal="center" vertical="center"/>
    </xf>
    <xf numFmtId="0" fontId="75" fillId="33" borderId="28" xfId="11175" applyFont="1" applyFill="1" applyBorder="1" applyAlignment="1">
      <alignment horizontal="center" vertical="center"/>
    </xf>
    <xf numFmtId="0" fontId="75" fillId="0" borderId="46" xfId="0" applyFont="1" applyFill="1" applyBorder="1" applyAlignment="1">
      <alignment horizontal="center" vertical="center" wrapText="1"/>
    </xf>
    <xf numFmtId="0" fontId="75" fillId="0" borderId="61"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33" borderId="28" xfId="0" applyFont="1" applyFill="1" applyBorder="1" applyAlignment="1">
      <alignment vertical="center" wrapText="1"/>
    </xf>
    <xf numFmtId="0" fontId="75" fillId="33" borderId="27" xfId="0" applyFont="1" applyFill="1" applyBorder="1" applyAlignment="1">
      <alignment horizontal="center" vertical="center" wrapText="1"/>
    </xf>
    <xf numFmtId="0" fontId="75" fillId="33" borderId="27" xfId="0" applyFont="1" applyFill="1" applyBorder="1" applyAlignment="1">
      <alignment horizontal="center" vertical="center"/>
    </xf>
    <xf numFmtId="0" fontId="67" fillId="33" borderId="49" xfId="0" applyFont="1" applyFill="1" applyBorder="1" applyAlignment="1">
      <alignment horizontal="center" vertical="center"/>
    </xf>
    <xf numFmtId="21" fontId="79" fillId="33" borderId="27" xfId="0" applyNumberFormat="1" applyFont="1" applyFill="1" applyBorder="1" applyAlignment="1">
      <alignment horizontal="center" vertical="center"/>
    </xf>
    <xf numFmtId="0" fontId="67" fillId="33" borderId="28" xfId="0" applyFont="1" applyFill="1" applyBorder="1" applyAlignment="1">
      <alignment horizontal="center" vertical="center" wrapText="1"/>
    </xf>
    <xf numFmtId="0" fontId="67" fillId="0" borderId="14" xfId="0" applyFont="1" applyBorder="1"/>
    <xf numFmtId="0" fontId="75" fillId="33" borderId="46" xfId="0" applyFont="1" applyFill="1" applyBorder="1" applyAlignment="1">
      <alignment horizontal="center" vertical="center"/>
    </xf>
    <xf numFmtId="0" fontId="67" fillId="0" borderId="28" xfId="0" applyFont="1" applyBorder="1" applyAlignment="1">
      <alignment horizontal="center" vertical="center" wrapText="1"/>
    </xf>
    <xf numFmtId="0" fontId="75" fillId="0" borderId="18" xfId="0" applyFont="1" applyBorder="1" applyAlignment="1">
      <alignment vertical="center" wrapText="1"/>
    </xf>
    <xf numFmtId="0" fontId="75" fillId="0" borderId="18" xfId="0" applyFont="1" applyBorder="1" applyAlignment="1">
      <alignment horizontal="center" vertical="center" wrapText="1"/>
    </xf>
    <xf numFmtId="0" fontId="75" fillId="0" borderId="20" xfId="0" applyFont="1" applyBorder="1" applyAlignment="1">
      <alignment vertical="center" wrapText="1"/>
    </xf>
    <xf numFmtId="0" fontId="75" fillId="0" borderId="61" xfId="0" applyFont="1" applyBorder="1" applyAlignment="1">
      <alignment horizontal="center" vertical="center" wrapText="1"/>
    </xf>
    <xf numFmtId="0" fontId="79" fillId="0" borderId="0" xfId="0" applyFont="1" applyBorder="1" applyAlignment="1">
      <alignment vertical="center" wrapText="1"/>
    </xf>
    <xf numFmtId="0" fontId="81" fillId="33" borderId="15" xfId="0" applyFont="1" applyFill="1" applyBorder="1" applyAlignment="1">
      <alignment horizontal="center" vertical="center"/>
    </xf>
    <xf numFmtId="0" fontId="51" fillId="0" borderId="15" xfId="0" applyFont="1" applyBorder="1" applyAlignment="1">
      <alignment vertical="center" wrapText="1"/>
    </xf>
    <xf numFmtId="0" fontId="51" fillId="0" borderId="14" xfId="0" applyFont="1" applyBorder="1" applyAlignment="1">
      <alignment vertical="center" wrapText="1"/>
    </xf>
    <xf numFmtId="0" fontId="79" fillId="0" borderId="28" xfId="0" applyFont="1" applyBorder="1" applyAlignment="1">
      <alignment horizontal="center" vertical="center" wrapText="1"/>
    </xf>
    <xf numFmtId="0" fontId="4" fillId="0" borderId="15" xfId="0" applyFont="1" applyBorder="1" applyAlignment="1">
      <alignment horizontal="right" vertical="center" wrapText="1"/>
    </xf>
    <xf numFmtId="0" fontId="0" fillId="0" borderId="28" xfId="0" applyBorder="1" applyAlignment="1">
      <alignment horizontal="right" vertical="center" wrapText="1"/>
    </xf>
    <xf numFmtId="0" fontId="4" fillId="0" borderId="61" xfId="0" applyFont="1" applyBorder="1" applyAlignment="1">
      <alignment horizontal="right" vertical="top" wrapText="1"/>
    </xf>
    <xf numFmtId="0" fontId="7" fillId="33" borderId="0"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4" fillId="33" borderId="48" xfId="0" applyFont="1" applyFill="1" applyBorder="1" applyAlignment="1">
      <alignment horizontal="left" vertical="top" wrapText="1"/>
    </xf>
    <xf numFmtId="0" fontId="4" fillId="33" borderId="31" xfId="0" applyFont="1" applyFill="1" applyBorder="1" applyAlignment="1">
      <alignment horizontal="left" vertical="top"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29"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30" xfId="0" applyFont="1" applyFill="1" applyBorder="1" applyAlignment="1">
      <alignment horizontal="left" vertical="top" wrapText="1"/>
    </xf>
    <xf numFmtId="0" fontId="7" fillId="33" borderId="15"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4" fillId="33" borderId="25"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4" fillId="33" borderId="0" xfId="0" applyFont="1" applyFill="1" applyBorder="1" applyAlignment="1">
      <alignment horizontal="left" vertical="top" wrapText="1"/>
    </xf>
    <xf numFmtId="0" fontId="4" fillId="33" borderId="25" xfId="0" applyFont="1" applyFill="1" applyBorder="1" applyAlignment="1">
      <alignment horizontal="left" vertical="top" wrapText="1"/>
    </xf>
    <xf numFmtId="0" fontId="45"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32" xfId="0" applyFont="1" applyFill="1" applyBorder="1" applyAlignment="1">
      <alignment horizontal="left" vertical="center" wrapText="1"/>
    </xf>
    <xf numFmtId="0" fontId="7" fillId="0" borderId="15" xfId="0" applyFont="1" applyBorder="1" applyAlignment="1">
      <alignment horizontal="center" vertical="center" wrapText="1"/>
    </xf>
    <xf numFmtId="0" fontId="75" fillId="33" borderId="49" xfId="0" applyFont="1" applyFill="1" applyBorder="1" applyAlignment="1">
      <alignment horizontal="center" vertical="top" wrapText="1"/>
    </xf>
    <xf numFmtId="0" fontId="75" fillId="33" borderId="31" xfId="0" applyFont="1" applyFill="1" applyBorder="1" applyAlignment="1">
      <alignment horizontal="center" vertical="top" wrapText="1"/>
    </xf>
    <xf numFmtId="0" fontId="75" fillId="33" borderId="14" xfId="0" applyFont="1" applyFill="1" applyBorder="1" applyAlignment="1">
      <alignment horizontal="center" vertical="center" wrapText="1"/>
    </xf>
    <xf numFmtId="0" fontId="83" fillId="33" borderId="56" xfId="0" applyFont="1" applyFill="1" applyBorder="1" applyAlignment="1">
      <alignment horizontal="center" vertical="center" wrapText="1"/>
    </xf>
    <xf numFmtId="0" fontId="83" fillId="33" borderId="55"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85" fillId="33" borderId="14" xfId="0" applyFont="1" applyFill="1" applyBorder="1" applyAlignment="1">
      <alignment horizontal="center" vertical="center" wrapText="1"/>
    </xf>
    <xf numFmtId="0" fontId="75" fillId="33" borderId="28" xfId="0" applyFont="1" applyFill="1" applyBorder="1" applyAlignment="1">
      <alignment horizontal="center" vertical="center"/>
    </xf>
    <xf numFmtId="0" fontId="85" fillId="33" borderId="28" xfId="0" applyFont="1" applyFill="1" applyBorder="1" applyAlignment="1">
      <alignment horizontal="center" vertical="center" wrapText="1"/>
    </xf>
    <xf numFmtId="0" fontId="85" fillId="33" borderId="27"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68" fillId="33" borderId="0" xfId="0" applyFont="1" applyFill="1" applyAlignment="1">
      <alignment horizontal="center" vertical="center" wrapText="1"/>
    </xf>
    <xf numFmtId="0" fontId="7" fillId="33" borderId="56" xfId="0" applyFont="1" applyFill="1" applyBorder="1" applyAlignment="1">
      <alignment vertical="center" wrapText="1"/>
    </xf>
    <xf numFmtId="0" fontId="7" fillId="33" borderId="55" xfId="0" applyFont="1" applyFill="1" applyBorder="1" applyAlignment="1">
      <alignment vertical="center" wrapText="1"/>
    </xf>
    <xf numFmtId="0" fontId="83" fillId="33" borderId="62" xfId="0" applyFont="1" applyFill="1" applyBorder="1" applyAlignment="1">
      <alignment horizontal="center" vertical="center" wrapText="1"/>
    </xf>
    <xf numFmtId="0" fontId="75" fillId="33" borderId="28" xfId="0" applyFont="1" applyFill="1" applyBorder="1" applyAlignment="1">
      <alignment horizontal="center"/>
    </xf>
    <xf numFmtId="0" fontId="75" fillId="33" borderId="27" xfId="0" applyFont="1" applyFill="1" applyBorder="1" applyAlignment="1">
      <alignment horizontal="center"/>
    </xf>
    <xf numFmtId="0" fontId="85" fillId="33" borderId="46" xfId="0" applyFont="1" applyFill="1" applyBorder="1" applyAlignment="1">
      <alignment horizontal="center" vertical="center" wrapText="1"/>
    </xf>
    <xf numFmtId="0" fontId="75" fillId="33" borderId="15" xfId="0" applyFont="1" applyFill="1" applyBorder="1" applyAlignment="1">
      <alignment horizontal="center"/>
    </xf>
    <xf numFmtId="0" fontId="75" fillId="33" borderId="14" xfId="0" applyFont="1" applyFill="1" applyBorder="1" applyAlignment="1">
      <alignment horizontal="center"/>
    </xf>
    <xf numFmtId="0" fontId="83" fillId="33" borderId="12"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83" fillId="33" borderId="15" xfId="0" applyFont="1" applyFill="1" applyBorder="1" applyAlignment="1">
      <alignment horizontal="center"/>
    </xf>
    <xf numFmtId="0" fontId="83" fillId="33" borderId="14" xfId="0" applyFont="1" applyFill="1" applyBorder="1" applyAlignment="1">
      <alignment horizontal="center" vertical="center" wrapText="1"/>
    </xf>
    <xf numFmtId="0" fontId="75" fillId="33" borderId="53" xfId="0" applyFont="1" applyFill="1" applyBorder="1" applyAlignment="1">
      <alignment horizontal="center" vertical="center" wrapText="1"/>
    </xf>
    <xf numFmtId="0" fontId="75" fillId="33" borderId="24" xfId="0" applyFont="1" applyFill="1" applyBorder="1" applyAlignment="1">
      <alignment horizontal="center" vertical="center" wrapText="1"/>
    </xf>
    <xf numFmtId="0" fontId="75" fillId="33" borderId="53" xfId="0" applyFont="1" applyFill="1" applyBorder="1" applyAlignment="1">
      <alignment horizontal="center"/>
    </xf>
    <xf numFmtId="0" fontId="75" fillId="33" borderId="52" xfId="0" applyFont="1" applyFill="1" applyBorder="1" applyAlignment="1">
      <alignment horizontal="center" vertical="center" wrapText="1"/>
    </xf>
    <xf numFmtId="0" fontId="75" fillId="33" borderId="51"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83" fillId="33" borderId="34" xfId="0" applyFont="1" applyFill="1" applyBorder="1" applyAlignment="1">
      <alignment horizontal="center" vertical="center" wrapText="1"/>
    </xf>
    <xf numFmtId="0" fontId="83" fillId="33" borderId="33" xfId="0" applyFont="1" applyFill="1" applyBorder="1" applyAlignment="1">
      <alignment horizontal="center" vertical="center" wrapText="1"/>
    </xf>
    <xf numFmtId="0" fontId="85" fillId="33" borderId="24" xfId="0" applyFont="1" applyFill="1" applyBorder="1" applyAlignment="1">
      <alignment horizontal="center" vertical="center" wrapText="1"/>
    </xf>
    <xf numFmtId="0" fontId="83" fillId="33" borderId="12" xfId="0" applyFont="1" applyFill="1" applyBorder="1" applyAlignment="1">
      <alignment horizontal="center" vertical="top" wrapText="1"/>
    </xf>
    <xf numFmtId="0" fontId="83" fillId="33" borderId="11" xfId="0" applyFont="1" applyFill="1" applyBorder="1" applyAlignment="1">
      <alignment horizontal="center" vertical="top" wrapText="1"/>
    </xf>
    <xf numFmtId="0" fontId="85" fillId="33" borderId="15" xfId="0" applyFont="1" applyFill="1" applyBorder="1" applyAlignment="1">
      <alignment horizontal="center" vertical="center" wrapText="1"/>
    </xf>
    <xf numFmtId="0" fontId="4" fillId="33" borderId="54" xfId="0" applyFont="1" applyFill="1" applyBorder="1" applyAlignment="1">
      <alignment vertical="center" wrapText="1"/>
    </xf>
    <xf numFmtId="0" fontId="4" fillId="33" borderId="61" xfId="0" applyFont="1" applyFill="1" applyBorder="1" applyAlignment="1">
      <alignment horizontal="center" vertical="center" wrapText="1"/>
    </xf>
    <xf numFmtId="0" fontId="4" fillId="0" borderId="60" xfId="0" applyFont="1" applyBorder="1" applyAlignment="1">
      <alignment horizontal="left" vertical="center" wrapText="1"/>
    </xf>
    <xf numFmtId="0" fontId="4" fillId="0" borderId="46" xfId="0" applyFont="1" applyBorder="1" applyAlignment="1">
      <alignment horizontal="center" vertical="center" wrapText="1"/>
    </xf>
    <xf numFmtId="0" fontId="4" fillId="0" borderId="0" xfId="0" applyFont="1" applyBorder="1" applyAlignment="1">
      <alignment horizontal="left" vertical="top" wrapText="1"/>
    </xf>
    <xf numFmtId="0" fontId="4" fillId="0" borderId="6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9" xfId="0" applyFont="1" applyBorder="1" applyAlignment="1">
      <alignment horizontal="center" vertical="center" wrapText="1"/>
    </xf>
    <xf numFmtId="0" fontId="4" fillId="0" borderId="46" xfId="11120" applyFont="1" applyBorder="1" applyAlignment="1">
      <alignment horizontal="center" vertical="center" wrapText="1"/>
    </xf>
    <xf numFmtId="0" fontId="7" fillId="0" borderId="46" xfId="11120" applyFont="1" applyBorder="1" applyAlignment="1">
      <alignment horizontal="center" vertical="center" wrapText="1"/>
    </xf>
    <xf numFmtId="0" fontId="4" fillId="33" borderId="61" xfId="11120" applyFont="1" applyFill="1" applyBorder="1" applyAlignment="1">
      <alignment horizontal="center" vertical="center" wrapText="1"/>
    </xf>
    <xf numFmtId="0" fontId="4" fillId="33" borderId="53" xfId="11120" applyFont="1" applyFill="1" applyBorder="1" applyAlignment="1">
      <alignment horizontal="center" vertical="center" wrapText="1"/>
    </xf>
    <xf numFmtId="0" fontId="4" fillId="0" borderId="61"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left"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61" xfId="0" applyFont="1" applyBorder="1" applyAlignment="1">
      <alignment horizontal="center" vertical="center" wrapText="1"/>
    </xf>
    <xf numFmtId="0" fontId="75" fillId="33" borderId="24" xfId="0" applyFont="1" applyFill="1" applyBorder="1" applyAlignment="1">
      <alignment horizontal="center" wrapText="1"/>
    </xf>
    <xf numFmtId="0" fontId="75" fillId="33" borderId="47" xfId="0" applyFont="1" applyFill="1" applyBorder="1" applyAlignment="1">
      <alignment horizontal="center" wrapText="1"/>
    </xf>
    <xf numFmtId="3" fontId="75" fillId="33" borderId="15" xfId="0" applyNumberFormat="1" applyFont="1" applyFill="1" applyBorder="1" applyAlignment="1">
      <alignment horizontal="center" wrapText="1"/>
    </xf>
    <xf numFmtId="0" fontId="75" fillId="33" borderId="46" xfId="0" applyFont="1" applyFill="1" applyBorder="1" applyAlignment="1">
      <alignment horizontal="center" wrapText="1"/>
    </xf>
    <xf numFmtId="0" fontId="75" fillId="33" borderId="15" xfId="0" applyFont="1" applyFill="1" applyBorder="1" applyAlignment="1">
      <alignment horizontal="center" wrapText="1"/>
    </xf>
    <xf numFmtId="0" fontId="75" fillId="33" borderId="28" xfId="0" applyFont="1" applyFill="1" applyBorder="1" applyAlignment="1">
      <alignment horizontal="center" wrapText="1"/>
    </xf>
    <xf numFmtId="0" fontId="75" fillId="0" borderId="15" xfId="0" applyFont="1" applyFill="1" applyBorder="1" applyAlignment="1">
      <alignment horizontal="center" wrapText="1"/>
    </xf>
    <xf numFmtId="0" fontId="75" fillId="0" borderId="15" xfId="0" applyFont="1" applyBorder="1" applyAlignment="1">
      <alignment horizontal="center" vertical="top" wrapText="1"/>
    </xf>
    <xf numFmtId="0" fontId="75" fillId="0" borderId="23" xfId="0" applyFont="1" applyBorder="1" applyAlignment="1">
      <alignment horizontal="center" vertical="center" wrapText="1"/>
    </xf>
    <xf numFmtId="0" fontId="7" fillId="33" borderId="30" xfId="0" applyFont="1" applyFill="1" applyBorder="1" applyAlignment="1">
      <alignment horizontal="center" vertical="center" wrapText="1"/>
    </xf>
    <xf numFmtId="0" fontId="7" fillId="33" borderId="32" xfId="0" applyFont="1" applyFill="1" applyBorder="1" applyAlignment="1">
      <alignment horizontal="left" vertical="center" wrapText="1"/>
    </xf>
    <xf numFmtId="0" fontId="4" fillId="33" borderId="60" xfId="0" applyFont="1" applyFill="1" applyBorder="1" applyAlignment="1">
      <alignment horizontal="left" vertical="top" wrapText="1"/>
    </xf>
    <xf numFmtId="0" fontId="4" fillId="33" borderId="69" xfId="0" applyFont="1" applyFill="1" applyBorder="1" applyAlignment="1">
      <alignment horizontal="left" vertical="top" wrapText="1"/>
    </xf>
    <xf numFmtId="0" fontId="4" fillId="33" borderId="70" xfId="0" applyFont="1" applyFill="1" applyBorder="1" applyAlignment="1">
      <alignment horizontal="left" vertical="top" wrapText="1"/>
    </xf>
    <xf numFmtId="0" fontId="7" fillId="33" borderId="59" xfId="0" applyFont="1" applyFill="1" applyBorder="1" applyAlignment="1">
      <alignment horizontal="center" vertical="center" wrapText="1"/>
    </xf>
    <xf numFmtId="0" fontId="4" fillId="0" borderId="0" xfId="0" applyFont="1" applyBorder="1" applyAlignment="1">
      <alignment horizontal="left" vertical="top" wrapText="1"/>
    </xf>
    <xf numFmtId="0" fontId="7" fillId="0" borderId="15" xfId="11175" applyFont="1" applyBorder="1" applyAlignment="1">
      <alignment horizontal="center" vertical="center" wrapText="1"/>
    </xf>
    <xf numFmtId="0" fontId="75" fillId="0" borderId="24" xfId="0" applyFont="1" applyBorder="1" applyAlignment="1">
      <alignment horizontal="center" vertical="center" wrapText="1"/>
    </xf>
    <xf numFmtId="0" fontId="75" fillId="0" borderId="47" xfId="0" applyFont="1" applyBorder="1" applyAlignment="1">
      <alignment horizontal="center" vertical="center" wrapText="1"/>
    </xf>
    <xf numFmtId="0" fontId="75" fillId="0" borderId="45"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8"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8" xfId="0" applyFont="1" applyBorder="1" applyAlignment="1">
      <alignment horizontal="center" wrapText="1"/>
    </xf>
    <xf numFmtId="0" fontId="75" fillId="0" borderId="20" xfId="0" applyFont="1" applyBorder="1" applyAlignment="1">
      <alignment horizontal="center" wrapText="1"/>
    </xf>
    <xf numFmtId="0" fontId="75" fillId="0" borderId="52" xfId="0" applyFont="1" applyBorder="1" applyAlignment="1">
      <alignment horizontal="center" vertical="center" wrapText="1"/>
    </xf>
    <xf numFmtId="0" fontId="75" fillId="0" borderId="51" xfId="0" applyFont="1" applyBorder="1" applyAlignment="1">
      <alignment horizontal="center" vertical="center"/>
    </xf>
    <xf numFmtId="0" fontId="75" fillId="0" borderId="17" xfId="0" applyFont="1" applyBorder="1" applyAlignment="1">
      <alignment horizontal="center" vertical="center" wrapText="1"/>
    </xf>
    <xf numFmtId="0" fontId="75" fillId="33" borderId="14" xfId="0" applyFont="1" applyFill="1" applyBorder="1" applyAlignment="1">
      <alignment horizontal="center" vertical="center"/>
    </xf>
    <xf numFmtId="0" fontId="88" fillId="33" borderId="15" xfId="0" applyFont="1" applyFill="1" applyBorder="1" applyAlignment="1">
      <alignment horizontal="center" vertical="center"/>
    </xf>
    <xf numFmtId="0" fontId="75" fillId="0" borderId="61" xfId="0" applyFont="1" applyBorder="1" applyAlignment="1">
      <alignment horizontal="center" vertical="center"/>
    </xf>
    <xf numFmtId="4" fontId="75" fillId="0" borderId="15" xfId="0" applyNumberFormat="1" applyFont="1" applyFill="1" applyBorder="1" applyAlignment="1">
      <alignment horizontal="center" vertical="center"/>
    </xf>
    <xf numFmtId="4" fontId="75" fillId="0" borderId="15" xfId="0" applyNumberFormat="1" applyFont="1" applyBorder="1" applyAlignment="1">
      <alignment horizontal="center" vertical="center"/>
    </xf>
    <xf numFmtId="4" fontId="75" fillId="0" borderId="28" xfId="0" applyNumberFormat="1" applyFont="1" applyBorder="1" applyAlignment="1">
      <alignment horizontal="center" vertical="center"/>
    </xf>
    <xf numFmtId="0" fontId="75" fillId="33" borderId="14" xfId="0" applyFont="1" applyFill="1" applyBorder="1" applyAlignment="1">
      <alignment horizontal="center" wrapText="1"/>
    </xf>
    <xf numFmtId="0" fontId="75" fillId="33" borderId="27" xfId="0" applyFont="1" applyFill="1" applyBorder="1" applyAlignment="1">
      <alignment horizontal="center" wrapText="1"/>
    </xf>
    <xf numFmtId="3" fontId="75" fillId="33" borderId="61" xfId="0" applyNumberFormat="1" applyFont="1" applyFill="1" applyBorder="1" applyAlignment="1">
      <alignment horizontal="center" wrapText="1"/>
    </xf>
    <xf numFmtId="3" fontId="75" fillId="33" borderId="24" xfId="0" applyNumberFormat="1" applyFont="1" applyFill="1" applyBorder="1" applyAlignment="1">
      <alignment horizontal="center" wrapText="1"/>
    </xf>
    <xf numFmtId="167" fontId="75" fillId="33" borderId="14" xfId="0" applyNumberFormat="1" applyFont="1" applyFill="1" applyBorder="1" applyAlignment="1">
      <alignment horizontal="center" wrapText="1"/>
    </xf>
    <xf numFmtId="0" fontId="79" fillId="33" borderId="0" xfId="0" applyFont="1" applyFill="1" applyBorder="1" applyAlignment="1">
      <alignment horizontal="center" wrapText="1"/>
    </xf>
    <xf numFmtId="0" fontId="71" fillId="0" borderId="27" xfId="0" applyFont="1" applyBorder="1" applyAlignment="1">
      <alignment horizontal="center" vertical="center" wrapText="1"/>
    </xf>
    <xf numFmtId="0" fontId="71" fillId="0" borderId="27" xfId="0" applyFont="1" applyBorder="1" applyAlignment="1">
      <alignment horizontal="center" vertical="center"/>
    </xf>
    <xf numFmtId="0" fontId="68" fillId="0" borderId="49" xfId="0" applyFont="1" applyBorder="1" applyAlignment="1">
      <alignment horizontal="center" vertical="center"/>
    </xf>
    <xf numFmtId="0" fontId="67" fillId="33" borderId="28" xfId="0" applyFont="1" applyFill="1" applyBorder="1" applyAlignment="1">
      <alignment horizontal="center" vertical="center"/>
    </xf>
    <xf numFmtId="0" fontId="68" fillId="0" borderId="0" xfId="0" applyFont="1" applyAlignment="1">
      <alignment horizontal="center" wrapText="1"/>
    </xf>
    <xf numFmtId="0" fontId="75" fillId="33" borderId="24" xfId="0" applyFont="1" applyFill="1" applyBorder="1" applyAlignment="1">
      <alignment horizontal="center" vertical="center"/>
    </xf>
    <xf numFmtId="0" fontId="75" fillId="33" borderId="45" xfId="0" applyFont="1" applyFill="1" applyBorder="1" applyAlignment="1">
      <alignment horizontal="center" vertical="center"/>
    </xf>
    <xf numFmtId="0" fontId="67" fillId="0" borderId="14" xfId="0" applyFont="1" applyBorder="1" applyAlignment="1">
      <alignment horizontal="center" vertical="center"/>
    </xf>
    <xf numFmtId="0" fontId="71" fillId="0" borderId="0" xfId="0" applyFont="1" applyAlignment="1">
      <alignment horizontal="center" vertical="center" wrapText="1"/>
    </xf>
    <xf numFmtId="3" fontId="75" fillId="33" borderId="15" xfId="0" applyNumberFormat="1"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75" fillId="33" borderId="23" xfId="0" applyFont="1" applyFill="1" applyBorder="1" applyAlignment="1">
      <alignment horizontal="center" vertical="center" wrapText="1"/>
    </xf>
    <xf numFmtId="0" fontId="67" fillId="33" borderId="14" xfId="0" applyFont="1" applyFill="1" applyBorder="1" applyAlignment="1">
      <alignment horizontal="center" vertical="center"/>
    </xf>
    <xf numFmtId="0" fontId="67" fillId="33" borderId="15" xfId="0" applyFont="1" applyFill="1" applyBorder="1" applyAlignment="1">
      <alignment horizontal="center" vertical="center"/>
    </xf>
    <xf numFmtId="0" fontId="67" fillId="33" borderId="46"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14" xfId="0" applyFont="1" applyFill="1" applyBorder="1" applyAlignment="1">
      <alignment horizontal="center"/>
    </xf>
    <xf numFmtId="0" fontId="67" fillId="33" borderId="15" xfId="0" applyFont="1"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3" fontId="67" fillId="33" borderId="15" xfId="0" applyNumberFormat="1" applyFont="1" applyFill="1" applyBorder="1" applyAlignment="1">
      <alignment horizontal="center"/>
    </xf>
    <xf numFmtId="3" fontId="0" fillId="33" borderId="15" xfId="0" applyNumberFormat="1" applyFill="1" applyBorder="1" applyAlignment="1">
      <alignment horizontal="center"/>
    </xf>
    <xf numFmtId="0" fontId="67" fillId="33" borderId="27" xfId="0" applyFont="1" applyFill="1" applyBorder="1" applyAlignment="1">
      <alignment horizontal="center"/>
    </xf>
    <xf numFmtId="0" fontId="67" fillId="33" borderId="28" xfId="0" applyFont="1"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75" fillId="33" borderId="14" xfId="0" applyFont="1" applyFill="1" applyBorder="1" applyAlignment="1">
      <alignment vertical="center" wrapText="1"/>
    </xf>
    <xf numFmtId="0" fontId="75" fillId="33" borderId="18" xfId="0" applyFont="1" applyFill="1" applyBorder="1" applyAlignment="1">
      <alignment horizontal="center" vertical="center" wrapText="1"/>
    </xf>
    <xf numFmtId="0" fontId="75" fillId="33" borderId="27" xfId="0" applyFont="1" applyFill="1" applyBorder="1" applyAlignment="1">
      <alignment vertical="center" wrapText="1"/>
    </xf>
    <xf numFmtId="0" fontId="75" fillId="33" borderId="47" xfId="0" applyFont="1" applyFill="1" applyBorder="1" applyAlignment="1">
      <alignment vertical="center" wrapText="1"/>
    </xf>
    <xf numFmtId="0" fontId="75" fillId="33" borderId="24" xfId="0" applyFont="1" applyFill="1" applyBorder="1" applyAlignment="1">
      <alignment vertical="center" wrapText="1"/>
    </xf>
    <xf numFmtId="0" fontId="75" fillId="33" borderId="46" xfId="0" applyFont="1" applyFill="1" applyBorder="1" applyAlignment="1">
      <alignment vertical="center" wrapText="1"/>
    </xf>
    <xf numFmtId="0" fontId="75" fillId="33" borderId="45" xfId="0" applyFont="1" applyFill="1" applyBorder="1" applyAlignment="1">
      <alignment vertical="center" wrapText="1"/>
    </xf>
    <xf numFmtId="0" fontId="75" fillId="33" borderId="61" xfId="0" applyFont="1" applyFill="1" applyBorder="1" applyAlignment="1">
      <alignment vertical="center" wrapText="1"/>
    </xf>
    <xf numFmtId="0" fontId="90" fillId="33" borderId="14" xfId="0" applyFont="1" applyFill="1" applyBorder="1" applyAlignment="1">
      <alignment horizontal="center" vertical="center" wrapText="1"/>
    </xf>
    <xf numFmtId="0" fontId="75" fillId="33" borderId="20" xfId="0" applyFont="1" applyFill="1" applyBorder="1" applyAlignment="1">
      <alignment vertical="center" wrapText="1"/>
    </xf>
    <xf numFmtId="0" fontId="75" fillId="33" borderId="18" xfId="0" applyFont="1" applyFill="1" applyBorder="1" applyAlignment="1">
      <alignment vertical="center" wrapText="1"/>
    </xf>
    <xf numFmtId="0" fontId="75" fillId="33" borderId="23" xfId="0" applyFont="1" applyFill="1" applyBorder="1" applyAlignment="1">
      <alignment vertical="center" wrapText="1"/>
    </xf>
    <xf numFmtId="0" fontId="71" fillId="33" borderId="0" xfId="0" applyFont="1" applyFill="1" applyAlignment="1">
      <alignment horizontal="center" vertical="center" wrapText="1"/>
    </xf>
    <xf numFmtId="167" fontId="90" fillId="33" borderId="15" xfId="0" applyNumberFormat="1" applyFont="1" applyFill="1" applyBorder="1" applyAlignment="1">
      <alignment horizontal="center" vertical="center" wrapText="1"/>
    </xf>
    <xf numFmtId="167" fontId="75" fillId="33" borderId="18" xfId="0" applyNumberFormat="1"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73" fillId="33" borderId="14" xfId="0" applyFont="1" applyFill="1" applyBorder="1" applyAlignment="1">
      <alignment horizontal="center" vertical="center"/>
    </xf>
    <xf numFmtId="10" fontId="73" fillId="58" borderId="14" xfId="0" applyNumberFormat="1" applyFont="1" applyFill="1" applyBorder="1" applyAlignment="1">
      <alignment horizontal="center" vertical="center"/>
    </xf>
    <xf numFmtId="0" fontId="92" fillId="33" borderId="49" xfId="0" applyFont="1" applyFill="1" applyBorder="1" applyAlignment="1">
      <alignment horizontal="center" vertical="center" wrapText="1"/>
    </xf>
    <xf numFmtId="3" fontId="75" fillId="33" borderId="27" xfId="0" applyNumberFormat="1" applyFont="1" applyFill="1" applyBorder="1" applyAlignment="1">
      <alignment horizontal="center" vertical="center" wrapText="1"/>
    </xf>
    <xf numFmtId="3" fontId="75" fillId="33" borderId="27" xfId="0" applyNumberFormat="1" applyFont="1" applyFill="1" applyBorder="1" applyAlignment="1">
      <alignment horizontal="center" vertical="center"/>
    </xf>
    <xf numFmtId="0" fontId="75" fillId="33" borderId="45" xfId="0" applyFont="1" applyFill="1" applyBorder="1" applyAlignment="1">
      <alignment horizontal="center" vertical="center" wrapText="1"/>
    </xf>
    <xf numFmtId="0" fontId="75" fillId="33" borderId="45" xfId="0" applyFont="1" applyFill="1" applyBorder="1"/>
    <xf numFmtId="0" fontId="68" fillId="33" borderId="0" xfId="0" applyFont="1" applyFill="1" applyAlignment="1">
      <alignment horizontal="center" wrapText="1"/>
    </xf>
    <xf numFmtId="167" fontId="75" fillId="33" borderId="15" xfId="0" applyNumberFormat="1" applyFont="1" applyFill="1" applyBorder="1" applyAlignment="1">
      <alignment horizontal="center" vertical="center" wrapText="1"/>
    </xf>
    <xf numFmtId="0" fontId="75" fillId="0" borderId="46" xfId="0" applyFont="1" applyBorder="1" applyAlignment="1">
      <alignment vertical="center" wrapText="1"/>
    </xf>
    <xf numFmtId="0" fontId="75" fillId="0" borderId="61" xfId="0" applyFont="1" applyBorder="1" applyAlignment="1">
      <alignment vertical="center" wrapText="1"/>
    </xf>
    <xf numFmtId="0" fontId="75" fillId="0" borderId="24" xfId="0" applyFont="1" applyBorder="1" applyAlignment="1">
      <alignment vertical="center" wrapText="1"/>
    </xf>
    <xf numFmtId="3" fontId="75" fillId="0" borderId="15" xfId="0" applyNumberFormat="1" applyFont="1" applyBorder="1" applyAlignment="1">
      <alignment horizontal="center" vertical="center" wrapText="1"/>
    </xf>
    <xf numFmtId="3" fontId="75" fillId="0" borderId="18" xfId="0" applyNumberFormat="1" applyFont="1" applyBorder="1" applyAlignment="1">
      <alignment horizontal="center" vertical="center" wrapText="1"/>
    </xf>
    <xf numFmtId="3" fontId="75" fillId="0" borderId="14" xfId="0" applyNumberFormat="1" applyFont="1" applyBorder="1" applyAlignment="1">
      <alignment vertical="center" wrapText="1"/>
    </xf>
    <xf numFmtId="0" fontId="4" fillId="0" borderId="53" xfId="0" applyFont="1" applyBorder="1"/>
    <xf numFmtId="0" fontId="4" fillId="0" borderId="84" xfId="0" applyFont="1" applyBorder="1" applyAlignment="1">
      <alignment vertical="center" wrapText="1"/>
    </xf>
    <xf numFmtId="0" fontId="75" fillId="0" borderId="15" xfId="0" applyFont="1" applyBorder="1" applyAlignment="1">
      <alignment horizontal="left" vertical="top" wrapText="1"/>
    </xf>
    <xf numFmtId="3" fontId="75" fillId="0" borderId="15" xfId="0" applyNumberFormat="1" applyFont="1" applyBorder="1" applyAlignment="1">
      <alignment horizontal="center"/>
    </xf>
    <xf numFmtId="3" fontId="75" fillId="0" borderId="15" xfId="0" applyNumberFormat="1" applyFont="1" applyBorder="1" applyAlignment="1">
      <alignment horizontal="center" vertical="center"/>
    </xf>
    <xf numFmtId="3" fontId="75" fillId="33" borderId="24" xfId="0" applyNumberFormat="1" applyFont="1" applyFill="1" applyBorder="1" applyAlignment="1">
      <alignment horizontal="center" vertical="center" wrapText="1"/>
    </xf>
    <xf numFmtId="0" fontId="75" fillId="33" borderId="47" xfId="0" applyFont="1" applyFill="1" applyBorder="1" applyAlignment="1">
      <alignment horizontal="center" vertical="center" wrapText="1"/>
    </xf>
    <xf numFmtId="1" fontId="75" fillId="33" borderId="15" xfId="0" applyNumberFormat="1" applyFont="1" applyFill="1" applyBorder="1" applyAlignment="1">
      <alignment horizontal="center" vertical="center" wrapText="1"/>
    </xf>
    <xf numFmtId="3" fontId="67" fillId="0" borderId="49" xfId="0" applyNumberFormat="1" applyFont="1" applyBorder="1" applyAlignment="1">
      <alignment horizontal="center" vertical="center"/>
    </xf>
    <xf numFmtId="3" fontId="75" fillId="0" borderId="27" xfId="0" applyNumberFormat="1" applyFont="1" applyBorder="1" applyAlignment="1">
      <alignment vertical="center" wrapText="1"/>
    </xf>
    <xf numFmtId="3" fontId="75" fillId="0" borderId="27" xfId="0" applyNumberFormat="1" applyFont="1" applyBorder="1" applyAlignment="1">
      <alignment vertical="center"/>
    </xf>
    <xf numFmtId="3" fontId="67" fillId="0" borderId="49" xfId="0" applyNumberFormat="1" applyFont="1" applyBorder="1" applyAlignment="1">
      <alignment vertical="center"/>
    </xf>
    <xf numFmtId="3" fontId="75" fillId="0" borderId="46" xfId="0" applyNumberFormat="1" applyFont="1" applyBorder="1" applyAlignment="1">
      <alignment horizontal="center" vertical="center" wrapText="1"/>
    </xf>
    <xf numFmtId="0" fontId="68" fillId="0" borderId="0" xfId="0" applyFont="1" applyAlignment="1">
      <alignment horizontal="center" vertical="center" wrapText="1"/>
    </xf>
    <xf numFmtId="0" fontId="4" fillId="0" borderId="55" xfId="0" applyFont="1" applyBorder="1" applyAlignment="1">
      <alignment vertical="center" wrapText="1"/>
    </xf>
    <xf numFmtId="0" fontId="4" fillId="0" borderId="62" xfId="0" applyFont="1" applyBorder="1" applyAlignment="1">
      <alignment vertical="center" wrapText="1"/>
    </xf>
    <xf numFmtId="167" fontId="75" fillId="0" borderId="46" xfId="0" applyNumberFormat="1" applyFont="1" applyBorder="1" applyAlignment="1">
      <alignment horizontal="center" vertical="center" wrapText="1"/>
    </xf>
    <xf numFmtId="167" fontId="75" fillId="0" borderId="14" xfId="0" applyNumberFormat="1" applyFont="1" applyBorder="1" applyAlignment="1">
      <alignment horizontal="center" vertical="center" wrapText="1"/>
    </xf>
    <xf numFmtId="0" fontId="53" fillId="58" borderId="14" xfId="0" applyFont="1" applyFill="1" applyBorder="1" applyAlignment="1">
      <alignment horizontal="center" vertical="center"/>
    </xf>
    <xf numFmtId="0" fontId="79" fillId="0" borderId="14" xfId="0" applyFont="1" applyBorder="1" applyAlignment="1">
      <alignment horizontal="center" vertical="center"/>
    </xf>
    <xf numFmtId="0" fontId="84" fillId="0" borderId="14" xfId="0" applyFont="1" applyBorder="1" applyAlignment="1">
      <alignment horizontal="center" vertical="center"/>
    </xf>
    <xf numFmtId="0" fontId="73" fillId="0" borderId="14" xfId="0" applyFont="1" applyBorder="1" applyAlignment="1">
      <alignment horizontal="center" vertical="center"/>
    </xf>
    <xf numFmtId="3" fontId="75" fillId="0" borderId="14" xfId="0" applyNumberFormat="1" applyFont="1" applyBorder="1" applyAlignment="1">
      <alignment horizontal="center" vertical="center"/>
    </xf>
    <xf numFmtId="49" fontId="75" fillId="0" borderId="14" xfId="0" applyNumberFormat="1" applyFont="1" applyBorder="1" applyAlignment="1">
      <alignment horizontal="right" vertical="center" wrapText="1"/>
    </xf>
    <xf numFmtId="0" fontId="68" fillId="0" borderId="28" xfId="0" applyFont="1" applyBorder="1" applyAlignment="1">
      <alignment horizontal="center" vertical="center" wrapText="1"/>
    </xf>
    <xf numFmtId="0" fontId="68" fillId="0" borderId="27" xfId="0" applyFont="1" applyBorder="1" applyAlignment="1">
      <alignment horizontal="center" vertical="center"/>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5" fillId="0" borderId="27" xfId="0" applyFont="1" applyFill="1" applyBorder="1" applyAlignment="1">
      <alignment horizontal="center" vertical="center" wrapText="1"/>
    </xf>
    <xf numFmtId="0" fontId="67" fillId="0" borderId="47" xfId="0" applyFont="1" applyBorder="1" applyAlignment="1">
      <alignment horizontal="center" vertical="center" wrapText="1"/>
    </xf>
    <xf numFmtId="0" fontId="75" fillId="0" borderId="24" xfId="0" applyFont="1" applyFill="1" applyBorder="1" applyAlignment="1">
      <alignment horizontal="center" vertical="center" wrapText="1"/>
    </xf>
    <xf numFmtId="0" fontId="75" fillId="0" borderId="45" xfId="0" applyFont="1" applyBorder="1" applyAlignment="1">
      <alignment horizontal="center" vertical="center"/>
    </xf>
    <xf numFmtId="21" fontId="75" fillId="58" borderId="27" xfId="0" applyNumberFormat="1" applyFont="1" applyFill="1" applyBorder="1" applyAlignment="1">
      <alignment horizontal="center" vertical="center"/>
    </xf>
    <xf numFmtId="10" fontId="67" fillId="58" borderId="49" xfId="0" applyNumberFormat="1" applyFont="1" applyFill="1" applyBorder="1" applyAlignment="1">
      <alignment horizontal="center" vertical="center" wrapText="1"/>
    </xf>
    <xf numFmtId="0" fontId="94" fillId="0" borderId="0" xfId="0" applyFont="1" applyAlignment="1">
      <alignment wrapText="1"/>
    </xf>
    <xf numFmtId="0" fontId="68" fillId="0" borderId="0" xfId="0" applyFont="1" applyBorder="1" applyAlignment="1">
      <alignment horizontal="center" vertical="center"/>
    </xf>
    <xf numFmtId="0" fontId="71" fillId="0" borderId="0" xfId="0" applyFont="1" applyAlignment="1">
      <alignment horizontal="center" vertical="center"/>
    </xf>
    <xf numFmtId="0" fontId="75" fillId="0" borderId="15" xfId="0" applyNumberFormat="1" applyFont="1" applyBorder="1" applyAlignment="1">
      <alignment horizontal="center" vertical="center"/>
    </xf>
    <xf numFmtId="167" fontId="75" fillId="0" borderId="15" xfId="0" applyNumberFormat="1" applyFont="1" applyBorder="1" applyAlignment="1">
      <alignment horizontal="center" vertical="center" wrapText="1"/>
    </xf>
    <xf numFmtId="0" fontId="75" fillId="0" borderId="18" xfId="0" applyFont="1" applyFill="1" applyBorder="1" applyAlignment="1">
      <alignment horizontal="center" vertical="center" wrapText="1"/>
    </xf>
    <xf numFmtId="0" fontId="75" fillId="0" borderId="47"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52" xfId="0" applyFont="1" applyBorder="1" applyAlignment="1">
      <alignment vertical="center" wrapText="1"/>
    </xf>
    <xf numFmtId="0" fontId="75" fillId="0" borderId="17" xfId="0" applyFont="1" applyBorder="1" applyAlignment="1">
      <alignment vertical="center" wrapText="1"/>
    </xf>
    <xf numFmtId="0" fontId="75" fillId="0" borderId="45" xfId="0" applyFont="1" applyFill="1" applyBorder="1" applyAlignment="1">
      <alignment horizontal="center" vertical="center" wrapText="1"/>
    </xf>
    <xf numFmtId="0" fontId="75" fillId="0" borderId="14" xfId="0" applyFont="1" applyFill="1" applyBorder="1" applyAlignment="1">
      <alignment vertical="center" wrapText="1"/>
    </xf>
    <xf numFmtId="167" fontId="83" fillId="0" borderId="14" xfId="0" applyNumberFormat="1" applyFont="1" applyFill="1" applyBorder="1" applyAlignment="1">
      <alignment horizontal="center" vertical="center"/>
    </xf>
    <xf numFmtId="0" fontId="75" fillId="0" borderId="14" xfId="0" applyFont="1" applyFill="1" applyBorder="1" applyAlignment="1">
      <alignment horizontal="center" vertical="center"/>
    </xf>
    <xf numFmtId="167" fontId="75" fillId="0" borderId="15" xfId="0" applyNumberFormat="1" applyFont="1" applyFill="1" applyBorder="1" applyAlignment="1">
      <alignment horizontal="center" vertical="center"/>
    </xf>
    <xf numFmtId="0" fontId="75" fillId="0" borderId="14" xfId="0" applyFont="1" applyFill="1" applyBorder="1"/>
    <xf numFmtId="0" fontId="75" fillId="0" borderId="15" xfId="0" applyFont="1" applyFill="1" applyBorder="1"/>
    <xf numFmtId="4" fontId="75" fillId="0" borderId="27" xfId="0" applyNumberFormat="1" applyFont="1" applyBorder="1" applyAlignment="1">
      <alignment horizontal="center" vertical="center" wrapText="1"/>
    </xf>
    <xf numFmtId="10" fontId="67" fillId="58" borderId="49" xfId="0" applyNumberFormat="1" applyFont="1" applyFill="1" applyBorder="1" applyAlignment="1">
      <alignment horizontal="center" vertical="center"/>
    </xf>
    <xf numFmtId="9" fontId="67" fillId="58" borderId="49" xfId="0" applyNumberFormat="1" applyFont="1" applyFill="1" applyBorder="1" applyAlignment="1">
      <alignment horizontal="center" vertical="center"/>
    </xf>
    <xf numFmtId="0" fontId="75" fillId="0" borderId="24" xfId="0" applyFont="1" applyFill="1" applyBorder="1" applyAlignment="1">
      <alignment vertical="center" wrapText="1"/>
    </xf>
    <xf numFmtId="0" fontId="75" fillId="0" borderId="15" xfId="0" applyFont="1" applyFill="1" applyBorder="1" applyAlignment="1">
      <alignment vertical="center" wrapText="1"/>
    </xf>
    <xf numFmtId="0" fontId="75" fillId="0" borderId="14" xfId="0" applyFont="1" applyBorder="1" applyAlignment="1">
      <alignment vertical="top" wrapText="1"/>
    </xf>
    <xf numFmtId="0" fontId="75" fillId="0" borderId="15" xfId="0" applyFont="1" applyBorder="1" applyAlignment="1">
      <alignment vertical="top" wrapText="1"/>
    </xf>
    <xf numFmtId="0" fontId="67" fillId="0" borderId="15" xfId="0" applyFont="1" applyBorder="1"/>
    <xf numFmtId="3" fontId="67" fillId="0" borderId="15" xfId="0" applyNumberFormat="1" applyFont="1" applyBorder="1" applyAlignment="1">
      <alignment horizontal="center" vertical="center"/>
    </xf>
    <xf numFmtId="0" fontId="67" fillId="0" borderId="27" xfId="0" applyFont="1" applyBorder="1"/>
    <xf numFmtId="0" fontId="67" fillId="0" borderId="28" xfId="0" applyFont="1" applyBorder="1"/>
    <xf numFmtId="0" fontId="88" fillId="0" borderId="14" xfId="0" applyFont="1" applyFill="1" applyBorder="1" applyAlignment="1">
      <alignment horizontal="center" vertical="center" wrapText="1"/>
    </xf>
    <xf numFmtId="0" fontId="88" fillId="0" borderId="24"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4" xfId="0" applyFont="1" applyFill="1" applyBorder="1" applyAlignment="1">
      <alignment horizontal="center"/>
    </xf>
    <xf numFmtId="0" fontId="75" fillId="0" borderId="61" xfId="0" applyFont="1" applyFill="1" applyBorder="1" applyAlignment="1">
      <alignment horizontal="center" vertical="center"/>
    </xf>
    <xf numFmtId="3" fontId="79" fillId="0" borderId="27" xfId="0" applyNumberFormat="1" applyFont="1" applyFill="1" applyBorder="1" applyAlignment="1">
      <alignment horizontal="center" vertical="center" wrapText="1"/>
    </xf>
    <xf numFmtId="3" fontId="75" fillId="0" borderId="27" xfId="0" applyNumberFormat="1" applyFont="1" applyFill="1" applyBorder="1" applyAlignment="1">
      <alignment horizontal="center" vertical="center" wrapText="1"/>
    </xf>
    <xf numFmtId="3" fontId="75" fillId="0" borderId="27" xfId="0" applyNumberFormat="1" applyFont="1" applyFill="1" applyBorder="1" applyAlignment="1">
      <alignment horizontal="center" vertical="center"/>
    </xf>
    <xf numFmtId="0" fontId="75" fillId="0" borderId="15" xfId="0" applyFont="1" applyFill="1" applyBorder="1" applyAlignment="1">
      <alignment horizontal="center" vertical="center"/>
    </xf>
    <xf numFmtId="0" fontId="75" fillId="0" borderId="27" xfId="0" applyFont="1" applyFill="1" applyBorder="1" applyAlignment="1">
      <alignment vertical="center" wrapText="1"/>
    </xf>
    <xf numFmtId="0" fontId="75" fillId="0" borderId="28" xfId="0" applyFont="1" applyFill="1" applyBorder="1"/>
    <xf numFmtId="3" fontId="75" fillId="0" borderId="15" xfId="0" applyNumberFormat="1" applyFont="1" applyFill="1" applyBorder="1" applyAlignment="1">
      <alignment horizontal="center" vertical="center" wrapText="1"/>
    </xf>
    <xf numFmtId="3" fontId="75" fillId="0" borderId="24" xfId="0" applyNumberFormat="1" applyFont="1" applyFill="1" applyBorder="1" applyAlignment="1">
      <alignment horizontal="center" vertical="center" wrapText="1"/>
    </xf>
    <xf numFmtId="3" fontId="75" fillId="0" borderId="47" xfId="0" applyNumberFormat="1" applyFont="1" applyFill="1" applyBorder="1" applyAlignment="1">
      <alignment horizontal="center" vertical="center" wrapText="1"/>
    </xf>
    <xf numFmtId="3" fontId="75" fillId="0" borderId="23" xfId="0" applyNumberFormat="1" applyFont="1" applyFill="1" applyBorder="1" applyAlignment="1">
      <alignment horizontal="center" vertical="center" wrapText="1"/>
    </xf>
    <xf numFmtId="3" fontId="75" fillId="0" borderId="18" xfId="0" applyNumberFormat="1" applyFont="1" applyFill="1" applyBorder="1" applyAlignment="1">
      <alignment horizontal="center" vertical="center" wrapText="1"/>
    </xf>
    <xf numFmtId="3" fontId="75" fillId="0" borderId="15" xfId="0" applyNumberFormat="1" applyFont="1" applyFill="1" applyBorder="1" applyAlignment="1">
      <alignment horizontal="center" wrapText="1"/>
    </xf>
    <xf numFmtId="0" fontId="80" fillId="58" borderId="15"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75" fillId="0" borderId="27" xfId="0" applyFont="1" applyFill="1" applyBorder="1" applyAlignment="1">
      <alignment horizontal="center" vertical="center"/>
    </xf>
    <xf numFmtId="0" fontId="75" fillId="0" borderId="15" xfId="11175" applyNumberFormat="1" applyFont="1" applyBorder="1" applyAlignment="1">
      <alignment horizontal="center" vertical="center" wrapText="1"/>
    </xf>
    <xf numFmtId="0" fontId="67" fillId="0" borderId="14" xfId="11175" applyFont="1" applyBorder="1" applyAlignment="1">
      <alignment horizontal="center" vertical="center"/>
    </xf>
    <xf numFmtId="0" fontId="75" fillId="0" borderId="18" xfId="11175" applyFont="1" applyBorder="1" applyAlignment="1">
      <alignment horizontal="center" vertical="center" wrapText="1"/>
    </xf>
    <xf numFmtId="0" fontId="75" fillId="0" borderId="24" xfId="11175" applyFont="1" applyBorder="1" applyAlignment="1">
      <alignment horizontal="center" vertical="center" wrapText="1"/>
    </xf>
    <xf numFmtId="0" fontId="75" fillId="0" borderId="47" xfId="11175" applyFont="1" applyBorder="1" applyAlignment="1">
      <alignment horizontal="center" vertical="center" wrapText="1"/>
    </xf>
    <xf numFmtId="167" fontId="4" fillId="0" borderId="15" xfId="11175" applyNumberFormat="1" applyFont="1" applyBorder="1" applyAlignment="1">
      <alignment horizontal="center" vertical="center" wrapText="1"/>
    </xf>
    <xf numFmtId="0" fontId="71" fillId="0" borderId="0" xfId="11175" applyFont="1" applyAlignment="1">
      <alignment horizontal="center"/>
    </xf>
    <xf numFmtId="0" fontId="75" fillId="0" borderId="17" xfId="11175" applyFont="1" applyBorder="1" applyAlignment="1">
      <alignment horizontal="center" vertical="center" wrapText="1"/>
    </xf>
    <xf numFmtId="0" fontId="75" fillId="0" borderId="14" xfId="11175" applyFont="1" applyBorder="1" applyAlignment="1">
      <alignment horizontal="center" vertical="center"/>
    </xf>
    <xf numFmtId="0" fontId="75" fillId="0" borderId="15" xfId="11175" applyFont="1" applyBorder="1" applyAlignment="1">
      <alignment horizontal="center" vertical="center"/>
    </xf>
    <xf numFmtId="3" fontId="75" fillId="0" borderId="15" xfId="11175" applyNumberFormat="1" applyFont="1" applyBorder="1" applyAlignment="1">
      <alignment horizontal="center"/>
    </xf>
    <xf numFmtId="0" fontId="75" fillId="0" borderId="15" xfId="11175" applyFont="1" applyFill="1" applyBorder="1" applyAlignment="1">
      <alignment horizontal="center" vertical="center"/>
    </xf>
    <xf numFmtId="167" fontId="75" fillId="0" borderId="15" xfId="11175" applyNumberFormat="1" applyFont="1" applyBorder="1" applyAlignment="1">
      <alignment horizontal="center" vertical="center" wrapText="1"/>
    </xf>
    <xf numFmtId="3" fontId="75" fillId="33" borderId="15" xfId="11175" applyNumberFormat="1" applyFont="1" applyFill="1" applyBorder="1" applyAlignment="1">
      <alignment horizontal="center" vertical="center" wrapText="1"/>
    </xf>
    <xf numFmtId="0" fontId="84" fillId="0" borderId="0" xfId="11175" applyFont="1" applyAlignment="1">
      <alignment horizontal="center" vertical="center"/>
    </xf>
    <xf numFmtId="167" fontId="75" fillId="0" borderId="15" xfId="11175" applyNumberFormat="1" applyFont="1" applyFill="1" applyBorder="1" applyAlignment="1">
      <alignment horizontal="center" vertical="center" wrapText="1"/>
    </xf>
    <xf numFmtId="167" fontId="75" fillId="0" borderId="61" xfId="11175" applyNumberFormat="1" applyFont="1" applyFill="1" applyBorder="1" applyAlignment="1">
      <alignment horizontal="center" vertical="center" wrapText="1"/>
    </xf>
    <xf numFmtId="0" fontId="75" fillId="33" borderId="28" xfId="11175" applyFont="1" applyFill="1" applyBorder="1" applyAlignment="1">
      <alignment horizontal="center" vertical="center" wrapText="1"/>
    </xf>
    <xf numFmtId="0" fontId="75" fillId="33" borderId="14" xfId="11120" applyFont="1" applyFill="1" applyBorder="1" applyAlignment="1">
      <alignment horizontal="center" vertical="center" wrapText="1"/>
    </xf>
    <xf numFmtId="0" fontId="75" fillId="33" borderId="15" xfId="11120" applyFont="1" applyFill="1" applyBorder="1" applyAlignment="1">
      <alignment horizontal="center" vertical="center" wrapText="1"/>
    </xf>
    <xf numFmtId="0" fontId="83" fillId="33" borderId="14" xfId="11120" applyFont="1" applyFill="1" applyBorder="1" applyAlignment="1">
      <alignment horizontal="center" vertical="center" wrapText="1"/>
    </xf>
    <xf numFmtId="0" fontId="83" fillId="33" borderId="15" xfId="11120" applyFont="1" applyFill="1" applyBorder="1" applyAlignment="1">
      <alignment horizontal="center" vertical="center" wrapText="1"/>
    </xf>
    <xf numFmtId="0" fontId="75" fillId="33" borderId="18" xfId="11120" applyFont="1" applyFill="1" applyBorder="1" applyAlignment="1">
      <alignment horizontal="center" vertical="center" wrapText="1"/>
    </xf>
    <xf numFmtId="167" fontId="75" fillId="33" borderId="14" xfId="11120" applyNumberFormat="1" applyFont="1" applyFill="1" applyBorder="1" applyAlignment="1">
      <alignment horizontal="center" vertical="center" wrapText="1"/>
    </xf>
    <xf numFmtId="0" fontId="75" fillId="33" borderId="24" xfId="11120" applyFont="1" applyFill="1" applyBorder="1" applyAlignment="1">
      <alignment horizontal="center" vertical="center" wrapText="1"/>
    </xf>
    <xf numFmtId="0" fontId="75" fillId="33" borderId="27" xfId="11120" applyFont="1" applyFill="1" applyBorder="1" applyAlignment="1">
      <alignment horizontal="center" vertical="center" wrapText="1"/>
    </xf>
    <xf numFmtId="0" fontId="75" fillId="33" borderId="47" xfId="11120" applyFont="1" applyFill="1" applyBorder="1" applyAlignment="1">
      <alignment horizontal="center" vertical="center" wrapText="1"/>
    </xf>
    <xf numFmtId="0" fontId="75" fillId="33" borderId="28" xfId="11120" applyFont="1" applyFill="1" applyBorder="1" applyAlignment="1">
      <alignment horizontal="center" vertical="center" wrapText="1"/>
    </xf>
    <xf numFmtId="0" fontId="88" fillId="33" borderId="14" xfId="11120" applyFont="1" applyFill="1" applyBorder="1" applyAlignment="1">
      <alignment horizontal="center" vertical="center" wrapText="1"/>
    </xf>
    <xf numFmtId="0" fontId="75" fillId="33" borderId="46" xfId="11120" applyFont="1" applyFill="1" applyBorder="1" applyAlignment="1">
      <alignment horizontal="center" vertical="center" wrapText="1"/>
    </xf>
    <xf numFmtId="0" fontId="75" fillId="33" borderId="23" xfId="11120" applyFont="1" applyFill="1" applyBorder="1" applyAlignment="1">
      <alignment horizontal="center" vertical="center" wrapText="1"/>
    </xf>
    <xf numFmtId="0" fontId="88" fillId="33" borderId="18" xfId="11120" applyFont="1" applyFill="1" applyBorder="1" applyAlignment="1">
      <alignment horizontal="center" vertical="center" wrapText="1"/>
    </xf>
    <xf numFmtId="168" fontId="75" fillId="33" borderId="15" xfId="11120" applyNumberFormat="1" applyFont="1" applyFill="1" applyBorder="1" applyAlignment="1">
      <alignment horizontal="center" vertical="center" wrapText="1"/>
    </xf>
    <xf numFmtId="171" fontId="75" fillId="33" borderId="18" xfId="11120" applyNumberFormat="1" applyFont="1" applyFill="1" applyBorder="1" applyAlignment="1">
      <alignment horizontal="center" vertical="center" wrapText="1"/>
    </xf>
    <xf numFmtId="0" fontId="75" fillId="33" borderId="20" xfId="11120" applyFont="1" applyFill="1" applyBorder="1" applyAlignment="1">
      <alignment horizontal="center" vertical="center" wrapText="1"/>
    </xf>
    <xf numFmtId="170" fontId="88" fillId="33" borderId="18" xfId="11120" applyNumberFormat="1" applyFont="1" applyFill="1" applyBorder="1" applyAlignment="1">
      <alignment horizontal="center" vertical="center" wrapText="1"/>
    </xf>
    <xf numFmtId="0" fontId="88" fillId="33" borderId="27" xfId="11120" applyFont="1" applyFill="1" applyBorder="1" applyAlignment="1">
      <alignment horizontal="center" vertical="center" wrapText="1"/>
    </xf>
    <xf numFmtId="0" fontId="88" fillId="33" borderId="20" xfId="11120" applyFont="1" applyFill="1" applyBorder="1" applyAlignment="1">
      <alignment horizontal="center" vertical="center" wrapText="1"/>
    </xf>
    <xf numFmtId="167" fontId="4" fillId="33" borderId="14" xfId="11120" applyNumberFormat="1" applyFont="1" applyFill="1" applyBorder="1" applyAlignment="1">
      <alignment horizontal="center" vertical="center" wrapText="1"/>
    </xf>
    <xf numFmtId="0" fontId="71" fillId="33" borderId="18" xfId="11120" applyFont="1" applyFill="1" applyBorder="1" applyAlignment="1">
      <alignment horizontal="center" vertical="center" wrapText="1"/>
    </xf>
    <xf numFmtId="0" fontId="75" fillId="33" borderId="51" xfId="11120" applyFont="1" applyFill="1" applyBorder="1" applyAlignment="1">
      <alignment horizontal="center" vertical="center" wrapText="1"/>
    </xf>
    <xf numFmtId="0" fontId="75" fillId="33" borderId="52" xfId="11120" applyFont="1" applyFill="1" applyBorder="1" applyAlignment="1">
      <alignment horizontal="center" vertical="center" wrapText="1"/>
    </xf>
    <xf numFmtId="0" fontId="75" fillId="33" borderId="51" xfId="11120" applyFont="1" applyFill="1" applyBorder="1" applyAlignment="1">
      <alignment horizontal="center" vertical="center"/>
    </xf>
    <xf numFmtId="0" fontId="75" fillId="33" borderId="45" xfId="11120" applyFont="1" applyFill="1" applyBorder="1" applyAlignment="1">
      <alignment horizontal="center" vertical="center" wrapText="1"/>
    </xf>
    <xf numFmtId="0" fontId="75" fillId="33" borderId="14" xfId="11120" applyFont="1" applyFill="1" applyBorder="1" applyAlignment="1">
      <alignment horizontal="center" vertical="center"/>
    </xf>
    <xf numFmtId="0" fontId="75" fillId="0" borderId="51" xfId="11120" applyFont="1" applyBorder="1" applyAlignment="1">
      <alignment horizontal="center" vertical="center" wrapText="1"/>
    </xf>
    <xf numFmtId="0" fontId="75" fillId="0" borderId="53" xfId="11120" applyFont="1" applyBorder="1" applyAlignment="1">
      <alignment horizontal="center" vertical="center" wrapText="1"/>
    </xf>
    <xf numFmtId="0" fontId="75" fillId="0" borderId="14" xfId="11120" applyFont="1" applyBorder="1" applyAlignment="1">
      <alignment horizontal="center" vertical="center" wrapText="1"/>
    </xf>
    <xf numFmtId="0" fontId="75" fillId="0" borderId="15" xfId="11120" applyFont="1" applyBorder="1" applyAlignment="1">
      <alignment horizontal="center" vertical="center" wrapText="1"/>
    </xf>
    <xf numFmtId="0" fontId="75" fillId="0" borderId="27" xfId="11120" applyFont="1" applyBorder="1" applyAlignment="1">
      <alignment horizontal="center" vertical="center" wrapText="1"/>
    </xf>
    <xf numFmtId="0" fontId="75" fillId="0" borderId="28" xfId="11120" applyFont="1" applyBorder="1" applyAlignment="1">
      <alignment horizontal="center" vertical="center" wrapText="1"/>
    </xf>
    <xf numFmtId="0" fontId="80" fillId="33" borderId="51" xfId="11120" applyFont="1" applyFill="1" applyBorder="1" applyAlignment="1">
      <alignment horizontal="center" vertical="center"/>
    </xf>
    <xf numFmtId="0" fontId="80" fillId="33" borderId="61" xfId="11120" applyFont="1" applyFill="1" applyBorder="1" applyAlignment="1">
      <alignment horizontal="center" vertical="center"/>
    </xf>
    <xf numFmtId="0" fontId="75" fillId="33" borderId="15" xfId="11120" applyFont="1" applyFill="1" applyBorder="1" applyAlignment="1">
      <alignment horizontal="center" vertical="center"/>
    </xf>
    <xf numFmtId="0" fontId="75" fillId="33" borderId="27" xfId="11120" applyFont="1" applyFill="1" applyBorder="1" applyAlignment="1">
      <alignment horizontal="center" vertical="center"/>
    </xf>
    <xf numFmtId="0" fontId="75" fillId="33" borderId="28" xfId="11120" applyFont="1" applyFill="1" applyBorder="1" applyAlignment="1">
      <alignment horizontal="center" vertical="center"/>
    </xf>
    <xf numFmtId="0" fontId="75" fillId="0" borderId="14" xfId="11120" applyFont="1" applyBorder="1" applyAlignment="1">
      <alignment horizontal="center" vertical="center"/>
    </xf>
    <xf numFmtId="0" fontId="75" fillId="0" borderId="15" xfId="11120" applyFont="1" applyBorder="1" applyAlignment="1">
      <alignment horizontal="center" vertical="center"/>
    </xf>
    <xf numFmtId="0" fontId="7" fillId="0" borderId="61" xfId="11120" applyFont="1" applyBorder="1" applyAlignment="1">
      <alignment horizontal="center" vertical="center" wrapText="1"/>
    </xf>
    <xf numFmtId="0" fontId="4" fillId="0" borderId="54" xfId="11120" applyFont="1" applyBorder="1" applyAlignment="1">
      <alignment vertical="center" wrapText="1"/>
    </xf>
    <xf numFmtId="0" fontId="4" fillId="0" borderId="55" xfId="11120" applyFont="1" applyBorder="1" applyAlignment="1">
      <alignment horizontal="center" vertical="center" wrapText="1"/>
    </xf>
    <xf numFmtId="0" fontId="4" fillId="0" borderId="56" xfId="11120" applyFont="1" applyBorder="1" applyAlignment="1">
      <alignment horizontal="center" vertical="center" wrapText="1"/>
    </xf>
    <xf numFmtId="0" fontId="4" fillId="58" borderId="15" xfId="11120" applyFont="1" applyFill="1" applyBorder="1" applyAlignment="1">
      <alignment horizontal="center" vertical="center" wrapText="1"/>
    </xf>
    <xf numFmtId="0" fontId="71" fillId="33" borderId="0" xfId="11120" applyFont="1" applyFill="1" applyBorder="1" applyAlignment="1">
      <alignment horizontal="center" vertical="center" wrapText="1"/>
    </xf>
    <xf numFmtId="0" fontId="4" fillId="58" borderId="47" xfId="11120" applyFont="1" applyFill="1" applyBorder="1" applyAlignment="1">
      <alignment horizontal="center" vertical="center" wrapText="1"/>
    </xf>
    <xf numFmtId="3" fontId="75" fillId="33" borderId="27" xfId="11120" applyNumberFormat="1" applyFont="1" applyFill="1" applyBorder="1" applyAlignment="1">
      <alignment horizontal="center" vertical="center" wrapText="1"/>
    </xf>
    <xf numFmtId="3" fontId="75" fillId="33" borderId="27" xfId="11120" applyNumberFormat="1" applyFont="1" applyFill="1" applyBorder="1" applyAlignment="1">
      <alignment horizontal="center" vertical="center"/>
    </xf>
    <xf numFmtId="0" fontId="95" fillId="33" borderId="49" xfId="11120" applyFont="1" applyFill="1" applyBorder="1" applyAlignment="1">
      <alignment horizontal="center" vertical="center"/>
    </xf>
    <xf numFmtId="0" fontId="96" fillId="33" borderId="27" xfId="11120" applyFont="1" applyFill="1" applyBorder="1" applyAlignment="1">
      <alignment horizontal="center" vertical="center" wrapText="1"/>
    </xf>
    <xf numFmtId="167" fontId="4" fillId="33" borderId="46" xfId="11120" applyNumberFormat="1" applyFont="1" applyFill="1" applyBorder="1" applyAlignment="1">
      <alignment horizontal="center" vertical="center" wrapText="1"/>
    </xf>
    <xf numFmtId="0" fontId="93" fillId="33" borderId="0" xfId="11120" applyFont="1" applyFill="1" applyBorder="1" applyAlignment="1">
      <alignment horizontal="left" vertical="center" wrapText="1"/>
    </xf>
    <xf numFmtId="167" fontId="75" fillId="0" borderId="18" xfId="0" applyNumberFormat="1" applyFont="1" applyBorder="1" applyAlignment="1">
      <alignment horizontal="center" vertical="center" wrapText="1"/>
    </xf>
    <xf numFmtId="167" fontId="75" fillId="0" borderId="23" xfId="0" applyNumberFormat="1" applyFont="1" applyBorder="1" applyAlignment="1">
      <alignment horizontal="center" vertical="center" wrapText="1"/>
    </xf>
    <xf numFmtId="0" fontId="75" fillId="0" borderId="14" xfId="0" applyFont="1" applyBorder="1" applyAlignment="1">
      <alignment horizontal="center" vertical="center" wrapText="1"/>
    </xf>
    <xf numFmtId="172" fontId="75" fillId="33" borderId="15" xfId="0" applyNumberFormat="1" applyFont="1" applyFill="1" applyBorder="1" applyAlignment="1">
      <alignment horizontal="center" vertical="center" wrapText="1"/>
    </xf>
    <xf numFmtId="172" fontId="75" fillId="33" borderId="61" xfId="0" applyNumberFormat="1" applyFont="1" applyFill="1" applyBorder="1" applyAlignment="1">
      <alignment horizontal="center" vertical="center" wrapText="1"/>
    </xf>
    <xf numFmtId="0" fontId="4" fillId="58" borderId="28" xfId="0" applyFont="1" applyFill="1" applyBorder="1" applyAlignment="1">
      <alignment horizontal="center" vertical="center" wrapText="1"/>
    </xf>
    <xf numFmtId="167" fontId="75" fillId="33" borderId="24" xfId="0" applyNumberFormat="1" applyFont="1" applyFill="1" applyBorder="1" applyAlignment="1">
      <alignment horizontal="center" vertical="center"/>
    </xf>
    <xf numFmtId="0" fontId="71" fillId="0" borderId="0" xfId="0" applyFont="1" applyAlignment="1">
      <alignment horizontal="center"/>
    </xf>
    <xf numFmtId="0" fontId="4" fillId="58" borderId="15" xfId="0" applyFont="1" applyFill="1" applyBorder="1" applyAlignment="1">
      <alignment horizontal="center" vertical="center" wrapText="1"/>
    </xf>
    <xf numFmtId="0" fontId="4" fillId="58" borderId="24" xfId="0" applyFont="1" applyFill="1" applyBorder="1" applyAlignment="1">
      <alignment horizontal="center" vertical="center" wrapText="1"/>
    </xf>
    <xf numFmtId="0" fontId="97" fillId="58" borderId="49" xfId="0" applyFont="1" applyFill="1" applyBorder="1" applyAlignment="1">
      <alignment horizontal="center" vertical="center" wrapText="1"/>
    </xf>
    <xf numFmtId="167" fontId="75" fillId="0" borderId="15" xfId="0" applyNumberFormat="1" applyFont="1" applyFill="1" applyBorder="1" applyAlignment="1">
      <alignment horizontal="center" vertical="center" wrapText="1"/>
    </xf>
    <xf numFmtId="10" fontId="68" fillId="58" borderId="49" xfId="0" quotePrefix="1" applyNumberFormat="1" applyFont="1" applyFill="1" applyBorder="1" applyAlignment="1">
      <alignment horizontal="center" vertical="center" wrapText="1"/>
    </xf>
    <xf numFmtId="0" fontId="71" fillId="0" borderId="0" xfId="0" applyFont="1" applyBorder="1" applyAlignment="1">
      <alignment vertical="center" wrapText="1"/>
    </xf>
    <xf numFmtId="167" fontId="67" fillId="0" borderId="27" xfId="0" applyNumberFormat="1" applyFont="1" applyBorder="1" applyAlignment="1">
      <alignment horizontal="center" vertical="center" wrapText="1"/>
    </xf>
    <xf numFmtId="173" fontId="4" fillId="0" borderId="45" xfId="0" applyNumberFormat="1" applyFont="1" applyBorder="1" applyAlignment="1">
      <alignment horizontal="center" vertical="center"/>
    </xf>
    <xf numFmtId="173" fontId="4" fillId="0" borderId="28" xfId="0" applyNumberFormat="1" applyFont="1" applyFill="1" applyBorder="1" applyAlignment="1">
      <alignment horizontal="center" vertical="center"/>
    </xf>
    <xf numFmtId="3" fontId="75" fillId="33" borderId="47" xfId="0" applyNumberFormat="1" applyFont="1" applyFill="1" applyBorder="1" applyAlignment="1">
      <alignment horizontal="center" vertical="center" wrapText="1"/>
    </xf>
    <xf numFmtId="0" fontId="67" fillId="0" borderId="0" xfId="0" applyFont="1"/>
    <xf numFmtId="0" fontId="67" fillId="0" borderId="0" xfId="0" applyFont="1" applyAlignment="1">
      <alignment horizontal="center" vertical="center"/>
    </xf>
    <xf numFmtId="0" fontId="75" fillId="0" borderId="55"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56" xfId="0" applyFont="1" applyBorder="1"/>
    <xf numFmtId="0" fontId="75" fillId="0" borderId="61" xfId="0" applyFont="1" applyBorder="1"/>
    <xf numFmtId="0" fontId="75" fillId="33" borderId="62" xfId="0" applyFont="1" applyFill="1" applyBorder="1" applyAlignment="1">
      <alignment horizontal="center" vertical="center" wrapText="1"/>
    </xf>
    <xf numFmtId="0" fontId="76" fillId="33" borderId="56" xfId="0" applyFont="1" applyFill="1" applyBorder="1" applyAlignment="1">
      <alignment vertical="center" wrapText="1"/>
    </xf>
    <xf numFmtId="0" fontId="75" fillId="0" borderId="53" xfId="0" applyFont="1" applyBorder="1"/>
    <xf numFmtId="0" fontId="76" fillId="33" borderId="53" xfId="0" applyFont="1" applyFill="1" applyBorder="1" applyAlignment="1">
      <alignment vertical="center" wrapText="1"/>
    </xf>
    <xf numFmtId="167" fontId="85" fillId="33" borderId="14" xfId="0" applyNumberFormat="1" applyFont="1" applyFill="1" applyBorder="1" applyAlignment="1">
      <alignment horizontal="center" vertical="center" wrapText="1"/>
    </xf>
    <xf numFmtId="0" fontId="4" fillId="33" borderId="85" xfId="0" applyFont="1" applyFill="1" applyBorder="1" applyAlignment="1">
      <alignment vertical="center" wrapText="1"/>
    </xf>
    <xf numFmtId="0" fontId="4" fillId="33" borderId="86" xfId="0" applyFont="1" applyFill="1" applyBorder="1" applyAlignment="1">
      <alignment vertical="center" wrapText="1"/>
    </xf>
    <xf numFmtId="0" fontId="4" fillId="33" borderId="82" xfId="0" applyFont="1" applyFill="1" applyBorder="1" applyAlignment="1">
      <alignment horizontal="left" vertical="center" wrapText="1"/>
    </xf>
    <xf numFmtId="0" fontId="75" fillId="33" borderId="87" xfId="0" applyFont="1" applyFill="1" applyBorder="1" applyAlignment="1">
      <alignment horizontal="center" vertical="center" wrapText="1"/>
    </xf>
    <xf numFmtId="0" fontId="75" fillId="33" borderId="55" xfId="0" applyFont="1" applyFill="1" applyBorder="1" applyAlignment="1">
      <alignment horizontal="center" vertical="center" wrapText="1"/>
    </xf>
    <xf numFmtId="0" fontId="75" fillId="33" borderId="56" xfId="0" applyFont="1" applyFill="1" applyBorder="1" applyAlignment="1">
      <alignment horizontal="center"/>
    </xf>
    <xf numFmtId="0" fontId="75" fillId="33" borderId="84" xfId="0" applyFont="1" applyFill="1" applyBorder="1" applyAlignment="1">
      <alignment horizontal="center" vertical="center" wrapText="1"/>
    </xf>
    <xf numFmtId="0" fontId="71" fillId="0" borderId="0" xfId="11175" applyFont="1" applyBorder="1" applyAlignment="1">
      <alignment vertical="center" wrapText="1"/>
    </xf>
    <xf numFmtId="167" fontId="75" fillId="0" borderId="27" xfId="11175" applyNumberFormat="1" applyFont="1" applyBorder="1" applyAlignment="1">
      <alignment horizontal="center" vertical="center" wrapText="1"/>
    </xf>
    <xf numFmtId="167" fontId="75" fillId="0" borderId="28" xfId="11175" applyNumberFormat="1" applyFont="1" applyBorder="1" applyAlignment="1">
      <alignment horizontal="center" vertical="center" wrapText="1"/>
    </xf>
    <xf numFmtId="0" fontId="82" fillId="58" borderId="49" xfId="0" applyFont="1" applyFill="1" applyBorder="1" applyAlignment="1">
      <alignment horizontal="center" vertical="center" wrapText="1"/>
    </xf>
    <xf numFmtId="0" fontId="67" fillId="58" borderId="49" xfId="0" applyFont="1" applyFill="1" applyBorder="1" applyAlignment="1">
      <alignment horizontal="center" vertical="center"/>
    </xf>
    <xf numFmtId="0" fontId="68" fillId="0" borderId="0" xfId="0" applyFont="1" applyBorder="1" applyAlignment="1">
      <alignment vertical="center" wrapText="1"/>
    </xf>
    <xf numFmtId="174" fontId="75" fillId="0" borderId="51" xfId="0" applyNumberFormat="1" applyFont="1" applyBorder="1" applyAlignment="1">
      <alignment horizontal="center" vertical="center" wrapText="1"/>
    </xf>
    <xf numFmtId="0" fontId="71" fillId="0" borderId="0" xfId="0" applyFont="1" applyBorder="1" applyAlignment="1">
      <alignment horizontal="center" vertical="center" wrapText="1"/>
    </xf>
    <xf numFmtId="167" fontId="75" fillId="0" borderId="51" xfId="0" applyNumberFormat="1" applyFont="1" applyBorder="1" applyAlignment="1">
      <alignment horizontal="center" vertical="center" wrapText="1"/>
    </xf>
    <xf numFmtId="167" fontId="75" fillId="0" borderId="27" xfId="0" applyNumberFormat="1" applyFont="1" applyBorder="1" applyAlignment="1">
      <alignment horizontal="center" vertical="center" wrapText="1"/>
    </xf>
    <xf numFmtId="175" fontId="75" fillId="33" borderId="27" xfId="0" applyNumberFormat="1" applyFont="1" applyFill="1" applyBorder="1" applyAlignment="1">
      <alignment horizontal="center" vertical="center" wrapText="1"/>
    </xf>
    <xf numFmtId="176" fontId="75" fillId="33" borderId="27" xfId="0" applyNumberFormat="1" applyFont="1" applyFill="1" applyBorder="1" applyAlignment="1">
      <alignment horizontal="center" vertical="center" wrapText="1"/>
    </xf>
    <xf numFmtId="177" fontId="75" fillId="33" borderId="27" xfId="0" applyNumberFormat="1" applyFont="1" applyFill="1" applyBorder="1" applyAlignment="1">
      <alignment horizontal="center" vertical="center"/>
    </xf>
    <xf numFmtId="175" fontId="75" fillId="0" borderId="27" xfId="0" applyNumberFormat="1" applyFont="1" applyBorder="1" applyAlignment="1">
      <alignment horizontal="center" vertical="center" wrapText="1"/>
    </xf>
    <xf numFmtId="0" fontId="68" fillId="0" borderId="0" xfId="0" applyFont="1" applyBorder="1" applyAlignment="1">
      <alignment horizontal="center" vertical="center" wrapText="1"/>
    </xf>
    <xf numFmtId="167" fontId="75" fillId="0" borderId="28" xfId="0" applyNumberFormat="1" applyFont="1" applyBorder="1" applyAlignment="1">
      <alignment horizontal="center" vertical="center"/>
    </xf>
    <xf numFmtId="0" fontId="18" fillId="0" borderId="0" xfId="0" applyFont="1" applyBorder="1" applyAlignment="1">
      <alignment horizontal="left" vertical="top" wrapText="1"/>
    </xf>
    <xf numFmtId="0" fontId="0" fillId="0" borderId="0" xfId="0" applyBorder="1" applyAlignment="1">
      <alignment horizontal="left" vertical="top" wrapText="1"/>
    </xf>
    <xf numFmtId="0" fontId="7" fillId="33" borderId="0"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4" fillId="33" borderId="31" xfId="0" applyFont="1" applyFill="1" applyBorder="1" applyAlignment="1">
      <alignment horizontal="left" vertical="top" wrapText="1"/>
    </xf>
    <xf numFmtId="0" fontId="7" fillId="33" borderId="10"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29"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30" xfId="0" applyFont="1" applyFill="1" applyBorder="1" applyAlignment="1">
      <alignment horizontal="left" vertical="top" wrapText="1"/>
    </xf>
    <xf numFmtId="0" fontId="7" fillId="33" borderId="3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4" fillId="33" borderId="25"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75" fillId="33" borderId="46"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61"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4" fillId="33" borderId="0" xfId="0" applyFont="1" applyFill="1" applyBorder="1" applyAlignment="1">
      <alignment horizontal="left" vertical="top" wrapText="1"/>
    </xf>
    <xf numFmtId="0" fontId="4" fillId="33" borderId="25" xfId="0" applyFont="1" applyFill="1" applyBorder="1" applyAlignment="1">
      <alignment horizontal="left" vertical="top" wrapText="1"/>
    </xf>
    <xf numFmtId="0" fontId="4" fillId="33" borderId="60" xfId="0" applyFont="1" applyFill="1" applyBorder="1" applyAlignment="1">
      <alignment horizontal="left" vertical="top" wrapText="1"/>
    </xf>
    <xf numFmtId="0" fontId="4" fillId="33" borderId="69" xfId="0" applyFont="1" applyFill="1" applyBorder="1" applyAlignment="1">
      <alignment horizontal="left" vertical="top" wrapText="1"/>
    </xf>
    <xf numFmtId="0" fontId="4" fillId="33" borderId="70" xfId="0" applyFont="1" applyFill="1" applyBorder="1" applyAlignment="1">
      <alignment horizontal="left" vertical="top" wrapText="1"/>
    </xf>
    <xf numFmtId="0" fontId="45"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32" xfId="0" applyFont="1" applyFill="1" applyBorder="1" applyAlignment="1">
      <alignment horizontal="left" vertical="center" wrapText="1"/>
    </xf>
    <xf numFmtId="0" fontId="75" fillId="0" borderId="46"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67" xfId="0" applyFont="1" applyBorder="1" applyAlignment="1">
      <alignment horizontal="center" vertical="center" wrapText="1"/>
    </xf>
    <xf numFmtId="0" fontId="75" fillId="0" borderId="68" xfId="0" applyFont="1" applyBorder="1" applyAlignment="1">
      <alignment horizontal="center" vertical="center" wrapText="1"/>
    </xf>
    <xf numFmtId="0" fontId="75" fillId="0" borderId="46" xfId="0" applyFont="1" applyBorder="1" applyAlignment="1">
      <alignment horizontal="center" vertical="top" wrapText="1"/>
    </xf>
    <xf numFmtId="0" fontId="75" fillId="0" borderId="65" xfId="0" applyFont="1" applyBorder="1" applyAlignment="1">
      <alignment horizontal="center" vertical="top" wrapText="1"/>
    </xf>
    <xf numFmtId="0" fontId="75" fillId="0" borderId="66" xfId="0" applyFont="1" applyBorder="1" applyAlignment="1">
      <alignment horizontal="center" vertical="top" wrapText="1"/>
    </xf>
    <xf numFmtId="0" fontId="75" fillId="0" borderId="61" xfId="0" applyFont="1" applyBorder="1" applyAlignment="1">
      <alignment horizontal="center" vertical="top" wrapText="1"/>
    </xf>
    <xf numFmtId="0" fontId="75" fillId="0" borderId="67" xfId="0" applyFont="1" applyBorder="1" applyAlignment="1">
      <alignment horizontal="center" vertical="top" wrapText="1"/>
    </xf>
    <xf numFmtId="0" fontId="75" fillId="0" borderId="68" xfId="0" applyFont="1" applyBorder="1" applyAlignment="1">
      <alignment horizontal="center" vertical="top" wrapText="1"/>
    </xf>
    <xf numFmtId="0" fontId="75" fillId="33" borderId="65" xfId="0" applyFont="1" applyFill="1" applyBorder="1" applyAlignment="1">
      <alignment horizontal="center" vertical="center" wrapText="1"/>
    </xf>
    <xf numFmtId="0" fontId="75" fillId="33" borderId="67" xfId="0" applyFont="1" applyFill="1" applyBorder="1" applyAlignment="1">
      <alignment horizontal="center" vertical="center" wrapText="1"/>
    </xf>
    <xf numFmtId="0" fontId="75" fillId="0" borderId="61" xfId="11175" applyNumberFormat="1" applyFont="1" applyBorder="1" applyAlignment="1">
      <alignment horizontal="center" vertical="center" wrapText="1"/>
    </xf>
    <xf numFmtId="0" fontId="75" fillId="0" borderId="67" xfId="11175" applyNumberFormat="1" applyFont="1" applyBorder="1" applyAlignment="1">
      <alignment horizontal="center" vertical="center" wrapText="1"/>
    </xf>
    <xf numFmtId="0" fontId="75" fillId="0" borderId="53" xfId="11175" applyNumberFormat="1" applyFont="1" applyBorder="1" applyAlignment="1">
      <alignment horizontal="center" vertical="center" wrapText="1"/>
    </xf>
    <xf numFmtId="0" fontId="75" fillId="0" borderId="46" xfId="11175" applyFont="1" applyBorder="1" applyAlignment="1">
      <alignment horizontal="center" vertical="center" wrapText="1"/>
    </xf>
    <xf numFmtId="0" fontId="75" fillId="0" borderId="65" xfId="11175" applyFont="1" applyBorder="1" applyAlignment="1">
      <alignment horizontal="center" vertical="center" wrapText="1"/>
    </xf>
    <xf numFmtId="0" fontId="75" fillId="0" borderId="51" xfId="11175" applyFont="1" applyBorder="1" applyAlignment="1">
      <alignment horizontal="center" vertical="center" wrapText="1"/>
    </xf>
    <xf numFmtId="0" fontId="75" fillId="33" borderId="46" xfId="11120" applyFont="1" applyFill="1" applyBorder="1" applyAlignment="1">
      <alignment horizontal="center" vertical="center" wrapText="1"/>
    </xf>
    <xf numFmtId="0" fontId="75" fillId="33" borderId="65" xfId="11120" applyFont="1" applyFill="1" applyBorder="1" applyAlignment="1">
      <alignment horizontal="center" vertical="center" wrapText="1"/>
    </xf>
    <xf numFmtId="0" fontId="75" fillId="33" borderId="51" xfId="11120" applyFont="1" applyFill="1" applyBorder="1" applyAlignment="1">
      <alignment horizontal="center" vertical="center" wrapText="1"/>
    </xf>
    <xf numFmtId="0" fontId="75" fillId="33" borderId="61" xfId="11120" applyFont="1" applyFill="1" applyBorder="1" applyAlignment="1">
      <alignment horizontal="center" vertical="center" wrapText="1"/>
    </xf>
    <xf numFmtId="0" fontId="75" fillId="33" borderId="67" xfId="11120" applyFont="1" applyFill="1" applyBorder="1" applyAlignment="1">
      <alignment horizontal="center" vertical="center" wrapText="1"/>
    </xf>
    <xf numFmtId="0" fontId="75" fillId="33" borderId="53" xfId="11120" applyFont="1" applyFill="1" applyBorder="1" applyAlignment="1">
      <alignment horizontal="center" vertical="center" wrapText="1"/>
    </xf>
    <xf numFmtId="0" fontId="88" fillId="0" borderId="46" xfId="0" applyFont="1" applyBorder="1" applyAlignment="1">
      <alignment horizontal="center" vertical="center" wrapText="1"/>
    </xf>
    <xf numFmtId="0" fontId="88" fillId="0" borderId="65" xfId="0" applyFont="1" applyBorder="1" applyAlignment="1">
      <alignment horizontal="center" vertical="center" wrapText="1"/>
    </xf>
    <xf numFmtId="0" fontId="88" fillId="0" borderId="66" xfId="0" applyFont="1" applyBorder="1" applyAlignment="1">
      <alignment horizontal="center" vertical="center" wrapText="1"/>
    </xf>
    <xf numFmtId="0" fontId="88" fillId="0" borderId="61" xfId="0" applyFont="1" applyBorder="1" applyAlignment="1">
      <alignment horizontal="center" vertical="center" wrapText="1"/>
    </xf>
    <xf numFmtId="0" fontId="88" fillId="0" borderId="67" xfId="0" applyFont="1" applyBorder="1" applyAlignment="1">
      <alignment horizontal="center" vertical="center" wrapText="1"/>
    </xf>
    <xf numFmtId="0" fontId="88" fillId="0" borderId="68" xfId="0" applyFont="1" applyBorder="1" applyAlignment="1">
      <alignment horizontal="center" vertical="center" wrapText="1"/>
    </xf>
    <xf numFmtId="0" fontId="81" fillId="33" borderId="14" xfId="0" applyFont="1" applyFill="1" applyBorder="1" applyAlignment="1">
      <alignment horizontal="center" vertical="center" wrapText="1"/>
    </xf>
    <xf numFmtId="0" fontId="85" fillId="33" borderId="11" xfId="0" applyFont="1" applyFill="1" applyBorder="1" applyAlignment="1">
      <alignment horizontal="center" vertical="top" wrapText="1"/>
    </xf>
    <xf numFmtId="0" fontId="81" fillId="33" borderId="33" xfId="0" applyFont="1" applyFill="1" applyBorder="1" applyAlignment="1">
      <alignment horizontal="center" vertical="center" wrapText="1"/>
    </xf>
    <xf numFmtId="0" fontId="81" fillId="33" borderId="11" xfId="0" applyFont="1" applyFill="1" applyBorder="1" applyAlignment="1">
      <alignment horizontal="center" vertical="top" wrapText="1"/>
    </xf>
    <xf numFmtId="0" fontId="81" fillId="33" borderId="27" xfId="0" applyFont="1" applyFill="1" applyBorder="1" applyAlignment="1">
      <alignment horizontal="center" vertical="center" wrapText="1"/>
    </xf>
    <xf numFmtId="0" fontId="85" fillId="33" borderId="11"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85" fillId="33" borderId="12" xfId="0" applyFont="1" applyFill="1" applyBorder="1" applyAlignment="1">
      <alignment horizontal="center" vertical="top" wrapText="1"/>
    </xf>
    <xf numFmtId="0" fontId="4" fillId="33" borderId="60" xfId="0" applyFont="1" applyFill="1" applyBorder="1" applyAlignment="1">
      <alignment vertical="top" wrapText="1"/>
    </xf>
    <xf numFmtId="0" fontId="75" fillId="33" borderId="61" xfId="0" applyFont="1" applyFill="1" applyBorder="1" applyAlignment="1">
      <alignment vertical="top" wrapText="1"/>
    </xf>
    <xf numFmtId="0" fontId="4" fillId="33" borderId="69" xfId="0" applyFont="1" applyFill="1" applyBorder="1" applyAlignment="1">
      <alignment vertical="top" wrapText="1"/>
    </xf>
    <xf numFmtId="0" fontId="75" fillId="33" borderId="67" xfId="0" applyFont="1" applyFill="1" applyBorder="1" applyAlignment="1">
      <alignment vertical="top" wrapText="1"/>
    </xf>
    <xf numFmtId="0" fontId="4" fillId="33" borderId="70" xfId="0" applyFont="1" applyFill="1" applyBorder="1" applyAlignment="1">
      <alignment vertical="top" wrapText="1"/>
    </xf>
    <xf numFmtId="0" fontId="75" fillId="33" borderId="68" xfId="0" applyFont="1" applyFill="1" applyBorder="1" applyAlignment="1">
      <alignment vertical="top" wrapText="1"/>
    </xf>
    <xf numFmtId="0" fontId="75" fillId="0" borderId="65" xfId="0" applyFont="1" applyBorder="1" applyAlignment="1">
      <alignment vertical="center" wrapText="1"/>
    </xf>
    <xf numFmtId="0" fontId="75" fillId="0" borderId="67" xfId="0" applyFont="1" applyBorder="1" applyAlignment="1">
      <alignment vertical="center" wrapText="1"/>
    </xf>
    <xf numFmtId="0" fontId="75" fillId="0" borderId="66" xfId="0" applyFont="1" applyBorder="1" applyAlignment="1">
      <alignment vertical="center" wrapText="1"/>
    </xf>
    <xf numFmtId="0" fontId="75" fillId="0" borderId="68" xfId="0" applyFont="1" applyBorder="1" applyAlignment="1">
      <alignment vertical="center" wrapText="1"/>
    </xf>
    <xf numFmtId="0" fontId="4" fillId="0" borderId="46" xfId="0" applyFont="1" applyBorder="1" applyAlignment="1">
      <alignment vertical="top" wrapText="1"/>
    </xf>
    <xf numFmtId="0" fontId="4" fillId="0" borderId="61" xfId="0" applyFont="1" applyBorder="1" applyAlignment="1">
      <alignment vertical="top" wrapText="1"/>
    </xf>
    <xf numFmtId="0" fontId="4" fillId="0" borderId="65" xfId="0" applyFont="1" applyBorder="1" applyAlignment="1">
      <alignment vertical="top" wrapText="1"/>
    </xf>
    <xf numFmtId="0" fontId="4" fillId="0" borderId="67" xfId="0" applyFont="1" applyBorder="1" applyAlignment="1">
      <alignment vertical="top" wrapText="1"/>
    </xf>
    <xf numFmtId="0" fontId="4" fillId="0" borderId="66" xfId="0" applyFont="1" applyBorder="1" applyAlignment="1">
      <alignment vertical="top" wrapText="1"/>
    </xf>
    <xf numFmtId="0" fontId="4" fillId="0" borderId="68" xfId="0" applyFont="1" applyBorder="1" applyAlignment="1">
      <alignment vertical="top" wrapText="1"/>
    </xf>
    <xf numFmtId="0" fontId="75" fillId="0" borderId="46" xfId="0" applyFont="1" applyBorder="1" applyAlignment="1">
      <alignment vertical="top" wrapText="1"/>
    </xf>
    <xf numFmtId="0" fontId="75" fillId="0" borderId="61" xfId="0" applyFont="1" applyBorder="1" applyAlignment="1">
      <alignment vertical="top" wrapText="1"/>
    </xf>
    <xf numFmtId="0" fontId="75" fillId="0" borderId="65" xfId="0" applyFont="1" applyBorder="1" applyAlignment="1">
      <alignment vertical="top" wrapText="1"/>
    </xf>
    <xf numFmtId="0" fontId="75" fillId="0" borderId="67" xfId="0" applyFont="1" applyBorder="1" applyAlignment="1">
      <alignment vertical="top" wrapText="1"/>
    </xf>
    <xf numFmtId="0" fontId="75" fillId="0" borderId="66" xfId="0" applyFont="1" applyBorder="1" applyAlignment="1">
      <alignment vertical="top" wrapText="1"/>
    </xf>
    <xf numFmtId="0" fontId="75" fillId="0" borderId="68" xfId="0" applyFont="1" applyBorder="1" applyAlignment="1">
      <alignment vertical="top" wrapText="1"/>
    </xf>
    <xf numFmtId="0" fontId="75" fillId="0" borderId="46" xfId="0" applyFont="1" applyFill="1" applyBorder="1" applyAlignment="1">
      <alignment vertical="top" wrapText="1"/>
    </xf>
    <xf numFmtId="0" fontId="75" fillId="0" borderId="61" xfId="0" applyFont="1" applyFill="1" applyBorder="1" applyAlignment="1">
      <alignment vertical="top" wrapText="1"/>
    </xf>
    <xf numFmtId="0" fontId="75" fillId="0" borderId="65" xfId="0" applyFont="1" applyFill="1" applyBorder="1" applyAlignment="1">
      <alignment vertical="top" wrapText="1"/>
    </xf>
    <xf numFmtId="0" fontId="75" fillId="0" borderId="67" xfId="0" applyFont="1" applyFill="1" applyBorder="1" applyAlignment="1">
      <alignment vertical="top" wrapText="1"/>
    </xf>
    <xf numFmtId="0" fontId="75" fillId="0" borderId="66" xfId="0" applyFont="1" applyFill="1" applyBorder="1" applyAlignment="1">
      <alignment vertical="top" wrapText="1"/>
    </xf>
    <xf numFmtId="0" fontId="75" fillId="0" borderId="68" xfId="0" applyFont="1" applyFill="1" applyBorder="1" applyAlignment="1">
      <alignment vertical="top" wrapText="1"/>
    </xf>
    <xf numFmtId="0" fontId="81" fillId="33" borderId="65" xfId="0" applyFont="1" applyFill="1" applyBorder="1" applyAlignment="1">
      <alignment horizontal="center" vertical="center" wrapText="1"/>
    </xf>
    <xf numFmtId="0" fontId="81" fillId="33" borderId="66" xfId="0" applyFont="1" applyFill="1" applyBorder="1" applyAlignment="1">
      <alignment horizontal="center" vertical="center" wrapText="1"/>
    </xf>
    <xf numFmtId="0" fontId="7" fillId="33" borderId="71" xfId="0" applyFont="1" applyFill="1" applyBorder="1" applyAlignment="1">
      <alignment horizontal="left" vertical="center" wrapText="1"/>
    </xf>
    <xf numFmtId="0" fontId="83" fillId="33" borderId="0" xfId="0" applyFont="1" applyFill="1" applyBorder="1" applyAlignment="1">
      <alignment horizontal="center" vertical="center" wrapText="1"/>
    </xf>
    <xf numFmtId="0" fontId="83" fillId="33" borderId="73" xfId="0" applyFont="1" applyFill="1" applyBorder="1" applyAlignment="1">
      <alignment horizontal="center" vertical="center" wrapText="1"/>
    </xf>
    <xf numFmtId="0" fontId="7" fillId="33" borderId="74" xfId="0" applyFont="1" applyFill="1" applyBorder="1" applyAlignment="1">
      <alignment horizontal="left" vertical="center" wrapText="1"/>
    </xf>
    <xf numFmtId="0" fontId="83" fillId="33" borderId="25" xfId="0" applyFont="1" applyFill="1" applyBorder="1" applyAlignment="1">
      <alignment horizontal="center" vertical="center" wrapText="1"/>
    </xf>
    <xf numFmtId="0" fontId="83" fillId="33" borderId="72" xfId="0" applyFont="1" applyFill="1" applyBorder="1" applyAlignment="1">
      <alignment horizontal="center" vertical="center" wrapText="1"/>
    </xf>
    <xf numFmtId="0" fontId="4" fillId="33" borderId="10" xfId="0" applyFont="1" applyFill="1" applyBorder="1" applyAlignment="1">
      <alignment vertical="center" wrapText="1"/>
    </xf>
    <xf numFmtId="0" fontId="7" fillId="33" borderId="50" xfId="0" applyFont="1" applyFill="1" applyBorder="1" applyAlignment="1">
      <alignment horizontal="left" vertical="center" wrapText="1"/>
    </xf>
    <xf numFmtId="0" fontId="81" fillId="33" borderId="51" xfId="0" applyFont="1" applyFill="1" applyBorder="1" applyAlignment="1">
      <alignment horizontal="center"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0" borderId="59" xfId="11175" applyFont="1" applyBorder="1" applyAlignment="1">
      <alignment horizontal="center" vertical="center" wrapText="1"/>
    </xf>
    <xf numFmtId="0" fontId="4" fillId="0" borderId="50" xfId="11175" applyFont="1" applyBorder="1" applyAlignment="1">
      <alignment horizontal="left" vertical="top" wrapText="1"/>
    </xf>
    <xf numFmtId="0" fontId="45" fillId="0" borderId="0" xfId="11175" applyFont="1" applyBorder="1" applyAlignment="1">
      <alignment horizontal="left" vertical="top" wrapText="1"/>
    </xf>
    <xf numFmtId="0" fontId="4" fillId="0" borderId="0" xfId="11175" applyFont="1" applyBorder="1" applyAlignment="1">
      <alignment horizontal="left" vertical="top" wrapText="1"/>
    </xf>
    <xf numFmtId="0" fontId="7" fillId="0" borderId="0" xfId="11175" applyFont="1" applyBorder="1" applyAlignment="1">
      <alignment horizontal="left" vertical="center" wrapText="1"/>
    </xf>
    <xf numFmtId="0" fontId="4" fillId="0" borderId="31" xfId="11175" applyFont="1" applyBorder="1" applyAlignment="1">
      <alignment horizontal="left" vertical="top" wrapText="1"/>
    </xf>
    <xf numFmtId="0" fontId="75" fillId="0" borderId="14" xfId="0" applyFont="1" applyBorder="1" applyAlignment="1">
      <alignment horizontal="center" vertical="center" wrapText="1"/>
    </xf>
    <xf numFmtId="0" fontId="75" fillId="0" borderId="24" xfId="0" applyFont="1" applyBorder="1" applyAlignment="1">
      <alignment horizontal="center" vertical="center" wrapText="1"/>
    </xf>
    <xf numFmtId="0" fontId="5" fillId="0" borderId="31" xfId="11175" applyFont="1" applyBorder="1" applyAlignment="1">
      <alignment horizontal="left" vertical="center" wrapText="1"/>
    </xf>
    <xf numFmtId="1" fontId="75" fillId="33" borderId="14" xfId="0" applyNumberFormat="1" applyFont="1" applyFill="1" applyBorder="1" applyAlignment="1">
      <alignment vertical="center" wrapText="1"/>
    </xf>
    <xf numFmtId="1" fontId="75" fillId="33" borderId="14" xfId="0" applyNumberFormat="1" applyFont="1" applyFill="1" applyBorder="1" applyAlignment="1">
      <alignment horizontal="center" vertical="center" wrapText="1"/>
    </xf>
    <xf numFmtId="1" fontId="75" fillId="33" borderId="46" xfId="0" applyNumberFormat="1" applyFont="1" applyFill="1" applyBorder="1" applyAlignment="1">
      <alignment vertical="top" wrapText="1"/>
    </xf>
    <xf numFmtId="1" fontId="75" fillId="33" borderId="65" xfId="0" applyNumberFormat="1" applyFont="1" applyFill="1" applyBorder="1" applyAlignment="1">
      <alignment vertical="top" wrapText="1"/>
    </xf>
    <xf numFmtId="1" fontId="75" fillId="33" borderId="66" xfId="0" applyNumberFormat="1" applyFont="1" applyFill="1" applyBorder="1" applyAlignment="1">
      <alignment vertical="top" wrapText="1"/>
    </xf>
    <xf numFmtId="3" fontId="75" fillId="58" borderId="14" xfId="0" applyNumberFormat="1" applyFont="1" applyFill="1" applyBorder="1" applyAlignment="1">
      <alignment vertical="center" wrapText="1"/>
    </xf>
    <xf numFmtId="3" fontId="75" fillId="58" borderId="14" xfId="0" applyNumberFormat="1" applyFont="1" applyFill="1" applyBorder="1" applyAlignment="1">
      <alignment horizontal="center" vertical="center" wrapText="1"/>
    </xf>
    <xf numFmtId="3" fontId="75" fillId="58" borderId="15" xfId="0" applyNumberFormat="1" applyFont="1" applyFill="1" applyBorder="1" applyAlignment="1">
      <alignment horizontal="center" vertical="center" wrapText="1"/>
    </xf>
    <xf numFmtId="21" fontId="73" fillId="58" borderId="14" xfId="0" applyNumberFormat="1" applyFont="1" applyFill="1" applyBorder="1" applyAlignment="1">
      <alignment horizontal="center" vertical="center"/>
    </xf>
    <xf numFmtId="21" fontId="80" fillId="58" borderId="27" xfId="0" applyNumberFormat="1" applyFont="1" applyFill="1" applyBorder="1" applyAlignment="1">
      <alignment horizontal="center" vertical="center"/>
    </xf>
    <xf numFmtId="21" fontId="75" fillId="58" borderId="27" xfId="11120" applyNumberFormat="1" applyFont="1" applyFill="1" applyBorder="1" applyAlignment="1">
      <alignment horizontal="center" vertical="center" wrapText="1"/>
    </xf>
    <xf numFmtId="21" fontId="4" fillId="0" borderId="27" xfId="0" applyNumberFormat="1" applyFont="1" applyBorder="1" applyAlignment="1">
      <alignment horizontal="center" vertical="center"/>
    </xf>
    <xf numFmtId="21" fontId="75" fillId="0" borderId="27" xfId="11175" applyNumberFormat="1" applyFont="1" applyBorder="1" applyAlignment="1">
      <alignment horizontal="center" vertical="center"/>
    </xf>
    <xf numFmtId="21" fontId="73" fillId="58" borderId="49" xfId="0" applyNumberFormat="1" applyFont="1" applyFill="1" applyBorder="1" applyAlignment="1">
      <alignment horizontal="center" vertical="center"/>
    </xf>
    <xf numFmtId="21" fontId="79" fillId="58" borderId="27" xfId="0" applyNumberFormat="1" applyFont="1" applyFill="1" applyBorder="1" applyAlignment="1">
      <alignment horizontal="center" vertical="center"/>
    </xf>
    <xf numFmtId="0" fontId="7" fillId="33" borderId="54" xfId="0" applyFont="1" applyFill="1" applyBorder="1" applyAlignment="1">
      <alignment horizontal="left" vertical="center" wrapText="1"/>
    </xf>
    <xf numFmtId="0" fontId="4" fillId="0" borderId="25" xfId="0" applyFont="1" applyBorder="1" applyAlignment="1">
      <alignment horizontal="left"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30" xfId="0" applyFont="1" applyBorder="1" applyAlignment="1">
      <alignment horizontal="left" vertical="top" wrapText="1"/>
    </xf>
    <xf numFmtId="0" fontId="7" fillId="0" borderId="54" xfId="0" applyFont="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45" fillId="0" borderId="0" xfId="0" applyFont="1" applyBorder="1" applyAlignment="1">
      <alignment horizontal="left" vertical="top" wrapText="1"/>
    </xf>
    <xf numFmtId="0" fontId="4" fillId="0" borderId="0" xfId="0" applyFont="1" applyBorder="1" applyAlignment="1">
      <alignment horizontal="left" vertical="top" wrapText="1"/>
    </xf>
    <xf numFmtId="0" fontId="75" fillId="0" borderId="66" xfId="0" applyFont="1" applyBorder="1" applyAlignment="1">
      <alignment horizontal="center" vertical="center" wrapText="1"/>
    </xf>
    <xf numFmtId="0" fontId="75" fillId="0" borderId="6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0"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67" xfId="0" applyFont="1" applyBorder="1" applyAlignment="1">
      <alignment horizontal="center" vertical="center" wrapText="1"/>
    </xf>
    <xf numFmtId="0" fontId="7" fillId="0" borderId="54" xfId="11175" applyFont="1" applyBorder="1" applyAlignment="1">
      <alignment horizontal="left" vertical="center" wrapText="1"/>
    </xf>
    <xf numFmtId="0" fontId="7" fillId="0" borderId="56" xfId="11175" applyFont="1" applyBorder="1" applyAlignment="1">
      <alignment horizontal="left" vertical="center" wrapText="1"/>
    </xf>
    <xf numFmtId="0" fontId="7" fillId="0" borderId="51" xfId="11175" applyFont="1" applyBorder="1" applyAlignment="1">
      <alignment horizontal="left" vertical="center" wrapText="1"/>
    </xf>
    <xf numFmtId="0" fontId="7" fillId="0" borderId="55" xfId="11175" applyFont="1" applyBorder="1" applyAlignment="1">
      <alignment horizontal="left" vertical="center" wrapText="1"/>
    </xf>
    <xf numFmtId="0" fontId="45" fillId="0" borderId="0" xfId="11175" applyFont="1" applyBorder="1" applyAlignment="1">
      <alignment horizontal="left" vertical="top" wrapText="1"/>
    </xf>
    <xf numFmtId="0" fontId="4" fillId="0" borderId="0" xfId="11175" applyFont="1" applyBorder="1" applyAlignment="1">
      <alignment horizontal="left" vertical="top" wrapText="1"/>
    </xf>
    <xf numFmtId="0" fontId="4" fillId="0" borderId="50" xfId="11175" applyFont="1" applyBorder="1" applyAlignment="1">
      <alignment horizontal="left" vertical="top" wrapText="1"/>
    </xf>
    <xf numFmtId="0" fontId="75" fillId="0" borderId="14"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4" xfId="11175" applyFont="1" applyBorder="1" applyAlignment="1">
      <alignment horizontal="center" vertical="center" wrapText="1"/>
    </xf>
    <xf numFmtId="0" fontId="7" fillId="0" borderId="56" xfId="11175" applyFont="1" applyBorder="1" applyAlignment="1">
      <alignment horizontal="center" vertical="center" wrapText="1"/>
    </xf>
    <xf numFmtId="0" fontId="85" fillId="0" borderId="14"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27" xfId="0" applyFont="1" applyBorder="1" applyAlignment="1">
      <alignment horizontal="right" vertical="center" wrapText="1"/>
    </xf>
    <xf numFmtId="0" fontId="85" fillId="0" borderId="28" xfId="0" applyFont="1" applyBorder="1" applyAlignment="1">
      <alignment horizontal="right" vertical="center" wrapText="1"/>
    </xf>
    <xf numFmtId="3" fontId="75" fillId="0" borderId="24" xfId="0" applyNumberFormat="1" applyFont="1" applyBorder="1" applyAlignment="1">
      <alignment horizontal="center" vertical="center" wrapText="1"/>
    </xf>
    <xf numFmtId="0" fontId="85" fillId="0" borderId="47" xfId="0" applyFont="1" applyBorder="1" applyAlignment="1">
      <alignment horizontal="center" vertical="center" wrapText="1"/>
    </xf>
    <xf numFmtId="3" fontId="85" fillId="33" borderId="15" xfId="0" applyNumberFormat="1" applyFont="1" applyFill="1" applyBorder="1" applyAlignment="1">
      <alignment horizontal="center" vertical="center" wrapText="1"/>
    </xf>
    <xf numFmtId="0" fontId="4" fillId="0" borderId="93" xfId="11175" applyFont="1" applyBorder="1" applyAlignment="1">
      <alignment vertical="center" wrapText="1"/>
    </xf>
    <xf numFmtId="0" fontId="4" fillId="0" borderId="96" xfId="11175" applyFont="1" applyBorder="1" applyAlignment="1">
      <alignment vertical="center" wrapText="1"/>
    </xf>
    <xf numFmtId="0" fontId="4" fillId="0" borderId="99" xfId="11175" applyFont="1" applyBorder="1" applyAlignment="1">
      <alignment vertical="center" wrapText="1"/>
    </xf>
    <xf numFmtId="0" fontId="4" fillId="0" borderId="100" xfId="11175" applyFont="1" applyBorder="1" applyAlignment="1">
      <alignment vertical="center" wrapText="1"/>
    </xf>
    <xf numFmtId="0" fontId="18" fillId="0" borderId="0" xfId="11175" applyFont="1"/>
    <xf numFmtId="0" fontId="7" fillId="0" borderId="94" xfId="11175" applyFont="1" applyBorder="1" applyAlignment="1">
      <alignment horizontal="center" vertical="center" wrapText="1"/>
    </xf>
    <xf numFmtId="0" fontId="7" fillId="0" borderId="95" xfId="11175" applyFont="1" applyBorder="1" applyAlignment="1">
      <alignment horizontal="center" vertical="center" wrapText="1"/>
    </xf>
    <xf numFmtId="0" fontId="7" fillId="0" borderId="96" xfId="11175" applyFont="1" applyBorder="1" applyAlignment="1">
      <alignment horizontal="center" vertical="center" wrapText="1"/>
    </xf>
    <xf numFmtId="0" fontId="7" fillId="0" borderId="101" xfId="11175" applyFont="1" applyBorder="1" applyAlignment="1">
      <alignment horizontal="center" vertical="center" wrapText="1"/>
    </xf>
    <xf numFmtId="0" fontId="7" fillId="0" borderId="94" xfId="11175" applyFont="1" applyBorder="1" applyAlignment="1">
      <alignment horizontal="center" vertical="center"/>
    </xf>
    <xf numFmtId="0" fontId="7" fillId="0" borderId="96" xfId="11175" applyFont="1" applyBorder="1" applyAlignment="1">
      <alignment vertical="center" wrapText="1"/>
    </xf>
    <xf numFmtId="0" fontId="7" fillId="0" borderId="101" xfId="11175" applyFont="1" applyBorder="1" applyAlignment="1">
      <alignment horizontal="center" vertical="center" wrapText="1"/>
    </xf>
    <xf numFmtId="0" fontId="4" fillId="0" borderId="93" xfId="11175" applyFont="1" applyBorder="1" applyAlignment="1">
      <alignment horizontal="left" vertical="center" wrapText="1"/>
    </xf>
    <xf numFmtId="0" fontId="4" fillId="0" borderId="93" xfId="11175" applyFont="1" applyFill="1" applyBorder="1" applyAlignment="1">
      <alignment vertical="center" wrapText="1"/>
    </xf>
    <xf numFmtId="0" fontId="7" fillId="0" borderId="94" xfId="11175" applyFont="1" applyBorder="1" applyAlignment="1">
      <alignment horizontal="center" vertical="center" wrapText="1"/>
    </xf>
    <xf numFmtId="0" fontId="7" fillId="0" borderId="95" xfId="11175" applyFont="1" applyBorder="1" applyAlignment="1">
      <alignment horizontal="center" vertical="center"/>
    </xf>
    <xf numFmtId="0" fontId="4" fillId="0" borderId="99" xfId="11175" applyFont="1" applyBorder="1" applyAlignment="1">
      <alignment horizontal="left" vertical="center" wrapText="1"/>
    </xf>
    <xf numFmtId="0" fontId="4" fillId="0" borderId="105" xfId="11175" applyFont="1" applyBorder="1" applyAlignment="1">
      <alignment vertical="center" wrapText="1"/>
    </xf>
    <xf numFmtId="0" fontId="4" fillId="0" borderId="106" xfId="11175" applyFont="1" applyBorder="1" applyAlignment="1">
      <alignment vertical="center" wrapText="1"/>
    </xf>
    <xf numFmtId="0" fontId="75" fillId="0" borderId="92" xfId="11175" applyFont="1" applyBorder="1" applyAlignment="1">
      <alignment horizontal="center" vertical="center" wrapText="1"/>
    </xf>
    <xf numFmtId="0" fontId="75" fillId="0" borderId="91" xfId="11175" applyFont="1" applyBorder="1" applyAlignment="1">
      <alignment horizontal="center" vertical="center" wrapText="1"/>
    </xf>
    <xf numFmtId="0" fontId="4" fillId="33" borderId="96" xfId="0" applyFont="1" applyFill="1" applyBorder="1" applyAlignment="1">
      <alignment vertical="center" wrapText="1"/>
    </xf>
    <xf numFmtId="0" fontId="81" fillId="33" borderId="95" xfId="0" applyFont="1" applyFill="1" applyBorder="1" applyAlignment="1">
      <alignment horizontal="center" vertical="center" wrapText="1"/>
    </xf>
    <xf numFmtId="0" fontId="4" fillId="33" borderId="99" xfId="0" applyFont="1" applyFill="1" applyBorder="1" applyAlignment="1">
      <alignment vertical="center" wrapText="1"/>
    </xf>
    <xf numFmtId="0" fontId="4" fillId="33" borderId="93" xfId="0" applyFont="1" applyFill="1" applyBorder="1" applyAlignment="1">
      <alignment horizontal="left" vertical="center" wrapText="1"/>
    </xf>
    <xf numFmtId="0" fontId="81" fillId="33" borderId="92" xfId="0" applyFont="1" applyFill="1" applyBorder="1" applyAlignment="1">
      <alignment horizontal="center" vertical="center" wrapText="1"/>
    </xf>
    <xf numFmtId="0" fontId="81" fillId="33" borderId="91" xfId="0" applyFont="1" applyFill="1" applyBorder="1" applyAlignment="1">
      <alignment horizontal="center" vertical="center" wrapText="1"/>
    </xf>
    <xf numFmtId="0" fontId="7" fillId="33" borderId="101" xfId="0" applyFont="1" applyFill="1" applyBorder="1" applyAlignment="1">
      <alignment horizontal="center" vertical="center" wrapText="1"/>
    </xf>
    <xf numFmtId="0" fontId="7" fillId="33" borderId="104"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7" fillId="33" borderId="95" xfId="0" applyFont="1" applyFill="1" applyBorder="1" applyAlignment="1">
      <alignment horizontal="center" vertical="center"/>
    </xf>
    <xf numFmtId="0" fontId="4" fillId="33" borderId="93" xfId="0" applyFont="1" applyFill="1" applyBorder="1" applyAlignment="1">
      <alignment vertical="center" wrapText="1"/>
    </xf>
    <xf numFmtId="0" fontId="7" fillId="33" borderId="96" xfId="0" applyFont="1" applyFill="1" applyBorder="1" applyAlignment="1">
      <alignment vertical="center" wrapText="1"/>
    </xf>
    <xf numFmtId="0" fontId="7" fillId="33" borderId="102" xfId="0" applyFont="1" applyFill="1" applyBorder="1" applyAlignment="1">
      <alignment horizontal="center" vertical="center" wrapText="1"/>
    </xf>
    <xf numFmtId="0" fontId="7" fillId="33" borderId="94" xfId="0" applyFont="1" applyFill="1" applyBorder="1" applyAlignment="1">
      <alignment horizontal="center" vertical="center"/>
    </xf>
    <xf numFmtId="0" fontId="4" fillId="33" borderId="92" xfId="0" applyFont="1" applyFill="1" applyBorder="1" applyAlignment="1">
      <alignment vertical="center" wrapText="1"/>
    </xf>
    <xf numFmtId="0" fontId="4" fillId="33" borderId="91" xfId="0" applyFont="1" applyFill="1" applyBorder="1" applyAlignment="1">
      <alignment vertical="center" wrapText="1"/>
    </xf>
    <xf numFmtId="0" fontId="81" fillId="57" borderId="27" xfId="0" applyFont="1" applyFill="1" applyBorder="1" applyAlignment="1">
      <alignment horizontal="center" vertical="center" wrapText="1"/>
    </xf>
    <xf numFmtId="0" fontId="81" fillId="57" borderId="28" xfId="0" applyFont="1" applyFill="1" applyBorder="1" applyAlignment="1">
      <alignment horizontal="center" vertical="center" wrapText="1"/>
    </xf>
    <xf numFmtId="0" fontId="7" fillId="0" borderId="0" xfId="0" applyFont="1" applyBorder="1" applyAlignment="1">
      <alignment horizontal="left" vertical="center" wrapText="1"/>
    </xf>
    <xf numFmtId="0" fontId="4" fillId="0" borderId="93" xfId="0" applyFont="1" applyBorder="1" applyAlignment="1">
      <alignment vertical="center" wrapText="1"/>
    </xf>
    <xf numFmtId="0" fontId="4" fillId="0" borderId="96" xfId="0" applyFont="1" applyBorder="1" applyAlignment="1">
      <alignment vertical="center" wrapText="1"/>
    </xf>
    <xf numFmtId="0" fontId="4" fillId="0" borderId="99" xfId="0" applyFont="1" applyBorder="1" applyAlignment="1">
      <alignment vertical="center" wrapText="1"/>
    </xf>
    <xf numFmtId="0" fontId="4" fillId="0" borderId="95"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xf>
    <xf numFmtId="0" fontId="7" fillId="0" borderId="101" xfId="0" applyFont="1" applyBorder="1" applyAlignment="1">
      <alignment horizontal="center" vertical="center" wrapText="1"/>
    </xf>
    <xf numFmtId="0" fontId="7" fillId="0" borderId="96" xfId="0" applyFont="1" applyBorder="1" applyAlignment="1">
      <alignment vertical="center" wrapText="1"/>
    </xf>
    <xf numFmtId="0" fontId="4" fillId="0" borderId="89" xfId="0" applyFont="1" applyBorder="1" applyAlignment="1">
      <alignment horizontal="left" vertical="top" wrapText="1"/>
    </xf>
    <xf numFmtId="0" fontId="0" fillId="0" borderId="91" xfId="0" applyBorder="1" applyAlignment="1">
      <alignment vertical="center" wrapText="1"/>
    </xf>
    <xf numFmtId="0" fontId="4" fillId="0" borderId="93" xfId="0" applyFont="1" applyBorder="1" applyAlignment="1">
      <alignment horizontal="left" vertical="center" wrapText="1"/>
    </xf>
    <xf numFmtId="0" fontId="5" fillId="0" borderId="89" xfId="0" applyFont="1" applyBorder="1" applyAlignment="1">
      <alignment horizontal="left" vertical="center" wrapText="1"/>
    </xf>
    <xf numFmtId="0" fontId="4" fillId="0" borderId="93" xfId="0" applyFont="1" applyFill="1" applyBorder="1" applyAlignment="1">
      <alignment vertical="center" wrapText="1"/>
    </xf>
    <xf numFmtId="0" fontId="7" fillId="0" borderId="95" xfId="0" applyFont="1" applyBorder="1" applyAlignment="1">
      <alignment horizontal="center" vertical="center"/>
    </xf>
    <xf numFmtId="0" fontId="4" fillId="0" borderId="91" xfId="0" applyFont="1" applyBorder="1" applyAlignment="1">
      <alignment horizontal="left" vertical="top" wrapText="1"/>
    </xf>
    <xf numFmtId="0" fontId="4" fillId="0" borderId="99" xfId="0" applyFont="1" applyBorder="1" applyAlignment="1">
      <alignment horizontal="left" vertical="center" wrapText="1"/>
    </xf>
    <xf numFmtId="0" fontId="4" fillId="0" borderId="105" xfId="0" applyFont="1" applyBorder="1" applyAlignment="1">
      <alignment vertical="center" wrapText="1"/>
    </xf>
    <xf numFmtId="0" fontId="4" fillId="0" borderId="106" xfId="0" applyFont="1" applyBorder="1" applyAlignment="1">
      <alignment vertical="center" wrapText="1"/>
    </xf>
    <xf numFmtId="0" fontId="75" fillId="0" borderId="92" xfId="0" applyFont="1" applyBorder="1" applyAlignment="1">
      <alignment horizontal="center" vertical="center" wrapText="1"/>
    </xf>
    <xf numFmtId="0" fontId="75" fillId="0" borderId="91" xfId="0" applyFont="1" applyBorder="1" applyAlignment="1">
      <alignment horizontal="center" vertical="center" wrapText="1"/>
    </xf>
    <xf numFmtId="0" fontId="4" fillId="0" borderId="89" xfId="11175" applyFont="1" applyBorder="1" applyAlignment="1">
      <alignment horizontal="left" vertical="top" wrapText="1"/>
    </xf>
    <xf numFmtId="0" fontId="5" fillId="0" borderId="89" xfId="11175" applyFont="1" applyBorder="1" applyAlignment="1">
      <alignment horizontal="left" vertical="center" wrapText="1"/>
    </xf>
    <xf numFmtId="0" fontId="5" fillId="0" borderId="90" xfId="11175" applyFont="1" applyBorder="1" applyAlignment="1">
      <alignment horizontal="left" vertical="center" wrapText="1"/>
    </xf>
    <xf numFmtId="0" fontId="67" fillId="0" borderId="0" xfId="11175" applyFont="1" applyBorder="1"/>
    <xf numFmtId="0" fontId="4" fillId="58" borderId="105" xfId="11175" applyFont="1" applyFill="1" applyBorder="1" applyAlignment="1">
      <alignment vertical="center" wrapText="1"/>
    </xf>
    <xf numFmtId="0" fontId="4" fillId="58" borderId="93" xfId="11175" applyFont="1" applyFill="1" applyBorder="1" applyAlignment="1">
      <alignment vertical="center" wrapText="1"/>
    </xf>
    <xf numFmtId="10" fontId="75" fillId="58" borderId="49" xfId="0" applyNumberFormat="1" applyFont="1" applyFill="1" applyBorder="1" applyAlignment="1">
      <alignment horizontal="center" vertical="center"/>
    </xf>
    <xf numFmtId="9" fontId="75" fillId="58" borderId="27" xfId="0" applyNumberFormat="1" applyFont="1" applyFill="1" applyBorder="1" applyAlignment="1">
      <alignment horizontal="center" vertical="center"/>
    </xf>
    <xf numFmtId="178" fontId="75" fillId="33" borderId="27" xfId="0" applyNumberFormat="1" applyFont="1" applyFill="1" applyBorder="1" applyAlignment="1">
      <alignment horizontal="center" vertical="center"/>
    </xf>
    <xf numFmtId="0" fontId="75" fillId="33" borderId="49" xfId="0" applyFont="1" applyFill="1" applyBorder="1" applyAlignment="1">
      <alignment horizontal="center" vertical="center"/>
    </xf>
    <xf numFmtId="179" fontId="75" fillId="58" borderId="27" xfId="11120" applyNumberFormat="1" applyFont="1" applyFill="1" applyBorder="1" applyAlignment="1">
      <alignment horizontal="center" vertical="center" wrapText="1"/>
    </xf>
    <xf numFmtId="180" fontId="75" fillId="58" borderId="27" xfId="11120" applyNumberFormat="1" applyFont="1" applyFill="1" applyBorder="1" applyAlignment="1">
      <alignment horizontal="center" vertical="center" wrapText="1"/>
    </xf>
    <xf numFmtId="0" fontId="68" fillId="58" borderId="49" xfId="0" applyFont="1" applyFill="1" applyBorder="1" applyAlignment="1">
      <alignment horizontal="center" vertical="center" wrapText="1"/>
    </xf>
    <xf numFmtId="0" fontId="63" fillId="58" borderId="27" xfId="0" applyFont="1" applyFill="1" applyBorder="1" applyAlignment="1">
      <alignment horizontal="center" vertical="center" wrapText="1"/>
    </xf>
    <xf numFmtId="0" fontId="75" fillId="58" borderId="27" xfId="0" applyFont="1" applyFill="1" applyBorder="1" applyAlignment="1">
      <alignment horizontal="center" vertical="center" wrapText="1"/>
    </xf>
    <xf numFmtId="21" fontId="81" fillId="33" borderId="27" xfId="0" applyNumberFormat="1" applyFont="1" applyFill="1" applyBorder="1" applyAlignment="1">
      <alignment horizontal="center" vertical="center" wrapText="1"/>
    </xf>
    <xf numFmtId="0" fontId="4" fillId="33" borderId="90" xfId="0" applyFont="1" applyFill="1" applyBorder="1" applyAlignment="1">
      <alignment horizontal="left" vertical="top" wrapText="1"/>
    </xf>
    <xf numFmtId="0" fontId="75" fillId="33" borderId="89" xfId="0" applyFont="1" applyFill="1" applyBorder="1" applyAlignment="1">
      <alignment horizontal="center" vertical="top" wrapText="1"/>
    </xf>
    <xf numFmtId="0" fontId="75" fillId="33" borderId="88" xfId="0" applyFont="1" applyFill="1" applyBorder="1" applyAlignment="1">
      <alignment horizontal="center" vertical="top" wrapText="1"/>
    </xf>
    <xf numFmtId="3" fontId="81" fillId="33" borderId="24" xfId="0" applyNumberFormat="1" applyFont="1" applyFill="1" applyBorder="1" applyAlignment="1">
      <alignment horizontal="center" vertical="center" wrapText="1"/>
    </xf>
    <xf numFmtId="3" fontId="81" fillId="33" borderId="67" xfId="0" applyNumberFormat="1" applyFont="1" applyFill="1" applyBorder="1" applyAlignment="1">
      <alignment horizontal="center" vertical="center" wrapText="1"/>
    </xf>
    <xf numFmtId="3" fontId="81" fillId="33" borderId="68" xfId="0" applyNumberFormat="1" applyFont="1" applyFill="1" applyBorder="1" applyAlignment="1">
      <alignment horizontal="center" vertical="center" wrapText="1"/>
    </xf>
    <xf numFmtId="3" fontId="81" fillId="33" borderId="15" xfId="0" applyNumberFormat="1" applyFont="1" applyFill="1" applyBorder="1" applyAlignment="1">
      <alignment horizontal="center" vertical="center" wrapText="1"/>
    </xf>
    <xf numFmtId="3" fontId="81" fillId="33" borderId="14" xfId="0" applyNumberFormat="1" applyFont="1" applyFill="1" applyBorder="1" applyAlignment="1">
      <alignment horizontal="center" vertical="center" wrapText="1"/>
    </xf>
    <xf numFmtId="3" fontId="81" fillId="33" borderId="27" xfId="0" applyNumberFormat="1" applyFont="1" applyFill="1" applyBorder="1" applyAlignment="1">
      <alignment horizontal="center" vertical="center" wrapText="1"/>
    </xf>
    <xf numFmtId="3" fontId="81" fillId="33" borderId="28" xfId="0" applyNumberFormat="1" applyFont="1" applyFill="1" applyBorder="1" applyAlignment="1">
      <alignment horizontal="center" vertical="center" wrapText="1"/>
    </xf>
    <xf numFmtId="3" fontId="81" fillId="33" borderId="55" xfId="0" applyNumberFormat="1" applyFont="1" applyFill="1" applyBorder="1" applyAlignment="1">
      <alignment horizontal="center" vertical="center" wrapText="1"/>
    </xf>
    <xf numFmtId="3" fontId="81" fillId="33" borderId="56" xfId="0" applyNumberFormat="1" applyFont="1" applyFill="1" applyBorder="1" applyAlignment="1">
      <alignment horizontal="center" vertical="center" wrapText="1"/>
    </xf>
    <xf numFmtId="3" fontId="81" fillId="33" borderId="95" xfId="0" applyNumberFormat="1" applyFont="1" applyFill="1" applyBorder="1" applyAlignment="1">
      <alignment horizontal="center" vertical="center" wrapText="1"/>
    </xf>
    <xf numFmtId="3" fontId="81" fillId="33" borderId="94" xfId="0" applyNumberFormat="1" applyFont="1" applyFill="1" applyBorder="1" applyAlignment="1">
      <alignment horizontal="center" vertical="center" wrapText="1"/>
    </xf>
    <xf numFmtId="3" fontId="81" fillId="33" borderId="51" xfId="0" applyNumberFormat="1" applyFont="1" applyFill="1" applyBorder="1" applyAlignment="1">
      <alignment horizontal="center" vertical="center" wrapText="1"/>
    </xf>
    <xf numFmtId="3" fontId="81" fillId="33" borderId="53" xfId="0" applyNumberFormat="1" applyFont="1" applyFill="1" applyBorder="1" applyAlignment="1">
      <alignment horizontal="center" vertical="center" wrapText="1"/>
    </xf>
    <xf numFmtId="3" fontId="81" fillId="33" borderId="92" xfId="0" applyNumberFormat="1" applyFont="1" applyFill="1" applyBorder="1" applyAlignment="1">
      <alignment horizontal="center" vertical="center" wrapText="1"/>
    </xf>
    <xf numFmtId="3" fontId="81" fillId="33" borderId="91" xfId="0" applyNumberFormat="1" applyFont="1" applyFill="1" applyBorder="1" applyAlignment="1">
      <alignment horizontal="center" vertical="center" wrapText="1"/>
    </xf>
    <xf numFmtId="3" fontId="81" fillId="33" borderId="46" xfId="0" applyNumberFormat="1" applyFont="1" applyFill="1" applyBorder="1" applyAlignment="1">
      <alignment horizontal="center" vertical="center" wrapText="1"/>
    </xf>
    <xf numFmtId="3" fontId="81" fillId="33" borderId="61" xfId="0" applyNumberFormat="1" applyFont="1" applyFill="1" applyBorder="1" applyAlignment="1">
      <alignment horizontal="center" vertical="center" wrapText="1"/>
    </xf>
    <xf numFmtId="3" fontId="81" fillId="33" borderId="12" xfId="0" applyNumberFormat="1" applyFont="1" applyFill="1" applyBorder="1" applyAlignment="1">
      <alignment horizontal="center" vertical="center" wrapText="1"/>
    </xf>
    <xf numFmtId="3" fontId="81" fillId="33" borderId="102" xfId="0" applyNumberFormat="1" applyFont="1" applyFill="1" applyBorder="1" applyAlignment="1">
      <alignment horizontal="center" vertical="center" wrapText="1"/>
    </xf>
    <xf numFmtId="0" fontId="85" fillId="33" borderId="65" xfId="0" applyFont="1" applyFill="1" applyBorder="1" applyAlignment="1">
      <alignment vertical="center" wrapText="1"/>
    </xf>
    <xf numFmtId="0" fontId="85" fillId="33" borderId="66" xfId="0" applyFont="1" applyFill="1" applyBorder="1" applyAlignment="1">
      <alignment vertical="center" wrapText="1"/>
    </xf>
    <xf numFmtId="0" fontId="85" fillId="33" borderId="67" xfId="0" applyFont="1" applyFill="1" applyBorder="1" applyAlignment="1">
      <alignment vertical="center" wrapText="1"/>
    </xf>
    <xf numFmtId="0" fontId="85" fillId="33" borderId="68" xfId="0" applyFont="1" applyFill="1" applyBorder="1" applyAlignment="1">
      <alignment vertical="center" wrapText="1"/>
    </xf>
    <xf numFmtId="0" fontId="85" fillId="33" borderId="98" xfId="0" applyFont="1" applyFill="1" applyBorder="1" applyAlignment="1">
      <alignment horizontal="center" vertical="center" wrapText="1"/>
    </xf>
    <xf numFmtId="0" fontId="85" fillId="33" borderId="97" xfId="0" applyFont="1" applyFill="1" applyBorder="1" applyAlignment="1">
      <alignment horizontal="center" vertical="center" wrapText="1"/>
    </xf>
    <xf numFmtId="3" fontId="75" fillId="0" borderId="66" xfId="11175" applyNumberFormat="1" applyFont="1" applyBorder="1" applyAlignment="1">
      <alignment vertical="center" wrapText="1"/>
    </xf>
    <xf numFmtId="0" fontId="7" fillId="0" borderId="52" xfId="11175" applyFont="1" applyBorder="1" applyAlignment="1">
      <alignment horizontal="center" vertical="center" wrapText="1"/>
    </xf>
    <xf numFmtId="3" fontId="81" fillId="0" borderId="95" xfId="11175" applyNumberFormat="1" applyFont="1" applyBorder="1" applyAlignment="1">
      <alignment horizontal="center" vertical="center" wrapText="1"/>
    </xf>
    <xf numFmtId="3" fontId="81" fillId="0" borderId="101" xfId="11175" applyNumberFormat="1" applyFont="1" applyBorder="1" applyAlignment="1">
      <alignment horizontal="center" vertical="center" wrapText="1"/>
    </xf>
    <xf numFmtId="3" fontId="81" fillId="0" borderId="65" xfId="11175" applyNumberFormat="1" applyFont="1" applyBorder="1" applyAlignment="1">
      <alignment vertical="center" wrapText="1"/>
    </xf>
    <xf numFmtId="3" fontId="81" fillId="0" borderId="108" xfId="11175" applyNumberFormat="1" applyFont="1" applyBorder="1" applyAlignment="1">
      <alignment vertical="center" wrapText="1"/>
    </xf>
    <xf numFmtId="3" fontId="81" fillId="0" borderId="66" xfId="11175" applyNumberFormat="1" applyFont="1" applyBorder="1" applyAlignment="1">
      <alignment vertical="center" wrapText="1"/>
    </xf>
    <xf numFmtId="3" fontId="81" fillId="0" borderId="109" xfId="11175" applyNumberFormat="1" applyFont="1" applyBorder="1" applyAlignment="1">
      <alignment vertical="center" wrapText="1"/>
    </xf>
    <xf numFmtId="3" fontId="81" fillId="0" borderId="94" xfId="11175" applyNumberFormat="1" applyFont="1" applyBorder="1" applyAlignment="1">
      <alignment horizontal="center" vertical="center" wrapText="1"/>
    </xf>
    <xf numFmtId="3" fontId="81" fillId="0" borderId="92" xfId="11175" applyNumberFormat="1" applyFont="1" applyBorder="1" applyAlignment="1">
      <alignment horizontal="center" vertical="center" wrapText="1"/>
    </xf>
    <xf numFmtId="3" fontId="81" fillId="0" borderId="91" xfId="11175" applyNumberFormat="1" applyFont="1" applyBorder="1" applyAlignment="1">
      <alignment horizontal="center" vertical="center" wrapText="1"/>
    </xf>
    <xf numFmtId="3" fontId="81" fillId="0" borderId="55" xfId="11175" applyNumberFormat="1" applyFont="1" applyBorder="1" applyAlignment="1">
      <alignment horizontal="center" vertical="center" wrapText="1"/>
    </xf>
    <xf numFmtId="3" fontId="81" fillId="0" borderId="56" xfId="11175" applyNumberFormat="1" applyFont="1" applyBorder="1" applyAlignment="1">
      <alignment horizontal="center" vertical="center" wrapText="1"/>
    </xf>
    <xf numFmtId="3" fontId="81" fillId="0" borderId="103" xfId="11175" applyNumberFormat="1" applyFont="1" applyBorder="1" applyAlignment="1">
      <alignment horizontal="center" vertical="center" wrapText="1"/>
    </xf>
    <xf numFmtId="3" fontId="81" fillId="0" borderId="98" xfId="11175" applyNumberFormat="1" applyFont="1" applyBorder="1" applyAlignment="1">
      <alignment horizontal="center" vertical="center" wrapText="1"/>
    </xf>
    <xf numFmtId="3" fontId="81" fillId="0" borderId="97" xfId="11175" applyNumberFormat="1" applyFont="1" applyBorder="1" applyAlignment="1">
      <alignment horizontal="center" vertical="center" wrapText="1"/>
    </xf>
    <xf numFmtId="0" fontId="75" fillId="0" borderId="66" xfId="11175" applyFont="1" applyBorder="1" applyAlignment="1">
      <alignment vertical="center" wrapText="1"/>
    </xf>
    <xf numFmtId="0" fontId="75" fillId="0" borderId="68" xfId="11175" applyFont="1" applyBorder="1" applyAlignment="1">
      <alignment vertical="center" wrapText="1"/>
    </xf>
    <xf numFmtId="3" fontId="81" fillId="58" borderId="92" xfId="11175" applyNumberFormat="1" applyFont="1" applyFill="1" applyBorder="1" applyAlignment="1">
      <alignment horizontal="center" vertical="center" wrapText="1"/>
    </xf>
    <xf numFmtId="3" fontId="81" fillId="58" borderId="91" xfId="11175" applyNumberFormat="1" applyFont="1" applyFill="1" applyBorder="1" applyAlignment="1">
      <alignment horizontal="center" vertical="center" wrapText="1"/>
    </xf>
    <xf numFmtId="0" fontId="75" fillId="58" borderId="65" xfId="11175" applyFont="1" applyFill="1" applyBorder="1" applyAlignment="1">
      <alignment vertical="center" wrapText="1"/>
    </xf>
    <xf numFmtId="0" fontId="75" fillId="58" borderId="66" xfId="11175" applyFont="1" applyFill="1" applyBorder="1" applyAlignment="1">
      <alignment vertical="center" wrapText="1"/>
    </xf>
    <xf numFmtId="3" fontId="81" fillId="0" borderId="95" xfId="0" applyNumberFormat="1" applyFont="1" applyBorder="1" applyAlignment="1">
      <alignment horizontal="center" vertical="center" wrapText="1"/>
    </xf>
    <xf numFmtId="3" fontId="81" fillId="0" borderId="94" xfId="0" applyNumberFormat="1" applyFont="1" applyBorder="1" applyAlignment="1">
      <alignment horizontal="center" vertical="center" wrapText="1"/>
    </xf>
    <xf numFmtId="3" fontId="81" fillId="0" borderId="92" xfId="0" applyNumberFormat="1" applyFont="1" applyBorder="1" applyAlignment="1">
      <alignment horizontal="center" vertical="center" wrapText="1"/>
    </xf>
    <xf numFmtId="3" fontId="81" fillId="0" borderId="91" xfId="0" applyNumberFormat="1" applyFont="1" applyBorder="1" applyAlignment="1">
      <alignment horizontal="center" vertical="center" wrapText="1"/>
    </xf>
    <xf numFmtId="3" fontId="81" fillId="0" borderId="55" xfId="0" applyNumberFormat="1" applyFont="1" applyBorder="1" applyAlignment="1">
      <alignment horizontal="center" vertical="center" wrapText="1"/>
    </xf>
    <xf numFmtId="3" fontId="81" fillId="0" borderId="56" xfId="0" applyNumberFormat="1" applyFont="1" applyBorder="1" applyAlignment="1">
      <alignment horizontal="center" vertical="center" wrapText="1"/>
    </xf>
    <xf numFmtId="3" fontId="81" fillId="0" borderId="98" xfId="0" applyNumberFormat="1" applyFont="1" applyBorder="1" applyAlignment="1">
      <alignment horizontal="center" vertical="center" wrapText="1"/>
    </xf>
    <xf numFmtId="3" fontId="81" fillId="0" borderId="97" xfId="0" applyNumberFormat="1" applyFont="1" applyBorder="1" applyAlignment="1">
      <alignment horizontal="center" vertical="center" wrapText="1"/>
    </xf>
    <xf numFmtId="21" fontId="101" fillId="0" borderId="27" xfId="0" applyNumberFormat="1" applyFont="1" applyBorder="1" applyAlignment="1">
      <alignment horizontal="center" vertical="center"/>
    </xf>
    <xf numFmtId="0" fontId="4" fillId="0" borderId="110" xfId="0" applyFont="1" applyBorder="1" applyAlignment="1">
      <alignment vertical="center" wrapText="1"/>
    </xf>
    <xf numFmtId="3" fontId="81" fillId="0" borderId="111" xfId="0" applyNumberFormat="1" applyFont="1" applyBorder="1" applyAlignment="1">
      <alignment horizontal="center" vertical="center" wrapText="1"/>
    </xf>
    <xf numFmtId="3" fontId="81" fillId="0" borderId="112" xfId="0" applyNumberFormat="1" applyFont="1" applyBorder="1" applyAlignment="1">
      <alignment horizontal="center" vertical="center" wrapText="1"/>
    </xf>
    <xf numFmtId="0" fontId="4" fillId="0" borderId="113" xfId="0" applyFont="1" applyBorder="1" applyAlignment="1">
      <alignment vertical="center" wrapText="1"/>
    </xf>
    <xf numFmtId="0" fontId="4" fillId="0" borderId="114" xfId="0" applyFont="1" applyBorder="1" applyAlignment="1">
      <alignment vertical="center" wrapText="1"/>
    </xf>
    <xf numFmtId="3" fontId="81" fillId="0" borderId="115" xfId="0" applyNumberFormat="1" applyFont="1" applyBorder="1" applyAlignment="1">
      <alignment horizontal="center" vertical="center" wrapText="1"/>
    </xf>
    <xf numFmtId="0" fontId="0" fillId="0" borderId="116" xfId="0" applyBorder="1"/>
    <xf numFmtId="0" fontId="102" fillId="33" borderId="14" xfId="0" applyFont="1" applyFill="1" applyBorder="1" applyAlignment="1">
      <alignment horizontal="center" vertical="center" wrapText="1"/>
    </xf>
    <xf numFmtId="0" fontId="102" fillId="33" borderId="24" xfId="0" applyFont="1" applyFill="1" applyBorder="1" applyAlignment="1">
      <alignment horizontal="center" vertical="center" wrapText="1"/>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0" fontId="75" fillId="0" borderId="111" xfId="0" applyFont="1" applyBorder="1" applyAlignment="1">
      <alignment horizontal="center" vertical="center" wrapText="1"/>
    </xf>
    <xf numFmtId="0" fontId="75" fillId="0" borderId="112" xfId="0" applyFont="1" applyBorder="1" applyAlignment="1">
      <alignment horizontal="center" vertical="center" wrapText="1"/>
    </xf>
    <xf numFmtId="0" fontId="4" fillId="0" borderId="117" xfId="0" applyFont="1" applyBorder="1" applyAlignment="1">
      <alignment vertical="center" wrapText="1"/>
    </xf>
    <xf numFmtId="0" fontId="4" fillId="0" borderId="118" xfId="0" applyFont="1" applyBorder="1" applyAlignment="1">
      <alignment vertical="center" wrapText="1"/>
    </xf>
    <xf numFmtId="0" fontId="7" fillId="0" borderId="107" xfId="0" applyFont="1" applyBorder="1" applyAlignment="1">
      <alignment horizontal="center" vertical="center" wrapText="1"/>
    </xf>
    <xf numFmtId="0" fontId="7" fillId="0" borderId="119" xfId="0" applyFont="1" applyBorder="1" applyAlignment="1">
      <alignment horizontal="center" vertical="center" wrapText="1"/>
    </xf>
    <xf numFmtId="0" fontId="75" fillId="0" borderId="56" xfId="0" applyFont="1" applyBorder="1" applyAlignment="1">
      <alignment horizontal="center" vertical="center" wrapText="1"/>
    </xf>
    <xf numFmtId="0" fontId="4" fillId="0" borderId="114" xfId="0" applyFont="1" applyBorder="1" applyAlignment="1">
      <alignment horizontal="left" vertical="center" wrapText="1"/>
    </xf>
    <xf numFmtId="0" fontId="7" fillId="0" borderId="111" xfId="0" applyFont="1" applyBorder="1" applyAlignment="1">
      <alignment horizontal="center" vertical="center"/>
    </xf>
    <xf numFmtId="0" fontId="7" fillId="0" borderId="110" xfId="0" applyFont="1" applyBorder="1" applyAlignment="1">
      <alignment horizontal="center" vertical="center" wrapText="1"/>
    </xf>
    <xf numFmtId="0" fontId="4" fillId="0" borderId="71" xfId="0" applyFont="1" applyBorder="1" applyAlignment="1">
      <alignment vertical="center" wrapText="1"/>
    </xf>
    <xf numFmtId="0" fontId="75" fillId="0" borderId="115" xfId="0" applyFont="1" applyBorder="1" applyAlignment="1">
      <alignment horizontal="center" vertical="center" wrapText="1"/>
    </xf>
    <xf numFmtId="0" fontId="75" fillId="0" borderId="116" xfId="0" applyFont="1" applyBorder="1" applyAlignment="1">
      <alignment horizontal="center" vertical="center" wrapText="1"/>
    </xf>
    <xf numFmtId="0" fontId="4" fillId="0" borderId="90" xfId="0" applyFont="1" applyBorder="1" applyAlignment="1">
      <alignment vertical="center" wrapText="1"/>
    </xf>
    <xf numFmtId="0" fontId="75" fillId="0" borderId="122" xfId="0" applyFont="1" applyBorder="1" applyAlignment="1">
      <alignment horizontal="center" vertical="center" wrapText="1"/>
    </xf>
    <xf numFmtId="0" fontId="75" fillId="0" borderId="88" xfId="0" applyFont="1" applyBorder="1" applyAlignment="1">
      <alignment horizontal="center"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7" fillId="0" borderId="59" xfId="11175" applyFont="1" applyBorder="1" applyAlignment="1">
      <alignment horizontal="center" vertical="center" wrapText="1"/>
    </xf>
    <xf numFmtId="0" fontId="7" fillId="0" borderId="54" xfId="11175" applyFont="1" applyBorder="1" applyAlignment="1">
      <alignment horizontal="left" vertical="center" wrapText="1"/>
    </xf>
    <xf numFmtId="0" fontId="7" fillId="0" borderId="56" xfId="11175" applyFont="1" applyBorder="1" applyAlignment="1">
      <alignment horizontal="left" vertical="center" wrapText="1"/>
    </xf>
    <xf numFmtId="0" fontId="7" fillId="0" borderId="51" xfId="11175" applyFont="1" applyBorder="1" applyAlignment="1">
      <alignment horizontal="left" vertical="center" wrapText="1"/>
    </xf>
    <xf numFmtId="0" fontId="7" fillId="0" borderId="55" xfId="11175" applyFont="1" applyBorder="1" applyAlignment="1">
      <alignment horizontal="left" vertical="center" wrapText="1"/>
    </xf>
    <xf numFmtId="0" fontId="4" fillId="0" borderId="50" xfId="11175" applyFont="1" applyBorder="1" applyAlignment="1">
      <alignment horizontal="left" vertical="top" wrapText="1"/>
    </xf>
    <xf numFmtId="181" fontId="0" fillId="0" borderId="0" xfId="0" applyNumberFormat="1"/>
    <xf numFmtId="182" fontId="73" fillId="58" borderId="14" xfId="0" applyNumberFormat="1" applyFont="1" applyFill="1" applyBorder="1" applyAlignment="1">
      <alignment horizontal="center" vertical="center"/>
    </xf>
    <xf numFmtId="182" fontId="75" fillId="58" borderId="27" xfId="0" applyNumberFormat="1" applyFont="1" applyFill="1" applyBorder="1" applyAlignment="1">
      <alignment horizontal="center" vertical="center"/>
    </xf>
    <xf numFmtId="182" fontId="81" fillId="58" borderId="27" xfId="0" applyNumberFormat="1" applyFont="1" applyFill="1" applyBorder="1" applyAlignment="1">
      <alignment horizontal="center" vertical="center"/>
    </xf>
    <xf numFmtId="182" fontId="75" fillId="58" borderId="27" xfId="11120" applyNumberFormat="1" applyFont="1" applyFill="1" applyBorder="1" applyAlignment="1">
      <alignment horizontal="center" vertical="center" wrapText="1"/>
    </xf>
    <xf numFmtId="182" fontId="75" fillId="0" borderId="27" xfId="0" applyNumberFormat="1" applyFont="1" applyBorder="1" applyAlignment="1">
      <alignment horizontal="center" vertical="center"/>
    </xf>
    <xf numFmtId="182" fontId="75" fillId="33" borderId="27" xfId="0" applyNumberFormat="1" applyFont="1" applyFill="1" applyBorder="1" applyAlignment="1">
      <alignment horizontal="center" vertical="center"/>
    </xf>
    <xf numFmtId="182" fontId="75" fillId="0" borderId="27" xfId="0" applyNumberFormat="1" applyFont="1" applyBorder="1" applyAlignment="1">
      <alignment horizontal="center" vertical="center" wrapText="1"/>
    </xf>
    <xf numFmtId="21" fontId="75" fillId="58" borderId="92" xfId="0" applyNumberFormat="1" applyFont="1" applyFill="1" applyBorder="1" applyAlignment="1">
      <alignment horizontal="center" vertical="center" wrapText="1"/>
    </xf>
    <xf numFmtId="0" fontId="4" fillId="33" borderId="50" xfId="11175" applyFont="1" applyFill="1" applyBorder="1" applyAlignment="1">
      <alignment vertical="center" wrapText="1"/>
    </xf>
    <xf numFmtId="0" fontId="7" fillId="33" borderId="51" xfId="11175" applyFont="1" applyFill="1" applyBorder="1" applyAlignment="1">
      <alignment horizontal="center" vertical="center" wrapText="1"/>
    </xf>
    <xf numFmtId="0" fontId="7" fillId="33" borderId="53" xfId="11175" applyFont="1" applyFill="1" applyBorder="1" applyAlignment="1">
      <alignment horizontal="center" vertical="center" wrapText="1"/>
    </xf>
    <xf numFmtId="0" fontId="4" fillId="33" borderId="105" xfId="11175" applyFont="1" applyFill="1" applyBorder="1" applyAlignment="1">
      <alignment vertical="center" wrapText="1"/>
    </xf>
    <xf numFmtId="0" fontId="4" fillId="33" borderId="93" xfId="11175" applyFont="1" applyFill="1" applyBorder="1" applyAlignment="1">
      <alignment vertical="center" wrapText="1"/>
    </xf>
    <xf numFmtId="0" fontId="4" fillId="33" borderId="110" xfId="11175" applyFont="1" applyFill="1" applyBorder="1" applyAlignment="1">
      <alignment vertical="center" wrapText="1"/>
    </xf>
    <xf numFmtId="3" fontId="75" fillId="58" borderId="111" xfId="11175" applyNumberFormat="1" applyFont="1" applyFill="1" applyBorder="1" applyAlignment="1">
      <alignment horizontal="center" vertical="center" wrapText="1"/>
    </xf>
    <xf numFmtId="3" fontId="75" fillId="58" borderId="112" xfId="11175" applyNumberFormat="1" applyFont="1" applyFill="1" applyBorder="1" applyAlignment="1">
      <alignment horizontal="center" vertical="center" wrapText="1"/>
    </xf>
    <xf numFmtId="0" fontId="4" fillId="58" borderId="110" xfId="11175" applyFont="1" applyFill="1" applyBorder="1" applyAlignment="1">
      <alignment vertical="center" wrapText="1"/>
    </xf>
    <xf numFmtId="0" fontId="4" fillId="33" borderId="117" xfId="11175" applyFont="1" applyFill="1" applyBorder="1" applyAlignment="1">
      <alignment vertical="center" wrapText="1"/>
    </xf>
    <xf numFmtId="0" fontId="4" fillId="58" borderId="117" xfId="11175" applyFont="1" applyFill="1" applyBorder="1" applyAlignment="1">
      <alignment vertical="center" wrapText="1"/>
    </xf>
    <xf numFmtId="0" fontId="4" fillId="0" borderId="110" xfId="11175" applyFont="1" applyBorder="1" applyAlignment="1">
      <alignment vertical="center" wrapText="1"/>
    </xf>
    <xf numFmtId="0" fontId="7" fillId="0" borderId="111" xfId="11175" applyFont="1" applyBorder="1" applyAlignment="1">
      <alignment horizontal="center" vertical="center" wrapText="1"/>
    </xf>
    <xf numFmtId="0" fontId="7" fillId="0" borderId="112" xfId="11175" applyFont="1" applyBorder="1" applyAlignment="1">
      <alignment horizontal="center" vertical="center" wrapText="1"/>
    </xf>
    <xf numFmtId="0" fontId="4" fillId="0" borderId="117" xfId="11175" applyFont="1" applyBorder="1" applyAlignment="1">
      <alignment vertical="center" wrapText="1"/>
    </xf>
    <xf numFmtId="0" fontId="4" fillId="0" borderId="114" xfId="11175" applyFont="1" applyBorder="1" applyAlignment="1">
      <alignment vertical="center" wrapText="1"/>
    </xf>
    <xf numFmtId="0" fontId="4" fillId="0" borderId="114" xfId="11175" applyFont="1" applyBorder="1" applyAlignment="1">
      <alignment horizontal="left" vertical="center" wrapText="1"/>
    </xf>
    <xf numFmtId="3" fontId="75" fillId="58" borderId="92" xfId="11175" applyNumberFormat="1" applyFont="1" applyFill="1" applyBorder="1" applyAlignment="1">
      <alignment horizontal="center" vertical="center" wrapText="1"/>
    </xf>
    <xf numFmtId="3" fontId="75" fillId="58" borderId="91" xfId="11175" applyNumberFormat="1" applyFont="1" applyFill="1" applyBorder="1" applyAlignment="1">
      <alignment horizontal="center" vertical="center" wrapText="1"/>
    </xf>
    <xf numFmtId="0" fontId="7" fillId="0" borderId="111" xfId="11175" applyFont="1" applyBorder="1" applyAlignment="1">
      <alignment horizontal="center" vertical="center"/>
    </xf>
    <xf numFmtId="21" fontId="75" fillId="58" borderId="92" xfId="11175" applyNumberFormat="1" applyFont="1" applyFill="1" applyBorder="1" applyAlignment="1">
      <alignment horizontal="center" vertical="center" wrapText="1"/>
    </xf>
    <xf numFmtId="0" fontId="7" fillId="0" borderId="110" xfId="11175" applyFont="1" applyBorder="1" applyAlignment="1">
      <alignment vertical="center" wrapText="1"/>
    </xf>
    <xf numFmtId="0" fontId="7" fillId="0" borderId="120" xfId="11175" applyFont="1" applyBorder="1" applyAlignment="1">
      <alignment horizontal="center" vertical="center" wrapText="1"/>
    </xf>
    <xf numFmtId="0" fontId="7" fillId="0" borderId="112" xfId="11175" applyFont="1" applyBorder="1" applyAlignment="1">
      <alignment horizontal="center" vertical="center"/>
    </xf>
    <xf numFmtId="0" fontId="7" fillId="0" borderId="110" xfId="11175" applyFont="1" applyBorder="1" applyAlignment="1">
      <alignment horizontal="center" vertical="center" wrapText="1"/>
    </xf>
    <xf numFmtId="0" fontId="4" fillId="0" borderId="113" xfId="11175" applyFont="1" applyBorder="1" applyAlignment="1">
      <alignment vertical="center" wrapText="1"/>
    </xf>
    <xf numFmtId="0" fontId="75" fillId="0" borderId="115" xfId="11175" applyFont="1" applyBorder="1" applyAlignment="1">
      <alignment vertical="center" wrapText="1"/>
    </xf>
    <xf numFmtId="0" fontId="75" fillId="0" borderId="122" xfId="11175" applyFont="1" applyBorder="1" applyAlignment="1">
      <alignment vertical="center" wrapText="1"/>
    </xf>
    <xf numFmtId="3" fontId="75" fillId="58" borderId="115" xfId="11175" applyNumberFormat="1" applyFont="1" applyFill="1" applyBorder="1" applyAlignment="1">
      <alignment horizontal="center" vertical="center" wrapText="1"/>
    </xf>
    <xf numFmtId="3" fontId="75" fillId="58" borderId="116" xfId="11175" applyNumberFormat="1" applyFont="1" applyFill="1" applyBorder="1" applyAlignment="1">
      <alignment horizontal="center" vertical="center" wrapText="1"/>
    </xf>
    <xf numFmtId="0" fontId="7" fillId="33" borderId="52" xfId="11175" applyFont="1" applyFill="1" applyBorder="1" applyAlignment="1">
      <alignment horizontal="center" vertical="center" wrapText="1"/>
    </xf>
    <xf numFmtId="3" fontId="75" fillId="58" borderId="120" xfId="11175" applyNumberFormat="1" applyFont="1" applyFill="1" applyBorder="1" applyAlignment="1">
      <alignment horizontal="center" vertical="center" wrapText="1"/>
    </xf>
    <xf numFmtId="0" fontId="75" fillId="58" borderId="108" xfId="11175" applyFont="1" applyFill="1" applyBorder="1" applyAlignment="1">
      <alignment vertical="center" wrapText="1"/>
    </xf>
    <xf numFmtId="0" fontId="75" fillId="58" borderId="109" xfId="11175" applyFont="1" applyFill="1" applyBorder="1" applyAlignment="1">
      <alignment vertical="center" wrapText="1"/>
    </xf>
    <xf numFmtId="0" fontId="7" fillId="33" borderId="54"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29"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30" xfId="0" applyFont="1" applyFill="1" applyBorder="1" applyAlignment="1">
      <alignment horizontal="left" vertical="top" wrapText="1"/>
    </xf>
    <xf numFmtId="0" fontId="7" fillId="57" borderId="29" xfId="0" applyFont="1" applyFill="1" applyBorder="1" applyAlignment="1">
      <alignment horizontal="left" vertical="center" wrapText="1"/>
    </xf>
    <xf numFmtId="0" fontId="7" fillId="57" borderId="21" xfId="0" applyFont="1" applyFill="1" applyBorder="1" applyAlignment="1">
      <alignment horizontal="left" vertical="center" wrapText="1"/>
    </xf>
    <xf numFmtId="0" fontId="7" fillId="57" borderId="30" xfId="0" applyFont="1" applyFill="1" applyBorder="1" applyAlignment="1">
      <alignment horizontal="left" vertical="center" wrapText="1"/>
    </xf>
    <xf numFmtId="0" fontId="7" fillId="57" borderId="10" xfId="0" applyFont="1" applyFill="1" applyBorder="1" applyAlignment="1">
      <alignment horizontal="center" vertical="center" wrapText="1"/>
    </xf>
    <xf numFmtId="0" fontId="7" fillId="57" borderId="11" xfId="0" applyFont="1" applyFill="1" applyBorder="1" applyAlignment="1">
      <alignment horizontal="center" vertical="center" wrapText="1"/>
    </xf>
    <xf numFmtId="0" fontId="7" fillId="57" borderId="1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62" xfId="0" applyFont="1" applyFill="1" applyBorder="1" applyAlignment="1">
      <alignment horizontal="left" vertical="center" wrapText="1"/>
    </xf>
    <xf numFmtId="0" fontId="4" fillId="33" borderId="0" xfId="0" applyFont="1" applyFill="1" applyBorder="1" applyAlignment="1">
      <alignment horizontal="left" vertical="top" wrapText="1"/>
    </xf>
    <xf numFmtId="0" fontId="7" fillId="33" borderId="29"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4" fillId="33" borderId="48" xfId="0" applyFont="1" applyFill="1" applyBorder="1" applyAlignment="1">
      <alignment horizontal="left" vertical="top" wrapText="1"/>
    </xf>
    <xf numFmtId="0" fontId="4" fillId="33" borderId="31" xfId="0" applyFont="1" applyFill="1" applyBorder="1" applyAlignment="1">
      <alignment horizontal="left" vertical="top" wrapText="1"/>
    </xf>
    <xf numFmtId="0" fontId="4" fillId="33" borderId="49" xfId="0" applyFont="1" applyFill="1" applyBorder="1" applyAlignment="1">
      <alignment horizontal="left" vertical="top"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46"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4" fillId="33" borderId="70" xfId="0" applyFont="1" applyFill="1" applyBorder="1" applyAlignment="1">
      <alignment horizontal="left" vertical="center" wrapText="1"/>
    </xf>
    <xf numFmtId="0" fontId="75" fillId="33" borderId="46"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61"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4" fillId="33" borderId="25" xfId="0" applyFont="1" applyFill="1" applyBorder="1" applyAlignment="1">
      <alignment horizontal="left" vertical="top" wrapText="1"/>
    </xf>
    <xf numFmtId="0" fontId="7" fillId="33" borderId="0"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75" fillId="33" borderId="53" xfId="0" applyFont="1" applyFill="1" applyBorder="1" applyAlignment="1">
      <alignment horizontal="center" vertical="center" wrapText="1"/>
    </xf>
    <xf numFmtId="0" fontId="4" fillId="33" borderId="50" xfId="0" applyFont="1" applyFill="1" applyBorder="1" applyAlignment="1">
      <alignment horizontal="left" vertical="center" wrapText="1"/>
    </xf>
    <xf numFmtId="0" fontId="75" fillId="33" borderId="51" xfId="0" applyFont="1" applyFill="1" applyBorder="1" applyAlignment="1">
      <alignment horizontal="center" vertical="center" wrapText="1"/>
    </xf>
    <xf numFmtId="0" fontId="45" fillId="33" borderId="0" xfId="0" applyFont="1" applyFill="1" applyBorder="1" applyAlignment="1">
      <alignment horizontal="left" vertical="top" wrapText="1"/>
    </xf>
    <xf numFmtId="0" fontId="4" fillId="33" borderId="66"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50" fillId="56" borderId="0" xfId="0" applyFont="1" applyFill="1" applyAlignment="1">
      <alignment horizontal="center" vertical="center"/>
    </xf>
    <xf numFmtId="0" fontId="18" fillId="33" borderId="25" xfId="0" applyFont="1" applyFill="1" applyBorder="1" applyAlignment="1">
      <alignment horizontal="left" vertical="top" wrapText="1"/>
    </xf>
    <xf numFmtId="0" fontId="0" fillId="33" borderId="25" xfId="0" applyFill="1" applyBorder="1" applyAlignment="1">
      <alignment horizontal="left" vertical="top" wrapText="1"/>
    </xf>
    <xf numFmtId="0" fontId="7" fillId="57" borderId="21" xfId="0" applyFont="1" applyFill="1" applyBorder="1" applyAlignment="1">
      <alignment horizontal="center" vertical="center" wrapText="1"/>
    </xf>
    <xf numFmtId="0" fontId="7" fillId="57" borderId="30" xfId="0" applyFont="1" applyFill="1" applyBorder="1" applyAlignment="1">
      <alignment horizontal="center" vertical="center" wrapText="1"/>
    </xf>
    <xf numFmtId="0" fontId="4" fillId="33" borderId="57" xfId="0" applyFont="1" applyFill="1" applyBorder="1" applyAlignment="1">
      <alignment horizontal="left" vertical="top" wrapText="1"/>
    </xf>
    <xf numFmtId="0" fontId="4" fillId="33" borderId="58" xfId="0" applyFont="1" applyFill="1" applyBorder="1" applyAlignment="1">
      <alignment horizontal="left" vertical="top" wrapText="1"/>
    </xf>
    <xf numFmtId="0" fontId="4" fillId="33" borderId="59"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57" borderId="29" xfId="0" applyFont="1" applyFill="1" applyBorder="1" applyAlignment="1">
      <alignment horizontal="center"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top"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60" xfId="0" applyFont="1" applyBorder="1" applyAlignment="1">
      <alignment horizontal="left" vertical="top" wrapText="1"/>
    </xf>
    <xf numFmtId="0" fontId="4" fillId="0" borderId="69" xfId="0" applyFont="1" applyBorder="1" applyAlignment="1">
      <alignment horizontal="left" vertical="top" wrapText="1"/>
    </xf>
    <xf numFmtId="0" fontId="4" fillId="0" borderId="70" xfId="0" applyFont="1" applyBorder="1" applyAlignment="1">
      <alignment horizontal="left" vertical="top" wrapText="1"/>
    </xf>
    <xf numFmtId="0" fontId="4" fillId="0" borderId="60"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top"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62" xfId="0" applyFont="1" applyBorder="1" applyAlignment="1">
      <alignment horizontal="left" vertical="center" wrapText="1"/>
    </xf>
    <xf numFmtId="0" fontId="4" fillId="0" borderId="0" xfId="0" applyFont="1" applyBorder="1" applyAlignment="1">
      <alignment horizontal="left" vertical="top" wrapText="1"/>
    </xf>
    <xf numFmtId="0" fontId="4" fillId="0" borderId="70" xfId="0" applyFont="1" applyBorder="1" applyAlignment="1">
      <alignment horizontal="left" vertical="center" wrapText="1"/>
    </xf>
    <xf numFmtId="0" fontId="75" fillId="0" borderId="46"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68"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4" xfId="0" applyFont="1" applyBorder="1" applyAlignment="1">
      <alignment horizontal="left"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45" fillId="0" borderId="0" xfId="0" applyFont="1" applyBorder="1" applyAlignment="1">
      <alignment horizontal="left" vertical="top" wrapText="1"/>
    </xf>
    <xf numFmtId="0" fontId="4" fillId="0" borderId="6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8" fillId="0" borderId="25" xfId="0" applyFont="1" applyBorder="1" applyAlignment="1">
      <alignment horizontal="left" vertical="top" wrapText="1"/>
    </xf>
    <xf numFmtId="0" fontId="0" fillId="0" borderId="25" xfId="0" applyBorder="1" applyAlignment="1">
      <alignment horizontal="left" vertical="top" wrapText="1"/>
    </xf>
    <xf numFmtId="0" fontId="4" fillId="0" borderId="25" xfId="0" applyFont="1" applyBorder="1" applyAlignment="1">
      <alignment horizontal="left" vertical="top" wrapText="1"/>
    </xf>
    <xf numFmtId="0" fontId="4" fillId="0" borderId="48" xfId="0" applyFont="1" applyBorder="1" applyAlignment="1">
      <alignment horizontal="left" vertical="top" wrapText="1"/>
    </xf>
    <xf numFmtId="0" fontId="4" fillId="0" borderId="31" xfId="0" applyFont="1" applyBorder="1" applyAlignment="1">
      <alignment horizontal="left" vertical="top" wrapText="1"/>
    </xf>
    <xf numFmtId="0" fontId="4" fillId="0" borderId="49" xfId="0" applyFont="1" applyBorder="1" applyAlignment="1">
      <alignment horizontal="left" vertical="top"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48"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69" xfId="0" applyFont="1" applyBorder="1" applyAlignment="1">
      <alignment horizontal="left" vertical="center" wrapText="1"/>
    </xf>
    <xf numFmtId="0" fontId="4" fillId="0" borderId="4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7" xfId="0" applyFont="1" applyBorder="1" applyAlignment="1">
      <alignment horizontal="center" vertical="center" wrapText="1"/>
    </xf>
    <xf numFmtId="0" fontId="7" fillId="0" borderId="56" xfId="0" applyFont="1" applyBorder="1" applyAlignment="1">
      <alignment horizontal="left" vertical="center" wrapText="1"/>
    </xf>
    <xf numFmtId="0" fontId="7" fillId="0" borderId="2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left" vertical="center" wrapText="1"/>
    </xf>
    <xf numFmtId="0" fontId="7" fillId="0" borderId="21" xfId="0" applyFont="1" applyBorder="1" applyAlignment="1">
      <alignment horizontal="left"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7" fillId="57" borderId="57" xfId="0" applyFont="1" applyFill="1" applyBorder="1" applyAlignment="1">
      <alignment horizontal="center" vertical="center" wrapText="1"/>
    </xf>
    <xf numFmtId="0" fontId="7" fillId="57" borderId="59" xfId="0" applyFont="1" applyFill="1" applyBorder="1" applyAlignment="1">
      <alignment horizontal="center" vertical="center" wrapText="1"/>
    </xf>
    <xf numFmtId="0" fontId="4" fillId="0" borderId="25" xfId="0" applyFont="1" applyBorder="1" applyAlignment="1">
      <alignment horizontal="left" vertical="center" wrapText="1"/>
    </xf>
    <xf numFmtId="0" fontId="75" fillId="0" borderId="51" xfId="0" applyFont="1" applyBorder="1" applyAlignment="1">
      <alignment horizontal="center" vertical="center" wrapText="1"/>
    </xf>
    <xf numFmtId="167" fontId="75" fillId="0" borderId="46" xfId="0" applyNumberFormat="1" applyFont="1" applyBorder="1" applyAlignment="1">
      <alignment horizontal="center" vertical="center" wrapText="1"/>
    </xf>
    <xf numFmtId="167" fontId="75" fillId="0" borderId="66" xfId="0" applyNumberFormat="1" applyFont="1" applyBorder="1" applyAlignment="1">
      <alignment horizontal="center" vertical="center" wrapText="1"/>
    </xf>
    <xf numFmtId="0" fontId="75" fillId="0" borderId="53"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68" xfId="0" applyFont="1" applyBorder="1" applyAlignment="1">
      <alignment horizontal="center" vertical="center" wrapText="1"/>
    </xf>
    <xf numFmtId="0" fontId="7" fillId="57" borderId="74" xfId="0" applyFont="1" applyFill="1" applyBorder="1" applyAlignment="1">
      <alignment horizontal="center" vertical="center" wrapText="1"/>
    </xf>
    <xf numFmtId="0" fontId="7" fillId="57" borderId="25" xfId="0" applyFont="1" applyFill="1" applyBorder="1" applyAlignment="1">
      <alignment horizontal="center" vertical="center" wrapText="1"/>
    </xf>
    <xf numFmtId="0" fontId="7" fillId="57" borderId="72" xfId="0" applyFont="1" applyFill="1" applyBorder="1" applyAlignment="1">
      <alignment horizontal="center" vertical="center"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50" fillId="56" borderId="0" xfId="0" applyFont="1" applyFill="1" applyAlignment="1">
      <alignment horizontal="center"/>
    </xf>
    <xf numFmtId="0" fontId="7" fillId="0" borderId="57" xfId="0" applyFont="1" applyBorder="1" applyAlignment="1">
      <alignment horizontal="center" vertical="center" wrapText="1"/>
    </xf>
    <xf numFmtId="0" fontId="7" fillId="0" borderId="59"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7" fillId="0" borderId="25" xfId="0" applyFont="1" applyBorder="1" applyAlignment="1">
      <alignment horizontal="left" vertical="top" wrapText="1"/>
    </xf>
    <xf numFmtId="0" fontId="75" fillId="0" borderId="65" xfId="0" applyFont="1" applyBorder="1" applyAlignment="1">
      <alignment horizontal="center" vertical="center" wrapText="1"/>
    </xf>
    <xf numFmtId="3" fontId="75" fillId="0" borderId="61" xfId="0" applyNumberFormat="1" applyFont="1" applyBorder="1" applyAlignment="1">
      <alignment horizontal="center" vertical="center" wrapText="1"/>
    </xf>
    <xf numFmtId="0" fontId="75" fillId="0" borderId="67" xfId="0" applyFont="1" applyBorder="1" applyAlignment="1">
      <alignment horizontal="center" vertical="center" wrapText="1"/>
    </xf>
    <xf numFmtId="0" fontId="4" fillId="0" borderId="29"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30" xfId="0" applyFont="1" applyFill="1" applyBorder="1" applyAlignment="1">
      <alignment horizontal="left" vertical="top"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32" xfId="0" applyFont="1" applyBorder="1" applyAlignment="1">
      <alignment horizontal="left"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25" xfId="0" applyFont="1" applyBorder="1" applyAlignment="1">
      <alignment horizontal="left" vertical="center" wrapText="1"/>
    </xf>
    <xf numFmtId="0" fontId="7" fillId="0" borderId="72" xfId="0" applyFont="1" applyBorder="1" applyAlignment="1">
      <alignment horizontal="left" vertical="center" wrapText="1"/>
    </xf>
    <xf numFmtId="0" fontId="75" fillId="33" borderId="65" xfId="0" applyFont="1" applyFill="1" applyBorder="1" applyAlignment="1">
      <alignment horizontal="center" vertical="center" wrapText="1"/>
    </xf>
    <xf numFmtId="0" fontId="75" fillId="33" borderId="67"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60"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75" fillId="0" borderId="46"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5" fillId="0" borderId="51" xfId="0" applyFont="1" applyFill="1" applyBorder="1" applyAlignment="1">
      <alignment horizontal="center" vertical="center" wrapText="1"/>
    </xf>
    <xf numFmtId="0" fontId="45" fillId="0" borderId="25" xfId="0" applyFont="1" applyFill="1" applyBorder="1" applyAlignment="1">
      <alignment horizontal="left" vertical="top" wrapText="1"/>
    </xf>
    <xf numFmtId="0" fontId="7" fillId="0" borderId="80" xfId="0" applyFont="1" applyFill="1" applyBorder="1" applyAlignment="1">
      <alignment horizontal="left" vertical="top" wrapText="1"/>
    </xf>
    <xf numFmtId="0" fontId="7" fillId="0" borderId="79" xfId="0" applyFont="1" applyFill="1" applyBorder="1" applyAlignment="1">
      <alignment horizontal="left" vertical="top" wrapText="1"/>
    </xf>
    <xf numFmtId="0" fontId="7" fillId="0" borderId="78" xfId="0" applyFont="1" applyFill="1" applyBorder="1" applyAlignment="1">
      <alignment horizontal="left" vertical="top" wrapText="1"/>
    </xf>
    <xf numFmtId="0" fontId="4" fillId="0" borderId="50" xfId="0" applyFont="1" applyFill="1" applyBorder="1" applyAlignment="1">
      <alignment horizontal="left" vertical="center" wrapText="1"/>
    </xf>
    <xf numFmtId="0" fontId="75" fillId="0" borderId="61" xfId="0" applyFont="1" applyFill="1" applyBorder="1" applyAlignment="1">
      <alignment horizontal="center" vertical="center" wrapText="1"/>
    </xf>
    <xf numFmtId="0" fontId="75" fillId="0" borderId="53" xfId="0" applyFont="1" applyFill="1" applyBorder="1" applyAlignment="1">
      <alignment horizontal="center" vertical="center" wrapText="1"/>
    </xf>
    <xf numFmtId="0" fontId="7" fillId="0" borderId="77" xfId="0" applyFont="1" applyFill="1" applyBorder="1" applyAlignment="1">
      <alignment horizontal="left" vertical="top" wrapText="1"/>
    </xf>
    <xf numFmtId="0" fontId="7" fillId="0" borderId="76" xfId="0" applyFont="1" applyFill="1" applyBorder="1" applyAlignment="1">
      <alignment horizontal="left" vertical="top" wrapText="1"/>
    </xf>
    <xf numFmtId="0" fontId="7" fillId="0" borderId="75" xfId="0" applyFont="1" applyFill="1" applyBorder="1" applyAlignment="1">
      <alignment horizontal="left" vertical="top" wrapText="1"/>
    </xf>
    <xf numFmtId="0" fontId="4" fillId="0" borderId="60"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46"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29"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18" fillId="0" borderId="25" xfId="0" applyFont="1" applyFill="1" applyBorder="1" applyAlignment="1">
      <alignment horizontal="left" vertical="top" wrapText="1"/>
    </xf>
    <xf numFmtId="0" fontId="75" fillId="0" borderId="6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6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5" fillId="0" borderId="46" xfId="0" applyFont="1" applyBorder="1" applyAlignment="1">
      <alignment horizontal="center" wrapText="1"/>
    </xf>
    <xf numFmtId="0" fontId="75" fillId="0" borderId="66" xfId="0" applyFont="1" applyBorder="1" applyAlignment="1">
      <alignment horizontal="center" wrapText="1"/>
    </xf>
    <xf numFmtId="0" fontId="75" fillId="0" borderId="61" xfId="0" applyFont="1" applyBorder="1" applyAlignment="1">
      <alignment horizontal="center" wrapText="1"/>
    </xf>
    <xf numFmtId="0" fontId="75" fillId="0" borderId="68" xfId="0" applyFont="1" applyBorder="1" applyAlignment="1">
      <alignment horizontal="center" wrapText="1"/>
    </xf>
    <xf numFmtId="0" fontId="59" fillId="0" borderId="25" xfId="0" applyFont="1" applyBorder="1" applyAlignment="1">
      <alignment horizontal="left" vertical="top" wrapText="1"/>
    </xf>
    <xf numFmtId="0" fontId="58" fillId="0" borderId="0" xfId="0" applyFont="1" applyAlignment="1">
      <alignment horizontal="left" wrapText="1"/>
    </xf>
    <xf numFmtId="0" fontId="7" fillId="57" borderId="10" xfId="11175" applyFont="1" applyFill="1" applyBorder="1" applyAlignment="1">
      <alignment horizontal="center" vertical="center" wrapText="1"/>
    </xf>
    <xf numFmtId="0" fontId="7" fillId="57" borderId="11" xfId="11175" applyFont="1" applyFill="1" applyBorder="1" applyAlignment="1">
      <alignment horizontal="center" vertical="center" wrapText="1"/>
    </xf>
    <xf numFmtId="0" fontId="7" fillId="57" borderId="12" xfId="11175" applyFont="1" applyFill="1" applyBorder="1" applyAlignment="1">
      <alignment horizontal="center" vertical="center" wrapText="1"/>
    </xf>
    <xf numFmtId="0" fontId="7" fillId="0" borderId="57" xfId="11175" applyFont="1" applyBorder="1" applyAlignment="1">
      <alignment horizontal="center" vertical="center" wrapText="1"/>
    </xf>
    <xf numFmtId="0" fontId="7" fillId="0" borderId="59" xfId="11175" applyFont="1" applyBorder="1" applyAlignment="1">
      <alignment horizontal="center" vertical="center" wrapText="1"/>
    </xf>
    <xf numFmtId="0" fontId="7" fillId="0" borderId="54" xfId="11175" applyFont="1" applyBorder="1" applyAlignment="1">
      <alignment horizontal="left" vertical="center" wrapText="1"/>
    </xf>
    <xf numFmtId="0" fontId="7" fillId="0" borderId="56" xfId="11175" applyFont="1" applyBorder="1" applyAlignment="1">
      <alignment horizontal="left" vertical="center" wrapText="1"/>
    </xf>
    <xf numFmtId="0" fontId="4" fillId="0" borderId="60" xfId="11175" applyFont="1" applyBorder="1" applyAlignment="1">
      <alignment horizontal="left" vertical="center" wrapText="1"/>
    </xf>
    <xf numFmtId="0" fontId="4" fillId="0" borderId="70" xfId="11175" applyFont="1" applyBorder="1" applyAlignment="1">
      <alignment horizontal="left" vertical="center" wrapText="1"/>
    </xf>
    <xf numFmtId="0" fontId="4" fillId="0" borderId="46" xfId="11175" applyFont="1" applyBorder="1" applyAlignment="1">
      <alignment horizontal="center" vertical="center" wrapText="1"/>
    </xf>
    <xf numFmtId="0" fontId="4" fillId="0" borderId="66" xfId="11175" applyFont="1" applyBorder="1" applyAlignment="1">
      <alignment horizontal="center" vertical="center" wrapText="1"/>
    </xf>
    <xf numFmtId="0" fontId="7" fillId="0" borderId="32" xfId="11175" applyFont="1" applyBorder="1" applyAlignment="1">
      <alignment horizontal="left" vertical="center" wrapText="1"/>
    </xf>
    <xf numFmtId="0" fontId="7" fillId="0" borderId="33" xfId="11175" applyFont="1" applyBorder="1" applyAlignment="1">
      <alignment horizontal="left" vertical="center" wrapText="1"/>
    </xf>
    <xf numFmtId="0" fontId="7" fillId="0" borderId="34" xfId="11175" applyFont="1" applyBorder="1" applyAlignment="1">
      <alignment horizontal="left" vertical="center" wrapText="1"/>
    </xf>
    <xf numFmtId="0" fontId="4" fillId="0" borderId="29" xfId="11175" applyFont="1" applyBorder="1" applyAlignment="1">
      <alignment horizontal="left" vertical="top" wrapText="1"/>
    </xf>
    <xf numFmtId="0" fontId="4" fillId="0" borderId="21" xfId="11175" applyFont="1" applyBorder="1" applyAlignment="1">
      <alignment horizontal="left" vertical="top" wrapText="1"/>
    </xf>
    <xf numFmtId="0" fontId="4" fillId="0" borderId="30" xfId="11175" applyFont="1" applyBorder="1" applyAlignment="1">
      <alignment horizontal="left" vertical="top" wrapText="1"/>
    </xf>
    <xf numFmtId="0" fontId="4" fillId="0" borderId="60" xfId="11175" applyFont="1" applyBorder="1" applyAlignment="1">
      <alignment horizontal="left" vertical="top" wrapText="1"/>
    </xf>
    <xf numFmtId="0" fontId="4" fillId="0" borderId="69" xfId="11175" applyFont="1" applyBorder="1" applyAlignment="1">
      <alignment horizontal="left" vertical="top" wrapText="1"/>
    </xf>
    <xf numFmtId="0" fontId="4" fillId="0" borderId="50" xfId="11175" applyFont="1" applyBorder="1" applyAlignment="1">
      <alignment horizontal="left" vertical="top" wrapText="1"/>
    </xf>
    <xf numFmtId="0" fontId="4" fillId="0" borderId="82" xfId="11175" applyFont="1" applyBorder="1" applyAlignment="1">
      <alignment horizontal="left" vertical="center" wrapText="1"/>
    </xf>
    <xf numFmtId="0" fontId="4" fillId="0" borderId="64" xfId="11175" applyFont="1" applyBorder="1" applyAlignment="1">
      <alignment horizontal="left" vertical="center" wrapText="1"/>
    </xf>
    <xf numFmtId="0" fontId="75" fillId="0" borderId="46" xfId="11175" applyFont="1" applyBorder="1" applyAlignment="1">
      <alignment horizontal="center" vertical="center" wrapText="1"/>
    </xf>
    <xf numFmtId="0" fontId="75" fillId="0" borderId="51" xfId="11175" applyFont="1" applyBorder="1" applyAlignment="1">
      <alignment horizontal="center" vertical="center" wrapText="1"/>
    </xf>
    <xf numFmtId="0" fontId="45" fillId="0" borderId="0" xfId="11175" applyFont="1" applyBorder="1" applyAlignment="1">
      <alignment horizontal="left" vertical="top" wrapText="1"/>
    </xf>
    <xf numFmtId="0" fontId="7" fillId="0" borderId="54" xfId="11175" applyFont="1" applyFill="1" applyBorder="1" applyAlignment="1">
      <alignment horizontal="left" vertical="center" wrapText="1"/>
    </xf>
    <xf numFmtId="0" fontId="7" fillId="0" borderId="55" xfId="11175" applyFont="1" applyFill="1" applyBorder="1" applyAlignment="1">
      <alignment horizontal="left" vertical="center" wrapText="1"/>
    </xf>
    <xf numFmtId="0" fontId="7" fillId="0" borderId="56" xfId="11175" applyFont="1" applyFill="1" applyBorder="1" applyAlignment="1">
      <alignment horizontal="left" vertical="center" wrapText="1"/>
    </xf>
    <xf numFmtId="0" fontId="7" fillId="0" borderId="62" xfId="11175" applyFont="1" applyBorder="1" applyAlignment="1">
      <alignment horizontal="center" vertical="center" wrapText="1"/>
    </xf>
    <xf numFmtId="0" fontId="7" fillId="0" borderId="11" xfId="11175" applyFont="1" applyBorder="1" applyAlignment="1">
      <alignment horizontal="center" vertical="center" wrapText="1"/>
    </xf>
    <xf numFmtId="0" fontId="7" fillId="0" borderId="12" xfId="11175" applyFont="1" applyBorder="1" applyAlignment="1">
      <alignment horizontal="center" vertical="center" wrapText="1"/>
    </xf>
    <xf numFmtId="0" fontId="4" fillId="0" borderId="62" xfId="11175" applyFont="1" applyBorder="1" applyAlignment="1">
      <alignment horizontal="center" vertical="center" wrapText="1"/>
    </xf>
    <xf numFmtId="0" fontId="4" fillId="0" borderId="11" xfId="11175" applyFont="1" applyBorder="1" applyAlignment="1">
      <alignment horizontal="center" vertical="center" wrapText="1"/>
    </xf>
    <xf numFmtId="0" fontId="4" fillId="0" borderId="12" xfId="11175" applyFont="1" applyBorder="1" applyAlignment="1">
      <alignment horizontal="center" vertical="center" wrapText="1"/>
    </xf>
    <xf numFmtId="0" fontId="7" fillId="0" borderId="10" xfId="11175" applyFont="1" applyBorder="1" applyAlignment="1">
      <alignment horizontal="center" vertical="center" wrapText="1"/>
    </xf>
    <xf numFmtId="0" fontId="7" fillId="0" borderId="24" xfId="11175" applyFont="1" applyBorder="1" applyAlignment="1">
      <alignment horizontal="center" vertical="center" wrapText="1"/>
    </xf>
    <xf numFmtId="0" fontId="7" fillId="0" borderId="18" xfId="11175" applyFont="1" applyBorder="1" applyAlignment="1">
      <alignment horizontal="center" vertical="center" wrapText="1"/>
    </xf>
    <xf numFmtId="0" fontId="7" fillId="0" borderId="55" xfId="11175" applyFont="1" applyBorder="1" applyAlignment="1">
      <alignment horizontal="left" vertical="center" wrapText="1"/>
    </xf>
    <xf numFmtId="0" fontId="7" fillId="0" borderId="62" xfId="11175" applyFont="1" applyBorder="1" applyAlignment="1">
      <alignment horizontal="left" vertical="center" wrapText="1"/>
    </xf>
    <xf numFmtId="0" fontId="4" fillId="0" borderId="0" xfId="11175" applyFont="1" applyBorder="1" applyAlignment="1">
      <alignment horizontal="left" vertical="top" wrapText="1"/>
    </xf>
    <xf numFmtId="0" fontId="4" fillId="0" borderId="25" xfId="11175" applyFont="1" applyBorder="1" applyAlignment="1">
      <alignment horizontal="left" vertical="center" wrapText="1"/>
    </xf>
    <xf numFmtId="0" fontId="7" fillId="0" borderId="29" xfId="11175" applyFont="1" applyBorder="1" applyAlignment="1">
      <alignment horizontal="left" vertical="center" wrapText="1"/>
    </xf>
    <xf numFmtId="0" fontId="7" fillId="0" borderId="21" xfId="11175" applyFont="1" applyBorder="1" applyAlignment="1">
      <alignment horizontal="left" vertical="center" wrapText="1"/>
    </xf>
    <xf numFmtId="0" fontId="7" fillId="0" borderId="30" xfId="11175" applyFont="1" applyBorder="1" applyAlignment="1">
      <alignment horizontal="left" vertical="center" wrapText="1"/>
    </xf>
    <xf numFmtId="0" fontId="7" fillId="0" borderId="10" xfId="11175" applyFont="1" applyBorder="1" applyAlignment="1">
      <alignment horizontal="left" vertical="center" wrapText="1"/>
    </xf>
    <xf numFmtId="0" fontId="7" fillId="0" borderId="11" xfId="11175" applyFont="1" applyBorder="1" applyAlignment="1">
      <alignment horizontal="left" vertical="center" wrapText="1"/>
    </xf>
    <xf numFmtId="0" fontId="7" fillId="0" borderId="12" xfId="11175" applyFont="1" applyBorder="1" applyAlignment="1">
      <alignment horizontal="left" vertical="center" wrapText="1"/>
    </xf>
    <xf numFmtId="0" fontId="4" fillId="0" borderId="25" xfId="11175" applyFont="1" applyBorder="1" applyAlignment="1">
      <alignment horizontal="left" vertical="top" wrapText="1"/>
    </xf>
    <xf numFmtId="0" fontId="4" fillId="0" borderId="48" xfId="11175" applyFont="1" applyFill="1" applyBorder="1" applyAlignment="1">
      <alignment horizontal="left" vertical="top" wrapText="1"/>
    </xf>
    <xf numFmtId="0" fontId="4" fillId="0" borderId="31" xfId="11175" applyFont="1" applyFill="1" applyBorder="1" applyAlignment="1">
      <alignment horizontal="left" vertical="top" wrapText="1"/>
    </xf>
    <xf numFmtId="0" fontId="4" fillId="0" borderId="49" xfId="11175" applyFont="1" applyFill="1" applyBorder="1" applyAlignment="1">
      <alignment horizontal="left" vertical="top" wrapText="1"/>
    </xf>
    <xf numFmtId="0" fontId="4" fillId="0" borderId="69" xfId="11175" applyFont="1" applyBorder="1" applyAlignment="1">
      <alignment horizontal="left" vertical="center" wrapText="1"/>
    </xf>
    <xf numFmtId="0" fontId="4" fillId="0" borderId="65" xfId="11175" applyFont="1" applyBorder="1" applyAlignment="1">
      <alignment horizontal="center" vertical="center" wrapText="1"/>
    </xf>
    <xf numFmtId="0" fontId="4" fillId="0" borderId="61" xfId="11175" applyFont="1" applyBorder="1" applyAlignment="1">
      <alignment horizontal="center" vertical="center" wrapText="1"/>
    </xf>
    <xf numFmtId="0" fontId="4" fillId="0" borderId="67" xfId="11175" applyFont="1" applyBorder="1" applyAlignment="1">
      <alignment horizontal="center" vertical="center" wrapText="1"/>
    </xf>
    <xf numFmtId="0" fontId="7" fillId="0" borderId="29" xfId="11175" applyFont="1" applyBorder="1" applyAlignment="1">
      <alignment horizontal="center" vertical="center" wrapText="1"/>
    </xf>
    <xf numFmtId="0" fontId="7" fillId="0" borderId="21" xfId="11175" applyFont="1" applyBorder="1" applyAlignment="1">
      <alignment horizontal="center" vertical="center" wrapText="1"/>
    </xf>
    <xf numFmtId="0" fontId="7" fillId="0" borderId="30" xfId="11175" applyFont="1" applyBorder="1" applyAlignment="1">
      <alignment horizontal="center" vertical="center" wrapText="1"/>
    </xf>
    <xf numFmtId="0" fontId="7" fillId="0" borderId="0" xfId="11175" applyFont="1" applyBorder="1" applyAlignment="1">
      <alignment horizontal="left" vertical="center" wrapText="1"/>
    </xf>
    <xf numFmtId="0" fontId="4" fillId="0" borderId="48" xfId="11175" applyFont="1" applyBorder="1" applyAlignment="1">
      <alignment horizontal="left" vertical="top" wrapText="1"/>
    </xf>
    <xf numFmtId="0" fontId="4" fillId="0" borderId="31" xfId="11175" applyFont="1" applyBorder="1" applyAlignment="1">
      <alignment horizontal="left" vertical="top" wrapText="1"/>
    </xf>
    <xf numFmtId="0" fontId="4" fillId="0" borderId="49" xfId="11175" applyFont="1" applyBorder="1" applyAlignment="1">
      <alignment horizontal="left" vertical="top" wrapText="1"/>
    </xf>
    <xf numFmtId="0" fontId="18" fillId="0" borderId="25" xfId="11175" applyFont="1" applyBorder="1" applyAlignment="1">
      <alignment horizontal="left" vertical="top" wrapText="1"/>
    </xf>
    <xf numFmtId="0" fontId="18" fillId="0" borderId="25" xfId="11175" applyBorder="1" applyAlignment="1">
      <alignment horizontal="left" vertical="top" wrapText="1"/>
    </xf>
    <xf numFmtId="0" fontId="7" fillId="57" borderId="21" xfId="11175" applyFont="1" applyFill="1" applyBorder="1" applyAlignment="1">
      <alignment horizontal="center" vertical="center" wrapText="1"/>
    </xf>
    <xf numFmtId="0" fontId="7" fillId="57" borderId="30" xfId="11175" applyFont="1" applyFill="1" applyBorder="1" applyAlignment="1">
      <alignment horizontal="center" vertical="center" wrapText="1"/>
    </xf>
    <xf numFmtId="0" fontId="7" fillId="57" borderId="29" xfId="11175" applyFont="1" applyFill="1" applyBorder="1" applyAlignment="1">
      <alignment horizontal="center" vertical="center" wrapText="1"/>
    </xf>
    <xf numFmtId="0" fontId="4" fillId="0" borderId="57" xfId="11175" applyFont="1" applyBorder="1" applyAlignment="1">
      <alignment horizontal="left" vertical="top" wrapText="1"/>
    </xf>
    <xf numFmtId="0" fontId="4" fillId="0" borderId="58" xfId="11175" applyFont="1" applyBorder="1" applyAlignment="1">
      <alignment horizontal="left" vertical="top" wrapText="1"/>
    </xf>
    <xf numFmtId="0" fontId="4" fillId="0" borderId="59" xfId="11175" applyFont="1" applyBorder="1" applyAlignment="1">
      <alignment horizontal="left" vertical="top" wrapText="1"/>
    </xf>
    <xf numFmtId="0" fontId="7" fillId="0" borderId="10" xfId="11175" applyFont="1" applyBorder="1" applyAlignment="1">
      <alignment horizontal="left" vertical="top" wrapText="1"/>
    </xf>
    <xf numFmtId="0" fontId="7" fillId="0" borderId="11" xfId="11175" applyFont="1" applyBorder="1" applyAlignment="1">
      <alignment horizontal="left" vertical="top" wrapText="1"/>
    </xf>
    <xf numFmtId="0" fontId="7" fillId="0" borderId="12" xfId="11175" applyFont="1" applyBorder="1" applyAlignment="1">
      <alignment horizontal="left" vertical="top" wrapText="1"/>
    </xf>
    <xf numFmtId="0" fontId="7" fillId="0" borderId="51" xfId="11175" applyFont="1" applyBorder="1" applyAlignment="1">
      <alignment horizontal="left" vertical="center" wrapText="1"/>
    </xf>
    <xf numFmtId="0" fontId="75" fillId="0" borderId="61" xfId="11175" applyFont="1" applyBorder="1" applyAlignment="1">
      <alignment horizontal="center" vertical="center" wrapText="1"/>
    </xf>
    <xf numFmtId="0" fontId="75" fillId="0" borderId="53" xfId="11175" applyFont="1" applyBorder="1" applyAlignment="1">
      <alignment horizontal="center" vertical="center" wrapText="1"/>
    </xf>
    <xf numFmtId="0" fontId="7" fillId="0" borderId="17" xfId="11175" applyFont="1" applyBorder="1" applyAlignment="1">
      <alignment horizontal="center" vertical="center" wrapText="1"/>
    </xf>
    <xf numFmtId="0" fontId="4" fillId="0" borderId="68" xfId="11175" applyFont="1" applyBorder="1" applyAlignment="1">
      <alignment horizontal="center" vertical="center" wrapText="1"/>
    </xf>
    <xf numFmtId="0" fontId="7" fillId="0" borderId="15" xfId="11175" applyFont="1" applyBorder="1" applyAlignment="1">
      <alignment horizontal="center" vertical="center" wrapText="1"/>
    </xf>
    <xf numFmtId="0" fontId="7" fillId="0" borderId="54" xfId="11120" applyFont="1" applyFill="1" applyBorder="1" applyAlignment="1">
      <alignment horizontal="left" vertical="center" wrapText="1"/>
    </xf>
    <xf numFmtId="0" fontId="7" fillId="0" borderId="55" xfId="11120" applyFont="1" applyFill="1" applyBorder="1" applyAlignment="1">
      <alignment horizontal="left" vertical="center" wrapText="1"/>
    </xf>
    <xf numFmtId="0" fontId="7" fillId="0" borderId="56" xfId="11120" applyFont="1" applyFill="1" applyBorder="1" applyAlignment="1">
      <alignment horizontal="left" vertical="center" wrapText="1"/>
    </xf>
    <xf numFmtId="0" fontId="7" fillId="0" borderId="10" xfId="11120" applyFont="1" applyBorder="1" applyAlignment="1">
      <alignment horizontal="left" vertical="center" wrapText="1"/>
    </xf>
    <xf numFmtId="0" fontId="7" fillId="0" borderId="11" xfId="11120" applyFont="1" applyBorder="1" applyAlignment="1">
      <alignment horizontal="left" vertical="center" wrapText="1"/>
    </xf>
    <xf numFmtId="0" fontId="7" fillId="0" borderId="12" xfId="11120" applyFont="1" applyBorder="1" applyAlignment="1">
      <alignment horizontal="left" vertical="center" wrapText="1"/>
    </xf>
    <xf numFmtId="0" fontId="4" fillId="0" borderId="48" xfId="11120" applyFont="1" applyFill="1" applyBorder="1" applyAlignment="1">
      <alignment horizontal="left" vertical="top" wrapText="1"/>
    </xf>
    <xf numFmtId="0" fontId="4" fillId="0" borderId="31" xfId="11120" applyFont="1" applyFill="1" applyBorder="1" applyAlignment="1">
      <alignment horizontal="left" vertical="top" wrapText="1"/>
    </xf>
    <xf numFmtId="0" fontId="4" fillId="0" borderId="49" xfId="11120" applyFont="1" applyFill="1" applyBorder="1" applyAlignment="1">
      <alignment horizontal="left" vertical="top" wrapText="1"/>
    </xf>
    <xf numFmtId="0" fontId="7" fillId="0" borderId="29" xfId="11120" applyFont="1" applyBorder="1" applyAlignment="1">
      <alignment horizontal="center" vertical="center" wrapText="1"/>
    </xf>
    <xf numFmtId="0" fontId="7" fillId="0" borderId="21" xfId="11120" applyFont="1" applyBorder="1" applyAlignment="1">
      <alignment horizontal="center" vertical="center" wrapText="1"/>
    </xf>
    <xf numFmtId="0" fontId="7" fillId="0" borderId="30" xfId="11120" applyFont="1" applyBorder="1" applyAlignment="1">
      <alignment horizontal="center" vertical="center" wrapText="1"/>
    </xf>
    <xf numFmtId="0" fontId="4" fillId="0" borderId="60" xfId="11120" applyFont="1" applyBorder="1" applyAlignment="1">
      <alignment horizontal="left" vertical="center" wrapText="1"/>
    </xf>
    <xf numFmtId="0" fontId="4" fillId="0" borderId="69" xfId="11120" applyFont="1" applyBorder="1" applyAlignment="1">
      <alignment horizontal="left" vertical="center" wrapText="1"/>
    </xf>
    <xf numFmtId="0" fontId="4" fillId="0" borderId="46" xfId="11120" applyFont="1" applyBorder="1" applyAlignment="1">
      <alignment horizontal="center" vertical="center" wrapText="1"/>
    </xf>
    <xf numFmtId="0" fontId="4" fillId="0" borderId="65" xfId="11120" applyFont="1" applyBorder="1" applyAlignment="1">
      <alignment horizontal="center" vertical="center" wrapText="1"/>
    </xf>
    <xf numFmtId="0" fontId="4" fillId="0" borderId="61" xfId="11120" applyFont="1" applyBorder="1" applyAlignment="1">
      <alignment horizontal="center" vertical="center" wrapText="1"/>
    </xf>
    <xf numFmtId="0" fontId="4" fillId="0" borderId="67" xfId="11120" applyFont="1" applyBorder="1" applyAlignment="1">
      <alignment horizontal="center" vertical="center" wrapText="1"/>
    </xf>
    <xf numFmtId="0" fontId="7" fillId="0" borderId="54" xfId="11120" applyFont="1" applyBorder="1" applyAlignment="1">
      <alignment horizontal="left" vertical="center" wrapText="1"/>
    </xf>
    <xf numFmtId="0" fontId="7" fillId="0" borderId="55" xfId="11120" applyFont="1" applyBorder="1" applyAlignment="1">
      <alignment horizontal="left" vertical="center" wrapText="1"/>
    </xf>
    <xf numFmtId="0" fontId="7" fillId="0" borderId="56" xfId="11120" applyFont="1" applyBorder="1" applyAlignment="1">
      <alignment horizontal="left" vertical="center" wrapText="1"/>
    </xf>
    <xf numFmtId="0" fontId="7" fillId="0" borderId="10" xfId="11120" applyFont="1" applyBorder="1" applyAlignment="1">
      <alignment horizontal="center" vertical="center" wrapText="1"/>
    </xf>
    <xf numFmtId="0" fontId="7" fillId="0" borderId="11" xfId="11120" applyFont="1" applyBorder="1" applyAlignment="1">
      <alignment horizontal="center" vertical="center" wrapText="1"/>
    </xf>
    <xf numFmtId="0" fontId="7" fillId="0" borderId="12" xfId="11120" applyFont="1" applyBorder="1" applyAlignment="1">
      <alignment horizontal="center" vertical="center" wrapText="1"/>
    </xf>
    <xf numFmtId="0" fontId="61" fillId="33" borderId="29" xfId="11120" applyFont="1" applyFill="1" applyBorder="1" applyAlignment="1">
      <alignment horizontal="left" vertical="top" wrapText="1"/>
    </xf>
    <xf numFmtId="0" fontId="61" fillId="33" borderId="21" xfId="11120" applyFont="1" applyFill="1" applyBorder="1" applyAlignment="1">
      <alignment horizontal="left" vertical="top" wrapText="1"/>
    </xf>
    <xf numFmtId="0" fontId="61" fillId="33" borderId="30" xfId="11120" applyFont="1" applyFill="1" applyBorder="1" applyAlignment="1">
      <alignment horizontal="left" vertical="top" wrapText="1"/>
    </xf>
    <xf numFmtId="0" fontId="7" fillId="0" borderId="57" xfId="11120" applyFont="1" applyBorder="1" applyAlignment="1">
      <alignment horizontal="left" vertical="center" wrapText="1"/>
    </xf>
    <xf numFmtId="0" fontId="7" fillId="0" borderId="58" xfId="11120" applyFont="1" applyBorder="1" applyAlignment="1">
      <alignment horizontal="left" vertical="center" wrapText="1"/>
    </xf>
    <xf numFmtId="0" fontId="7" fillId="0" borderId="59" xfId="11120" applyFont="1" applyBorder="1" applyAlignment="1">
      <alignment horizontal="left" vertical="center" wrapText="1"/>
    </xf>
    <xf numFmtId="0" fontId="4" fillId="33" borderId="48" xfId="11120" applyFont="1" applyFill="1" applyBorder="1" applyAlignment="1">
      <alignment horizontal="left" vertical="top" wrapText="1"/>
    </xf>
    <xf numFmtId="0" fontId="4" fillId="33" borderId="31" xfId="11120" applyFont="1" applyFill="1" applyBorder="1" applyAlignment="1">
      <alignment horizontal="left" vertical="top" wrapText="1"/>
    </xf>
    <xf numFmtId="0" fontId="4" fillId="33" borderId="49" xfId="11120" applyFont="1" applyFill="1" applyBorder="1" applyAlignment="1">
      <alignment horizontal="left" vertical="top" wrapText="1"/>
    </xf>
    <xf numFmtId="0" fontId="4" fillId="0" borderId="29" xfId="11120" applyFont="1" applyBorder="1" applyAlignment="1">
      <alignment horizontal="left" vertical="top" wrapText="1"/>
    </xf>
    <xf numFmtId="0" fontId="4" fillId="0" borderId="21" xfId="11120" applyFont="1" applyBorder="1" applyAlignment="1">
      <alignment horizontal="left" vertical="top" wrapText="1"/>
    </xf>
    <xf numFmtId="0" fontId="4" fillId="0" borderId="30" xfId="11120" applyFont="1" applyBorder="1" applyAlignment="1">
      <alignment horizontal="left" vertical="top" wrapText="1"/>
    </xf>
    <xf numFmtId="0" fontId="71" fillId="33" borderId="25" xfId="11120" applyFont="1" applyFill="1" applyBorder="1" applyAlignment="1">
      <alignment horizontal="left" vertical="top" wrapText="1"/>
    </xf>
    <xf numFmtId="0" fontId="93" fillId="33" borderId="25" xfId="11120" applyFont="1" applyFill="1" applyBorder="1" applyAlignment="1">
      <alignment horizontal="left" vertical="center" wrapText="1"/>
    </xf>
    <xf numFmtId="0" fontId="7" fillId="0" borderId="29" xfId="11120" applyFont="1" applyBorder="1" applyAlignment="1">
      <alignment horizontal="left" vertical="center" wrapText="1"/>
    </xf>
    <xf numFmtId="0" fontId="7" fillId="0" borderId="21" xfId="11120" applyFont="1" applyBorder="1" applyAlignment="1">
      <alignment horizontal="left" vertical="center" wrapText="1"/>
    </xf>
    <xf numFmtId="0" fontId="7" fillId="0" borderId="30" xfId="11120" applyFont="1" applyBorder="1" applyAlignment="1">
      <alignment horizontal="left" vertical="center" wrapText="1"/>
    </xf>
    <xf numFmtId="0" fontId="7" fillId="57" borderId="10" xfId="11120" applyFont="1" applyFill="1" applyBorder="1" applyAlignment="1">
      <alignment horizontal="center" vertical="center" wrapText="1"/>
    </xf>
    <xf numFmtId="0" fontId="7" fillId="57" borderId="11" xfId="11120" applyFont="1" applyFill="1" applyBorder="1" applyAlignment="1">
      <alignment horizontal="center" vertical="center" wrapText="1"/>
    </xf>
    <xf numFmtId="0" fontId="7" fillId="57" borderId="12" xfId="11120" applyFont="1" applyFill="1" applyBorder="1" applyAlignment="1">
      <alignment horizontal="center" vertical="center" wrapText="1"/>
    </xf>
    <xf numFmtId="0" fontId="7" fillId="0" borderId="60" xfId="11120" applyFont="1" applyBorder="1" applyAlignment="1">
      <alignment horizontal="center" vertical="center" wrapText="1"/>
    </xf>
    <xf numFmtId="0" fontId="7" fillId="0" borderId="50" xfId="11120" applyFont="1" applyBorder="1" applyAlignment="1">
      <alignment horizontal="center" vertical="center" wrapText="1"/>
    </xf>
    <xf numFmtId="0" fontId="7" fillId="0" borderId="46" xfId="11120" applyFont="1" applyBorder="1" applyAlignment="1">
      <alignment horizontal="center" vertical="center" wrapText="1"/>
    </xf>
    <xf numFmtId="0" fontId="7" fillId="0" borderId="51" xfId="11120" applyFont="1" applyBorder="1" applyAlignment="1">
      <alignment horizontal="center" vertical="center" wrapText="1"/>
    </xf>
    <xf numFmtId="0" fontId="7" fillId="0" borderId="24" xfId="11120" applyFont="1" applyBorder="1" applyAlignment="1">
      <alignment horizontal="center" vertical="center" wrapText="1"/>
    </xf>
    <xf numFmtId="0" fontId="7" fillId="0" borderId="18" xfId="11120" applyFont="1" applyBorder="1" applyAlignment="1">
      <alignment horizontal="center" vertical="center" wrapText="1"/>
    </xf>
    <xf numFmtId="0" fontId="7" fillId="57" borderId="29" xfId="11120" applyFont="1" applyFill="1" applyBorder="1" applyAlignment="1">
      <alignment horizontal="left" vertical="center" wrapText="1"/>
    </xf>
    <xf numFmtId="0" fontId="7" fillId="57" borderId="21" xfId="11120" applyFont="1" applyFill="1" applyBorder="1" applyAlignment="1">
      <alignment horizontal="left" vertical="center" wrapText="1"/>
    </xf>
    <xf numFmtId="0" fontId="7" fillId="57" borderId="30" xfId="11120" applyFont="1" applyFill="1" applyBorder="1" applyAlignment="1">
      <alignment horizontal="left" vertical="center" wrapText="1"/>
    </xf>
    <xf numFmtId="0" fontId="4" fillId="33" borderId="0" xfId="11120" applyFont="1" applyFill="1" applyBorder="1" applyAlignment="1">
      <alignment horizontal="left" vertical="top" wrapText="1"/>
    </xf>
    <xf numFmtId="0" fontId="7" fillId="0" borderId="62" xfId="11120" applyFont="1" applyBorder="1" applyAlignment="1">
      <alignment horizontal="left" vertical="center" wrapText="1"/>
    </xf>
    <xf numFmtId="0" fontId="7" fillId="0" borderId="0" xfId="11120" applyFont="1" applyBorder="1" applyAlignment="1">
      <alignment horizontal="left" vertical="center" wrapText="1"/>
    </xf>
    <xf numFmtId="0" fontId="18" fillId="0" borderId="25" xfId="11120" applyFont="1" applyBorder="1" applyAlignment="1">
      <alignment horizontal="left" vertical="top" wrapText="1"/>
    </xf>
    <xf numFmtId="0" fontId="8" fillId="0" borderId="25" xfId="11120" applyBorder="1" applyAlignment="1">
      <alignment horizontal="left" vertical="top" wrapText="1"/>
    </xf>
    <xf numFmtId="0" fontId="4" fillId="0" borderId="25" xfId="11120" applyFont="1" applyBorder="1" applyAlignment="1">
      <alignment horizontal="left" vertical="top" wrapText="1"/>
    </xf>
    <xf numFmtId="0" fontId="7" fillId="33" borderId="10" xfId="11120" applyFont="1" applyFill="1" applyBorder="1" applyAlignment="1">
      <alignment horizontal="left" vertical="center" wrapText="1"/>
    </xf>
    <xf numFmtId="0" fontId="7" fillId="33" borderId="11" xfId="11120" applyFont="1" applyFill="1" applyBorder="1" applyAlignment="1">
      <alignment horizontal="left" vertical="center" wrapText="1"/>
    </xf>
    <xf numFmtId="0" fontId="7" fillId="33" borderId="12" xfId="11120" applyFont="1" applyFill="1" applyBorder="1" applyAlignment="1">
      <alignment horizontal="left" vertical="center" wrapText="1"/>
    </xf>
    <xf numFmtId="0" fontId="4" fillId="0" borderId="48" xfId="11120" applyFont="1" applyBorder="1" applyAlignment="1">
      <alignment horizontal="left" vertical="top" wrapText="1"/>
    </xf>
    <xf numFmtId="0" fontId="4" fillId="0" borderId="31" xfId="11120" applyFont="1" applyBorder="1" applyAlignment="1">
      <alignment horizontal="left" vertical="top" wrapText="1"/>
    </xf>
    <xf numFmtId="0" fontId="4" fillId="0" borderId="49" xfId="11120" applyFont="1" applyBorder="1" applyAlignment="1">
      <alignment horizontal="left" vertical="top" wrapText="1"/>
    </xf>
    <xf numFmtId="0" fontId="7" fillId="0" borderId="15" xfId="11120" applyFont="1" applyBorder="1" applyAlignment="1">
      <alignment horizontal="center" vertical="center" wrapText="1"/>
    </xf>
    <xf numFmtId="0" fontId="7" fillId="0" borderId="17" xfId="11120" applyFont="1" applyBorder="1" applyAlignment="1">
      <alignment horizontal="center" vertical="center" wrapText="1"/>
    </xf>
    <xf numFmtId="0" fontId="4" fillId="0" borderId="25" xfId="11120" applyFont="1" applyBorder="1" applyAlignment="1">
      <alignment horizontal="left" vertical="center" wrapText="1"/>
    </xf>
    <xf numFmtId="0" fontId="4" fillId="0" borderId="70" xfId="11120" applyFont="1" applyBorder="1" applyAlignment="1">
      <alignment horizontal="left" vertical="center" wrapText="1"/>
    </xf>
    <xf numFmtId="0" fontId="75" fillId="0" borderId="46" xfId="11120" applyFont="1" applyBorder="1" applyAlignment="1">
      <alignment horizontal="center" vertical="center" wrapText="1"/>
    </xf>
    <xf numFmtId="0" fontId="75" fillId="0" borderId="66" xfId="11120" applyFont="1" applyBorder="1" applyAlignment="1">
      <alignment horizontal="center" vertical="center" wrapText="1"/>
    </xf>
    <xf numFmtId="0" fontId="75" fillId="0" borderId="61" xfId="11120" applyFont="1" applyBorder="1" applyAlignment="1">
      <alignment horizontal="center" vertical="center" wrapText="1"/>
    </xf>
    <xf numFmtId="0" fontId="75" fillId="0" borderId="68" xfId="11120" applyFont="1" applyBorder="1" applyAlignment="1">
      <alignment horizontal="center" vertical="center" wrapText="1"/>
    </xf>
    <xf numFmtId="0" fontId="7" fillId="0" borderId="57" xfId="11120" applyFont="1" applyBorder="1" applyAlignment="1">
      <alignment horizontal="center" vertical="center" wrapText="1"/>
    </xf>
    <xf numFmtId="0" fontId="7" fillId="0" borderId="59" xfId="11120" applyFont="1" applyBorder="1" applyAlignment="1">
      <alignment horizontal="center" vertical="center" wrapText="1"/>
    </xf>
    <xf numFmtId="0" fontId="7" fillId="0" borderId="62" xfId="11120" applyFont="1" applyBorder="1" applyAlignment="1">
      <alignment horizontal="center" vertical="center" wrapText="1"/>
    </xf>
    <xf numFmtId="0" fontId="4" fillId="0" borderId="57" xfId="11120" applyFont="1" applyBorder="1" applyAlignment="1">
      <alignment horizontal="left" vertical="top" wrapText="1"/>
    </xf>
    <xf numFmtId="0" fontId="4" fillId="0" borderId="58" xfId="11120" applyFont="1" applyBorder="1" applyAlignment="1">
      <alignment horizontal="left" vertical="top" wrapText="1"/>
    </xf>
    <xf numFmtId="0" fontId="4" fillId="0" borderId="59" xfId="11120" applyFont="1" applyBorder="1" applyAlignment="1">
      <alignment horizontal="left" vertical="top" wrapText="1"/>
    </xf>
    <xf numFmtId="0" fontId="4" fillId="33" borderId="29" xfId="11120" applyFont="1" applyFill="1" applyBorder="1" applyAlignment="1">
      <alignment horizontal="left" vertical="top" wrapText="1"/>
    </xf>
    <xf numFmtId="0" fontId="4" fillId="33" borderId="21" xfId="11120" applyFont="1" applyFill="1" applyBorder="1" applyAlignment="1">
      <alignment horizontal="left" vertical="top" wrapText="1"/>
    </xf>
    <xf numFmtId="0" fontId="4" fillId="33" borderId="30" xfId="11120" applyFont="1" applyFill="1" applyBorder="1" applyAlignment="1">
      <alignment horizontal="left" vertical="top" wrapText="1"/>
    </xf>
    <xf numFmtId="0" fontId="7" fillId="33" borderId="32" xfId="11120" applyFont="1" applyFill="1" applyBorder="1" applyAlignment="1">
      <alignment horizontal="left" vertical="center" wrapText="1"/>
    </xf>
    <xf numFmtId="0" fontId="7" fillId="33" borderId="33" xfId="11120" applyFont="1" applyFill="1" applyBorder="1" applyAlignment="1">
      <alignment horizontal="left" vertical="center" wrapText="1"/>
    </xf>
    <xf numFmtId="0" fontId="7" fillId="33" borderId="34" xfId="11120" applyFont="1" applyFill="1" applyBorder="1" applyAlignment="1">
      <alignment horizontal="left" vertical="center" wrapText="1"/>
    </xf>
    <xf numFmtId="0" fontId="7" fillId="57" borderId="29" xfId="11120" applyFont="1" applyFill="1" applyBorder="1" applyAlignment="1">
      <alignment horizontal="center" vertical="center" wrapText="1"/>
    </xf>
    <xf numFmtId="0" fontId="7" fillId="57" borderId="21" xfId="11120" applyFont="1" applyFill="1" applyBorder="1" applyAlignment="1">
      <alignment horizontal="center" vertical="center" wrapText="1"/>
    </xf>
    <xf numFmtId="0" fontId="7" fillId="57" borderId="30" xfId="11120" applyFont="1" applyFill="1" applyBorder="1" applyAlignment="1">
      <alignment horizontal="center" vertical="center" wrapText="1"/>
    </xf>
    <xf numFmtId="0" fontId="4" fillId="33" borderId="62" xfId="11120" applyFont="1" applyFill="1" applyBorder="1" applyAlignment="1">
      <alignment horizontal="center" vertical="center" wrapText="1"/>
    </xf>
    <xf numFmtId="0" fontId="4" fillId="33" borderId="11" xfId="11120" applyFont="1" applyFill="1" applyBorder="1" applyAlignment="1">
      <alignment horizontal="center" vertical="center" wrapText="1"/>
    </xf>
    <xf numFmtId="0" fontId="4" fillId="33" borderId="12" xfId="11120" applyFont="1" applyFill="1" applyBorder="1" applyAlignment="1">
      <alignment horizontal="center" vertical="center" wrapText="1"/>
    </xf>
    <xf numFmtId="0" fontId="62" fillId="33" borderId="0" xfId="11120" applyFont="1" applyFill="1" applyBorder="1" applyAlignment="1">
      <alignment horizontal="left" vertical="top" wrapText="1"/>
    </xf>
    <xf numFmtId="0" fontId="45" fillId="0" borderId="0" xfId="11120" applyFont="1" applyBorder="1" applyAlignment="1">
      <alignment horizontal="left" vertical="top" wrapText="1"/>
    </xf>
    <xf numFmtId="0" fontId="4" fillId="33" borderId="60" xfId="11120" applyFont="1" applyFill="1" applyBorder="1" applyAlignment="1">
      <alignment horizontal="left" vertical="center" wrapText="1"/>
    </xf>
    <xf numFmtId="0" fontId="4" fillId="33" borderId="70" xfId="11120" applyFont="1" applyFill="1" applyBorder="1" applyAlignment="1">
      <alignment horizontal="left" vertical="center" wrapText="1"/>
    </xf>
    <xf numFmtId="0" fontId="75" fillId="33" borderId="46" xfId="11120" applyFont="1" applyFill="1" applyBorder="1" applyAlignment="1">
      <alignment horizontal="center" vertical="center" wrapText="1"/>
    </xf>
    <xf numFmtId="0" fontId="75" fillId="33" borderId="66" xfId="11120" applyFont="1" applyFill="1" applyBorder="1" applyAlignment="1">
      <alignment horizontal="center" vertical="center" wrapText="1"/>
    </xf>
    <xf numFmtId="169" fontId="75" fillId="33" borderId="61" xfId="11120" applyNumberFormat="1" applyFont="1" applyFill="1" applyBorder="1" applyAlignment="1">
      <alignment horizontal="center" vertical="center" wrapText="1"/>
    </xf>
    <xf numFmtId="169" fontId="75" fillId="33" borderId="68" xfId="11120" applyNumberFormat="1" applyFont="1" applyFill="1" applyBorder="1" applyAlignment="1">
      <alignment horizontal="center" vertical="center" wrapText="1"/>
    </xf>
    <xf numFmtId="0" fontId="7" fillId="33" borderId="10" xfId="11120" applyFont="1" applyFill="1" applyBorder="1" applyAlignment="1">
      <alignment horizontal="left" vertical="top" wrapText="1"/>
    </xf>
    <xf numFmtId="0" fontId="7" fillId="33" borderId="11" xfId="11120" applyFont="1" applyFill="1" applyBorder="1" applyAlignment="1">
      <alignment horizontal="left" vertical="top" wrapText="1"/>
    </xf>
    <xf numFmtId="0" fontId="7" fillId="33" borderId="12" xfId="11120" applyFont="1" applyFill="1" applyBorder="1" applyAlignment="1">
      <alignment horizontal="left" vertical="top" wrapText="1"/>
    </xf>
    <xf numFmtId="0" fontId="4" fillId="33" borderId="60" xfId="11120" applyFont="1" applyFill="1" applyBorder="1" applyAlignment="1">
      <alignment horizontal="left" vertical="top" wrapText="1"/>
    </xf>
    <xf numFmtId="0" fontId="4" fillId="33" borderId="69" xfId="11120" applyFont="1" applyFill="1" applyBorder="1" applyAlignment="1">
      <alignment horizontal="left" vertical="top" wrapText="1"/>
    </xf>
    <xf numFmtId="0" fontId="4" fillId="33" borderId="70" xfId="11120" applyFont="1" applyFill="1" applyBorder="1" applyAlignment="1">
      <alignment horizontal="left" vertical="top" wrapText="1"/>
    </xf>
    <xf numFmtId="0" fontId="4" fillId="33" borderId="50" xfId="11120" applyFont="1" applyFill="1" applyBorder="1" applyAlignment="1">
      <alignment horizontal="left" vertical="center" wrapText="1"/>
    </xf>
    <xf numFmtId="0" fontId="75" fillId="33" borderId="51" xfId="11120" applyFont="1" applyFill="1" applyBorder="1" applyAlignment="1">
      <alignment horizontal="center" vertical="center" wrapText="1"/>
    </xf>
    <xf numFmtId="0" fontId="75" fillId="33" borderId="61" xfId="11120" applyFont="1" applyFill="1" applyBorder="1" applyAlignment="1">
      <alignment horizontal="center" vertical="center" wrapText="1"/>
    </xf>
    <xf numFmtId="0" fontId="75" fillId="33" borderId="53" xfId="11120" applyFont="1" applyFill="1" applyBorder="1" applyAlignment="1">
      <alignment horizontal="center" vertical="center" wrapText="1"/>
    </xf>
    <xf numFmtId="167" fontId="75" fillId="0" borderId="61" xfId="0" applyNumberFormat="1" applyFont="1" applyBorder="1" applyAlignment="1">
      <alignment horizontal="center" vertical="center" wrapText="1"/>
    </xf>
    <xf numFmtId="167" fontId="75" fillId="0" borderId="68" xfId="0" applyNumberFormat="1" applyFont="1" applyBorder="1" applyAlignment="1">
      <alignment horizontal="center" vertical="center" wrapText="1"/>
    </xf>
    <xf numFmtId="0" fontId="4" fillId="0" borderId="13" xfId="0" applyFont="1" applyBorder="1" applyAlignment="1">
      <alignment horizontal="left" vertical="center" wrapText="1"/>
    </xf>
    <xf numFmtId="0" fontId="75" fillId="0" borderId="14" xfId="0" applyFont="1" applyBorder="1" applyAlignment="1">
      <alignment horizontal="center" vertical="center" wrapText="1"/>
    </xf>
    <xf numFmtId="0" fontId="75" fillId="0" borderId="24" xfId="0" applyFont="1" applyBorder="1" applyAlignment="1">
      <alignment horizontal="center" vertical="center" wrapText="1"/>
    </xf>
    <xf numFmtId="0" fontId="83" fillId="0" borderId="62"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2" xfId="0" applyFont="1" applyBorder="1" applyAlignment="1">
      <alignment horizontal="center" vertical="center" wrapText="1"/>
    </xf>
    <xf numFmtId="3" fontId="4" fillId="0" borderId="46" xfId="0" applyNumberFormat="1" applyFont="1" applyBorder="1" applyAlignment="1">
      <alignment horizontal="center" vertical="center" wrapText="1"/>
    </xf>
    <xf numFmtId="3" fontId="4" fillId="0" borderId="66" xfId="0" applyNumberFormat="1" applyFont="1" applyBorder="1" applyAlignment="1">
      <alignment horizontal="center" vertical="center" wrapText="1"/>
    </xf>
    <xf numFmtId="0" fontId="71" fillId="0" borderId="29" xfId="0" applyFont="1" applyBorder="1" applyAlignment="1">
      <alignment vertical="center" wrapText="1"/>
    </xf>
    <xf numFmtId="0" fontId="71" fillId="0" borderId="21" xfId="0" applyFont="1" applyBorder="1" applyAlignment="1">
      <alignment vertical="center" wrapText="1"/>
    </xf>
    <xf numFmtId="0" fontId="71" fillId="0" borderId="30" xfId="0" applyFont="1" applyBorder="1" applyAlignment="1">
      <alignment vertical="center" wrapText="1"/>
    </xf>
    <xf numFmtId="0" fontId="91" fillId="0" borderId="0" xfId="0" applyFont="1" applyBorder="1" applyAlignment="1">
      <alignment horizontal="left" vertical="top" wrapText="1"/>
    </xf>
    <xf numFmtId="0" fontId="4" fillId="0" borderId="82" xfId="0" applyFont="1" applyBorder="1" applyAlignment="1">
      <alignment horizontal="left" vertical="center" wrapText="1"/>
    </xf>
    <xf numFmtId="0" fontId="4" fillId="0" borderId="64" xfId="0" applyFont="1" applyBorder="1" applyAlignment="1">
      <alignment horizontal="left" vertical="center" wrapText="1"/>
    </xf>
    <xf numFmtId="0" fontId="67" fillId="60" borderId="0" xfId="0" applyFont="1" applyFill="1" applyAlignment="1">
      <alignment horizontal="center"/>
    </xf>
    <xf numFmtId="0" fontId="7" fillId="58" borderId="29" xfId="0" applyFont="1" applyFill="1" applyBorder="1" applyAlignment="1">
      <alignment horizontal="center" vertical="center" wrapText="1"/>
    </xf>
    <xf numFmtId="0" fontId="7" fillId="58" borderId="21" xfId="0" applyFont="1" applyFill="1" applyBorder="1" applyAlignment="1">
      <alignment horizontal="center" vertical="center" wrapText="1"/>
    </xf>
    <xf numFmtId="0" fontId="7" fillId="58" borderId="30" xfId="0" applyFont="1" applyFill="1" applyBorder="1" applyAlignment="1">
      <alignment horizontal="center" vertical="center" wrapText="1"/>
    </xf>
    <xf numFmtId="0" fontId="4" fillId="0" borderId="0" xfId="0" applyFont="1" applyBorder="1" applyAlignment="1">
      <alignment horizontal="left" vertical="center" wrapText="1"/>
    </xf>
    <xf numFmtId="0" fontId="7" fillId="59" borderId="29" xfId="0" applyFont="1" applyFill="1" applyBorder="1" applyAlignment="1">
      <alignment horizontal="left" vertical="center" wrapText="1"/>
    </xf>
    <xf numFmtId="0" fontId="7" fillId="59" borderId="21" xfId="0" applyFont="1" applyFill="1" applyBorder="1" applyAlignment="1">
      <alignment horizontal="left" vertical="center" wrapText="1"/>
    </xf>
    <xf numFmtId="0" fontId="7" fillId="59" borderId="30" xfId="0" applyFont="1" applyFill="1" applyBorder="1" applyAlignment="1">
      <alignment horizontal="left" vertical="center" wrapText="1"/>
    </xf>
    <xf numFmtId="0" fontId="7" fillId="59" borderId="10" xfId="0" applyFont="1" applyFill="1" applyBorder="1" applyAlignment="1">
      <alignment horizontal="center" vertical="center" wrapText="1"/>
    </xf>
    <xf numFmtId="0" fontId="7" fillId="59" borderId="11" xfId="0" applyFont="1" applyFill="1" applyBorder="1" applyAlignment="1">
      <alignment horizontal="center" vertical="center" wrapText="1"/>
    </xf>
    <xf numFmtId="0" fontId="7" fillId="59" borderId="12" xfId="0" applyFont="1" applyFill="1" applyBorder="1" applyAlignment="1">
      <alignment horizontal="center" vertical="center" wrapText="1"/>
    </xf>
    <xf numFmtId="0" fontId="7" fillId="59" borderId="29" xfId="0" applyFont="1" applyFill="1" applyBorder="1" applyAlignment="1">
      <alignment horizontal="center" vertical="center" wrapText="1"/>
    </xf>
    <xf numFmtId="0" fontId="7" fillId="59" borderId="21" xfId="0" applyFont="1" applyFill="1" applyBorder="1" applyAlignment="1">
      <alignment horizontal="center" vertical="center" wrapText="1"/>
    </xf>
    <xf numFmtId="0" fontId="7" fillId="59" borderId="30" xfId="0" applyFont="1" applyFill="1" applyBorder="1" applyAlignment="1">
      <alignment horizontal="center" vertical="center" wrapText="1"/>
    </xf>
    <xf numFmtId="0" fontId="4" fillId="33" borderId="19" xfId="0" applyFont="1" applyFill="1" applyBorder="1" applyAlignment="1">
      <alignment horizontal="left" vertical="top" wrapText="1"/>
    </xf>
    <xf numFmtId="0" fontId="4" fillId="33" borderId="84" xfId="0" applyFont="1" applyFill="1" applyBorder="1" applyAlignment="1">
      <alignment horizontal="left" vertical="top" wrapText="1"/>
    </xf>
    <xf numFmtId="0" fontId="4" fillId="33" borderId="20" xfId="0" applyFont="1" applyFill="1" applyBorder="1" applyAlignment="1">
      <alignment horizontal="left" vertical="top" wrapText="1"/>
    </xf>
    <xf numFmtId="0" fontId="7" fillId="59" borderId="74" xfId="0" applyFont="1" applyFill="1" applyBorder="1" applyAlignment="1">
      <alignment horizontal="center" vertical="center" wrapText="1"/>
    </xf>
    <xf numFmtId="0" fontId="7" fillId="59" borderId="25" xfId="0" applyFont="1" applyFill="1" applyBorder="1" applyAlignment="1">
      <alignment horizontal="center" vertical="center" wrapText="1"/>
    </xf>
    <xf numFmtId="0" fontId="7" fillId="59" borderId="72" xfId="0" applyFont="1" applyFill="1" applyBorder="1" applyAlignment="1">
      <alignment horizontal="center" vertical="center" wrapText="1"/>
    </xf>
    <xf numFmtId="0" fontId="6" fillId="33" borderId="48" xfId="0" applyFont="1" applyFill="1" applyBorder="1" applyAlignment="1">
      <alignment horizontal="left" vertical="top" wrapText="1"/>
    </xf>
    <xf numFmtId="0" fontId="6" fillId="33" borderId="31" xfId="0" applyFont="1" applyFill="1" applyBorder="1" applyAlignment="1">
      <alignment horizontal="left" vertical="top" wrapText="1"/>
    </xf>
    <xf numFmtId="0" fontId="6" fillId="33" borderId="49" xfId="0" applyFont="1" applyFill="1" applyBorder="1" applyAlignment="1">
      <alignment horizontal="left" vertical="top" wrapText="1"/>
    </xf>
    <xf numFmtId="0" fontId="4" fillId="33" borderId="60"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85" fillId="33" borderId="46" xfId="0" applyFont="1" applyFill="1" applyBorder="1" applyAlignment="1">
      <alignment horizontal="center" vertical="center" wrapText="1"/>
    </xf>
    <xf numFmtId="0" fontId="85" fillId="33" borderId="66" xfId="0" applyFont="1" applyFill="1" applyBorder="1" applyAlignment="1">
      <alignment horizontal="center" vertical="center" wrapText="1"/>
    </xf>
    <xf numFmtId="0" fontId="63" fillId="33" borderId="29" xfId="0" applyFont="1" applyFill="1" applyBorder="1" applyAlignment="1">
      <alignment horizontal="left" vertical="top" wrapText="1"/>
    </xf>
    <xf numFmtId="0" fontId="63" fillId="33" borderId="21" xfId="0" applyFont="1" applyFill="1" applyBorder="1" applyAlignment="1">
      <alignment horizontal="left" vertical="top" wrapText="1"/>
    </xf>
    <xf numFmtId="0" fontId="63" fillId="33" borderId="30" xfId="0" applyFont="1" applyFill="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horizontal="left" vertical="top" wrapText="1"/>
    </xf>
    <xf numFmtId="0" fontId="4"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68" fillId="0" borderId="0" xfId="0" applyFont="1" applyAlignment="1">
      <alignment vertical="center" wrapText="1"/>
    </xf>
    <xf numFmtId="0" fontId="4" fillId="0" borderId="0" xfId="0" applyFont="1" applyFill="1" applyBorder="1" applyAlignment="1">
      <alignment horizontal="left" vertical="top" wrapText="1"/>
    </xf>
    <xf numFmtId="0" fontId="72" fillId="60" borderId="0" xfId="0" applyFont="1" applyFill="1" applyAlignment="1">
      <alignment horizontal="center"/>
    </xf>
    <xf numFmtId="0" fontId="71" fillId="0" borderId="71" xfId="0" applyFont="1" applyBorder="1" applyAlignment="1">
      <alignment vertical="center" wrapText="1"/>
    </xf>
    <xf numFmtId="0" fontId="7" fillId="0" borderId="0" xfId="11175" applyFont="1" applyBorder="1" applyAlignment="1">
      <alignment horizontal="center" vertical="center" wrapText="1"/>
    </xf>
    <xf numFmtId="0" fontId="7" fillId="61" borderId="29" xfId="11175" applyFont="1" applyFill="1" applyBorder="1" applyAlignment="1">
      <alignment horizontal="center" vertical="center" wrapText="1"/>
    </xf>
    <xf numFmtId="0" fontId="7" fillId="61" borderId="21" xfId="11175" applyFont="1" applyFill="1" applyBorder="1" applyAlignment="1">
      <alignment horizontal="center" vertical="center" wrapText="1"/>
    </xf>
    <xf numFmtId="0" fontId="7" fillId="61" borderId="30" xfId="11175" applyFont="1" applyFill="1" applyBorder="1" applyAlignment="1">
      <alignment horizontal="center" vertical="center" wrapText="1"/>
    </xf>
    <xf numFmtId="0" fontId="7" fillId="0" borderId="0" xfId="11175" applyFont="1" applyBorder="1" applyAlignment="1">
      <alignment horizontal="left" vertical="top" wrapText="1"/>
    </xf>
    <xf numFmtId="0" fontId="4" fillId="0" borderId="0" xfId="11175" applyFont="1" applyBorder="1" applyAlignment="1">
      <alignment horizontal="center" vertical="center" wrapText="1"/>
    </xf>
    <xf numFmtId="0" fontId="4" fillId="0" borderId="0" xfId="11175" applyFont="1" applyBorder="1" applyAlignment="1">
      <alignment horizontal="left" vertical="center" wrapText="1"/>
    </xf>
    <xf numFmtId="0" fontId="7" fillId="61" borderId="10" xfId="11175" applyFont="1" applyFill="1" applyBorder="1" applyAlignment="1">
      <alignment horizontal="center" vertical="center" wrapText="1"/>
    </xf>
    <xf numFmtId="0" fontId="7" fillId="61" borderId="11" xfId="11175" applyFont="1" applyFill="1" applyBorder="1" applyAlignment="1">
      <alignment horizontal="center" vertical="center" wrapText="1"/>
    </xf>
    <xf numFmtId="0" fontId="7" fillId="61" borderId="12" xfId="11175" applyFont="1" applyFill="1" applyBorder="1" applyAlignment="1">
      <alignment horizontal="center" vertical="center" wrapText="1"/>
    </xf>
    <xf numFmtId="0" fontId="7" fillId="0" borderId="54" xfId="11175" applyFont="1" applyBorder="1" applyAlignment="1">
      <alignment horizontal="center" vertical="center" wrapText="1"/>
    </xf>
    <xf numFmtId="0" fontId="7" fillId="0" borderId="56" xfId="11175" applyFont="1" applyBorder="1" applyAlignment="1">
      <alignment horizontal="center" vertical="center" wrapText="1"/>
    </xf>
    <xf numFmtId="0" fontId="4" fillId="0" borderId="0" xfId="11175" applyFont="1" applyFill="1" applyBorder="1" applyAlignment="1">
      <alignment horizontal="left" vertical="top" wrapText="1"/>
    </xf>
    <xf numFmtId="0" fontId="7" fillId="0" borderId="0" xfId="11175" applyFont="1" applyFill="1" applyBorder="1" applyAlignment="1">
      <alignment horizontal="left" vertical="center" wrapText="1"/>
    </xf>
    <xf numFmtId="0" fontId="50" fillId="62" borderId="0" xfId="11175" applyFont="1" applyFill="1" applyAlignment="1">
      <alignment horizontal="center"/>
    </xf>
    <xf numFmtId="0" fontId="5" fillId="0" borderId="31" xfId="11175" applyFont="1" applyBorder="1" applyAlignment="1">
      <alignment horizontal="left" vertical="center" wrapText="1"/>
    </xf>
    <xf numFmtId="0" fontId="7" fillId="61" borderId="29" xfId="11175" applyFont="1" applyFill="1" applyBorder="1" applyAlignment="1">
      <alignment horizontal="left" vertical="center" wrapText="1"/>
    </xf>
    <xf numFmtId="0" fontId="7" fillId="61" borderId="21" xfId="11175" applyFont="1" applyFill="1" applyBorder="1" applyAlignment="1">
      <alignment horizontal="left" vertical="center" wrapText="1"/>
    </xf>
    <xf numFmtId="0" fontId="7" fillId="61" borderId="30" xfId="11175" applyFont="1" applyFill="1" applyBorder="1" applyAlignment="1">
      <alignment horizontal="left" vertical="center" wrapText="1"/>
    </xf>
    <xf numFmtId="0" fontId="7" fillId="61" borderId="29" xfId="0" applyFont="1" applyFill="1" applyBorder="1" applyAlignment="1">
      <alignment horizontal="center" vertical="center" wrapText="1"/>
    </xf>
    <xf numFmtId="0" fontId="7" fillId="61" borderId="21" xfId="0" applyFont="1" applyFill="1" applyBorder="1" applyAlignment="1">
      <alignment horizontal="center" vertical="center" wrapText="1"/>
    </xf>
    <xf numFmtId="0" fontId="7" fillId="61" borderId="30" xfId="0" applyFont="1" applyFill="1" applyBorder="1" applyAlignment="1">
      <alignment horizontal="center" vertical="center" wrapText="1"/>
    </xf>
    <xf numFmtId="0" fontId="50" fillId="62" borderId="0" xfId="0" applyFont="1" applyFill="1" applyAlignment="1">
      <alignment horizontal="center"/>
    </xf>
    <xf numFmtId="0" fontId="7" fillId="61" borderId="10" xfId="0" applyFont="1" applyFill="1" applyBorder="1" applyAlignment="1">
      <alignment horizontal="center" vertical="center" wrapText="1"/>
    </xf>
    <xf numFmtId="0" fontId="7" fillId="61" borderId="11" xfId="0" applyFont="1" applyFill="1" applyBorder="1" applyAlignment="1">
      <alignment horizontal="center" vertical="center" wrapText="1"/>
    </xf>
    <xf numFmtId="0" fontId="7" fillId="61" borderId="12" xfId="0" applyFont="1" applyFill="1" applyBorder="1" applyAlignment="1">
      <alignment horizontal="center" vertical="center" wrapText="1"/>
    </xf>
    <xf numFmtId="0" fontId="7" fillId="61" borderId="29" xfId="0" applyFont="1" applyFill="1" applyBorder="1" applyAlignment="1">
      <alignment horizontal="left" vertical="center" wrapText="1"/>
    </xf>
    <xf numFmtId="0" fontId="7" fillId="61" borderId="21" xfId="0" applyFont="1" applyFill="1" applyBorder="1" applyAlignment="1">
      <alignment horizontal="left" vertical="center" wrapText="1"/>
    </xf>
    <xf numFmtId="0" fontId="7" fillId="61" borderId="30" xfId="0" applyFont="1" applyFill="1" applyBorder="1" applyAlignment="1">
      <alignment horizontal="left" vertical="center" wrapText="1"/>
    </xf>
    <xf numFmtId="0" fontId="7" fillId="62" borderId="29" xfId="0" applyFont="1" applyFill="1" applyBorder="1" applyAlignment="1">
      <alignment horizontal="left" vertical="center" wrapText="1"/>
    </xf>
    <xf numFmtId="0" fontId="7" fillId="62" borderId="21" xfId="0" applyFont="1" applyFill="1" applyBorder="1" applyAlignment="1">
      <alignment horizontal="left" vertical="center" wrapText="1"/>
    </xf>
    <xf numFmtId="0" fontId="7" fillId="62" borderId="30" xfId="0" applyFont="1" applyFill="1" applyBorder="1" applyAlignment="1">
      <alignment horizontal="left" vertical="center" wrapText="1"/>
    </xf>
    <xf numFmtId="0" fontId="7" fillId="62" borderId="10" xfId="0" applyFont="1" applyFill="1" applyBorder="1" applyAlignment="1">
      <alignment horizontal="center" vertical="center" wrapText="1"/>
    </xf>
    <xf numFmtId="0" fontId="7" fillId="62" borderId="11" xfId="0" applyFont="1" applyFill="1" applyBorder="1" applyAlignment="1">
      <alignment horizontal="center" vertical="center" wrapText="1"/>
    </xf>
    <xf numFmtId="0" fontId="7" fillId="62" borderId="12" xfId="0" applyFont="1" applyFill="1" applyBorder="1" applyAlignment="1">
      <alignment horizontal="center" vertical="center" wrapText="1"/>
    </xf>
    <xf numFmtId="0" fontId="77" fillId="0" borderId="29" xfId="0" applyFont="1" applyBorder="1" applyAlignment="1">
      <alignment horizontal="left" vertical="top" wrapText="1"/>
    </xf>
    <xf numFmtId="0" fontId="77" fillId="0" borderId="21" xfId="0" applyFont="1" applyBorder="1" applyAlignment="1">
      <alignment horizontal="left" vertical="top" wrapText="1"/>
    </xf>
    <xf numFmtId="0" fontId="77" fillId="0" borderId="30" xfId="0" applyFont="1" applyBorder="1" applyAlignment="1">
      <alignment horizontal="left" vertical="top" wrapText="1"/>
    </xf>
    <xf numFmtId="0" fontId="79" fillId="0" borderId="71" xfId="0" applyFont="1" applyBorder="1" applyAlignment="1">
      <alignment horizontal="left" vertical="top" wrapText="1"/>
    </xf>
    <xf numFmtId="0" fontId="79" fillId="0" borderId="0" xfId="0" applyFont="1" applyBorder="1" applyAlignment="1">
      <alignment horizontal="left" vertical="top" wrapText="1"/>
    </xf>
    <xf numFmtId="0" fontId="4" fillId="33" borderId="57" xfId="11175" applyFont="1" applyFill="1" applyBorder="1" applyAlignment="1">
      <alignment horizontal="left" vertical="top" wrapText="1"/>
    </xf>
    <xf numFmtId="0" fontId="4" fillId="33" borderId="58" xfId="11175" applyFont="1" applyFill="1" applyBorder="1" applyAlignment="1">
      <alignment horizontal="left" vertical="top" wrapText="1"/>
    </xf>
    <xf numFmtId="0" fontId="4" fillId="33" borderId="59" xfId="11175" applyFont="1" applyFill="1" applyBorder="1" applyAlignment="1">
      <alignment horizontal="left" vertical="top" wrapText="1"/>
    </xf>
    <xf numFmtId="0" fontId="7" fillId="33" borderId="29" xfId="11175" applyFont="1" applyFill="1" applyBorder="1" applyAlignment="1">
      <alignment horizontal="left" vertical="top" wrapText="1"/>
    </xf>
    <xf numFmtId="0" fontId="7" fillId="33" borderId="21" xfId="11175" applyFont="1" applyFill="1" applyBorder="1" applyAlignment="1">
      <alignment horizontal="left" vertical="top" wrapText="1"/>
    </xf>
    <xf numFmtId="0" fontId="7" fillId="33" borderId="30" xfId="11175" applyFont="1" applyFill="1" applyBorder="1" applyAlignment="1">
      <alignment horizontal="left" vertical="top" wrapText="1"/>
    </xf>
    <xf numFmtId="0" fontId="7" fillId="33" borderId="10" xfId="11175" applyFont="1" applyFill="1" applyBorder="1" applyAlignment="1">
      <alignment horizontal="left" vertical="center" wrapText="1"/>
    </xf>
    <xf numFmtId="0" fontId="7" fillId="33" borderId="11" xfId="11175" applyFont="1" applyFill="1" applyBorder="1" applyAlignment="1">
      <alignment horizontal="left" vertical="center" wrapText="1"/>
    </xf>
    <xf numFmtId="0" fontId="7" fillId="33" borderId="12" xfId="11175" applyFont="1" applyFill="1" applyBorder="1" applyAlignment="1">
      <alignment horizontal="left" vertical="center" wrapText="1"/>
    </xf>
    <xf numFmtId="0" fontId="4" fillId="33" borderId="48" xfId="11175" applyFont="1" applyFill="1" applyBorder="1" applyAlignment="1">
      <alignment horizontal="left" vertical="top" wrapText="1"/>
    </xf>
    <xf numFmtId="0" fontId="4" fillId="33" borderId="31" xfId="11175" applyFont="1" applyFill="1" applyBorder="1" applyAlignment="1">
      <alignment horizontal="left" vertical="top" wrapText="1"/>
    </xf>
    <xf numFmtId="0" fontId="4" fillId="33" borderId="49" xfId="11175" applyFont="1" applyFill="1" applyBorder="1" applyAlignment="1">
      <alignment horizontal="left" vertical="top" wrapText="1"/>
    </xf>
    <xf numFmtId="0" fontId="4" fillId="33" borderId="29" xfId="11175" applyFont="1" applyFill="1" applyBorder="1" applyAlignment="1">
      <alignment horizontal="left" vertical="top" wrapText="1"/>
    </xf>
    <xf numFmtId="0" fontId="4" fillId="33" borderId="21" xfId="11175" applyFont="1" applyFill="1" applyBorder="1" applyAlignment="1">
      <alignment horizontal="left" vertical="top" wrapText="1"/>
    </xf>
    <xf numFmtId="0" fontId="4" fillId="33" borderId="30" xfId="11175" applyFont="1" applyFill="1" applyBorder="1" applyAlignment="1">
      <alignment horizontal="left" vertical="top" wrapText="1"/>
    </xf>
    <xf numFmtId="0" fontId="7" fillId="61" borderId="57" xfId="0" applyFont="1" applyFill="1" applyBorder="1" applyAlignment="1">
      <alignment horizontal="center" vertical="center" wrapText="1"/>
    </xf>
    <xf numFmtId="0" fontId="7" fillId="61" borderId="59" xfId="0" applyFont="1" applyFill="1" applyBorder="1" applyAlignment="1">
      <alignment horizontal="center" vertical="center" wrapText="1"/>
    </xf>
    <xf numFmtId="0" fontId="4" fillId="0" borderId="46" xfId="0" applyFont="1" applyBorder="1" applyAlignment="1">
      <alignment horizontal="right" vertical="center" wrapText="1"/>
    </xf>
    <xf numFmtId="0" fontId="4" fillId="0" borderId="65" xfId="0" applyFont="1" applyBorder="1" applyAlignment="1">
      <alignment horizontal="right" vertical="center" wrapText="1"/>
    </xf>
    <xf numFmtId="0" fontId="4" fillId="0" borderId="61" xfId="0" applyFont="1" applyBorder="1" applyAlignment="1">
      <alignment horizontal="right" vertical="center" wrapText="1"/>
    </xf>
    <xf numFmtId="0" fontId="4" fillId="0" borderId="67" xfId="0" applyFont="1" applyBorder="1" applyAlignment="1">
      <alignment horizontal="right" vertical="center" wrapText="1"/>
    </xf>
    <xf numFmtId="0" fontId="7" fillId="64" borderId="29" xfId="0" applyFont="1" applyFill="1" applyBorder="1" applyAlignment="1">
      <alignment horizontal="center" vertical="center" wrapText="1"/>
    </xf>
    <xf numFmtId="0" fontId="7" fillId="64" borderId="21" xfId="0" applyFont="1" applyFill="1" applyBorder="1" applyAlignment="1">
      <alignment horizontal="center" vertical="center" wrapText="1"/>
    </xf>
    <xf numFmtId="0" fontId="7" fillId="64" borderId="30" xfId="0" applyFont="1" applyFill="1" applyBorder="1" applyAlignment="1">
      <alignment horizontal="center" vertical="center" wrapText="1"/>
    </xf>
    <xf numFmtId="0" fontId="7" fillId="64" borderId="10" xfId="0" applyFont="1" applyFill="1" applyBorder="1" applyAlignment="1">
      <alignment horizontal="center" vertical="center" wrapText="1"/>
    </xf>
    <xf numFmtId="0" fontId="7" fillId="64" borderId="11" xfId="0" applyFont="1" applyFill="1" applyBorder="1" applyAlignment="1">
      <alignment horizontal="center" vertical="center" wrapText="1"/>
    </xf>
    <xf numFmtId="0" fontId="7" fillId="64" borderId="12" xfId="0" applyFont="1" applyFill="1" applyBorder="1" applyAlignment="1">
      <alignment horizontal="center" vertical="center" wrapText="1"/>
    </xf>
    <xf numFmtId="0" fontId="18" fillId="33" borderId="0" xfId="0" applyFont="1" applyFill="1" applyBorder="1" applyAlignment="1">
      <alignment horizontal="left" vertical="top" wrapText="1"/>
    </xf>
    <xf numFmtId="0" fontId="7" fillId="64" borderId="74" xfId="0" applyFont="1" applyFill="1" applyBorder="1" applyAlignment="1">
      <alignment horizontal="center" vertical="center" wrapText="1"/>
    </xf>
    <xf numFmtId="0" fontId="7" fillId="64" borderId="25" xfId="0" applyFont="1" applyFill="1" applyBorder="1" applyAlignment="1">
      <alignment horizontal="center" vertical="center" wrapText="1"/>
    </xf>
    <xf numFmtId="0" fontId="7" fillId="64" borderId="72" xfId="0" applyFont="1" applyFill="1" applyBorder="1" applyAlignment="1">
      <alignment horizontal="center" vertical="center" wrapText="1"/>
    </xf>
    <xf numFmtId="0" fontId="99" fillId="56" borderId="0" xfId="0" applyFont="1" applyFill="1" applyAlignment="1">
      <alignment horizontal="center" vertical="center"/>
    </xf>
    <xf numFmtId="0" fontId="4" fillId="33" borderId="99" xfId="0" applyFont="1" applyFill="1" applyBorder="1" applyAlignment="1">
      <alignment horizontal="left" vertical="center" wrapText="1"/>
    </xf>
    <xf numFmtId="3" fontId="85" fillId="33" borderId="46" xfId="0" applyNumberFormat="1" applyFont="1" applyFill="1" applyBorder="1" applyAlignment="1">
      <alignment horizontal="center" vertical="center" wrapText="1"/>
    </xf>
    <xf numFmtId="3" fontId="85" fillId="33" borderId="66" xfId="0" applyNumberFormat="1" applyFont="1" applyFill="1" applyBorder="1" applyAlignment="1">
      <alignment horizontal="center" vertical="center" wrapText="1"/>
    </xf>
    <xf numFmtId="3" fontId="75" fillId="33" borderId="61" xfId="0" applyNumberFormat="1" applyFont="1" applyFill="1" applyBorder="1" applyAlignment="1">
      <alignment horizontal="center" vertical="center" wrapText="1"/>
    </xf>
    <xf numFmtId="3" fontId="75" fillId="33" borderId="68" xfId="0" applyNumberFormat="1" applyFont="1" applyFill="1" applyBorder="1" applyAlignment="1">
      <alignment horizontal="center" vertical="center" wrapText="1"/>
    </xf>
    <xf numFmtId="0" fontId="7" fillId="0" borderId="94" xfId="11175" applyFont="1" applyBorder="1" applyAlignment="1">
      <alignment horizontal="center" vertical="center" wrapText="1"/>
    </xf>
    <xf numFmtId="0" fontId="7" fillId="64" borderId="10" xfId="11175" applyFont="1" applyFill="1" applyBorder="1" applyAlignment="1">
      <alignment horizontal="center" vertical="center" wrapText="1"/>
    </xf>
    <xf numFmtId="0" fontId="7" fillId="64" borderId="11" xfId="11175" applyFont="1" applyFill="1" applyBorder="1" applyAlignment="1">
      <alignment horizontal="center" vertical="center" wrapText="1"/>
    </xf>
    <xf numFmtId="0" fontId="7" fillId="64" borderId="12" xfId="11175" applyFont="1" applyFill="1" applyBorder="1" applyAlignment="1">
      <alignment horizontal="center" vertical="center" wrapText="1"/>
    </xf>
    <xf numFmtId="0" fontId="4" fillId="0" borderId="99" xfId="11175" applyFont="1" applyBorder="1" applyAlignment="1">
      <alignment horizontal="left" vertical="center" wrapText="1"/>
    </xf>
    <xf numFmtId="0" fontId="7" fillId="0" borderId="101" xfId="11175" applyFont="1" applyBorder="1" applyAlignment="1">
      <alignment horizontal="center" vertical="center" wrapText="1"/>
    </xf>
    <xf numFmtId="0" fontId="7" fillId="0" borderId="102" xfId="11175" applyFont="1" applyBorder="1" applyAlignment="1">
      <alignment horizontal="center" vertical="center" wrapText="1"/>
    </xf>
    <xf numFmtId="0" fontId="7" fillId="0" borderId="104" xfId="11175" applyFont="1" applyBorder="1" applyAlignment="1">
      <alignment horizontal="center" vertical="center" wrapText="1"/>
    </xf>
    <xf numFmtId="0" fontId="7" fillId="64" borderId="29" xfId="11175" applyFont="1" applyFill="1" applyBorder="1" applyAlignment="1">
      <alignment horizontal="center" vertical="center" wrapText="1"/>
    </xf>
    <xf numFmtId="0" fontId="7" fillId="64" borderId="21" xfId="11175" applyFont="1" applyFill="1" applyBorder="1" applyAlignment="1">
      <alignment horizontal="center" vertical="center" wrapText="1"/>
    </xf>
    <xf numFmtId="0" fontId="7" fillId="64" borderId="30" xfId="11175" applyFont="1" applyFill="1" applyBorder="1" applyAlignment="1">
      <alignment horizontal="center" vertical="center" wrapText="1"/>
    </xf>
    <xf numFmtId="0" fontId="7" fillId="64" borderId="57" xfId="11175" applyFont="1" applyFill="1" applyBorder="1" applyAlignment="1">
      <alignment horizontal="center" vertical="center" wrapText="1"/>
    </xf>
    <xf numFmtId="0" fontId="7" fillId="64" borderId="59" xfId="11175" applyFont="1" applyFill="1" applyBorder="1" applyAlignment="1">
      <alignment horizontal="center" vertical="center" wrapText="1"/>
    </xf>
    <xf numFmtId="0" fontId="91" fillId="0" borderId="0" xfId="11175" applyFont="1" applyBorder="1" applyAlignment="1">
      <alignment horizontal="left" vertical="top" wrapText="1"/>
    </xf>
    <xf numFmtId="0" fontId="7" fillId="64" borderId="29" xfId="11175" applyFont="1" applyFill="1" applyBorder="1" applyAlignment="1">
      <alignment horizontal="left" vertical="center" wrapText="1"/>
    </xf>
    <xf numFmtId="0" fontId="7" fillId="64" borderId="21" xfId="11175" applyFont="1" applyFill="1" applyBorder="1" applyAlignment="1">
      <alignment horizontal="left" vertical="center" wrapText="1"/>
    </xf>
    <xf numFmtId="0" fontId="7" fillId="64" borderId="30" xfId="11175" applyFont="1" applyFill="1" applyBorder="1" applyAlignment="1">
      <alignment horizontal="left" vertical="center" wrapText="1"/>
    </xf>
    <xf numFmtId="0" fontId="4" fillId="0" borderId="90" xfId="11175" applyFont="1" applyBorder="1" applyAlignment="1">
      <alignment horizontal="left" vertical="top" wrapText="1"/>
    </xf>
    <xf numFmtId="0" fontId="4" fillId="0" borderId="89" xfId="11175" applyFont="1" applyBorder="1" applyAlignment="1">
      <alignment horizontal="left" vertical="top" wrapText="1"/>
    </xf>
    <xf numFmtId="0" fontId="4" fillId="0" borderId="88" xfId="11175" applyFont="1" applyBorder="1" applyAlignment="1">
      <alignment horizontal="left" vertical="top" wrapText="1"/>
    </xf>
    <xf numFmtId="0" fontId="4" fillId="0" borderId="29" xfId="11175" applyFont="1" applyFill="1" applyBorder="1" applyAlignment="1">
      <alignment horizontal="left" vertical="top" wrapText="1"/>
    </xf>
    <xf numFmtId="0" fontId="4" fillId="0" borderId="21" xfId="11175" applyFont="1" applyFill="1" applyBorder="1" applyAlignment="1">
      <alignment horizontal="left" vertical="top" wrapText="1"/>
    </xf>
    <xf numFmtId="0" fontId="4" fillId="0" borderId="30" xfId="11175" applyFont="1" applyFill="1" applyBorder="1" applyAlignment="1">
      <alignment horizontal="left" vertical="top" wrapText="1"/>
    </xf>
    <xf numFmtId="0" fontId="71" fillId="0" borderId="0" xfId="11175" applyFont="1" applyBorder="1" applyAlignment="1">
      <alignment vertical="center" wrapText="1"/>
    </xf>
    <xf numFmtId="0" fontId="18" fillId="0" borderId="0" xfId="11175" applyFont="1" applyBorder="1" applyAlignment="1">
      <alignment horizontal="left" vertical="top" wrapText="1"/>
    </xf>
    <xf numFmtId="0" fontId="18" fillId="0" borderId="0" xfId="11175" applyBorder="1" applyAlignment="1">
      <alignment horizontal="left" vertical="top" wrapText="1"/>
    </xf>
    <xf numFmtId="0" fontId="99" fillId="63" borderId="0" xfId="0" applyFont="1" applyFill="1" applyAlignment="1">
      <alignment horizontal="center" vertical="center"/>
    </xf>
    <xf numFmtId="0" fontId="7" fillId="56" borderId="29" xfId="11175" applyFont="1" applyFill="1" applyBorder="1" applyAlignment="1">
      <alignment horizontal="center" vertical="center" wrapText="1"/>
    </xf>
    <xf numFmtId="0" fontId="7" fillId="56" borderId="21" xfId="11175" applyFont="1" applyFill="1" applyBorder="1" applyAlignment="1">
      <alignment horizontal="center" vertical="center" wrapText="1"/>
    </xf>
    <xf numFmtId="0" fontId="7" fillId="56" borderId="30" xfId="11175" applyFont="1" applyFill="1" applyBorder="1" applyAlignment="1">
      <alignment horizontal="center" vertical="center" wrapText="1"/>
    </xf>
    <xf numFmtId="0" fontId="4" fillId="0" borderId="99" xfId="11175" applyFont="1" applyBorder="1" applyAlignment="1">
      <alignment horizontal="left" vertical="top" wrapText="1"/>
    </xf>
    <xf numFmtId="0" fontId="4" fillId="0" borderId="70" xfId="11175" applyFont="1" applyBorder="1" applyAlignment="1">
      <alignment horizontal="left" vertical="top" wrapText="1"/>
    </xf>
    <xf numFmtId="0" fontId="7" fillId="0" borderId="7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2" xfId="0" applyFont="1" applyBorder="1" applyAlignment="1">
      <alignment horizontal="center" vertical="center" wrapText="1"/>
    </xf>
    <xf numFmtId="0" fontId="4" fillId="0" borderId="90" xfId="0" applyFont="1" applyBorder="1" applyAlignment="1">
      <alignment horizontal="left" vertical="top" wrapText="1"/>
    </xf>
    <xf numFmtId="0" fontId="4" fillId="0" borderId="89" xfId="0" applyFont="1" applyBorder="1" applyAlignment="1">
      <alignment horizontal="left" vertical="top" wrapText="1"/>
    </xf>
    <xf numFmtId="0" fontId="4" fillId="0" borderId="88" xfId="0" applyFont="1" applyBorder="1" applyAlignment="1">
      <alignment horizontal="left" vertical="top" wrapText="1"/>
    </xf>
    <xf numFmtId="0" fontId="4" fillId="0" borderId="93" xfId="0" applyFont="1" applyBorder="1" applyAlignment="1">
      <alignment horizontal="left" vertical="top" wrapText="1"/>
    </xf>
    <xf numFmtId="0" fontId="4" fillId="0" borderId="92" xfId="0" applyFont="1" applyBorder="1" applyAlignment="1">
      <alignment horizontal="left" vertical="top" wrapText="1"/>
    </xf>
    <xf numFmtId="0" fontId="4" fillId="0" borderId="91" xfId="0" applyFont="1" applyBorder="1" applyAlignment="1">
      <alignment horizontal="left" vertical="top" wrapText="1"/>
    </xf>
    <xf numFmtId="0" fontId="7" fillId="0" borderId="74" xfId="0" applyFont="1" applyBorder="1" applyAlignment="1">
      <alignment horizontal="left" vertical="center" wrapText="1"/>
    </xf>
    <xf numFmtId="0" fontId="99" fillId="67" borderId="0" xfId="0" applyFont="1" applyFill="1" applyAlignment="1">
      <alignment horizontal="center" vertical="center"/>
    </xf>
    <xf numFmtId="3" fontId="81" fillId="0" borderId="97" xfId="0" applyNumberFormat="1" applyFont="1" applyBorder="1" applyAlignment="1">
      <alignment horizontal="center" vertical="center" wrapText="1"/>
    </xf>
    <xf numFmtId="3" fontId="81" fillId="0" borderId="53" xfId="0" applyNumberFormat="1" applyFont="1" applyBorder="1" applyAlignment="1">
      <alignment horizontal="center" vertical="center" wrapText="1"/>
    </xf>
    <xf numFmtId="0" fontId="4" fillId="0" borderId="99" xfId="0" applyFont="1" applyBorder="1" applyAlignment="1">
      <alignment horizontal="left" vertical="center" wrapText="1"/>
    </xf>
    <xf numFmtId="0" fontId="7" fillId="0" borderId="55"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wrapText="1"/>
    </xf>
    <xf numFmtId="3" fontId="81" fillId="0" borderId="98" xfId="0" applyNumberFormat="1" applyFont="1" applyBorder="1" applyAlignment="1">
      <alignment horizontal="center" vertical="center" wrapText="1"/>
    </xf>
    <xf numFmtId="3" fontId="81" fillId="0" borderId="51" xfId="0" applyNumberFormat="1" applyFont="1" applyBorder="1" applyAlignment="1">
      <alignment horizontal="center" vertical="center" wrapText="1"/>
    </xf>
    <xf numFmtId="0" fontId="7" fillId="0" borderId="71" xfId="0" applyFont="1" applyBorder="1" applyAlignment="1">
      <alignment horizontal="left" vertical="center" wrapText="1"/>
    </xf>
    <xf numFmtId="0" fontId="7" fillId="0" borderId="73" xfId="0" applyFont="1" applyBorder="1" applyAlignment="1">
      <alignment horizontal="left" vertical="center" wrapText="1"/>
    </xf>
    <xf numFmtId="0" fontId="7" fillId="66" borderId="10" xfId="0" applyFont="1" applyFill="1" applyBorder="1" applyAlignment="1">
      <alignment horizontal="center" vertical="center" wrapText="1"/>
    </xf>
    <xf numFmtId="0" fontId="7" fillId="66" borderId="11" xfId="0" applyFont="1" applyFill="1" applyBorder="1" applyAlignment="1">
      <alignment horizontal="center" vertical="center" wrapText="1"/>
    </xf>
    <xf numFmtId="0" fontId="7" fillId="66" borderId="12" xfId="0" applyFont="1" applyFill="1" applyBorder="1" applyAlignment="1">
      <alignment horizontal="center" vertical="center" wrapText="1"/>
    </xf>
    <xf numFmtId="0" fontId="7" fillId="66" borderId="57" xfId="0" applyFont="1" applyFill="1" applyBorder="1" applyAlignment="1">
      <alignment horizontal="center" vertical="center" wrapText="1"/>
    </xf>
    <xf numFmtId="0" fontId="7" fillId="66" borderId="59" xfId="0" applyFont="1" applyFill="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3" fontId="4" fillId="0" borderId="115" xfId="0" applyNumberFormat="1" applyFont="1" applyBorder="1" applyAlignment="1">
      <alignment horizontal="center" vertical="center" wrapText="1"/>
    </xf>
    <xf numFmtId="3" fontId="4" fillId="0" borderId="65" xfId="0" applyNumberFormat="1" applyFont="1" applyBorder="1" applyAlignment="1">
      <alignment horizontal="center" vertical="center" wrapText="1"/>
    </xf>
    <xf numFmtId="3" fontId="4" fillId="0" borderId="116" xfId="0" applyNumberFormat="1" applyFont="1" applyBorder="1" applyAlignment="1">
      <alignment horizontal="center" vertical="center" wrapText="1"/>
    </xf>
    <xf numFmtId="3" fontId="4" fillId="0" borderId="67" xfId="0" applyNumberFormat="1" applyFont="1" applyBorder="1" applyAlignment="1">
      <alignment horizontal="center" vertical="center" wrapText="1"/>
    </xf>
    <xf numFmtId="0" fontId="18" fillId="0" borderId="0" xfId="0" applyFont="1" applyBorder="1" applyAlignment="1">
      <alignment horizontal="left" vertical="top" wrapText="1"/>
    </xf>
    <xf numFmtId="0" fontId="0" fillId="0" borderId="0" xfId="0" applyBorder="1" applyAlignment="1">
      <alignment horizontal="left" vertical="top" wrapText="1"/>
    </xf>
    <xf numFmtId="0" fontId="4" fillId="0" borderId="114" xfId="0" applyFont="1" applyBorder="1" applyAlignment="1">
      <alignment horizontal="left" vertical="center" wrapText="1"/>
    </xf>
    <xf numFmtId="0" fontId="7" fillId="65" borderId="29" xfId="0" applyFont="1" applyFill="1" applyBorder="1" applyAlignment="1">
      <alignment horizontal="center" vertical="center" wrapText="1"/>
    </xf>
    <xf numFmtId="0" fontId="7" fillId="65" borderId="21" xfId="0" applyFont="1" applyFill="1" applyBorder="1" applyAlignment="1">
      <alignment horizontal="center" vertical="center" wrapText="1"/>
    </xf>
    <xf numFmtId="0" fontId="7" fillId="65" borderId="30" xfId="0" applyFont="1" applyFill="1" applyBorder="1" applyAlignment="1">
      <alignment horizontal="center" vertical="center" wrapText="1"/>
    </xf>
    <xf numFmtId="0" fontId="7" fillId="66" borderId="29" xfId="0" applyFont="1" applyFill="1" applyBorder="1" applyAlignment="1">
      <alignment horizontal="left" vertical="center" wrapText="1"/>
    </xf>
    <xf numFmtId="0" fontId="7" fillId="66" borderId="21" xfId="0" applyFont="1" applyFill="1" applyBorder="1" applyAlignment="1">
      <alignment horizontal="left" vertical="center" wrapText="1"/>
    </xf>
    <xf numFmtId="0" fontId="7" fillId="66" borderId="30" xfId="0" applyFont="1" applyFill="1" applyBorder="1" applyAlignment="1">
      <alignment horizontal="left" vertical="center" wrapText="1"/>
    </xf>
    <xf numFmtId="0" fontId="7" fillId="66" borderId="29" xfId="0" applyFont="1" applyFill="1" applyBorder="1" applyAlignment="1">
      <alignment horizontal="center" vertical="center" wrapText="1"/>
    </xf>
    <xf numFmtId="0" fontId="7" fillId="66" borderId="21" xfId="0" applyFont="1" applyFill="1" applyBorder="1" applyAlignment="1">
      <alignment horizontal="center" vertical="center" wrapText="1"/>
    </xf>
    <xf numFmtId="0" fontId="7" fillId="66" borderId="30" xfId="0" applyFont="1" applyFill="1" applyBorder="1" applyAlignment="1">
      <alignment horizontal="center" vertical="center" wrapText="1"/>
    </xf>
    <xf numFmtId="0" fontId="4" fillId="0" borderId="90" xfId="0" applyFont="1" applyFill="1" applyBorder="1" applyAlignment="1">
      <alignment horizontal="left" vertical="top" wrapText="1"/>
    </xf>
    <xf numFmtId="0" fontId="4" fillId="0" borderId="89" xfId="0" applyFont="1" applyFill="1" applyBorder="1" applyAlignment="1">
      <alignment horizontal="left" vertical="top" wrapText="1"/>
    </xf>
    <xf numFmtId="0" fontId="4" fillId="0" borderId="88" xfId="0" applyFont="1" applyFill="1" applyBorder="1" applyAlignment="1">
      <alignment horizontal="left" vertical="top" wrapText="1"/>
    </xf>
    <xf numFmtId="0" fontId="7" fillId="0" borderId="112" xfId="0" applyFont="1" applyBorder="1" applyAlignment="1">
      <alignment horizontal="center" vertical="center" wrapText="1"/>
    </xf>
    <xf numFmtId="0" fontId="71" fillId="0" borderId="0" xfId="0" applyFont="1" applyBorder="1" applyAlignment="1">
      <alignment vertical="center" wrapText="1"/>
    </xf>
    <xf numFmtId="0" fontId="4" fillId="0" borderId="115" xfId="0" applyFont="1" applyBorder="1" applyAlignment="1">
      <alignment horizontal="center" vertical="center" wrapText="1"/>
    </xf>
    <xf numFmtId="0" fontId="99" fillId="65" borderId="0" xfId="0" applyFont="1" applyFill="1" applyAlignment="1">
      <alignment horizontal="center" vertical="center"/>
    </xf>
    <xf numFmtId="0" fontId="4" fillId="0" borderId="116" xfId="0" applyFont="1" applyBorder="1" applyAlignment="1">
      <alignment horizontal="center" vertical="center" wrapText="1"/>
    </xf>
    <xf numFmtId="0" fontId="4" fillId="0" borderId="114" xfId="11175" applyFont="1" applyBorder="1" applyAlignment="1">
      <alignment horizontal="left" vertical="center" wrapText="1"/>
    </xf>
    <xf numFmtId="0" fontId="7" fillId="0" borderId="112" xfId="11175" applyFont="1" applyBorder="1" applyAlignment="1">
      <alignment horizontal="center" vertical="center" wrapText="1"/>
    </xf>
    <xf numFmtId="0" fontId="7" fillId="0" borderId="120" xfId="11175" applyFont="1" applyBorder="1" applyAlignment="1">
      <alignment horizontal="center" vertical="center" wrapText="1"/>
    </xf>
    <xf numFmtId="0" fontId="7" fillId="0" borderId="121" xfId="11175" applyFont="1" applyBorder="1" applyAlignment="1">
      <alignment horizontal="center" vertical="center" wrapText="1"/>
    </xf>
    <xf numFmtId="0" fontId="103" fillId="58" borderId="0" xfId="11175" applyFont="1" applyFill="1" applyAlignment="1">
      <alignment horizontal="center"/>
    </xf>
    <xf numFmtId="0" fontId="100" fillId="63" borderId="0" xfId="0" applyFont="1" applyFill="1" applyAlignment="1">
      <alignment horizontal="center" vertical="center" wrapText="1"/>
    </xf>
    <xf numFmtId="0" fontId="4" fillId="33" borderId="114" xfId="11175" applyFont="1" applyFill="1" applyBorder="1" applyAlignment="1">
      <alignment horizontal="left" vertical="top" wrapText="1"/>
    </xf>
    <xf numFmtId="0" fontId="4" fillId="33" borderId="69" xfId="11175" applyFont="1" applyFill="1" applyBorder="1" applyAlignment="1">
      <alignment horizontal="left" vertical="top" wrapText="1"/>
    </xf>
    <xf numFmtId="0" fontId="4" fillId="33" borderId="70" xfId="11175" applyFont="1" applyFill="1" applyBorder="1" applyAlignment="1">
      <alignment horizontal="left" vertical="top" wrapText="1"/>
    </xf>
    <xf numFmtId="0" fontId="7" fillId="33" borderId="10" xfId="11175" applyFont="1" applyFill="1" applyBorder="1" applyAlignment="1">
      <alignment horizontal="left" vertical="top" wrapText="1"/>
    </xf>
    <xf numFmtId="0" fontId="7" fillId="33" borderId="11" xfId="11175" applyFont="1" applyFill="1" applyBorder="1" applyAlignment="1">
      <alignment horizontal="left" vertical="top" wrapText="1"/>
    </xf>
    <xf numFmtId="0" fontId="7" fillId="33" borderId="12" xfId="11175" applyFont="1" applyFill="1" applyBorder="1" applyAlignment="1">
      <alignment horizontal="left" vertical="top" wrapText="1"/>
    </xf>
    <xf numFmtId="0" fontId="7" fillId="33" borderId="32" xfId="11175" applyFont="1" applyFill="1" applyBorder="1" applyAlignment="1">
      <alignment horizontal="left" vertical="center" wrapText="1"/>
    </xf>
    <xf numFmtId="0" fontId="7" fillId="33" borderId="33" xfId="11175" applyFont="1" applyFill="1" applyBorder="1" applyAlignment="1">
      <alignment horizontal="left" vertical="center" wrapText="1"/>
    </xf>
  </cellXfs>
  <cellStyles count="17507">
    <cellStyle name="20% - akcent 1 10" xfId="1"/>
    <cellStyle name="20% - akcent 1 10 2" xfId="2"/>
    <cellStyle name="20% - akcent 1 10 2 2" xfId="3"/>
    <cellStyle name="20% - akcent 1 10 2 2 2" xfId="4"/>
    <cellStyle name="20% - akcent 1 10 2 2 3" xfId="5"/>
    <cellStyle name="20% - akcent 1 10 2 3" xfId="6"/>
    <cellStyle name="20% - akcent 1 10 2 4" xfId="7"/>
    <cellStyle name="20% - akcent 1 10 3" xfId="8"/>
    <cellStyle name="20% - akcent 1 10 3 2" xfId="9"/>
    <cellStyle name="20% - akcent 1 10 3 2 2" xfId="10"/>
    <cellStyle name="20% - akcent 1 10 3 2 3" xfId="11"/>
    <cellStyle name="20% - akcent 1 10 3 3" xfId="12"/>
    <cellStyle name="20% - akcent 1 10 3 4" xfId="13"/>
    <cellStyle name="20% - akcent 1 10 4" xfId="14"/>
    <cellStyle name="20% - akcent 1 10 5" xfId="15"/>
    <cellStyle name="20% - akcent 1 10 6" xfId="16"/>
    <cellStyle name="20% - akcent 1 10 6 2" xfId="17"/>
    <cellStyle name="20% - akcent 1 10 6 3" xfId="18"/>
    <cellStyle name="20% - akcent 1 10 7" xfId="19"/>
    <cellStyle name="20% - akcent 1 10 8" xfId="20"/>
    <cellStyle name="20% - akcent 1 11" xfId="21"/>
    <cellStyle name="20% - akcent 1 11 2" xfId="22"/>
    <cellStyle name="20% - akcent 1 11 2 2" xfId="23"/>
    <cellStyle name="20% - akcent 1 11 2 2 2" xfId="24"/>
    <cellStyle name="20% - akcent 1 11 2 2 3" xfId="25"/>
    <cellStyle name="20% - akcent 1 11 2 3" xfId="26"/>
    <cellStyle name="20% - akcent 1 11 2 4" xfId="27"/>
    <cellStyle name="20% - akcent 1 11 3" xfId="28"/>
    <cellStyle name="20% - akcent 1 11 3 2" xfId="29"/>
    <cellStyle name="20% - akcent 1 11 3 2 2" xfId="30"/>
    <cellStyle name="20% - akcent 1 11 3 2 3" xfId="31"/>
    <cellStyle name="20% - akcent 1 11 3 3" xfId="32"/>
    <cellStyle name="20% - akcent 1 11 3 4" xfId="33"/>
    <cellStyle name="20% - akcent 1 11 4" xfId="34"/>
    <cellStyle name="20% - akcent 1 11 5" xfId="35"/>
    <cellStyle name="20% - akcent 1 11 6" xfId="36"/>
    <cellStyle name="20% - akcent 1 11 6 2" xfId="37"/>
    <cellStyle name="20% - akcent 1 11 6 3" xfId="38"/>
    <cellStyle name="20% - akcent 1 11 7" xfId="39"/>
    <cellStyle name="20% - akcent 1 11 8" xfId="40"/>
    <cellStyle name="20% - akcent 1 12" xfId="41"/>
    <cellStyle name="20% - akcent 1 12 2" xfId="42"/>
    <cellStyle name="20% - akcent 1 12 2 2" xfId="43"/>
    <cellStyle name="20% - akcent 1 12 2 2 2" xfId="44"/>
    <cellStyle name="20% - akcent 1 12 2 2 3" xfId="45"/>
    <cellStyle name="20% - akcent 1 12 2 3" xfId="46"/>
    <cellStyle name="20% - akcent 1 12 2 4" xfId="47"/>
    <cellStyle name="20% - akcent 1 12 3" xfId="48"/>
    <cellStyle name="20% - akcent 1 12 3 2" xfId="49"/>
    <cellStyle name="20% - akcent 1 12 3 2 2" xfId="50"/>
    <cellStyle name="20% - akcent 1 12 3 2 3" xfId="51"/>
    <cellStyle name="20% - akcent 1 12 3 3" xfId="52"/>
    <cellStyle name="20% - akcent 1 12 3 4" xfId="53"/>
    <cellStyle name="20% - akcent 1 12 4" xfId="54"/>
    <cellStyle name="20% - akcent 1 12 5" xfId="55"/>
    <cellStyle name="20% - akcent 1 12 6" xfId="56"/>
    <cellStyle name="20% - akcent 1 12 6 2" xfId="57"/>
    <cellStyle name="20% - akcent 1 12 6 3" xfId="58"/>
    <cellStyle name="20% - akcent 1 12 7" xfId="59"/>
    <cellStyle name="20% - akcent 1 12 8" xfId="60"/>
    <cellStyle name="20% - akcent 1 13" xfId="61"/>
    <cellStyle name="20% - akcent 1 13 2" xfId="62"/>
    <cellStyle name="20% - akcent 1 13 2 2" xfId="63"/>
    <cellStyle name="20% - akcent 1 13 2 2 2" xfId="64"/>
    <cellStyle name="20% - akcent 1 13 2 2 3" xfId="65"/>
    <cellStyle name="20% - akcent 1 13 2 3" xfId="66"/>
    <cellStyle name="20% - akcent 1 13 2 4" xfId="67"/>
    <cellStyle name="20% - akcent 1 13 3" xfId="68"/>
    <cellStyle name="20% - akcent 1 13 3 2" xfId="69"/>
    <cellStyle name="20% - akcent 1 13 3 2 2" xfId="70"/>
    <cellStyle name="20% - akcent 1 13 3 2 3" xfId="71"/>
    <cellStyle name="20% - akcent 1 13 3 3" xfId="72"/>
    <cellStyle name="20% - akcent 1 13 3 4" xfId="73"/>
    <cellStyle name="20% - akcent 1 13 4" xfId="74"/>
    <cellStyle name="20% - akcent 1 13 5" xfId="75"/>
    <cellStyle name="20% - akcent 1 13 6" xfId="76"/>
    <cellStyle name="20% - akcent 1 13 6 2" xfId="77"/>
    <cellStyle name="20% - akcent 1 13 6 3" xfId="78"/>
    <cellStyle name="20% - akcent 1 13 7" xfId="79"/>
    <cellStyle name="20% - akcent 1 13 8" xfId="80"/>
    <cellStyle name="20% - akcent 1 14" xfId="81"/>
    <cellStyle name="20% - akcent 1 14 2" xfId="82"/>
    <cellStyle name="20% - akcent 1 14 2 2" xfId="83"/>
    <cellStyle name="20% - akcent 1 14 2 2 2" xfId="84"/>
    <cellStyle name="20% - akcent 1 14 2 2 3" xfId="85"/>
    <cellStyle name="20% - akcent 1 14 2 3" xfId="86"/>
    <cellStyle name="20% - akcent 1 14 2 4" xfId="87"/>
    <cellStyle name="20% - akcent 1 14 3" xfId="88"/>
    <cellStyle name="20% - akcent 1 14 3 2" xfId="89"/>
    <cellStyle name="20% - akcent 1 14 3 2 2" xfId="90"/>
    <cellStyle name="20% - akcent 1 14 3 2 3" xfId="91"/>
    <cellStyle name="20% - akcent 1 14 3 3" xfId="92"/>
    <cellStyle name="20% - akcent 1 14 3 4" xfId="93"/>
    <cellStyle name="20% - akcent 1 14 4" xfId="94"/>
    <cellStyle name="20% - akcent 1 14 5" xfId="95"/>
    <cellStyle name="20% - akcent 1 14 6" xfId="96"/>
    <cellStyle name="20% - akcent 1 14 6 2" xfId="97"/>
    <cellStyle name="20% - akcent 1 14 6 3" xfId="98"/>
    <cellStyle name="20% - akcent 1 14 7" xfId="99"/>
    <cellStyle name="20% - akcent 1 14 8" xfId="100"/>
    <cellStyle name="20% - akcent 1 15" xfId="101"/>
    <cellStyle name="20% - akcent 1 15 2" xfId="102"/>
    <cellStyle name="20% - akcent 1 15 3" xfId="103"/>
    <cellStyle name="20% - akcent 1 15 4" xfId="104"/>
    <cellStyle name="20% - akcent 1 15 4 2" xfId="105"/>
    <cellStyle name="20% - akcent 1 15 4 3" xfId="106"/>
    <cellStyle name="20% - akcent 1 15 5" xfId="107"/>
    <cellStyle name="20% - akcent 1 15 6" xfId="108"/>
    <cellStyle name="20% - akcent 1 16" xfId="109"/>
    <cellStyle name="20% - akcent 1 16 2" xfId="110"/>
    <cellStyle name="20% - akcent 1 16 3" xfId="111"/>
    <cellStyle name="20% - akcent 1 16 4" xfId="112"/>
    <cellStyle name="20% - akcent 1 16 4 2" xfId="113"/>
    <cellStyle name="20% - akcent 1 16 4 3" xfId="114"/>
    <cellStyle name="20% - akcent 1 16 5" xfId="115"/>
    <cellStyle name="20% - akcent 1 16 6" xfId="116"/>
    <cellStyle name="20% - akcent 1 17" xfId="117"/>
    <cellStyle name="20% - akcent 1 17 2" xfId="118"/>
    <cellStyle name="20% - akcent 1 17 3" xfId="119"/>
    <cellStyle name="20% - akcent 1 17 4" xfId="120"/>
    <cellStyle name="20% - akcent 1 17 4 2" xfId="121"/>
    <cellStyle name="20% - akcent 1 17 4 3" xfId="122"/>
    <cellStyle name="20% - akcent 1 17 5" xfId="123"/>
    <cellStyle name="20% - akcent 1 17 6" xfId="124"/>
    <cellStyle name="20% - akcent 1 18" xfId="125"/>
    <cellStyle name="20% - akcent 1 18 2" xfId="126"/>
    <cellStyle name="20% - akcent 1 18 3" xfId="127"/>
    <cellStyle name="20% - akcent 1 18 4" xfId="128"/>
    <cellStyle name="20% - akcent 1 18 4 2" xfId="129"/>
    <cellStyle name="20% - akcent 1 18 4 3" xfId="130"/>
    <cellStyle name="20% - akcent 1 18 5" xfId="131"/>
    <cellStyle name="20% - akcent 1 18 6" xfId="132"/>
    <cellStyle name="20% - akcent 1 19" xfId="133"/>
    <cellStyle name="20% - akcent 1 19 2" xfId="134"/>
    <cellStyle name="20% - akcent 1 19 3" xfId="135"/>
    <cellStyle name="20% - akcent 1 19 4" xfId="136"/>
    <cellStyle name="20% - akcent 1 19 4 2" xfId="137"/>
    <cellStyle name="20% - akcent 1 19 4 3" xfId="138"/>
    <cellStyle name="20% - akcent 1 19 5" xfId="139"/>
    <cellStyle name="20% - akcent 1 19 6" xfId="140"/>
    <cellStyle name="20% - akcent 1 2" xfId="141"/>
    <cellStyle name="20% - akcent 1 2 10" xfId="142"/>
    <cellStyle name="20% - akcent 1 2 11" xfId="143"/>
    <cellStyle name="20% - akcent 1 2 11 2" xfId="144"/>
    <cellStyle name="20% - akcent 1 2 11 3" xfId="145"/>
    <cellStyle name="20% - akcent 1 2 12" xfId="146"/>
    <cellStyle name="20% - akcent 1 2 13" xfId="147"/>
    <cellStyle name="20% - akcent 1 2 2" xfId="148"/>
    <cellStyle name="20% - akcent 1 2 2 2" xfId="149"/>
    <cellStyle name="20% - akcent 1 2 2 2 2" xfId="150"/>
    <cellStyle name="20% - akcent 1 2 2 2 2 2" xfId="151"/>
    <cellStyle name="20% - akcent 1 2 2 2 2 3" xfId="152"/>
    <cellStyle name="20% - akcent 1 2 2 2 3" xfId="153"/>
    <cellStyle name="20% - akcent 1 2 2 2 4" xfId="154"/>
    <cellStyle name="20% - akcent 1 2 2 3" xfId="155"/>
    <cellStyle name="20% - akcent 1 2 2 3 2" xfId="156"/>
    <cellStyle name="20% - akcent 1 2 2 3 2 2" xfId="157"/>
    <cellStyle name="20% - akcent 1 2 2 3 2 3" xfId="158"/>
    <cellStyle name="20% - akcent 1 2 2 3 3" xfId="159"/>
    <cellStyle name="20% - akcent 1 2 2 3 4" xfId="160"/>
    <cellStyle name="20% - akcent 1 2 3" xfId="161"/>
    <cellStyle name="20% - akcent 1 2 4" xfId="162"/>
    <cellStyle name="20% - akcent 1 2 5" xfId="163"/>
    <cellStyle name="20% - akcent 1 2 6" xfId="164"/>
    <cellStyle name="20% - akcent 1 2 7" xfId="165"/>
    <cellStyle name="20% - akcent 1 2 8" xfId="166"/>
    <cellStyle name="20% - akcent 1 2 9" xfId="167"/>
    <cellStyle name="20% - akcent 1 20" xfId="168"/>
    <cellStyle name="20% - akcent 1 20 2" xfId="169"/>
    <cellStyle name="20% - akcent 1 20 3" xfId="170"/>
    <cellStyle name="20% - akcent 1 20 4" xfId="171"/>
    <cellStyle name="20% - akcent 1 20 4 2" xfId="172"/>
    <cellStyle name="20% - akcent 1 20 4 3" xfId="173"/>
    <cellStyle name="20% - akcent 1 20 5" xfId="174"/>
    <cellStyle name="20% - akcent 1 20 6" xfId="175"/>
    <cellStyle name="20% - akcent 1 21" xfId="176"/>
    <cellStyle name="20% - akcent 1 21 2" xfId="177"/>
    <cellStyle name="20% - akcent 1 21 3" xfId="178"/>
    <cellStyle name="20% - akcent 1 21 4" xfId="179"/>
    <cellStyle name="20% - akcent 1 21 4 2" xfId="180"/>
    <cellStyle name="20% - akcent 1 21 4 3" xfId="181"/>
    <cellStyle name="20% - akcent 1 21 5" xfId="182"/>
    <cellStyle name="20% - akcent 1 21 6" xfId="183"/>
    <cellStyle name="20% - akcent 1 22" xfId="184"/>
    <cellStyle name="20% - akcent 1 22 2" xfId="185"/>
    <cellStyle name="20% - akcent 1 22 3" xfId="186"/>
    <cellStyle name="20% - akcent 1 22 4" xfId="187"/>
    <cellStyle name="20% - akcent 1 22 4 2" xfId="188"/>
    <cellStyle name="20% - akcent 1 22 4 3" xfId="189"/>
    <cellStyle name="20% - akcent 1 22 5" xfId="190"/>
    <cellStyle name="20% - akcent 1 22 6" xfId="191"/>
    <cellStyle name="20% - akcent 1 23" xfId="192"/>
    <cellStyle name="20% - akcent 1 23 2" xfId="193"/>
    <cellStyle name="20% - akcent 1 23 3" xfId="194"/>
    <cellStyle name="20% - akcent 1 23 4" xfId="195"/>
    <cellStyle name="20% - akcent 1 23 4 2" xfId="196"/>
    <cellStyle name="20% - akcent 1 23 4 3" xfId="197"/>
    <cellStyle name="20% - akcent 1 23 5" xfId="198"/>
    <cellStyle name="20% - akcent 1 23 6" xfId="199"/>
    <cellStyle name="20% - akcent 1 24" xfId="200"/>
    <cellStyle name="20% - akcent 1 24 2" xfId="201"/>
    <cellStyle name="20% - akcent 1 24 3" xfId="202"/>
    <cellStyle name="20% - akcent 1 24 4" xfId="203"/>
    <cellStyle name="20% - akcent 1 24 4 2" xfId="204"/>
    <cellStyle name="20% - akcent 1 24 4 3" xfId="205"/>
    <cellStyle name="20% - akcent 1 24 5" xfId="206"/>
    <cellStyle name="20% - akcent 1 24 6" xfId="207"/>
    <cellStyle name="20% - akcent 1 25" xfId="208"/>
    <cellStyle name="20% - akcent 1 25 2" xfId="209"/>
    <cellStyle name="20% - akcent 1 25 3" xfId="210"/>
    <cellStyle name="20% - akcent 1 25 4" xfId="211"/>
    <cellStyle name="20% - akcent 1 25 4 2" xfId="212"/>
    <cellStyle name="20% - akcent 1 25 4 3" xfId="213"/>
    <cellStyle name="20% - akcent 1 25 5" xfId="214"/>
    <cellStyle name="20% - akcent 1 25 6" xfId="215"/>
    <cellStyle name="20% - akcent 1 26" xfId="216"/>
    <cellStyle name="20% - akcent 1 26 2" xfId="217"/>
    <cellStyle name="20% - akcent 1 26 3" xfId="218"/>
    <cellStyle name="20% - akcent 1 26 4" xfId="219"/>
    <cellStyle name="20% - akcent 1 26 4 2" xfId="220"/>
    <cellStyle name="20% - akcent 1 26 4 3" xfId="221"/>
    <cellStyle name="20% - akcent 1 26 5" xfId="222"/>
    <cellStyle name="20% - akcent 1 26 6" xfId="223"/>
    <cellStyle name="20% - akcent 1 27" xfId="224"/>
    <cellStyle name="20% - akcent 1 27 2" xfId="225"/>
    <cellStyle name="20% - akcent 1 27 3" xfId="226"/>
    <cellStyle name="20% - akcent 1 27 4" xfId="227"/>
    <cellStyle name="20% - akcent 1 27 4 2" xfId="228"/>
    <cellStyle name="20% - akcent 1 27 4 3" xfId="229"/>
    <cellStyle name="20% - akcent 1 27 5" xfId="230"/>
    <cellStyle name="20% - akcent 1 27 6" xfId="231"/>
    <cellStyle name="20% - akcent 1 28" xfId="232"/>
    <cellStyle name="20% - akcent 1 28 2" xfId="233"/>
    <cellStyle name="20% - akcent 1 28 3" xfId="234"/>
    <cellStyle name="20% - akcent 1 28 4" xfId="235"/>
    <cellStyle name="20% - akcent 1 28 4 2" xfId="236"/>
    <cellStyle name="20% - akcent 1 28 4 3" xfId="237"/>
    <cellStyle name="20% - akcent 1 28 5" xfId="238"/>
    <cellStyle name="20% - akcent 1 28 6" xfId="239"/>
    <cellStyle name="20% - akcent 1 29" xfId="240"/>
    <cellStyle name="20% - akcent 1 29 2" xfId="241"/>
    <cellStyle name="20% - akcent 1 29 3" xfId="242"/>
    <cellStyle name="20% - akcent 1 29 4" xfId="243"/>
    <cellStyle name="20% - akcent 1 29 4 2" xfId="244"/>
    <cellStyle name="20% - akcent 1 29 4 3" xfId="245"/>
    <cellStyle name="20% - akcent 1 29 5" xfId="246"/>
    <cellStyle name="20% - akcent 1 29 6" xfId="247"/>
    <cellStyle name="20% - akcent 1 3" xfId="248"/>
    <cellStyle name="20% - akcent 1 3 2" xfId="249"/>
    <cellStyle name="20% - akcent 1 3 2 2" xfId="250"/>
    <cellStyle name="20% - akcent 1 3 2 3" xfId="251"/>
    <cellStyle name="20% - akcent 1 3 2 4" xfId="252"/>
    <cellStyle name="20% - akcent 1 3 2 4 2" xfId="253"/>
    <cellStyle name="20% - akcent 1 3 2 4 3" xfId="254"/>
    <cellStyle name="20% - akcent 1 3 2 5" xfId="255"/>
    <cellStyle name="20% - akcent 1 3 2 6" xfId="256"/>
    <cellStyle name="20% - akcent 1 3 3" xfId="257"/>
    <cellStyle name="20% - akcent 1 3 3 2" xfId="258"/>
    <cellStyle name="20% - akcent 1 3 3 3" xfId="259"/>
    <cellStyle name="20% - akcent 1 3 3 4" xfId="260"/>
    <cellStyle name="20% - akcent 1 3 3 4 2" xfId="261"/>
    <cellStyle name="20% - akcent 1 3 3 4 3" xfId="262"/>
    <cellStyle name="20% - akcent 1 3 3 5" xfId="263"/>
    <cellStyle name="20% - akcent 1 3 3 6" xfId="264"/>
    <cellStyle name="20% - akcent 1 3 4" xfId="265"/>
    <cellStyle name="20% - akcent 1 3 5" xfId="266"/>
    <cellStyle name="20% - akcent 1 3 6" xfId="267"/>
    <cellStyle name="20% - akcent 1 3 6 2" xfId="268"/>
    <cellStyle name="20% - akcent 1 3 6 3" xfId="269"/>
    <cellStyle name="20% - akcent 1 3 7" xfId="270"/>
    <cellStyle name="20% - akcent 1 3 8" xfId="271"/>
    <cellStyle name="20% - akcent 1 30" xfId="272"/>
    <cellStyle name="20% - akcent 1 30 2" xfId="273"/>
    <cellStyle name="20% - akcent 1 30 3" xfId="274"/>
    <cellStyle name="20% - akcent 1 30 4" xfId="275"/>
    <cellStyle name="20% - akcent 1 30 4 2" xfId="276"/>
    <cellStyle name="20% - akcent 1 30 4 3" xfId="277"/>
    <cellStyle name="20% - akcent 1 30 5" xfId="278"/>
    <cellStyle name="20% - akcent 1 30 6" xfId="279"/>
    <cellStyle name="20% - akcent 1 31" xfId="280"/>
    <cellStyle name="20% - akcent 1 31 2" xfId="281"/>
    <cellStyle name="20% - akcent 1 31 3" xfId="282"/>
    <cellStyle name="20% - akcent 1 31 4" xfId="283"/>
    <cellStyle name="20% - akcent 1 31 4 2" xfId="284"/>
    <cellStyle name="20% - akcent 1 31 4 3" xfId="285"/>
    <cellStyle name="20% - akcent 1 31 5" xfId="286"/>
    <cellStyle name="20% - akcent 1 31 6" xfId="287"/>
    <cellStyle name="20% - akcent 1 32" xfId="288"/>
    <cellStyle name="20% - akcent 1 32 2" xfId="289"/>
    <cellStyle name="20% - akcent 1 32 3" xfId="290"/>
    <cellStyle name="20% - akcent 1 32 4" xfId="291"/>
    <cellStyle name="20% - akcent 1 32 4 2" xfId="292"/>
    <cellStyle name="20% - akcent 1 32 4 3" xfId="293"/>
    <cellStyle name="20% - akcent 1 32 5" xfId="294"/>
    <cellStyle name="20% - akcent 1 32 6" xfId="295"/>
    <cellStyle name="20% - akcent 1 33" xfId="296"/>
    <cellStyle name="20% - akcent 1 33 2" xfId="297"/>
    <cellStyle name="20% - akcent 1 33 2 2" xfId="298"/>
    <cellStyle name="20% - akcent 1 33 2 3" xfId="299"/>
    <cellStyle name="20% - akcent 1 33 3" xfId="300"/>
    <cellStyle name="20% - akcent 1 33 4" xfId="301"/>
    <cellStyle name="20% - akcent 1 34" xfId="302"/>
    <cellStyle name="20% - akcent 1 34 2" xfId="303"/>
    <cellStyle name="20% - akcent 1 34 2 2" xfId="304"/>
    <cellStyle name="20% - akcent 1 34 2 3" xfId="305"/>
    <cellStyle name="20% - akcent 1 34 3" xfId="306"/>
    <cellStyle name="20% - akcent 1 34 4" xfId="307"/>
    <cellStyle name="20% - akcent 1 35" xfId="308"/>
    <cellStyle name="20% - akcent 1 35 2" xfId="309"/>
    <cellStyle name="20% - akcent 1 35 2 2" xfId="310"/>
    <cellStyle name="20% - akcent 1 35 2 3" xfId="311"/>
    <cellStyle name="20% - akcent 1 35 3" xfId="312"/>
    <cellStyle name="20% - akcent 1 35 4" xfId="313"/>
    <cellStyle name="20% - akcent 1 36" xfId="314"/>
    <cellStyle name="20% - akcent 1 36 2" xfId="315"/>
    <cellStyle name="20% - akcent 1 36 2 2" xfId="316"/>
    <cellStyle name="20% - akcent 1 36 2 3" xfId="317"/>
    <cellStyle name="20% - akcent 1 36 3" xfId="318"/>
    <cellStyle name="20% - akcent 1 36 4" xfId="319"/>
    <cellStyle name="20% - akcent 1 37" xfId="320"/>
    <cellStyle name="20% - akcent 1 37 2" xfId="321"/>
    <cellStyle name="20% - akcent 1 37 2 2" xfId="322"/>
    <cellStyle name="20% - akcent 1 37 2 3" xfId="323"/>
    <cellStyle name="20% - akcent 1 37 3" xfId="324"/>
    <cellStyle name="20% - akcent 1 37 4" xfId="325"/>
    <cellStyle name="20% - akcent 1 38" xfId="326"/>
    <cellStyle name="20% - akcent 1 38 2" xfId="327"/>
    <cellStyle name="20% - akcent 1 38 2 2" xfId="328"/>
    <cellStyle name="20% - akcent 1 38 2 3" xfId="329"/>
    <cellStyle name="20% - akcent 1 38 3" xfId="330"/>
    <cellStyle name="20% - akcent 1 38 4" xfId="331"/>
    <cellStyle name="20% - akcent 1 39" xfId="332"/>
    <cellStyle name="20% - akcent 1 39 2" xfId="333"/>
    <cellStyle name="20% - akcent 1 39 2 2" xfId="334"/>
    <cellStyle name="20% - akcent 1 39 2 3" xfId="335"/>
    <cellStyle name="20% - akcent 1 39 3" xfId="336"/>
    <cellStyle name="20% - akcent 1 39 4" xfId="337"/>
    <cellStyle name="20% - akcent 1 4" xfId="338"/>
    <cellStyle name="20% - akcent 1 4 2" xfId="339"/>
    <cellStyle name="20% - akcent 1 4 2 2" xfId="340"/>
    <cellStyle name="20% - akcent 1 4 2 3" xfId="341"/>
    <cellStyle name="20% - akcent 1 4 2 4" xfId="342"/>
    <cellStyle name="20% - akcent 1 4 2 4 2" xfId="343"/>
    <cellStyle name="20% - akcent 1 4 2 4 3" xfId="344"/>
    <cellStyle name="20% - akcent 1 4 2 5" xfId="345"/>
    <cellStyle name="20% - akcent 1 4 2 6" xfId="346"/>
    <cellStyle name="20% - akcent 1 4 3" xfId="347"/>
    <cellStyle name="20% - akcent 1 4 3 2" xfId="348"/>
    <cellStyle name="20% - akcent 1 4 3 2 2" xfId="349"/>
    <cellStyle name="20% - akcent 1 4 3 2 3" xfId="350"/>
    <cellStyle name="20% - akcent 1 4 3 3" xfId="351"/>
    <cellStyle name="20% - akcent 1 4 3 4" xfId="352"/>
    <cellStyle name="20% - akcent 1 4 4" xfId="353"/>
    <cellStyle name="20% - akcent 1 4 5" xfId="354"/>
    <cellStyle name="20% - akcent 1 4 6" xfId="355"/>
    <cellStyle name="20% - akcent 1 4 6 2" xfId="356"/>
    <cellStyle name="20% - akcent 1 4 6 3" xfId="357"/>
    <cellStyle name="20% - akcent 1 4 7" xfId="358"/>
    <cellStyle name="20% - akcent 1 4 8" xfId="359"/>
    <cellStyle name="20% - akcent 1 40" xfId="360"/>
    <cellStyle name="20% - akcent 1 40 2" xfId="361"/>
    <cellStyle name="20% - akcent 1 40 2 2" xfId="362"/>
    <cellStyle name="20% - akcent 1 40 2 3" xfId="363"/>
    <cellStyle name="20% - akcent 1 40 3" xfId="364"/>
    <cellStyle name="20% - akcent 1 40 4" xfId="365"/>
    <cellStyle name="20% - akcent 1 41" xfId="366"/>
    <cellStyle name="20% - akcent 1 41 2" xfId="367"/>
    <cellStyle name="20% - akcent 1 41 2 2" xfId="368"/>
    <cellStyle name="20% - akcent 1 41 2 3" xfId="369"/>
    <cellStyle name="20% - akcent 1 41 3" xfId="370"/>
    <cellStyle name="20% - akcent 1 41 4" xfId="371"/>
    <cellStyle name="20% - akcent 1 42" xfId="372"/>
    <cellStyle name="20% - akcent 1 42 2" xfId="373"/>
    <cellStyle name="20% - akcent 1 42 2 2" xfId="374"/>
    <cellStyle name="20% - akcent 1 42 2 3" xfId="375"/>
    <cellStyle name="20% - akcent 1 42 3" xfId="376"/>
    <cellStyle name="20% - akcent 1 42 4" xfId="377"/>
    <cellStyle name="20% - akcent 1 43" xfId="378"/>
    <cellStyle name="20% - akcent 1 43 2" xfId="379"/>
    <cellStyle name="20% - akcent 1 43 2 2" xfId="380"/>
    <cellStyle name="20% - akcent 1 43 2 3" xfId="381"/>
    <cellStyle name="20% - akcent 1 43 3" xfId="382"/>
    <cellStyle name="20% - akcent 1 43 4" xfId="383"/>
    <cellStyle name="20% - akcent 1 44" xfId="384"/>
    <cellStyle name="20% - akcent 1 44 2" xfId="385"/>
    <cellStyle name="20% - akcent 1 44 2 2" xfId="386"/>
    <cellStyle name="20% - akcent 1 44 2 3" xfId="387"/>
    <cellStyle name="20% - akcent 1 44 3" xfId="388"/>
    <cellStyle name="20% - akcent 1 44 4" xfId="389"/>
    <cellStyle name="20% - akcent 1 45" xfId="390"/>
    <cellStyle name="20% - akcent 1 45 2" xfId="391"/>
    <cellStyle name="20% - akcent 1 45 2 2" xfId="392"/>
    <cellStyle name="20% - akcent 1 45 2 3" xfId="393"/>
    <cellStyle name="20% - akcent 1 45 3" xfId="394"/>
    <cellStyle name="20% - akcent 1 45 4" xfId="395"/>
    <cellStyle name="20% - akcent 1 46" xfId="396"/>
    <cellStyle name="20% - akcent 1 46 2" xfId="397"/>
    <cellStyle name="20% - akcent 1 46 2 2" xfId="398"/>
    <cellStyle name="20% - akcent 1 46 2 3" xfId="399"/>
    <cellStyle name="20% - akcent 1 46 3" xfId="400"/>
    <cellStyle name="20% - akcent 1 46 4" xfId="401"/>
    <cellStyle name="20% - akcent 1 47" xfId="402"/>
    <cellStyle name="20% - akcent 1 47 2" xfId="403"/>
    <cellStyle name="20% - akcent 1 47 2 2" xfId="404"/>
    <cellStyle name="20% - akcent 1 47 2 3" xfId="405"/>
    <cellStyle name="20% - akcent 1 47 3" xfId="406"/>
    <cellStyle name="20% - akcent 1 47 4" xfId="407"/>
    <cellStyle name="20% - akcent 1 48" xfId="408"/>
    <cellStyle name="20% - akcent 1 48 2" xfId="409"/>
    <cellStyle name="20% - akcent 1 48 2 2" xfId="410"/>
    <cellStyle name="20% - akcent 1 48 2 3" xfId="411"/>
    <cellStyle name="20% - akcent 1 48 3" xfId="412"/>
    <cellStyle name="20% - akcent 1 48 4" xfId="413"/>
    <cellStyle name="20% - akcent 1 49" xfId="414"/>
    <cellStyle name="20% - akcent 1 49 2" xfId="415"/>
    <cellStyle name="20% - akcent 1 49 2 2" xfId="416"/>
    <cellStyle name="20% - akcent 1 49 2 3" xfId="417"/>
    <cellStyle name="20% - akcent 1 49 3" xfId="418"/>
    <cellStyle name="20% - akcent 1 49 4" xfId="419"/>
    <cellStyle name="20% - akcent 1 5" xfId="420"/>
    <cellStyle name="20% - akcent 1 5 2" xfId="421"/>
    <cellStyle name="20% - akcent 1 5 2 2" xfId="422"/>
    <cellStyle name="20% - akcent 1 5 2 2 2" xfId="423"/>
    <cellStyle name="20% - akcent 1 5 2 2 3" xfId="424"/>
    <cellStyle name="20% - akcent 1 5 2 3" xfId="425"/>
    <cellStyle name="20% - akcent 1 5 2 4" xfId="426"/>
    <cellStyle name="20% - akcent 1 5 3" xfId="427"/>
    <cellStyle name="20% - akcent 1 5 3 2" xfId="428"/>
    <cellStyle name="20% - akcent 1 5 3 2 2" xfId="429"/>
    <cellStyle name="20% - akcent 1 5 3 2 3" xfId="430"/>
    <cellStyle name="20% - akcent 1 5 3 3" xfId="431"/>
    <cellStyle name="20% - akcent 1 5 3 4" xfId="432"/>
    <cellStyle name="20% - akcent 1 5 4" xfId="433"/>
    <cellStyle name="20% - akcent 1 5 5" xfId="434"/>
    <cellStyle name="20% - akcent 1 5 6" xfId="435"/>
    <cellStyle name="20% - akcent 1 5 6 2" xfId="436"/>
    <cellStyle name="20% - akcent 1 5 6 3" xfId="437"/>
    <cellStyle name="20% - akcent 1 5 7" xfId="438"/>
    <cellStyle name="20% - akcent 1 5 8" xfId="439"/>
    <cellStyle name="20% - akcent 1 50" xfId="440"/>
    <cellStyle name="20% - akcent 1 50 2" xfId="441"/>
    <cellStyle name="20% - akcent 1 50 2 2" xfId="442"/>
    <cellStyle name="20% - akcent 1 50 2 3" xfId="443"/>
    <cellStyle name="20% - akcent 1 50 3" xfId="444"/>
    <cellStyle name="20% - akcent 1 50 4" xfId="445"/>
    <cellStyle name="20% - akcent 1 51" xfId="446"/>
    <cellStyle name="20% - akcent 1 51 2" xfId="447"/>
    <cellStyle name="20% - akcent 1 51 2 2" xfId="448"/>
    <cellStyle name="20% - akcent 1 51 2 3" xfId="449"/>
    <cellStyle name="20% - akcent 1 51 3" xfId="450"/>
    <cellStyle name="20% - akcent 1 51 4" xfId="451"/>
    <cellStyle name="20% - akcent 1 52" xfId="452"/>
    <cellStyle name="20% - akcent 1 52 2" xfId="453"/>
    <cellStyle name="20% - akcent 1 52 2 2" xfId="454"/>
    <cellStyle name="20% - akcent 1 52 2 3" xfId="455"/>
    <cellStyle name="20% - akcent 1 52 3" xfId="456"/>
    <cellStyle name="20% - akcent 1 52 4" xfId="457"/>
    <cellStyle name="20% - akcent 1 53" xfId="458"/>
    <cellStyle name="20% - akcent 1 53 2" xfId="459"/>
    <cellStyle name="20% - akcent 1 53 2 2" xfId="460"/>
    <cellStyle name="20% - akcent 1 53 2 3" xfId="461"/>
    <cellStyle name="20% - akcent 1 53 3" xfId="462"/>
    <cellStyle name="20% - akcent 1 53 4" xfId="463"/>
    <cellStyle name="20% - akcent 1 54" xfId="464"/>
    <cellStyle name="20% - akcent 1 54 2" xfId="465"/>
    <cellStyle name="20% - akcent 1 54 2 2" xfId="466"/>
    <cellStyle name="20% - akcent 1 54 2 3" xfId="467"/>
    <cellStyle name="20% - akcent 1 54 3" xfId="468"/>
    <cellStyle name="20% - akcent 1 54 4" xfId="469"/>
    <cellStyle name="20% - akcent 1 55" xfId="470"/>
    <cellStyle name="20% - akcent 1 55 2" xfId="471"/>
    <cellStyle name="20% - akcent 1 55 2 2" xfId="472"/>
    <cellStyle name="20% - akcent 1 55 2 3" xfId="473"/>
    <cellStyle name="20% - akcent 1 55 3" xfId="474"/>
    <cellStyle name="20% - akcent 1 55 4" xfId="475"/>
    <cellStyle name="20% - akcent 1 56" xfId="476"/>
    <cellStyle name="20% - akcent 1 56 2" xfId="477"/>
    <cellStyle name="20% - akcent 1 56 2 2" xfId="478"/>
    <cellStyle name="20% - akcent 1 56 2 3" xfId="479"/>
    <cellStyle name="20% - akcent 1 56 3" xfId="480"/>
    <cellStyle name="20% - akcent 1 56 4" xfId="481"/>
    <cellStyle name="20% - akcent 1 57" xfId="482"/>
    <cellStyle name="20% - akcent 1 57 2" xfId="483"/>
    <cellStyle name="20% - akcent 1 57 2 2" xfId="484"/>
    <cellStyle name="20% - akcent 1 57 2 3" xfId="485"/>
    <cellStyle name="20% - akcent 1 57 3" xfId="486"/>
    <cellStyle name="20% - akcent 1 57 4" xfId="487"/>
    <cellStyle name="20% - akcent 1 58" xfId="488"/>
    <cellStyle name="20% - akcent 1 58 2" xfId="489"/>
    <cellStyle name="20% - akcent 1 58 2 2" xfId="490"/>
    <cellStyle name="20% - akcent 1 58 2 3" xfId="491"/>
    <cellStyle name="20% - akcent 1 58 3" xfId="492"/>
    <cellStyle name="20% - akcent 1 58 4" xfId="493"/>
    <cellStyle name="20% - akcent 1 59" xfId="494"/>
    <cellStyle name="20% - akcent 1 59 2" xfId="495"/>
    <cellStyle name="20% - akcent 1 59 2 2" xfId="496"/>
    <cellStyle name="20% - akcent 1 59 2 3" xfId="497"/>
    <cellStyle name="20% - akcent 1 59 3" xfId="498"/>
    <cellStyle name="20% - akcent 1 59 4" xfId="499"/>
    <cellStyle name="20% - akcent 1 6" xfId="500"/>
    <cellStyle name="20% - akcent 1 6 2" xfId="501"/>
    <cellStyle name="20% - akcent 1 6 2 2" xfId="502"/>
    <cellStyle name="20% - akcent 1 6 2 2 2" xfId="503"/>
    <cellStyle name="20% - akcent 1 6 2 2 3" xfId="504"/>
    <cellStyle name="20% - akcent 1 6 2 3" xfId="505"/>
    <cellStyle name="20% - akcent 1 6 2 4" xfId="506"/>
    <cellStyle name="20% - akcent 1 6 3" xfId="507"/>
    <cellStyle name="20% - akcent 1 6 3 2" xfId="508"/>
    <cellStyle name="20% - akcent 1 6 3 2 2" xfId="509"/>
    <cellStyle name="20% - akcent 1 6 3 2 3" xfId="510"/>
    <cellStyle name="20% - akcent 1 6 3 3" xfId="511"/>
    <cellStyle name="20% - akcent 1 6 3 4" xfId="512"/>
    <cellStyle name="20% - akcent 1 6 4" xfId="513"/>
    <cellStyle name="20% - akcent 1 6 5" xfId="514"/>
    <cellStyle name="20% - akcent 1 6 6" xfId="515"/>
    <cellStyle name="20% - akcent 1 6 6 2" xfId="516"/>
    <cellStyle name="20% - akcent 1 6 6 3" xfId="517"/>
    <cellStyle name="20% - akcent 1 6 7" xfId="518"/>
    <cellStyle name="20% - akcent 1 6 8" xfId="519"/>
    <cellStyle name="20% - akcent 1 60" xfId="520"/>
    <cellStyle name="20% - akcent 1 60 2" xfId="521"/>
    <cellStyle name="20% - akcent 1 60 2 2" xfId="522"/>
    <cellStyle name="20% - akcent 1 60 2 3" xfId="523"/>
    <cellStyle name="20% - akcent 1 60 3" xfId="524"/>
    <cellStyle name="20% - akcent 1 60 4" xfId="525"/>
    <cellStyle name="20% - akcent 1 61" xfId="526"/>
    <cellStyle name="20% - akcent 1 61 2" xfId="527"/>
    <cellStyle name="20% - akcent 1 61 2 2" xfId="528"/>
    <cellStyle name="20% - akcent 1 61 2 3" xfId="529"/>
    <cellStyle name="20% - akcent 1 61 3" xfId="530"/>
    <cellStyle name="20% - akcent 1 61 4" xfId="531"/>
    <cellStyle name="20% - akcent 1 62" xfId="532"/>
    <cellStyle name="20% - akcent 1 62 2" xfId="533"/>
    <cellStyle name="20% - akcent 1 62 2 2" xfId="534"/>
    <cellStyle name="20% - akcent 1 62 2 3" xfId="535"/>
    <cellStyle name="20% - akcent 1 62 3" xfId="536"/>
    <cellStyle name="20% - akcent 1 62 4" xfId="537"/>
    <cellStyle name="20% - akcent 1 63" xfId="538"/>
    <cellStyle name="20% - akcent 1 63 2" xfId="539"/>
    <cellStyle name="20% - akcent 1 63 2 2" xfId="540"/>
    <cellStyle name="20% - akcent 1 63 2 3" xfId="541"/>
    <cellStyle name="20% - akcent 1 63 3" xfId="542"/>
    <cellStyle name="20% - akcent 1 63 4" xfId="543"/>
    <cellStyle name="20% - akcent 1 64" xfId="544"/>
    <cellStyle name="20% - akcent 1 64 2" xfId="545"/>
    <cellStyle name="20% - akcent 1 64 2 2" xfId="546"/>
    <cellStyle name="20% - akcent 1 64 2 3" xfId="547"/>
    <cellStyle name="20% - akcent 1 64 3" xfId="548"/>
    <cellStyle name="20% - akcent 1 64 4" xfId="549"/>
    <cellStyle name="20% - akcent 1 65" xfId="550"/>
    <cellStyle name="20% - akcent 1 65 2" xfId="551"/>
    <cellStyle name="20% - akcent 1 65 2 2" xfId="552"/>
    <cellStyle name="20% - akcent 1 65 2 3" xfId="553"/>
    <cellStyle name="20% - akcent 1 65 3" xfId="554"/>
    <cellStyle name="20% - akcent 1 65 4" xfId="555"/>
    <cellStyle name="20% - akcent 1 66" xfId="556"/>
    <cellStyle name="20% - akcent 1 66 2" xfId="557"/>
    <cellStyle name="20% - akcent 1 66 2 2" xfId="558"/>
    <cellStyle name="20% - akcent 1 66 2 3" xfId="559"/>
    <cellStyle name="20% - akcent 1 66 3" xfId="560"/>
    <cellStyle name="20% - akcent 1 66 4" xfId="561"/>
    <cellStyle name="20% - akcent 1 67" xfId="562"/>
    <cellStyle name="20% - akcent 1 67 2" xfId="563"/>
    <cellStyle name="20% - akcent 1 67 2 2" xfId="564"/>
    <cellStyle name="20% - akcent 1 67 2 3" xfId="565"/>
    <cellStyle name="20% - akcent 1 67 3" xfId="566"/>
    <cellStyle name="20% - akcent 1 67 4" xfId="567"/>
    <cellStyle name="20% - akcent 1 68" xfId="568"/>
    <cellStyle name="20% - akcent 1 68 2" xfId="569"/>
    <cellStyle name="20% - akcent 1 68 2 2" xfId="570"/>
    <cellStyle name="20% - akcent 1 68 2 3" xfId="571"/>
    <cellStyle name="20% - akcent 1 68 3" xfId="572"/>
    <cellStyle name="20% - akcent 1 68 4" xfId="573"/>
    <cellStyle name="20% - akcent 1 69" xfId="574"/>
    <cellStyle name="20% - akcent 1 69 2" xfId="575"/>
    <cellStyle name="20% - akcent 1 69 2 2" xfId="576"/>
    <cellStyle name="20% - akcent 1 69 2 3" xfId="577"/>
    <cellStyle name="20% - akcent 1 69 3" xfId="578"/>
    <cellStyle name="20% - akcent 1 69 4" xfId="579"/>
    <cellStyle name="20% - akcent 1 7" xfId="580"/>
    <cellStyle name="20% - akcent 1 7 2" xfId="581"/>
    <cellStyle name="20% - akcent 1 7 2 2" xfId="582"/>
    <cellStyle name="20% - akcent 1 7 2 2 2" xfId="583"/>
    <cellStyle name="20% - akcent 1 7 2 2 3" xfId="584"/>
    <cellStyle name="20% - akcent 1 7 2 3" xfId="585"/>
    <cellStyle name="20% - akcent 1 7 2 4" xfId="586"/>
    <cellStyle name="20% - akcent 1 7 3" xfId="587"/>
    <cellStyle name="20% - akcent 1 7 3 2" xfId="588"/>
    <cellStyle name="20% - akcent 1 7 3 2 2" xfId="589"/>
    <cellStyle name="20% - akcent 1 7 3 2 3" xfId="590"/>
    <cellStyle name="20% - akcent 1 7 3 3" xfId="591"/>
    <cellStyle name="20% - akcent 1 7 3 4" xfId="592"/>
    <cellStyle name="20% - akcent 1 7 4" xfId="593"/>
    <cellStyle name="20% - akcent 1 7 5" xfId="594"/>
    <cellStyle name="20% - akcent 1 7 6" xfId="595"/>
    <cellStyle name="20% - akcent 1 7 6 2" xfId="596"/>
    <cellStyle name="20% - akcent 1 7 6 3" xfId="597"/>
    <cellStyle name="20% - akcent 1 7 7" xfId="598"/>
    <cellStyle name="20% - akcent 1 7 8" xfId="599"/>
    <cellStyle name="20% - akcent 1 70" xfId="600"/>
    <cellStyle name="20% - akcent 1 70 2" xfId="601"/>
    <cellStyle name="20% - akcent 1 70 2 2" xfId="602"/>
    <cellStyle name="20% - akcent 1 70 2 3" xfId="603"/>
    <cellStyle name="20% - akcent 1 70 3" xfId="604"/>
    <cellStyle name="20% - akcent 1 70 4" xfId="605"/>
    <cellStyle name="20% - akcent 1 71" xfId="606"/>
    <cellStyle name="20% - akcent 1 71 2" xfId="607"/>
    <cellStyle name="20% - akcent 1 71 2 2" xfId="608"/>
    <cellStyle name="20% - akcent 1 71 2 3" xfId="609"/>
    <cellStyle name="20% - akcent 1 71 3" xfId="610"/>
    <cellStyle name="20% - akcent 1 71 4" xfId="611"/>
    <cellStyle name="20% - akcent 1 72" xfId="612"/>
    <cellStyle name="20% - akcent 1 72 2" xfId="613"/>
    <cellStyle name="20% - akcent 1 72 2 2" xfId="614"/>
    <cellStyle name="20% - akcent 1 72 2 3" xfId="615"/>
    <cellStyle name="20% - akcent 1 72 3" xfId="616"/>
    <cellStyle name="20% - akcent 1 72 4" xfId="617"/>
    <cellStyle name="20% - akcent 1 73" xfId="618"/>
    <cellStyle name="20% - akcent 1 8" xfId="619"/>
    <cellStyle name="20% - akcent 1 8 2" xfId="620"/>
    <cellStyle name="20% - akcent 1 8 2 2" xfId="621"/>
    <cellStyle name="20% - akcent 1 8 2 2 2" xfId="622"/>
    <cellStyle name="20% - akcent 1 8 2 2 3" xfId="623"/>
    <cellStyle name="20% - akcent 1 8 2 3" xfId="624"/>
    <cellStyle name="20% - akcent 1 8 2 4" xfId="625"/>
    <cellStyle name="20% - akcent 1 8 3" xfId="626"/>
    <cellStyle name="20% - akcent 1 8 3 2" xfId="627"/>
    <cellStyle name="20% - akcent 1 8 3 2 2" xfId="628"/>
    <cellStyle name="20% - akcent 1 8 3 2 3" xfId="629"/>
    <cellStyle name="20% - akcent 1 8 3 3" xfId="630"/>
    <cellStyle name="20% - akcent 1 8 3 4" xfId="631"/>
    <cellStyle name="20% - akcent 1 8 4" xfId="632"/>
    <cellStyle name="20% - akcent 1 8 5" xfId="633"/>
    <cellStyle name="20% - akcent 1 8 6" xfId="634"/>
    <cellStyle name="20% - akcent 1 8 6 2" xfId="635"/>
    <cellStyle name="20% - akcent 1 8 6 3" xfId="636"/>
    <cellStyle name="20% - akcent 1 8 7" xfId="637"/>
    <cellStyle name="20% - akcent 1 8 8" xfId="638"/>
    <cellStyle name="20% - akcent 1 9" xfId="639"/>
    <cellStyle name="20% - akcent 1 9 2" xfId="640"/>
    <cellStyle name="20% - akcent 1 9 2 2" xfId="641"/>
    <cellStyle name="20% - akcent 1 9 2 2 2" xfId="642"/>
    <cellStyle name="20% - akcent 1 9 2 2 3" xfId="643"/>
    <cellStyle name="20% - akcent 1 9 2 3" xfId="644"/>
    <cellStyle name="20% - akcent 1 9 2 4" xfId="645"/>
    <cellStyle name="20% - akcent 1 9 3" xfId="646"/>
    <cellStyle name="20% - akcent 1 9 3 2" xfId="647"/>
    <cellStyle name="20% - akcent 1 9 3 2 2" xfId="648"/>
    <cellStyle name="20% - akcent 1 9 3 2 3" xfId="649"/>
    <cellStyle name="20% - akcent 1 9 3 3" xfId="650"/>
    <cellStyle name="20% - akcent 1 9 3 4" xfId="651"/>
    <cellStyle name="20% - akcent 1 9 4" xfId="652"/>
    <cellStyle name="20% - akcent 1 9 5" xfId="653"/>
    <cellStyle name="20% - akcent 1 9 6" xfId="654"/>
    <cellStyle name="20% - akcent 1 9 6 2" xfId="655"/>
    <cellStyle name="20% - akcent 1 9 6 3" xfId="656"/>
    <cellStyle name="20% - akcent 1 9 7" xfId="657"/>
    <cellStyle name="20% - akcent 1 9 8" xfId="658"/>
    <cellStyle name="20% - akcent 2 10" xfId="659"/>
    <cellStyle name="20% - akcent 2 10 2" xfId="660"/>
    <cellStyle name="20% - akcent 2 10 2 2" xfId="661"/>
    <cellStyle name="20% - akcent 2 10 2 2 2" xfId="662"/>
    <cellStyle name="20% - akcent 2 10 2 2 3" xfId="663"/>
    <cellStyle name="20% - akcent 2 10 2 3" xfId="664"/>
    <cellStyle name="20% - akcent 2 10 2 4" xfId="665"/>
    <cellStyle name="20% - akcent 2 10 3" xfId="666"/>
    <cellStyle name="20% - akcent 2 10 3 2" xfId="667"/>
    <cellStyle name="20% - akcent 2 10 3 2 2" xfId="668"/>
    <cellStyle name="20% - akcent 2 10 3 2 3" xfId="669"/>
    <cellStyle name="20% - akcent 2 10 3 3" xfId="670"/>
    <cellStyle name="20% - akcent 2 10 3 4" xfId="671"/>
    <cellStyle name="20% - akcent 2 10 4" xfId="672"/>
    <cellStyle name="20% - akcent 2 10 5" xfId="673"/>
    <cellStyle name="20% - akcent 2 10 6" xfId="674"/>
    <cellStyle name="20% - akcent 2 10 6 2" xfId="675"/>
    <cellStyle name="20% - akcent 2 10 6 3" xfId="676"/>
    <cellStyle name="20% - akcent 2 10 7" xfId="677"/>
    <cellStyle name="20% - akcent 2 10 8" xfId="678"/>
    <cellStyle name="20% - akcent 2 11" xfId="679"/>
    <cellStyle name="20% - akcent 2 11 2" xfId="680"/>
    <cellStyle name="20% - akcent 2 11 2 2" xfId="681"/>
    <cellStyle name="20% - akcent 2 11 2 2 2" xfId="682"/>
    <cellStyle name="20% - akcent 2 11 2 2 3" xfId="683"/>
    <cellStyle name="20% - akcent 2 11 2 3" xfId="684"/>
    <cellStyle name="20% - akcent 2 11 2 4" xfId="685"/>
    <cellStyle name="20% - akcent 2 11 3" xfId="686"/>
    <cellStyle name="20% - akcent 2 11 3 2" xfId="687"/>
    <cellStyle name="20% - akcent 2 11 3 2 2" xfId="688"/>
    <cellStyle name="20% - akcent 2 11 3 2 3" xfId="689"/>
    <cellStyle name="20% - akcent 2 11 3 3" xfId="690"/>
    <cellStyle name="20% - akcent 2 11 3 4" xfId="691"/>
    <cellStyle name="20% - akcent 2 11 4" xfId="692"/>
    <cellStyle name="20% - akcent 2 11 5" xfId="693"/>
    <cellStyle name="20% - akcent 2 11 6" xfId="694"/>
    <cellStyle name="20% - akcent 2 11 6 2" xfId="695"/>
    <cellStyle name="20% - akcent 2 11 6 3" xfId="696"/>
    <cellStyle name="20% - akcent 2 11 7" xfId="697"/>
    <cellStyle name="20% - akcent 2 11 8" xfId="698"/>
    <cellStyle name="20% - akcent 2 12" xfId="699"/>
    <cellStyle name="20% - akcent 2 12 2" xfId="700"/>
    <cellStyle name="20% - akcent 2 12 2 2" xfId="701"/>
    <cellStyle name="20% - akcent 2 12 2 2 2" xfId="702"/>
    <cellStyle name="20% - akcent 2 12 2 2 3" xfId="703"/>
    <cellStyle name="20% - akcent 2 12 2 3" xfId="704"/>
    <cellStyle name="20% - akcent 2 12 2 4" xfId="705"/>
    <cellStyle name="20% - akcent 2 12 3" xfId="706"/>
    <cellStyle name="20% - akcent 2 12 3 2" xfId="707"/>
    <cellStyle name="20% - akcent 2 12 3 2 2" xfId="708"/>
    <cellStyle name="20% - akcent 2 12 3 2 3" xfId="709"/>
    <cellStyle name="20% - akcent 2 12 3 3" xfId="710"/>
    <cellStyle name="20% - akcent 2 12 3 4" xfId="711"/>
    <cellStyle name="20% - akcent 2 12 4" xfId="712"/>
    <cellStyle name="20% - akcent 2 12 5" xfId="713"/>
    <cellStyle name="20% - akcent 2 12 6" xfId="714"/>
    <cellStyle name="20% - akcent 2 12 6 2" xfId="715"/>
    <cellStyle name="20% - akcent 2 12 6 3" xfId="716"/>
    <cellStyle name="20% - akcent 2 12 7" xfId="717"/>
    <cellStyle name="20% - akcent 2 12 8" xfId="718"/>
    <cellStyle name="20% - akcent 2 13" xfId="719"/>
    <cellStyle name="20% - akcent 2 13 2" xfId="720"/>
    <cellStyle name="20% - akcent 2 13 2 2" xfId="721"/>
    <cellStyle name="20% - akcent 2 13 2 2 2" xfId="722"/>
    <cellStyle name="20% - akcent 2 13 2 2 3" xfId="723"/>
    <cellStyle name="20% - akcent 2 13 2 3" xfId="724"/>
    <cellStyle name="20% - akcent 2 13 2 4" xfId="725"/>
    <cellStyle name="20% - akcent 2 13 3" xfId="726"/>
    <cellStyle name="20% - akcent 2 13 3 2" xfId="727"/>
    <cellStyle name="20% - akcent 2 13 3 2 2" xfId="728"/>
    <cellStyle name="20% - akcent 2 13 3 2 3" xfId="729"/>
    <cellStyle name="20% - akcent 2 13 3 3" xfId="730"/>
    <cellStyle name="20% - akcent 2 13 3 4" xfId="731"/>
    <cellStyle name="20% - akcent 2 13 4" xfId="732"/>
    <cellStyle name="20% - akcent 2 13 5" xfId="733"/>
    <cellStyle name="20% - akcent 2 13 6" xfId="734"/>
    <cellStyle name="20% - akcent 2 13 6 2" xfId="735"/>
    <cellStyle name="20% - akcent 2 13 6 3" xfId="736"/>
    <cellStyle name="20% - akcent 2 13 7" xfId="737"/>
    <cellStyle name="20% - akcent 2 13 8" xfId="738"/>
    <cellStyle name="20% - akcent 2 14" xfId="739"/>
    <cellStyle name="20% - akcent 2 14 2" xfId="740"/>
    <cellStyle name="20% - akcent 2 14 2 2" xfId="741"/>
    <cellStyle name="20% - akcent 2 14 2 2 2" xfId="742"/>
    <cellStyle name="20% - akcent 2 14 2 2 3" xfId="743"/>
    <cellStyle name="20% - akcent 2 14 2 3" xfId="744"/>
    <cellStyle name="20% - akcent 2 14 2 4" xfId="745"/>
    <cellStyle name="20% - akcent 2 14 3" xfId="746"/>
    <cellStyle name="20% - akcent 2 14 3 2" xfId="747"/>
    <cellStyle name="20% - akcent 2 14 3 2 2" xfId="748"/>
    <cellStyle name="20% - akcent 2 14 3 2 3" xfId="749"/>
    <cellStyle name="20% - akcent 2 14 3 3" xfId="750"/>
    <cellStyle name="20% - akcent 2 14 3 4" xfId="751"/>
    <cellStyle name="20% - akcent 2 14 4" xfId="752"/>
    <cellStyle name="20% - akcent 2 14 5" xfId="753"/>
    <cellStyle name="20% - akcent 2 14 6" xfId="754"/>
    <cellStyle name="20% - akcent 2 14 6 2" xfId="755"/>
    <cellStyle name="20% - akcent 2 14 6 3" xfId="756"/>
    <cellStyle name="20% - akcent 2 14 7" xfId="757"/>
    <cellStyle name="20% - akcent 2 14 8" xfId="758"/>
    <cellStyle name="20% - akcent 2 15" xfId="759"/>
    <cellStyle name="20% - akcent 2 15 2" xfId="760"/>
    <cellStyle name="20% - akcent 2 15 3" xfId="761"/>
    <cellStyle name="20% - akcent 2 15 4" xfId="762"/>
    <cellStyle name="20% - akcent 2 15 4 2" xfId="763"/>
    <cellStyle name="20% - akcent 2 15 4 3" xfId="764"/>
    <cellStyle name="20% - akcent 2 15 5" xfId="765"/>
    <cellStyle name="20% - akcent 2 15 6" xfId="766"/>
    <cellStyle name="20% - akcent 2 16" xfId="767"/>
    <cellStyle name="20% - akcent 2 16 2" xfId="768"/>
    <cellStyle name="20% - akcent 2 16 3" xfId="769"/>
    <cellStyle name="20% - akcent 2 16 4" xfId="770"/>
    <cellStyle name="20% - akcent 2 16 4 2" xfId="771"/>
    <cellStyle name="20% - akcent 2 16 4 3" xfId="772"/>
    <cellStyle name="20% - akcent 2 16 5" xfId="773"/>
    <cellStyle name="20% - akcent 2 16 6" xfId="774"/>
    <cellStyle name="20% - akcent 2 17" xfId="775"/>
    <cellStyle name="20% - akcent 2 17 2" xfId="776"/>
    <cellStyle name="20% - akcent 2 17 3" xfId="777"/>
    <cellStyle name="20% - akcent 2 17 4" xfId="778"/>
    <cellStyle name="20% - akcent 2 17 4 2" xfId="779"/>
    <cellStyle name="20% - akcent 2 17 4 3" xfId="780"/>
    <cellStyle name="20% - akcent 2 17 5" xfId="781"/>
    <cellStyle name="20% - akcent 2 17 6" xfId="782"/>
    <cellStyle name="20% - akcent 2 18" xfId="783"/>
    <cellStyle name="20% - akcent 2 18 2" xfId="784"/>
    <cellStyle name="20% - akcent 2 18 3" xfId="785"/>
    <cellStyle name="20% - akcent 2 18 4" xfId="786"/>
    <cellStyle name="20% - akcent 2 18 4 2" xfId="787"/>
    <cellStyle name="20% - akcent 2 18 4 3" xfId="788"/>
    <cellStyle name="20% - akcent 2 18 5" xfId="789"/>
    <cellStyle name="20% - akcent 2 18 6" xfId="790"/>
    <cellStyle name="20% - akcent 2 19" xfId="791"/>
    <cellStyle name="20% - akcent 2 19 2" xfId="792"/>
    <cellStyle name="20% - akcent 2 19 3" xfId="793"/>
    <cellStyle name="20% - akcent 2 19 4" xfId="794"/>
    <cellStyle name="20% - akcent 2 19 4 2" xfId="795"/>
    <cellStyle name="20% - akcent 2 19 4 3" xfId="796"/>
    <cellStyle name="20% - akcent 2 19 5" xfId="797"/>
    <cellStyle name="20% - akcent 2 19 6" xfId="798"/>
    <cellStyle name="20% - akcent 2 2" xfId="799"/>
    <cellStyle name="20% - akcent 2 2 10" xfId="800"/>
    <cellStyle name="20% - akcent 2 2 11" xfId="801"/>
    <cellStyle name="20% - akcent 2 2 11 2" xfId="802"/>
    <cellStyle name="20% - akcent 2 2 11 3" xfId="803"/>
    <cellStyle name="20% - akcent 2 2 12" xfId="804"/>
    <cellStyle name="20% - akcent 2 2 13" xfId="805"/>
    <cellStyle name="20% - akcent 2 2 2" xfId="806"/>
    <cellStyle name="20% - akcent 2 2 2 2" xfId="807"/>
    <cellStyle name="20% - akcent 2 2 2 2 2" xfId="808"/>
    <cellStyle name="20% - akcent 2 2 2 2 2 2" xfId="809"/>
    <cellStyle name="20% - akcent 2 2 2 2 2 3" xfId="810"/>
    <cellStyle name="20% - akcent 2 2 2 2 3" xfId="811"/>
    <cellStyle name="20% - akcent 2 2 2 2 4" xfId="812"/>
    <cellStyle name="20% - akcent 2 2 2 3" xfId="813"/>
    <cellStyle name="20% - akcent 2 2 2 3 2" xfId="814"/>
    <cellStyle name="20% - akcent 2 2 2 3 2 2" xfId="815"/>
    <cellStyle name="20% - akcent 2 2 2 3 2 3" xfId="816"/>
    <cellStyle name="20% - akcent 2 2 2 3 3" xfId="817"/>
    <cellStyle name="20% - akcent 2 2 2 3 4" xfId="818"/>
    <cellStyle name="20% - akcent 2 2 3" xfId="819"/>
    <cellStyle name="20% - akcent 2 2 4" xfId="820"/>
    <cellStyle name="20% - akcent 2 2 5" xfId="821"/>
    <cellStyle name="20% - akcent 2 2 6" xfId="822"/>
    <cellStyle name="20% - akcent 2 2 7" xfId="823"/>
    <cellStyle name="20% - akcent 2 2 8" xfId="824"/>
    <cellStyle name="20% - akcent 2 2 9" xfId="825"/>
    <cellStyle name="20% - akcent 2 20" xfId="826"/>
    <cellStyle name="20% - akcent 2 20 2" xfId="827"/>
    <cellStyle name="20% - akcent 2 20 3" xfId="828"/>
    <cellStyle name="20% - akcent 2 20 4" xfId="829"/>
    <cellStyle name="20% - akcent 2 20 4 2" xfId="830"/>
    <cellStyle name="20% - akcent 2 20 4 3" xfId="831"/>
    <cellStyle name="20% - akcent 2 20 5" xfId="832"/>
    <cellStyle name="20% - akcent 2 20 6" xfId="833"/>
    <cellStyle name="20% - akcent 2 21" xfId="834"/>
    <cellStyle name="20% - akcent 2 21 2" xfId="835"/>
    <cellStyle name="20% - akcent 2 21 3" xfId="836"/>
    <cellStyle name="20% - akcent 2 21 4" xfId="837"/>
    <cellStyle name="20% - akcent 2 21 4 2" xfId="838"/>
    <cellStyle name="20% - akcent 2 21 4 3" xfId="839"/>
    <cellStyle name="20% - akcent 2 21 5" xfId="840"/>
    <cellStyle name="20% - akcent 2 21 6" xfId="841"/>
    <cellStyle name="20% - akcent 2 22" xfId="842"/>
    <cellStyle name="20% - akcent 2 22 2" xfId="843"/>
    <cellStyle name="20% - akcent 2 22 3" xfId="844"/>
    <cellStyle name="20% - akcent 2 22 4" xfId="845"/>
    <cellStyle name="20% - akcent 2 22 4 2" xfId="846"/>
    <cellStyle name="20% - akcent 2 22 4 3" xfId="847"/>
    <cellStyle name="20% - akcent 2 22 5" xfId="848"/>
    <cellStyle name="20% - akcent 2 22 6" xfId="849"/>
    <cellStyle name="20% - akcent 2 23" xfId="850"/>
    <cellStyle name="20% - akcent 2 23 2" xfId="851"/>
    <cellStyle name="20% - akcent 2 23 3" xfId="852"/>
    <cellStyle name="20% - akcent 2 23 4" xfId="853"/>
    <cellStyle name="20% - akcent 2 23 4 2" xfId="854"/>
    <cellStyle name="20% - akcent 2 23 4 3" xfId="855"/>
    <cellStyle name="20% - akcent 2 23 5" xfId="856"/>
    <cellStyle name="20% - akcent 2 23 6" xfId="857"/>
    <cellStyle name="20% - akcent 2 24" xfId="858"/>
    <cellStyle name="20% - akcent 2 24 2" xfId="859"/>
    <cellStyle name="20% - akcent 2 24 3" xfId="860"/>
    <cellStyle name="20% - akcent 2 24 4" xfId="861"/>
    <cellStyle name="20% - akcent 2 24 4 2" xfId="862"/>
    <cellStyle name="20% - akcent 2 24 4 3" xfId="863"/>
    <cellStyle name="20% - akcent 2 24 5" xfId="864"/>
    <cellStyle name="20% - akcent 2 24 6" xfId="865"/>
    <cellStyle name="20% - akcent 2 25" xfId="866"/>
    <cellStyle name="20% - akcent 2 25 2" xfId="867"/>
    <cellStyle name="20% - akcent 2 25 3" xfId="868"/>
    <cellStyle name="20% - akcent 2 25 4" xfId="869"/>
    <cellStyle name="20% - akcent 2 25 4 2" xfId="870"/>
    <cellStyle name="20% - akcent 2 25 4 3" xfId="871"/>
    <cellStyle name="20% - akcent 2 25 5" xfId="872"/>
    <cellStyle name="20% - akcent 2 25 6" xfId="873"/>
    <cellStyle name="20% - akcent 2 26" xfId="874"/>
    <cellStyle name="20% - akcent 2 26 2" xfId="875"/>
    <cellStyle name="20% - akcent 2 26 3" xfId="876"/>
    <cellStyle name="20% - akcent 2 26 4" xfId="877"/>
    <cellStyle name="20% - akcent 2 26 4 2" xfId="878"/>
    <cellStyle name="20% - akcent 2 26 4 3" xfId="879"/>
    <cellStyle name="20% - akcent 2 26 5" xfId="880"/>
    <cellStyle name="20% - akcent 2 26 6" xfId="881"/>
    <cellStyle name="20% - akcent 2 27" xfId="882"/>
    <cellStyle name="20% - akcent 2 27 2" xfId="883"/>
    <cellStyle name="20% - akcent 2 27 3" xfId="884"/>
    <cellStyle name="20% - akcent 2 27 4" xfId="885"/>
    <cellStyle name="20% - akcent 2 27 4 2" xfId="886"/>
    <cellStyle name="20% - akcent 2 27 4 3" xfId="887"/>
    <cellStyle name="20% - akcent 2 27 5" xfId="888"/>
    <cellStyle name="20% - akcent 2 27 6" xfId="889"/>
    <cellStyle name="20% - akcent 2 28" xfId="890"/>
    <cellStyle name="20% - akcent 2 28 2" xfId="891"/>
    <cellStyle name="20% - akcent 2 28 3" xfId="892"/>
    <cellStyle name="20% - akcent 2 28 4" xfId="893"/>
    <cellStyle name="20% - akcent 2 28 4 2" xfId="894"/>
    <cellStyle name="20% - akcent 2 28 4 3" xfId="895"/>
    <cellStyle name="20% - akcent 2 28 5" xfId="896"/>
    <cellStyle name="20% - akcent 2 28 6" xfId="897"/>
    <cellStyle name="20% - akcent 2 29" xfId="898"/>
    <cellStyle name="20% - akcent 2 29 2" xfId="899"/>
    <cellStyle name="20% - akcent 2 29 3" xfId="900"/>
    <cellStyle name="20% - akcent 2 29 4" xfId="901"/>
    <cellStyle name="20% - akcent 2 29 4 2" xfId="902"/>
    <cellStyle name="20% - akcent 2 29 4 3" xfId="903"/>
    <cellStyle name="20% - akcent 2 29 5" xfId="904"/>
    <cellStyle name="20% - akcent 2 29 6" xfId="905"/>
    <cellStyle name="20% - akcent 2 3" xfId="906"/>
    <cellStyle name="20% - akcent 2 3 2" xfId="907"/>
    <cellStyle name="20% - akcent 2 3 2 2" xfId="908"/>
    <cellStyle name="20% - akcent 2 3 2 3" xfId="909"/>
    <cellStyle name="20% - akcent 2 3 2 4" xfId="910"/>
    <cellStyle name="20% - akcent 2 3 2 4 2" xfId="911"/>
    <cellStyle name="20% - akcent 2 3 2 4 3" xfId="912"/>
    <cellStyle name="20% - akcent 2 3 2 5" xfId="913"/>
    <cellStyle name="20% - akcent 2 3 2 6" xfId="914"/>
    <cellStyle name="20% - akcent 2 3 3" xfId="915"/>
    <cellStyle name="20% - akcent 2 3 3 2" xfId="916"/>
    <cellStyle name="20% - akcent 2 3 3 3" xfId="917"/>
    <cellStyle name="20% - akcent 2 3 3 4" xfId="918"/>
    <cellStyle name="20% - akcent 2 3 3 4 2" xfId="919"/>
    <cellStyle name="20% - akcent 2 3 3 4 3" xfId="920"/>
    <cellStyle name="20% - akcent 2 3 3 5" xfId="921"/>
    <cellStyle name="20% - akcent 2 3 3 6" xfId="922"/>
    <cellStyle name="20% - akcent 2 3 4" xfId="923"/>
    <cellStyle name="20% - akcent 2 3 5" xfId="924"/>
    <cellStyle name="20% - akcent 2 3 6" xfId="925"/>
    <cellStyle name="20% - akcent 2 3 6 2" xfId="926"/>
    <cellStyle name="20% - akcent 2 3 6 3" xfId="927"/>
    <cellStyle name="20% - akcent 2 3 7" xfId="928"/>
    <cellStyle name="20% - akcent 2 3 8" xfId="929"/>
    <cellStyle name="20% - akcent 2 30" xfId="930"/>
    <cellStyle name="20% - akcent 2 30 2" xfId="931"/>
    <cellStyle name="20% - akcent 2 30 3" xfId="932"/>
    <cellStyle name="20% - akcent 2 30 4" xfId="933"/>
    <cellStyle name="20% - akcent 2 30 4 2" xfId="934"/>
    <cellStyle name="20% - akcent 2 30 4 3" xfId="935"/>
    <cellStyle name="20% - akcent 2 30 5" xfId="936"/>
    <cellStyle name="20% - akcent 2 30 6" xfId="937"/>
    <cellStyle name="20% - akcent 2 31" xfId="938"/>
    <cellStyle name="20% - akcent 2 31 2" xfId="939"/>
    <cellStyle name="20% - akcent 2 31 3" xfId="940"/>
    <cellStyle name="20% - akcent 2 31 4" xfId="941"/>
    <cellStyle name="20% - akcent 2 31 4 2" xfId="942"/>
    <cellStyle name="20% - akcent 2 31 4 3" xfId="943"/>
    <cellStyle name="20% - akcent 2 31 5" xfId="944"/>
    <cellStyle name="20% - akcent 2 31 6" xfId="945"/>
    <cellStyle name="20% - akcent 2 32" xfId="946"/>
    <cellStyle name="20% - akcent 2 32 2" xfId="947"/>
    <cellStyle name="20% - akcent 2 32 3" xfId="948"/>
    <cellStyle name="20% - akcent 2 32 4" xfId="949"/>
    <cellStyle name="20% - akcent 2 32 4 2" xfId="950"/>
    <cellStyle name="20% - akcent 2 32 4 3" xfId="951"/>
    <cellStyle name="20% - akcent 2 32 5" xfId="952"/>
    <cellStyle name="20% - akcent 2 32 6" xfId="953"/>
    <cellStyle name="20% - akcent 2 33" xfId="954"/>
    <cellStyle name="20% - akcent 2 33 2" xfId="955"/>
    <cellStyle name="20% - akcent 2 33 2 2" xfId="956"/>
    <cellStyle name="20% - akcent 2 33 2 3" xfId="957"/>
    <cellStyle name="20% - akcent 2 33 3" xfId="958"/>
    <cellStyle name="20% - akcent 2 33 4" xfId="959"/>
    <cellStyle name="20% - akcent 2 34" xfId="960"/>
    <cellStyle name="20% - akcent 2 34 2" xfId="961"/>
    <cellStyle name="20% - akcent 2 34 2 2" xfId="962"/>
    <cellStyle name="20% - akcent 2 34 2 3" xfId="963"/>
    <cellStyle name="20% - akcent 2 34 3" xfId="964"/>
    <cellStyle name="20% - akcent 2 34 4" xfId="965"/>
    <cellStyle name="20% - akcent 2 35" xfId="966"/>
    <cellStyle name="20% - akcent 2 35 2" xfId="967"/>
    <cellStyle name="20% - akcent 2 35 2 2" xfId="968"/>
    <cellStyle name="20% - akcent 2 35 2 3" xfId="969"/>
    <cellStyle name="20% - akcent 2 35 3" xfId="970"/>
    <cellStyle name="20% - akcent 2 35 4" xfId="971"/>
    <cellStyle name="20% - akcent 2 36" xfId="972"/>
    <cellStyle name="20% - akcent 2 36 2" xfId="973"/>
    <cellStyle name="20% - akcent 2 36 2 2" xfId="974"/>
    <cellStyle name="20% - akcent 2 36 2 3" xfId="975"/>
    <cellStyle name="20% - akcent 2 36 3" xfId="976"/>
    <cellStyle name="20% - akcent 2 36 4" xfId="977"/>
    <cellStyle name="20% - akcent 2 37" xfId="978"/>
    <cellStyle name="20% - akcent 2 37 2" xfId="979"/>
    <cellStyle name="20% - akcent 2 37 2 2" xfId="980"/>
    <cellStyle name="20% - akcent 2 37 2 3" xfId="981"/>
    <cellStyle name="20% - akcent 2 37 3" xfId="982"/>
    <cellStyle name="20% - akcent 2 37 4" xfId="983"/>
    <cellStyle name="20% - akcent 2 38" xfId="984"/>
    <cellStyle name="20% - akcent 2 38 2" xfId="985"/>
    <cellStyle name="20% - akcent 2 38 2 2" xfId="986"/>
    <cellStyle name="20% - akcent 2 38 2 3" xfId="987"/>
    <cellStyle name="20% - akcent 2 38 3" xfId="988"/>
    <cellStyle name="20% - akcent 2 38 4" xfId="989"/>
    <cellStyle name="20% - akcent 2 39" xfId="990"/>
    <cellStyle name="20% - akcent 2 39 2" xfId="991"/>
    <cellStyle name="20% - akcent 2 39 2 2" xfId="992"/>
    <cellStyle name="20% - akcent 2 39 2 3" xfId="993"/>
    <cellStyle name="20% - akcent 2 39 3" xfId="994"/>
    <cellStyle name="20% - akcent 2 39 4" xfId="995"/>
    <cellStyle name="20% - akcent 2 4" xfId="996"/>
    <cellStyle name="20% - akcent 2 4 2" xfId="997"/>
    <cellStyle name="20% - akcent 2 4 2 2" xfId="998"/>
    <cellStyle name="20% - akcent 2 4 2 3" xfId="999"/>
    <cellStyle name="20% - akcent 2 4 2 4" xfId="1000"/>
    <cellStyle name="20% - akcent 2 4 2 4 2" xfId="1001"/>
    <cellStyle name="20% - akcent 2 4 2 4 3" xfId="1002"/>
    <cellStyle name="20% - akcent 2 4 2 5" xfId="1003"/>
    <cellStyle name="20% - akcent 2 4 2 6" xfId="1004"/>
    <cellStyle name="20% - akcent 2 4 3" xfId="1005"/>
    <cellStyle name="20% - akcent 2 4 3 2" xfId="1006"/>
    <cellStyle name="20% - akcent 2 4 3 2 2" xfId="1007"/>
    <cellStyle name="20% - akcent 2 4 3 2 3" xfId="1008"/>
    <cellStyle name="20% - akcent 2 4 3 3" xfId="1009"/>
    <cellStyle name="20% - akcent 2 4 3 4" xfId="1010"/>
    <cellStyle name="20% - akcent 2 4 4" xfId="1011"/>
    <cellStyle name="20% - akcent 2 4 5" xfId="1012"/>
    <cellStyle name="20% - akcent 2 4 6" xfId="1013"/>
    <cellStyle name="20% - akcent 2 4 6 2" xfId="1014"/>
    <cellStyle name="20% - akcent 2 4 6 3" xfId="1015"/>
    <cellStyle name="20% - akcent 2 4 7" xfId="1016"/>
    <cellStyle name="20% - akcent 2 4 8" xfId="1017"/>
    <cellStyle name="20% - akcent 2 40" xfId="1018"/>
    <cellStyle name="20% - akcent 2 40 2" xfId="1019"/>
    <cellStyle name="20% - akcent 2 40 2 2" xfId="1020"/>
    <cellStyle name="20% - akcent 2 40 2 3" xfId="1021"/>
    <cellStyle name="20% - akcent 2 40 3" xfId="1022"/>
    <cellStyle name="20% - akcent 2 40 4" xfId="1023"/>
    <cellStyle name="20% - akcent 2 41" xfId="1024"/>
    <cellStyle name="20% - akcent 2 41 2" xfId="1025"/>
    <cellStyle name="20% - akcent 2 41 2 2" xfId="1026"/>
    <cellStyle name="20% - akcent 2 41 2 3" xfId="1027"/>
    <cellStyle name="20% - akcent 2 41 3" xfId="1028"/>
    <cellStyle name="20% - akcent 2 41 4" xfId="1029"/>
    <cellStyle name="20% - akcent 2 42" xfId="1030"/>
    <cellStyle name="20% - akcent 2 42 2" xfId="1031"/>
    <cellStyle name="20% - akcent 2 42 2 2" xfId="1032"/>
    <cellStyle name="20% - akcent 2 42 2 3" xfId="1033"/>
    <cellStyle name="20% - akcent 2 42 3" xfId="1034"/>
    <cellStyle name="20% - akcent 2 42 4" xfId="1035"/>
    <cellStyle name="20% - akcent 2 43" xfId="1036"/>
    <cellStyle name="20% - akcent 2 43 2" xfId="1037"/>
    <cellStyle name="20% - akcent 2 43 2 2" xfId="1038"/>
    <cellStyle name="20% - akcent 2 43 2 3" xfId="1039"/>
    <cellStyle name="20% - akcent 2 43 3" xfId="1040"/>
    <cellStyle name="20% - akcent 2 43 4" xfId="1041"/>
    <cellStyle name="20% - akcent 2 44" xfId="1042"/>
    <cellStyle name="20% - akcent 2 44 2" xfId="1043"/>
    <cellStyle name="20% - akcent 2 44 2 2" xfId="1044"/>
    <cellStyle name="20% - akcent 2 44 2 3" xfId="1045"/>
    <cellStyle name="20% - akcent 2 44 3" xfId="1046"/>
    <cellStyle name="20% - akcent 2 44 4" xfId="1047"/>
    <cellStyle name="20% - akcent 2 45" xfId="1048"/>
    <cellStyle name="20% - akcent 2 45 2" xfId="1049"/>
    <cellStyle name="20% - akcent 2 45 2 2" xfId="1050"/>
    <cellStyle name="20% - akcent 2 45 2 3" xfId="1051"/>
    <cellStyle name="20% - akcent 2 45 3" xfId="1052"/>
    <cellStyle name="20% - akcent 2 45 4" xfId="1053"/>
    <cellStyle name="20% - akcent 2 46" xfId="1054"/>
    <cellStyle name="20% - akcent 2 46 2" xfId="1055"/>
    <cellStyle name="20% - akcent 2 46 2 2" xfId="1056"/>
    <cellStyle name="20% - akcent 2 46 2 3" xfId="1057"/>
    <cellStyle name="20% - akcent 2 46 3" xfId="1058"/>
    <cellStyle name="20% - akcent 2 46 4" xfId="1059"/>
    <cellStyle name="20% - akcent 2 47" xfId="1060"/>
    <cellStyle name="20% - akcent 2 47 2" xfId="1061"/>
    <cellStyle name="20% - akcent 2 47 2 2" xfId="1062"/>
    <cellStyle name="20% - akcent 2 47 2 3" xfId="1063"/>
    <cellStyle name="20% - akcent 2 47 3" xfId="1064"/>
    <cellStyle name="20% - akcent 2 47 4" xfId="1065"/>
    <cellStyle name="20% - akcent 2 48" xfId="1066"/>
    <cellStyle name="20% - akcent 2 48 2" xfId="1067"/>
    <cellStyle name="20% - akcent 2 48 2 2" xfId="1068"/>
    <cellStyle name="20% - akcent 2 48 2 3" xfId="1069"/>
    <cellStyle name="20% - akcent 2 48 3" xfId="1070"/>
    <cellStyle name="20% - akcent 2 48 4" xfId="1071"/>
    <cellStyle name="20% - akcent 2 49" xfId="1072"/>
    <cellStyle name="20% - akcent 2 49 2" xfId="1073"/>
    <cellStyle name="20% - akcent 2 49 2 2" xfId="1074"/>
    <cellStyle name="20% - akcent 2 49 2 3" xfId="1075"/>
    <cellStyle name="20% - akcent 2 49 3" xfId="1076"/>
    <cellStyle name="20% - akcent 2 49 4" xfId="1077"/>
    <cellStyle name="20% - akcent 2 5" xfId="1078"/>
    <cellStyle name="20% - akcent 2 5 2" xfId="1079"/>
    <cellStyle name="20% - akcent 2 5 2 2" xfId="1080"/>
    <cellStyle name="20% - akcent 2 5 2 2 2" xfId="1081"/>
    <cellStyle name="20% - akcent 2 5 2 2 3" xfId="1082"/>
    <cellStyle name="20% - akcent 2 5 2 3" xfId="1083"/>
    <cellStyle name="20% - akcent 2 5 2 4" xfId="1084"/>
    <cellStyle name="20% - akcent 2 5 3" xfId="1085"/>
    <cellStyle name="20% - akcent 2 5 3 2" xfId="1086"/>
    <cellStyle name="20% - akcent 2 5 3 2 2" xfId="1087"/>
    <cellStyle name="20% - akcent 2 5 3 2 3" xfId="1088"/>
    <cellStyle name="20% - akcent 2 5 3 3" xfId="1089"/>
    <cellStyle name="20% - akcent 2 5 3 4" xfId="1090"/>
    <cellStyle name="20% - akcent 2 5 4" xfId="1091"/>
    <cellStyle name="20% - akcent 2 5 5" xfId="1092"/>
    <cellStyle name="20% - akcent 2 5 6" xfId="1093"/>
    <cellStyle name="20% - akcent 2 5 6 2" xfId="1094"/>
    <cellStyle name="20% - akcent 2 5 6 3" xfId="1095"/>
    <cellStyle name="20% - akcent 2 5 7" xfId="1096"/>
    <cellStyle name="20% - akcent 2 5 8" xfId="1097"/>
    <cellStyle name="20% - akcent 2 50" xfId="1098"/>
    <cellStyle name="20% - akcent 2 50 2" xfId="1099"/>
    <cellStyle name="20% - akcent 2 50 2 2" xfId="1100"/>
    <cellStyle name="20% - akcent 2 50 2 3" xfId="1101"/>
    <cellStyle name="20% - akcent 2 50 3" xfId="1102"/>
    <cellStyle name="20% - akcent 2 50 4" xfId="1103"/>
    <cellStyle name="20% - akcent 2 51" xfId="1104"/>
    <cellStyle name="20% - akcent 2 51 2" xfId="1105"/>
    <cellStyle name="20% - akcent 2 51 2 2" xfId="1106"/>
    <cellStyle name="20% - akcent 2 51 2 3" xfId="1107"/>
    <cellStyle name="20% - akcent 2 51 3" xfId="1108"/>
    <cellStyle name="20% - akcent 2 51 4" xfId="1109"/>
    <cellStyle name="20% - akcent 2 52" xfId="1110"/>
    <cellStyle name="20% - akcent 2 52 2" xfId="1111"/>
    <cellStyle name="20% - akcent 2 52 2 2" xfId="1112"/>
    <cellStyle name="20% - akcent 2 52 2 3" xfId="1113"/>
    <cellStyle name="20% - akcent 2 52 3" xfId="1114"/>
    <cellStyle name="20% - akcent 2 52 4" xfId="1115"/>
    <cellStyle name="20% - akcent 2 53" xfId="1116"/>
    <cellStyle name="20% - akcent 2 53 2" xfId="1117"/>
    <cellStyle name="20% - akcent 2 53 2 2" xfId="1118"/>
    <cellStyle name="20% - akcent 2 53 2 3" xfId="1119"/>
    <cellStyle name="20% - akcent 2 53 3" xfId="1120"/>
    <cellStyle name="20% - akcent 2 53 4" xfId="1121"/>
    <cellStyle name="20% - akcent 2 54" xfId="1122"/>
    <cellStyle name="20% - akcent 2 54 2" xfId="1123"/>
    <cellStyle name="20% - akcent 2 54 2 2" xfId="1124"/>
    <cellStyle name="20% - akcent 2 54 2 3" xfId="1125"/>
    <cellStyle name="20% - akcent 2 54 3" xfId="1126"/>
    <cellStyle name="20% - akcent 2 54 4" xfId="1127"/>
    <cellStyle name="20% - akcent 2 55" xfId="1128"/>
    <cellStyle name="20% - akcent 2 55 2" xfId="1129"/>
    <cellStyle name="20% - akcent 2 55 2 2" xfId="1130"/>
    <cellStyle name="20% - akcent 2 55 2 3" xfId="1131"/>
    <cellStyle name="20% - akcent 2 55 3" xfId="1132"/>
    <cellStyle name="20% - akcent 2 55 4" xfId="1133"/>
    <cellStyle name="20% - akcent 2 56" xfId="1134"/>
    <cellStyle name="20% - akcent 2 56 2" xfId="1135"/>
    <cellStyle name="20% - akcent 2 56 2 2" xfId="1136"/>
    <cellStyle name="20% - akcent 2 56 2 3" xfId="1137"/>
    <cellStyle name="20% - akcent 2 56 3" xfId="1138"/>
    <cellStyle name="20% - akcent 2 56 4" xfId="1139"/>
    <cellStyle name="20% - akcent 2 57" xfId="1140"/>
    <cellStyle name="20% - akcent 2 57 2" xfId="1141"/>
    <cellStyle name="20% - akcent 2 57 2 2" xfId="1142"/>
    <cellStyle name="20% - akcent 2 57 2 3" xfId="1143"/>
    <cellStyle name="20% - akcent 2 57 3" xfId="1144"/>
    <cellStyle name="20% - akcent 2 57 4" xfId="1145"/>
    <cellStyle name="20% - akcent 2 58" xfId="1146"/>
    <cellStyle name="20% - akcent 2 58 2" xfId="1147"/>
    <cellStyle name="20% - akcent 2 58 2 2" xfId="1148"/>
    <cellStyle name="20% - akcent 2 58 2 3" xfId="1149"/>
    <cellStyle name="20% - akcent 2 58 3" xfId="1150"/>
    <cellStyle name="20% - akcent 2 58 4" xfId="1151"/>
    <cellStyle name="20% - akcent 2 59" xfId="1152"/>
    <cellStyle name="20% - akcent 2 59 2" xfId="1153"/>
    <cellStyle name="20% - akcent 2 59 2 2" xfId="1154"/>
    <cellStyle name="20% - akcent 2 59 2 3" xfId="1155"/>
    <cellStyle name="20% - akcent 2 59 3" xfId="1156"/>
    <cellStyle name="20% - akcent 2 59 4" xfId="1157"/>
    <cellStyle name="20% - akcent 2 6" xfId="1158"/>
    <cellStyle name="20% - akcent 2 6 2" xfId="1159"/>
    <cellStyle name="20% - akcent 2 6 2 2" xfId="1160"/>
    <cellStyle name="20% - akcent 2 6 2 2 2" xfId="1161"/>
    <cellStyle name="20% - akcent 2 6 2 2 3" xfId="1162"/>
    <cellStyle name="20% - akcent 2 6 2 3" xfId="1163"/>
    <cellStyle name="20% - akcent 2 6 2 4" xfId="1164"/>
    <cellStyle name="20% - akcent 2 6 3" xfId="1165"/>
    <cellStyle name="20% - akcent 2 6 3 2" xfId="1166"/>
    <cellStyle name="20% - akcent 2 6 3 2 2" xfId="1167"/>
    <cellStyle name="20% - akcent 2 6 3 2 3" xfId="1168"/>
    <cellStyle name="20% - akcent 2 6 3 3" xfId="1169"/>
    <cellStyle name="20% - akcent 2 6 3 4" xfId="1170"/>
    <cellStyle name="20% - akcent 2 6 4" xfId="1171"/>
    <cellStyle name="20% - akcent 2 6 5" xfId="1172"/>
    <cellStyle name="20% - akcent 2 6 6" xfId="1173"/>
    <cellStyle name="20% - akcent 2 6 6 2" xfId="1174"/>
    <cellStyle name="20% - akcent 2 6 6 3" xfId="1175"/>
    <cellStyle name="20% - akcent 2 6 7" xfId="1176"/>
    <cellStyle name="20% - akcent 2 6 8" xfId="1177"/>
    <cellStyle name="20% - akcent 2 60" xfId="1178"/>
    <cellStyle name="20% - akcent 2 60 2" xfId="1179"/>
    <cellStyle name="20% - akcent 2 60 2 2" xfId="1180"/>
    <cellStyle name="20% - akcent 2 60 2 3" xfId="1181"/>
    <cellStyle name="20% - akcent 2 60 3" xfId="1182"/>
    <cellStyle name="20% - akcent 2 60 4" xfId="1183"/>
    <cellStyle name="20% - akcent 2 61" xfId="1184"/>
    <cellStyle name="20% - akcent 2 61 2" xfId="1185"/>
    <cellStyle name="20% - akcent 2 61 2 2" xfId="1186"/>
    <cellStyle name="20% - akcent 2 61 2 3" xfId="1187"/>
    <cellStyle name="20% - akcent 2 61 3" xfId="1188"/>
    <cellStyle name="20% - akcent 2 61 4" xfId="1189"/>
    <cellStyle name="20% - akcent 2 62" xfId="1190"/>
    <cellStyle name="20% - akcent 2 62 2" xfId="1191"/>
    <cellStyle name="20% - akcent 2 62 2 2" xfId="1192"/>
    <cellStyle name="20% - akcent 2 62 2 3" xfId="1193"/>
    <cellStyle name="20% - akcent 2 62 3" xfId="1194"/>
    <cellStyle name="20% - akcent 2 62 4" xfId="1195"/>
    <cellStyle name="20% - akcent 2 63" xfId="1196"/>
    <cellStyle name="20% - akcent 2 63 2" xfId="1197"/>
    <cellStyle name="20% - akcent 2 63 2 2" xfId="1198"/>
    <cellStyle name="20% - akcent 2 63 2 3" xfId="1199"/>
    <cellStyle name="20% - akcent 2 63 3" xfId="1200"/>
    <cellStyle name="20% - akcent 2 63 4" xfId="1201"/>
    <cellStyle name="20% - akcent 2 64" xfId="1202"/>
    <cellStyle name="20% - akcent 2 64 2" xfId="1203"/>
    <cellStyle name="20% - akcent 2 64 2 2" xfId="1204"/>
    <cellStyle name="20% - akcent 2 64 2 3" xfId="1205"/>
    <cellStyle name="20% - akcent 2 64 3" xfId="1206"/>
    <cellStyle name="20% - akcent 2 64 4" xfId="1207"/>
    <cellStyle name="20% - akcent 2 65" xfId="1208"/>
    <cellStyle name="20% - akcent 2 65 2" xfId="1209"/>
    <cellStyle name="20% - akcent 2 65 2 2" xfId="1210"/>
    <cellStyle name="20% - akcent 2 65 2 3" xfId="1211"/>
    <cellStyle name="20% - akcent 2 65 3" xfId="1212"/>
    <cellStyle name="20% - akcent 2 65 4" xfId="1213"/>
    <cellStyle name="20% - akcent 2 66" xfId="1214"/>
    <cellStyle name="20% - akcent 2 66 2" xfId="1215"/>
    <cellStyle name="20% - akcent 2 66 2 2" xfId="1216"/>
    <cellStyle name="20% - akcent 2 66 2 3" xfId="1217"/>
    <cellStyle name="20% - akcent 2 66 3" xfId="1218"/>
    <cellStyle name="20% - akcent 2 66 4" xfId="1219"/>
    <cellStyle name="20% - akcent 2 67" xfId="1220"/>
    <cellStyle name="20% - akcent 2 67 2" xfId="1221"/>
    <cellStyle name="20% - akcent 2 67 2 2" xfId="1222"/>
    <cellStyle name="20% - akcent 2 67 2 3" xfId="1223"/>
    <cellStyle name="20% - akcent 2 67 3" xfId="1224"/>
    <cellStyle name="20% - akcent 2 67 4" xfId="1225"/>
    <cellStyle name="20% - akcent 2 68" xfId="1226"/>
    <cellStyle name="20% - akcent 2 68 2" xfId="1227"/>
    <cellStyle name="20% - akcent 2 68 2 2" xfId="1228"/>
    <cellStyle name="20% - akcent 2 68 2 3" xfId="1229"/>
    <cellStyle name="20% - akcent 2 68 3" xfId="1230"/>
    <cellStyle name="20% - akcent 2 68 4" xfId="1231"/>
    <cellStyle name="20% - akcent 2 69" xfId="1232"/>
    <cellStyle name="20% - akcent 2 69 2" xfId="1233"/>
    <cellStyle name="20% - akcent 2 69 2 2" xfId="1234"/>
    <cellStyle name="20% - akcent 2 69 2 3" xfId="1235"/>
    <cellStyle name="20% - akcent 2 69 3" xfId="1236"/>
    <cellStyle name="20% - akcent 2 69 4" xfId="1237"/>
    <cellStyle name="20% - akcent 2 7" xfId="1238"/>
    <cellStyle name="20% - akcent 2 7 2" xfId="1239"/>
    <cellStyle name="20% - akcent 2 7 2 2" xfId="1240"/>
    <cellStyle name="20% - akcent 2 7 2 2 2" xfId="1241"/>
    <cellStyle name="20% - akcent 2 7 2 2 3" xfId="1242"/>
    <cellStyle name="20% - akcent 2 7 2 3" xfId="1243"/>
    <cellStyle name="20% - akcent 2 7 2 4" xfId="1244"/>
    <cellStyle name="20% - akcent 2 7 3" xfId="1245"/>
    <cellStyle name="20% - akcent 2 7 3 2" xfId="1246"/>
    <cellStyle name="20% - akcent 2 7 3 2 2" xfId="1247"/>
    <cellStyle name="20% - akcent 2 7 3 2 3" xfId="1248"/>
    <cellStyle name="20% - akcent 2 7 3 3" xfId="1249"/>
    <cellStyle name="20% - akcent 2 7 3 4" xfId="1250"/>
    <cellStyle name="20% - akcent 2 7 4" xfId="1251"/>
    <cellStyle name="20% - akcent 2 7 5" xfId="1252"/>
    <cellStyle name="20% - akcent 2 7 6" xfId="1253"/>
    <cellStyle name="20% - akcent 2 7 6 2" xfId="1254"/>
    <cellStyle name="20% - akcent 2 7 6 3" xfId="1255"/>
    <cellStyle name="20% - akcent 2 7 7" xfId="1256"/>
    <cellStyle name="20% - akcent 2 7 8" xfId="1257"/>
    <cellStyle name="20% - akcent 2 70" xfId="1258"/>
    <cellStyle name="20% - akcent 2 70 2" xfId="1259"/>
    <cellStyle name="20% - akcent 2 70 2 2" xfId="1260"/>
    <cellStyle name="20% - akcent 2 70 2 3" xfId="1261"/>
    <cellStyle name="20% - akcent 2 70 3" xfId="1262"/>
    <cellStyle name="20% - akcent 2 70 4" xfId="1263"/>
    <cellStyle name="20% - akcent 2 71" xfId="1264"/>
    <cellStyle name="20% - akcent 2 71 2" xfId="1265"/>
    <cellStyle name="20% - akcent 2 71 2 2" xfId="1266"/>
    <cellStyle name="20% - akcent 2 71 2 3" xfId="1267"/>
    <cellStyle name="20% - akcent 2 71 3" xfId="1268"/>
    <cellStyle name="20% - akcent 2 71 4" xfId="1269"/>
    <cellStyle name="20% - akcent 2 72" xfId="1270"/>
    <cellStyle name="20% - akcent 2 72 2" xfId="1271"/>
    <cellStyle name="20% - akcent 2 72 2 2" xfId="1272"/>
    <cellStyle name="20% - akcent 2 72 2 3" xfId="1273"/>
    <cellStyle name="20% - akcent 2 72 3" xfId="1274"/>
    <cellStyle name="20% - akcent 2 72 4" xfId="1275"/>
    <cellStyle name="20% - akcent 2 73" xfId="1276"/>
    <cellStyle name="20% - akcent 2 8" xfId="1277"/>
    <cellStyle name="20% - akcent 2 8 2" xfId="1278"/>
    <cellStyle name="20% - akcent 2 8 2 2" xfId="1279"/>
    <cellStyle name="20% - akcent 2 8 2 2 2" xfId="1280"/>
    <cellStyle name="20% - akcent 2 8 2 2 3" xfId="1281"/>
    <cellStyle name="20% - akcent 2 8 2 3" xfId="1282"/>
    <cellStyle name="20% - akcent 2 8 2 4" xfId="1283"/>
    <cellStyle name="20% - akcent 2 8 3" xfId="1284"/>
    <cellStyle name="20% - akcent 2 8 3 2" xfId="1285"/>
    <cellStyle name="20% - akcent 2 8 3 2 2" xfId="1286"/>
    <cellStyle name="20% - akcent 2 8 3 2 3" xfId="1287"/>
    <cellStyle name="20% - akcent 2 8 3 3" xfId="1288"/>
    <cellStyle name="20% - akcent 2 8 3 4" xfId="1289"/>
    <cellStyle name="20% - akcent 2 8 4" xfId="1290"/>
    <cellStyle name="20% - akcent 2 8 5" xfId="1291"/>
    <cellStyle name="20% - akcent 2 8 6" xfId="1292"/>
    <cellStyle name="20% - akcent 2 8 6 2" xfId="1293"/>
    <cellStyle name="20% - akcent 2 8 6 3" xfId="1294"/>
    <cellStyle name="20% - akcent 2 8 7" xfId="1295"/>
    <cellStyle name="20% - akcent 2 8 8" xfId="1296"/>
    <cellStyle name="20% - akcent 2 9" xfId="1297"/>
    <cellStyle name="20% - akcent 2 9 2" xfId="1298"/>
    <cellStyle name="20% - akcent 2 9 2 2" xfId="1299"/>
    <cellStyle name="20% - akcent 2 9 2 2 2" xfId="1300"/>
    <cellStyle name="20% - akcent 2 9 2 2 3" xfId="1301"/>
    <cellStyle name="20% - akcent 2 9 2 3" xfId="1302"/>
    <cellStyle name="20% - akcent 2 9 2 4" xfId="1303"/>
    <cellStyle name="20% - akcent 2 9 3" xfId="1304"/>
    <cellStyle name="20% - akcent 2 9 3 2" xfId="1305"/>
    <cellStyle name="20% - akcent 2 9 3 2 2" xfId="1306"/>
    <cellStyle name="20% - akcent 2 9 3 2 3" xfId="1307"/>
    <cellStyle name="20% - akcent 2 9 3 3" xfId="1308"/>
    <cellStyle name="20% - akcent 2 9 3 4" xfId="1309"/>
    <cellStyle name="20% - akcent 2 9 4" xfId="1310"/>
    <cellStyle name="20% - akcent 2 9 5" xfId="1311"/>
    <cellStyle name="20% - akcent 2 9 6" xfId="1312"/>
    <cellStyle name="20% - akcent 2 9 6 2" xfId="1313"/>
    <cellStyle name="20% - akcent 2 9 6 3" xfId="1314"/>
    <cellStyle name="20% - akcent 2 9 7" xfId="1315"/>
    <cellStyle name="20% - akcent 2 9 8" xfId="1316"/>
    <cellStyle name="20% - akcent 3 10" xfId="1317"/>
    <cellStyle name="20% - akcent 3 10 2" xfId="1318"/>
    <cellStyle name="20% - akcent 3 10 2 2" xfId="1319"/>
    <cellStyle name="20% - akcent 3 10 2 2 2" xfId="1320"/>
    <cellStyle name="20% - akcent 3 10 2 2 3" xfId="1321"/>
    <cellStyle name="20% - akcent 3 10 2 3" xfId="1322"/>
    <cellStyle name="20% - akcent 3 10 2 4" xfId="1323"/>
    <cellStyle name="20% - akcent 3 10 3" xfId="1324"/>
    <cellStyle name="20% - akcent 3 10 3 2" xfId="1325"/>
    <cellStyle name="20% - akcent 3 10 3 2 2" xfId="1326"/>
    <cellStyle name="20% - akcent 3 10 3 2 3" xfId="1327"/>
    <cellStyle name="20% - akcent 3 10 3 3" xfId="1328"/>
    <cellStyle name="20% - akcent 3 10 3 4" xfId="1329"/>
    <cellStyle name="20% - akcent 3 10 4" xfId="1330"/>
    <cellStyle name="20% - akcent 3 10 5" xfId="1331"/>
    <cellStyle name="20% - akcent 3 10 6" xfId="1332"/>
    <cellStyle name="20% - akcent 3 10 6 2" xfId="1333"/>
    <cellStyle name="20% - akcent 3 10 6 3" xfId="1334"/>
    <cellStyle name="20% - akcent 3 10 7" xfId="1335"/>
    <cellStyle name="20% - akcent 3 10 8" xfId="1336"/>
    <cellStyle name="20% - akcent 3 11" xfId="1337"/>
    <cellStyle name="20% - akcent 3 11 2" xfId="1338"/>
    <cellStyle name="20% - akcent 3 11 2 2" xfId="1339"/>
    <cellStyle name="20% - akcent 3 11 2 2 2" xfId="1340"/>
    <cellStyle name="20% - akcent 3 11 2 2 3" xfId="1341"/>
    <cellStyle name="20% - akcent 3 11 2 3" xfId="1342"/>
    <cellStyle name="20% - akcent 3 11 2 4" xfId="1343"/>
    <cellStyle name="20% - akcent 3 11 3" xfId="1344"/>
    <cellStyle name="20% - akcent 3 11 3 2" xfId="1345"/>
    <cellStyle name="20% - akcent 3 11 3 2 2" xfId="1346"/>
    <cellStyle name="20% - akcent 3 11 3 2 3" xfId="1347"/>
    <cellStyle name="20% - akcent 3 11 3 3" xfId="1348"/>
    <cellStyle name="20% - akcent 3 11 3 4" xfId="1349"/>
    <cellStyle name="20% - akcent 3 11 4" xfId="1350"/>
    <cellStyle name="20% - akcent 3 11 5" xfId="1351"/>
    <cellStyle name="20% - akcent 3 11 6" xfId="1352"/>
    <cellStyle name="20% - akcent 3 11 6 2" xfId="1353"/>
    <cellStyle name="20% - akcent 3 11 6 3" xfId="1354"/>
    <cellStyle name="20% - akcent 3 11 7" xfId="1355"/>
    <cellStyle name="20% - akcent 3 11 8" xfId="1356"/>
    <cellStyle name="20% - akcent 3 12" xfId="1357"/>
    <cellStyle name="20% - akcent 3 12 2" xfId="1358"/>
    <cellStyle name="20% - akcent 3 12 2 2" xfId="1359"/>
    <cellStyle name="20% - akcent 3 12 2 2 2" xfId="1360"/>
    <cellStyle name="20% - akcent 3 12 2 2 3" xfId="1361"/>
    <cellStyle name="20% - akcent 3 12 2 3" xfId="1362"/>
    <cellStyle name="20% - akcent 3 12 2 4" xfId="1363"/>
    <cellStyle name="20% - akcent 3 12 3" xfId="1364"/>
    <cellStyle name="20% - akcent 3 12 3 2" xfId="1365"/>
    <cellStyle name="20% - akcent 3 12 3 2 2" xfId="1366"/>
    <cellStyle name="20% - akcent 3 12 3 2 3" xfId="1367"/>
    <cellStyle name="20% - akcent 3 12 3 3" xfId="1368"/>
    <cellStyle name="20% - akcent 3 12 3 4" xfId="1369"/>
    <cellStyle name="20% - akcent 3 12 4" xfId="1370"/>
    <cellStyle name="20% - akcent 3 12 5" xfId="1371"/>
    <cellStyle name="20% - akcent 3 12 6" xfId="1372"/>
    <cellStyle name="20% - akcent 3 12 6 2" xfId="1373"/>
    <cellStyle name="20% - akcent 3 12 6 3" xfId="1374"/>
    <cellStyle name="20% - akcent 3 12 7" xfId="1375"/>
    <cellStyle name="20% - akcent 3 12 8" xfId="1376"/>
    <cellStyle name="20% - akcent 3 13" xfId="1377"/>
    <cellStyle name="20% - akcent 3 13 2" xfId="1378"/>
    <cellStyle name="20% - akcent 3 13 2 2" xfId="1379"/>
    <cellStyle name="20% - akcent 3 13 2 2 2" xfId="1380"/>
    <cellStyle name="20% - akcent 3 13 2 2 3" xfId="1381"/>
    <cellStyle name="20% - akcent 3 13 2 3" xfId="1382"/>
    <cellStyle name="20% - akcent 3 13 2 4" xfId="1383"/>
    <cellStyle name="20% - akcent 3 13 3" xfId="1384"/>
    <cellStyle name="20% - akcent 3 13 3 2" xfId="1385"/>
    <cellStyle name="20% - akcent 3 13 3 2 2" xfId="1386"/>
    <cellStyle name="20% - akcent 3 13 3 2 3" xfId="1387"/>
    <cellStyle name="20% - akcent 3 13 3 3" xfId="1388"/>
    <cellStyle name="20% - akcent 3 13 3 4" xfId="1389"/>
    <cellStyle name="20% - akcent 3 13 4" xfId="1390"/>
    <cellStyle name="20% - akcent 3 13 5" xfId="1391"/>
    <cellStyle name="20% - akcent 3 13 6" xfId="1392"/>
    <cellStyle name="20% - akcent 3 13 6 2" xfId="1393"/>
    <cellStyle name="20% - akcent 3 13 6 3" xfId="1394"/>
    <cellStyle name="20% - akcent 3 13 7" xfId="1395"/>
    <cellStyle name="20% - akcent 3 13 8" xfId="1396"/>
    <cellStyle name="20% - akcent 3 14" xfId="1397"/>
    <cellStyle name="20% - akcent 3 14 2" xfId="1398"/>
    <cellStyle name="20% - akcent 3 14 2 2" xfId="1399"/>
    <cellStyle name="20% - akcent 3 14 2 2 2" xfId="1400"/>
    <cellStyle name="20% - akcent 3 14 2 2 3" xfId="1401"/>
    <cellStyle name="20% - akcent 3 14 2 3" xfId="1402"/>
    <cellStyle name="20% - akcent 3 14 2 4" xfId="1403"/>
    <cellStyle name="20% - akcent 3 14 3" xfId="1404"/>
    <cellStyle name="20% - akcent 3 14 3 2" xfId="1405"/>
    <cellStyle name="20% - akcent 3 14 3 2 2" xfId="1406"/>
    <cellStyle name="20% - akcent 3 14 3 2 3" xfId="1407"/>
    <cellStyle name="20% - akcent 3 14 3 3" xfId="1408"/>
    <cellStyle name="20% - akcent 3 14 3 4" xfId="1409"/>
    <cellStyle name="20% - akcent 3 14 4" xfId="1410"/>
    <cellStyle name="20% - akcent 3 14 5" xfId="1411"/>
    <cellStyle name="20% - akcent 3 14 6" xfId="1412"/>
    <cellStyle name="20% - akcent 3 14 6 2" xfId="1413"/>
    <cellStyle name="20% - akcent 3 14 6 3" xfId="1414"/>
    <cellStyle name="20% - akcent 3 14 7" xfId="1415"/>
    <cellStyle name="20% - akcent 3 14 8" xfId="1416"/>
    <cellStyle name="20% - akcent 3 15" xfId="1417"/>
    <cellStyle name="20% - akcent 3 15 2" xfId="1418"/>
    <cellStyle name="20% - akcent 3 15 3" xfId="1419"/>
    <cellStyle name="20% - akcent 3 15 4" xfId="1420"/>
    <cellStyle name="20% - akcent 3 15 4 2" xfId="1421"/>
    <cellStyle name="20% - akcent 3 15 4 3" xfId="1422"/>
    <cellStyle name="20% - akcent 3 15 5" xfId="1423"/>
    <cellStyle name="20% - akcent 3 15 6" xfId="1424"/>
    <cellStyle name="20% - akcent 3 16" xfId="1425"/>
    <cellStyle name="20% - akcent 3 16 2" xfId="1426"/>
    <cellStyle name="20% - akcent 3 16 3" xfId="1427"/>
    <cellStyle name="20% - akcent 3 16 4" xfId="1428"/>
    <cellStyle name="20% - akcent 3 16 4 2" xfId="1429"/>
    <cellStyle name="20% - akcent 3 16 4 3" xfId="1430"/>
    <cellStyle name="20% - akcent 3 16 5" xfId="1431"/>
    <cellStyle name="20% - akcent 3 16 6" xfId="1432"/>
    <cellStyle name="20% - akcent 3 17" xfId="1433"/>
    <cellStyle name="20% - akcent 3 17 2" xfId="1434"/>
    <cellStyle name="20% - akcent 3 17 3" xfId="1435"/>
    <cellStyle name="20% - akcent 3 17 4" xfId="1436"/>
    <cellStyle name="20% - akcent 3 17 4 2" xfId="1437"/>
    <cellStyle name="20% - akcent 3 17 4 3" xfId="1438"/>
    <cellStyle name="20% - akcent 3 17 5" xfId="1439"/>
    <cellStyle name="20% - akcent 3 17 6" xfId="1440"/>
    <cellStyle name="20% - akcent 3 18" xfId="1441"/>
    <cellStyle name="20% - akcent 3 18 2" xfId="1442"/>
    <cellStyle name="20% - akcent 3 18 3" xfId="1443"/>
    <cellStyle name="20% - akcent 3 18 4" xfId="1444"/>
    <cellStyle name="20% - akcent 3 18 4 2" xfId="1445"/>
    <cellStyle name="20% - akcent 3 18 4 3" xfId="1446"/>
    <cellStyle name="20% - akcent 3 18 5" xfId="1447"/>
    <cellStyle name="20% - akcent 3 18 6" xfId="1448"/>
    <cellStyle name="20% - akcent 3 19" xfId="1449"/>
    <cellStyle name="20% - akcent 3 19 2" xfId="1450"/>
    <cellStyle name="20% - akcent 3 19 3" xfId="1451"/>
    <cellStyle name="20% - akcent 3 19 4" xfId="1452"/>
    <cellStyle name="20% - akcent 3 19 4 2" xfId="1453"/>
    <cellStyle name="20% - akcent 3 19 4 3" xfId="1454"/>
    <cellStyle name="20% - akcent 3 19 5" xfId="1455"/>
    <cellStyle name="20% - akcent 3 19 6" xfId="1456"/>
    <cellStyle name="20% - akcent 3 2" xfId="1457"/>
    <cellStyle name="20% - akcent 3 2 10" xfId="1458"/>
    <cellStyle name="20% - akcent 3 2 11" xfId="1459"/>
    <cellStyle name="20% - akcent 3 2 11 2" xfId="1460"/>
    <cellStyle name="20% - akcent 3 2 11 3" xfId="1461"/>
    <cellStyle name="20% - akcent 3 2 12" xfId="1462"/>
    <cellStyle name="20% - akcent 3 2 13" xfId="1463"/>
    <cellStyle name="20% - akcent 3 2 2" xfId="1464"/>
    <cellStyle name="20% - akcent 3 2 2 2" xfId="1465"/>
    <cellStyle name="20% - akcent 3 2 2 2 2" xfId="1466"/>
    <cellStyle name="20% - akcent 3 2 2 2 2 2" xfId="1467"/>
    <cellStyle name="20% - akcent 3 2 2 2 2 3" xfId="1468"/>
    <cellStyle name="20% - akcent 3 2 2 2 3" xfId="1469"/>
    <cellStyle name="20% - akcent 3 2 2 2 4" xfId="1470"/>
    <cellStyle name="20% - akcent 3 2 2 3" xfId="1471"/>
    <cellStyle name="20% - akcent 3 2 2 3 2" xfId="1472"/>
    <cellStyle name="20% - akcent 3 2 2 3 2 2" xfId="1473"/>
    <cellStyle name="20% - akcent 3 2 2 3 2 3" xfId="1474"/>
    <cellStyle name="20% - akcent 3 2 2 3 3" xfId="1475"/>
    <cellStyle name="20% - akcent 3 2 2 3 4" xfId="1476"/>
    <cellStyle name="20% - akcent 3 2 3" xfId="1477"/>
    <cellStyle name="20% - akcent 3 2 4" xfId="1478"/>
    <cellStyle name="20% - akcent 3 2 5" xfId="1479"/>
    <cellStyle name="20% - akcent 3 2 6" xfId="1480"/>
    <cellStyle name="20% - akcent 3 2 7" xfId="1481"/>
    <cellStyle name="20% - akcent 3 2 8" xfId="1482"/>
    <cellStyle name="20% - akcent 3 2 9" xfId="1483"/>
    <cellStyle name="20% - akcent 3 20" xfId="1484"/>
    <cellStyle name="20% - akcent 3 20 2" xfId="1485"/>
    <cellStyle name="20% - akcent 3 20 3" xfId="1486"/>
    <cellStyle name="20% - akcent 3 20 4" xfId="1487"/>
    <cellStyle name="20% - akcent 3 20 4 2" xfId="1488"/>
    <cellStyle name="20% - akcent 3 20 4 3" xfId="1489"/>
    <cellStyle name="20% - akcent 3 20 5" xfId="1490"/>
    <cellStyle name="20% - akcent 3 20 6" xfId="1491"/>
    <cellStyle name="20% - akcent 3 21" xfId="1492"/>
    <cellStyle name="20% - akcent 3 21 2" xfId="1493"/>
    <cellStyle name="20% - akcent 3 21 3" xfId="1494"/>
    <cellStyle name="20% - akcent 3 21 4" xfId="1495"/>
    <cellStyle name="20% - akcent 3 21 4 2" xfId="1496"/>
    <cellStyle name="20% - akcent 3 21 4 3" xfId="1497"/>
    <cellStyle name="20% - akcent 3 21 5" xfId="1498"/>
    <cellStyle name="20% - akcent 3 21 6" xfId="1499"/>
    <cellStyle name="20% - akcent 3 22" xfId="1500"/>
    <cellStyle name="20% - akcent 3 22 2" xfId="1501"/>
    <cellStyle name="20% - akcent 3 22 3" xfId="1502"/>
    <cellStyle name="20% - akcent 3 22 4" xfId="1503"/>
    <cellStyle name="20% - akcent 3 22 4 2" xfId="1504"/>
    <cellStyle name="20% - akcent 3 22 4 3" xfId="1505"/>
    <cellStyle name="20% - akcent 3 22 5" xfId="1506"/>
    <cellStyle name="20% - akcent 3 22 6" xfId="1507"/>
    <cellStyle name="20% - akcent 3 23" xfId="1508"/>
    <cellStyle name="20% - akcent 3 23 2" xfId="1509"/>
    <cellStyle name="20% - akcent 3 23 3" xfId="1510"/>
    <cellStyle name="20% - akcent 3 23 4" xfId="1511"/>
    <cellStyle name="20% - akcent 3 23 4 2" xfId="1512"/>
    <cellStyle name="20% - akcent 3 23 4 3" xfId="1513"/>
    <cellStyle name="20% - akcent 3 23 5" xfId="1514"/>
    <cellStyle name="20% - akcent 3 23 6" xfId="1515"/>
    <cellStyle name="20% - akcent 3 24" xfId="1516"/>
    <cellStyle name="20% - akcent 3 24 2" xfId="1517"/>
    <cellStyle name="20% - akcent 3 24 3" xfId="1518"/>
    <cellStyle name="20% - akcent 3 24 4" xfId="1519"/>
    <cellStyle name="20% - akcent 3 24 4 2" xfId="1520"/>
    <cellStyle name="20% - akcent 3 24 4 3" xfId="1521"/>
    <cellStyle name="20% - akcent 3 24 5" xfId="1522"/>
    <cellStyle name="20% - akcent 3 24 6" xfId="1523"/>
    <cellStyle name="20% - akcent 3 25" xfId="1524"/>
    <cellStyle name="20% - akcent 3 25 2" xfId="1525"/>
    <cellStyle name="20% - akcent 3 25 3" xfId="1526"/>
    <cellStyle name="20% - akcent 3 25 4" xfId="1527"/>
    <cellStyle name="20% - akcent 3 25 4 2" xfId="1528"/>
    <cellStyle name="20% - akcent 3 25 4 3" xfId="1529"/>
    <cellStyle name="20% - akcent 3 25 5" xfId="1530"/>
    <cellStyle name="20% - akcent 3 25 6" xfId="1531"/>
    <cellStyle name="20% - akcent 3 26" xfId="1532"/>
    <cellStyle name="20% - akcent 3 26 2" xfId="1533"/>
    <cellStyle name="20% - akcent 3 26 3" xfId="1534"/>
    <cellStyle name="20% - akcent 3 26 4" xfId="1535"/>
    <cellStyle name="20% - akcent 3 26 4 2" xfId="1536"/>
    <cellStyle name="20% - akcent 3 26 4 3" xfId="1537"/>
    <cellStyle name="20% - akcent 3 26 5" xfId="1538"/>
    <cellStyle name="20% - akcent 3 26 6" xfId="1539"/>
    <cellStyle name="20% - akcent 3 27" xfId="1540"/>
    <cellStyle name="20% - akcent 3 27 2" xfId="1541"/>
    <cellStyle name="20% - akcent 3 27 3" xfId="1542"/>
    <cellStyle name="20% - akcent 3 27 4" xfId="1543"/>
    <cellStyle name="20% - akcent 3 27 4 2" xfId="1544"/>
    <cellStyle name="20% - akcent 3 27 4 3" xfId="1545"/>
    <cellStyle name="20% - akcent 3 27 5" xfId="1546"/>
    <cellStyle name="20% - akcent 3 27 6" xfId="1547"/>
    <cellStyle name="20% - akcent 3 28" xfId="1548"/>
    <cellStyle name="20% - akcent 3 28 2" xfId="1549"/>
    <cellStyle name="20% - akcent 3 28 3" xfId="1550"/>
    <cellStyle name="20% - akcent 3 28 4" xfId="1551"/>
    <cellStyle name="20% - akcent 3 28 4 2" xfId="1552"/>
    <cellStyle name="20% - akcent 3 28 4 3" xfId="1553"/>
    <cellStyle name="20% - akcent 3 28 5" xfId="1554"/>
    <cellStyle name="20% - akcent 3 28 6" xfId="1555"/>
    <cellStyle name="20% - akcent 3 29" xfId="1556"/>
    <cellStyle name="20% - akcent 3 29 2" xfId="1557"/>
    <cellStyle name="20% - akcent 3 29 3" xfId="1558"/>
    <cellStyle name="20% - akcent 3 29 4" xfId="1559"/>
    <cellStyle name="20% - akcent 3 29 4 2" xfId="1560"/>
    <cellStyle name="20% - akcent 3 29 4 3" xfId="1561"/>
    <cellStyle name="20% - akcent 3 29 5" xfId="1562"/>
    <cellStyle name="20% - akcent 3 29 6" xfId="1563"/>
    <cellStyle name="20% - akcent 3 3" xfId="1564"/>
    <cellStyle name="20% - akcent 3 3 2" xfId="1565"/>
    <cellStyle name="20% - akcent 3 3 2 2" xfId="1566"/>
    <cellStyle name="20% - akcent 3 3 2 3" xfId="1567"/>
    <cellStyle name="20% - akcent 3 3 2 4" xfId="1568"/>
    <cellStyle name="20% - akcent 3 3 2 4 2" xfId="1569"/>
    <cellStyle name="20% - akcent 3 3 2 4 3" xfId="1570"/>
    <cellStyle name="20% - akcent 3 3 2 5" xfId="1571"/>
    <cellStyle name="20% - akcent 3 3 2 6" xfId="1572"/>
    <cellStyle name="20% - akcent 3 3 3" xfId="1573"/>
    <cellStyle name="20% - akcent 3 3 3 2" xfId="1574"/>
    <cellStyle name="20% - akcent 3 3 3 3" xfId="1575"/>
    <cellStyle name="20% - akcent 3 3 3 4" xfId="1576"/>
    <cellStyle name="20% - akcent 3 3 3 4 2" xfId="1577"/>
    <cellStyle name="20% - akcent 3 3 3 4 3" xfId="1578"/>
    <cellStyle name="20% - akcent 3 3 3 5" xfId="1579"/>
    <cellStyle name="20% - akcent 3 3 3 6" xfId="1580"/>
    <cellStyle name="20% - akcent 3 3 4" xfId="1581"/>
    <cellStyle name="20% - akcent 3 3 5" xfId="1582"/>
    <cellStyle name="20% - akcent 3 3 6" xfId="1583"/>
    <cellStyle name="20% - akcent 3 3 6 2" xfId="1584"/>
    <cellStyle name="20% - akcent 3 3 6 3" xfId="1585"/>
    <cellStyle name="20% - akcent 3 3 7" xfId="1586"/>
    <cellStyle name="20% - akcent 3 3 8" xfId="1587"/>
    <cellStyle name="20% - akcent 3 30" xfId="1588"/>
    <cellStyle name="20% - akcent 3 30 2" xfId="1589"/>
    <cellStyle name="20% - akcent 3 30 3" xfId="1590"/>
    <cellStyle name="20% - akcent 3 30 4" xfId="1591"/>
    <cellStyle name="20% - akcent 3 30 4 2" xfId="1592"/>
    <cellStyle name="20% - akcent 3 30 4 3" xfId="1593"/>
    <cellStyle name="20% - akcent 3 30 5" xfId="1594"/>
    <cellStyle name="20% - akcent 3 30 6" xfId="1595"/>
    <cellStyle name="20% - akcent 3 31" xfId="1596"/>
    <cellStyle name="20% - akcent 3 31 2" xfId="1597"/>
    <cellStyle name="20% - akcent 3 31 3" xfId="1598"/>
    <cellStyle name="20% - akcent 3 31 4" xfId="1599"/>
    <cellStyle name="20% - akcent 3 31 4 2" xfId="1600"/>
    <cellStyle name="20% - akcent 3 31 4 3" xfId="1601"/>
    <cellStyle name="20% - akcent 3 31 5" xfId="1602"/>
    <cellStyle name="20% - akcent 3 31 6" xfId="1603"/>
    <cellStyle name="20% - akcent 3 32" xfId="1604"/>
    <cellStyle name="20% - akcent 3 32 2" xfId="1605"/>
    <cellStyle name="20% - akcent 3 32 3" xfId="1606"/>
    <cellStyle name="20% - akcent 3 32 4" xfId="1607"/>
    <cellStyle name="20% - akcent 3 32 4 2" xfId="1608"/>
    <cellStyle name="20% - akcent 3 32 4 3" xfId="1609"/>
    <cellStyle name="20% - akcent 3 32 5" xfId="1610"/>
    <cellStyle name="20% - akcent 3 32 6" xfId="1611"/>
    <cellStyle name="20% - akcent 3 33" xfId="1612"/>
    <cellStyle name="20% - akcent 3 33 2" xfId="1613"/>
    <cellStyle name="20% - akcent 3 33 2 2" xfId="1614"/>
    <cellStyle name="20% - akcent 3 33 2 3" xfId="1615"/>
    <cellStyle name="20% - akcent 3 33 3" xfId="1616"/>
    <cellStyle name="20% - akcent 3 33 4" xfId="1617"/>
    <cellStyle name="20% - akcent 3 34" xfId="1618"/>
    <cellStyle name="20% - akcent 3 34 2" xfId="1619"/>
    <cellStyle name="20% - akcent 3 34 2 2" xfId="1620"/>
    <cellStyle name="20% - akcent 3 34 2 3" xfId="1621"/>
    <cellStyle name="20% - akcent 3 34 3" xfId="1622"/>
    <cellStyle name="20% - akcent 3 34 4" xfId="1623"/>
    <cellStyle name="20% - akcent 3 35" xfId="1624"/>
    <cellStyle name="20% - akcent 3 35 2" xfId="1625"/>
    <cellStyle name="20% - akcent 3 35 2 2" xfId="1626"/>
    <cellStyle name="20% - akcent 3 35 2 3" xfId="1627"/>
    <cellStyle name="20% - akcent 3 35 3" xfId="1628"/>
    <cellStyle name="20% - akcent 3 35 4" xfId="1629"/>
    <cellStyle name="20% - akcent 3 36" xfId="1630"/>
    <cellStyle name="20% - akcent 3 36 2" xfId="1631"/>
    <cellStyle name="20% - akcent 3 36 2 2" xfId="1632"/>
    <cellStyle name="20% - akcent 3 36 2 3" xfId="1633"/>
    <cellStyle name="20% - akcent 3 36 3" xfId="1634"/>
    <cellStyle name="20% - akcent 3 36 4" xfId="1635"/>
    <cellStyle name="20% - akcent 3 37" xfId="1636"/>
    <cellStyle name="20% - akcent 3 37 2" xfId="1637"/>
    <cellStyle name="20% - akcent 3 37 2 2" xfId="1638"/>
    <cellStyle name="20% - akcent 3 37 2 3" xfId="1639"/>
    <cellStyle name="20% - akcent 3 37 3" xfId="1640"/>
    <cellStyle name="20% - akcent 3 37 4" xfId="1641"/>
    <cellStyle name="20% - akcent 3 38" xfId="1642"/>
    <cellStyle name="20% - akcent 3 38 2" xfId="1643"/>
    <cellStyle name="20% - akcent 3 38 2 2" xfId="1644"/>
    <cellStyle name="20% - akcent 3 38 2 3" xfId="1645"/>
    <cellStyle name="20% - akcent 3 38 3" xfId="1646"/>
    <cellStyle name="20% - akcent 3 38 4" xfId="1647"/>
    <cellStyle name="20% - akcent 3 39" xfId="1648"/>
    <cellStyle name="20% - akcent 3 39 2" xfId="1649"/>
    <cellStyle name="20% - akcent 3 39 2 2" xfId="1650"/>
    <cellStyle name="20% - akcent 3 39 2 3" xfId="1651"/>
    <cellStyle name="20% - akcent 3 39 3" xfId="1652"/>
    <cellStyle name="20% - akcent 3 39 4" xfId="1653"/>
    <cellStyle name="20% - akcent 3 4" xfId="1654"/>
    <cellStyle name="20% - akcent 3 4 2" xfId="1655"/>
    <cellStyle name="20% - akcent 3 4 2 2" xfId="1656"/>
    <cellStyle name="20% - akcent 3 4 2 3" xfId="1657"/>
    <cellStyle name="20% - akcent 3 4 2 4" xfId="1658"/>
    <cellStyle name="20% - akcent 3 4 2 4 2" xfId="1659"/>
    <cellStyle name="20% - akcent 3 4 2 4 3" xfId="1660"/>
    <cellStyle name="20% - akcent 3 4 2 5" xfId="1661"/>
    <cellStyle name="20% - akcent 3 4 2 6" xfId="1662"/>
    <cellStyle name="20% - akcent 3 4 3" xfId="1663"/>
    <cellStyle name="20% - akcent 3 4 3 2" xfId="1664"/>
    <cellStyle name="20% - akcent 3 4 3 2 2" xfId="1665"/>
    <cellStyle name="20% - akcent 3 4 3 2 3" xfId="1666"/>
    <cellStyle name="20% - akcent 3 4 3 3" xfId="1667"/>
    <cellStyle name="20% - akcent 3 4 3 4" xfId="1668"/>
    <cellStyle name="20% - akcent 3 4 4" xfId="1669"/>
    <cellStyle name="20% - akcent 3 4 5" xfId="1670"/>
    <cellStyle name="20% - akcent 3 4 6" xfId="1671"/>
    <cellStyle name="20% - akcent 3 4 6 2" xfId="1672"/>
    <cellStyle name="20% - akcent 3 4 6 3" xfId="1673"/>
    <cellStyle name="20% - akcent 3 4 7" xfId="1674"/>
    <cellStyle name="20% - akcent 3 4 8" xfId="1675"/>
    <cellStyle name="20% - akcent 3 40" xfId="1676"/>
    <cellStyle name="20% - akcent 3 40 2" xfId="1677"/>
    <cellStyle name="20% - akcent 3 40 2 2" xfId="1678"/>
    <cellStyle name="20% - akcent 3 40 2 3" xfId="1679"/>
    <cellStyle name="20% - akcent 3 40 3" xfId="1680"/>
    <cellStyle name="20% - akcent 3 40 4" xfId="1681"/>
    <cellStyle name="20% - akcent 3 41" xfId="1682"/>
    <cellStyle name="20% - akcent 3 41 2" xfId="1683"/>
    <cellStyle name="20% - akcent 3 41 2 2" xfId="1684"/>
    <cellStyle name="20% - akcent 3 41 2 3" xfId="1685"/>
    <cellStyle name="20% - akcent 3 41 3" xfId="1686"/>
    <cellStyle name="20% - akcent 3 41 4" xfId="1687"/>
    <cellStyle name="20% - akcent 3 42" xfId="1688"/>
    <cellStyle name="20% - akcent 3 42 2" xfId="1689"/>
    <cellStyle name="20% - akcent 3 42 2 2" xfId="1690"/>
    <cellStyle name="20% - akcent 3 42 2 3" xfId="1691"/>
    <cellStyle name="20% - akcent 3 42 3" xfId="1692"/>
    <cellStyle name="20% - akcent 3 42 4" xfId="1693"/>
    <cellStyle name="20% - akcent 3 43" xfId="1694"/>
    <cellStyle name="20% - akcent 3 43 2" xfId="1695"/>
    <cellStyle name="20% - akcent 3 43 2 2" xfId="1696"/>
    <cellStyle name="20% - akcent 3 43 2 3" xfId="1697"/>
    <cellStyle name="20% - akcent 3 43 3" xfId="1698"/>
    <cellStyle name="20% - akcent 3 43 4" xfId="1699"/>
    <cellStyle name="20% - akcent 3 44" xfId="1700"/>
    <cellStyle name="20% - akcent 3 44 2" xfId="1701"/>
    <cellStyle name="20% - akcent 3 44 2 2" xfId="1702"/>
    <cellStyle name="20% - akcent 3 44 2 3" xfId="1703"/>
    <cellStyle name="20% - akcent 3 44 3" xfId="1704"/>
    <cellStyle name="20% - akcent 3 44 4" xfId="1705"/>
    <cellStyle name="20% - akcent 3 45" xfId="1706"/>
    <cellStyle name="20% - akcent 3 45 2" xfId="1707"/>
    <cellStyle name="20% - akcent 3 45 2 2" xfId="1708"/>
    <cellStyle name="20% - akcent 3 45 2 3" xfId="1709"/>
    <cellStyle name="20% - akcent 3 45 3" xfId="1710"/>
    <cellStyle name="20% - akcent 3 45 4" xfId="1711"/>
    <cellStyle name="20% - akcent 3 46" xfId="1712"/>
    <cellStyle name="20% - akcent 3 46 2" xfId="1713"/>
    <cellStyle name="20% - akcent 3 46 2 2" xfId="1714"/>
    <cellStyle name="20% - akcent 3 46 2 3" xfId="1715"/>
    <cellStyle name="20% - akcent 3 46 3" xfId="1716"/>
    <cellStyle name="20% - akcent 3 46 4" xfId="1717"/>
    <cellStyle name="20% - akcent 3 47" xfId="1718"/>
    <cellStyle name="20% - akcent 3 47 2" xfId="1719"/>
    <cellStyle name="20% - akcent 3 47 2 2" xfId="1720"/>
    <cellStyle name="20% - akcent 3 47 2 3" xfId="1721"/>
    <cellStyle name="20% - akcent 3 47 3" xfId="1722"/>
    <cellStyle name="20% - akcent 3 47 4" xfId="1723"/>
    <cellStyle name="20% - akcent 3 48" xfId="1724"/>
    <cellStyle name="20% - akcent 3 48 2" xfId="1725"/>
    <cellStyle name="20% - akcent 3 48 2 2" xfId="1726"/>
    <cellStyle name="20% - akcent 3 48 2 3" xfId="1727"/>
    <cellStyle name="20% - akcent 3 48 3" xfId="1728"/>
    <cellStyle name="20% - akcent 3 48 4" xfId="1729"/>
    <cellStyle name="20% - akcent 3 49" xfId="1730"/>
    <cellStyle name="20% - akcent 3 49 2" xfId="1731"/>
    <cellStyle name="20% - akcent 3 49 2 2" xfId="1732"/>
    <cellStyle name="20% - akcent 3 49 2 3" xfId="1733"/>
    <cellStyle name="20% - akcent 3 49 3" xfId="1734"/>
    <cellStyle name="20% - akcent 3 49 4" xfId="1735"/>
    <cellStyle name="20% - akcent 3 5" xfId="1736"/>
    <cellStyle name="20% - akcent 3 5 2" xfId="1737"/>
    <cellStyle name="20% - akcent 3 5 2 2" xfId="1738"/>
    <cellStyle name="20% - akcent 3 5 2 2 2" xfId="1739"/>
    <cellStyle name="20% - akcent 3 5 2 2 3" xfId="1740"/>
    <cellStyle name="20% - akcent 3 5 2 3" xfId="1741"/>
    <cellStyle name="20% - akcent 3 5 2 4" xfId="1742"/>
    <cellStyle name="20% - akcent 3 5 3" xfId="1743"/>
    <cellStyle name="20% - akcent 3 5 3 2" xfId="1744"/>
    <cellStyle name="20% - akcent 3 5 3 2 2" xfId="1745"/>
    <cellStyle name="20% - akcent 3 5 3 2 3" xfId="1746"/>
    <cellStyle name="20% - akcent 3 5 3 3" xfId="1747"/>
    <cellStyle name="20% - akcent 3 5 3 4" xfId="1748"/>
    <cellStyle name="20% - akcent 3 5 4" xfId="1749"/>
    <cellStyle name="20% - akcent 3 5 5" xfId="1750"/>
    <cellStyle name="20% - akcent 3 5 6" xfId="1751"/>
    <cellStyle name="20% - akcent 3 5 6 2" xfId="1752"/>
    <cellStyle name="20% - akcent 3 5 6 3" xfId="1753"/>
    <cellStyle name="20% - akcent 3 5 7" xfId="1754"/>
    <cellStyle name="20% - akcent 3 5 8" xfId="1755"/>
    <cellStyle name="20% - akcent 3 50" xfId="1756"/>
    <cellStyle name="20% - akcent 3 50 2" xfId="1757"/>
    <cellStyle name="20% - akcent 3 50 2 2" xfId="1758"/>
    <cellStyle name="20% - akcent 3 50 2 3" xfId="1759"/>
    <cellStyle name="20% - akcent 3 50 3" xfId="1760"/>
    <cellStyle name="20% - akcent 3 50 4" xfId="1761"/>
    <cellStyle name="20% - akcent 3 51" xfId="1762"/>
    <cellStyle name="20% - akcent 3 51 2" xfId="1763"/>
    <cellStyle name="20% - akcent 3 51 2 2" xfId="1764"/>
    <cellStyle name="20% - akcent 3 51 2 3" xfId="1765"/>
    <cellStyle name="20% - akcent 3 51 3" xfId="1766"/>
    <cellStyle name="20% - akcent 3 51 4" xfId="1767"/>
    <cellStyle name="20% - akcent 3 52" xfId="1768"/>
    <cellStyle name="20% - akcent 3 52 2" xfId="1769"/>
    <cellStyle name="20% - akcent 3 52 2 2" xfId="1770"/>
    <cellStyle name="20% - akcent 3 52 2 3" xfId="1771"/>
    <cellStyle name="20% - akcent 3 52 3" xfId="1772"/>
    <cellStyle name="20% - akcent 3 52 4" xfId="1773"/>
    <cellStyle name="20% - akcent 3 53" xfId="1774"/>
    <cellStyle name="20% - akcent 3 53 2" xfId="1775"/>
    <cellStyle name="20% - akcent 3 53 2 2" xfId="1776"/>
    <cellStyle name="20% - akcent 3 53 2 3" xfId="1777"/>
    <cellStyle name="20% - akcent 3 53 3" xfId="1778"/>
    <cellStyle name="20% - akcent 3 53 4" xfId="1779"/>
    <cellStyle name="20% - akcent 3 54" xfId="1780"/>
    <cellStyle name="20% - akcent 3 54 2" xfId="1781"/>
    <cellStyle name="20% - akcent 3 54 2 2" xfId="1782"/>
    <cellStyle name="20% - akcent 3 54 2 3" xfId="1783"/>
    <cellStyle name="20% - akcent 3 54 3" xfId="1784"/>
    <cellStyle name="20% - akcent 3 54 4" xfId="1785"/>
    <cellStyle name="20% - akcent 3 55" xfId="1786"/>
    <cellStyle name="20% - akcent 3 55 2" xfId="1787"/>
    <cellStyle name="20% - akcent 3 55 2 2" xfId="1788"/>
    <cellStyle name="20% - akcent 3 55 2 3" xfId="1789"/>
    <cellStyle name="20% - akcent 3 55 3" xfId="1790"/>
    <cellStyle name="20% - akcent 3 55 4" xfId="1791"/>
    <cellStyle name="20% - akcent 3 56" xfId="1792"/>
    <cellStyle name="20% - akcent 3 56 2" xfId="1793"/>
    <cellStyle name="20% - akcent 3 56 2 2" xfId="1794"/>
    <cellStyle name="20% - akcent 3 56 2 3" xfId="1795"/>
    <cellStyle name="20% - akcent 3 56 3" xfId="1796"/>
    <cellStyle name="20% - akcent 3 56 4" xfId="1797"/>
    <cellStyle name="20% - akcent 3 57" xfId="1798"/>
    <cellStyle name="20% - akcent 3 57 2" xfId="1799"/>
    <cellStyle name="20% - akcent 3 57 2 2" xfId="1800"/>
    <cellStyle name="20% - akcent 3 57 2 3" xfId="1801"/>
    <cellStyle name="20% - akcent 3 57 3" xfId="1802"/>
    <cellStyle name="20% - akcent 3 57 4" xfId="1803"/>
    <cellStyle name="20% - akcent 3 58" xfId="1804"/>
    <cellStyle name="20% - akcent 3 58 2" xfId="1805"/>
    <cellStyle name="20% - akcent 3 58 2 2" xfId="1806"/>
    <cellStyle name="20% - akcent 3 58 2 3" xfId="1807"/>
    <cellStyle name="20% - akcent 3 58 3" xfId="1808"/>
    <cellStyle name="20% - akcent 3 58 4" xfId="1809"/>
    <cellStyle name="20% - akcent 3 59" xfId="1810"/>
    <cellStyle name="20% - akcent 3 59 2" xfId="1811"/>
    <cellStyle name="20% - akcent 3 59 2 2" xfId="1812"/>
    <cellStyle name="20% - akcent 3 59 2 3" xfId="1813"/>
    <cellStyle name="20% - akcent 3 59 3" xfId="1814"/>
    <cellStyle name="20% - akcent 3 59 4" xfId="1815"/>
    <cellStyle name="20% - akcent 3 6" xfId="1816"/>
    <cellStyle name="20% - akcent 3 6 2" xfId="1817"/>
    <cellStyle name="20% - akcent 3 6 2 2" xfId="1818"/>
    <cellStyle name="20% - akcent 3 6 2 2 2" xfId="1819"/>
    <cellStyle name="20% - akcent 3 6 2 2 3" xfId="1820"/>
    <cellStyle name="20% - akcent 3 6 2 3" xfId="1821"/>
    <cellStyle name="20% - akcent 3 6 2 4" xfId="1822"/>
    <cellStyle name="20% - akcent 3 6 3" xfId="1823"/>
    <cellStyle name="20% - akcent 3 6 3 2" xfId="1824"/>
    <cellStyle name="20% - akcent 3 6 3 2 2" xfId="1825"/>
    <cellStyle name="20% - akcent 3 6 3 2 3" xfId="1826"/>
    <cellStyle name="20% - akcent 3 6 3 3" xfId="1827"/>
    <cellStyle name="20% - akcent 3 6 3 4" xfId="1828"/>
    <cellStyle name="20% - akcent 3 6 4" xfId="1829"/>
    <cellStyle name="20% - akcent 3 6 5" xfId="1830"/>
    <cellStyle name="20% - akcent 3 6 6" xfId="1831"/>
    <cellStyle name="20% - akcent 3 6 6 2" xfId="1832"/>
    <cellStyle name="20% - akcent 3 6 6 3" xfId="1833"/>
    <cellStyle name="20% - akcent 3 6 7" xfId="1834"/>
    <cellStyle name="20% - akcent 3 6 8" xfId="1835"/>
    <cellStyle name="20% - akcent 3 60" xfId="1836"/>
    <cellStyle name="20% - akcent 3 60 2" xfId="1837"/>
    <cellStyle name="20% - akcent 3 60 2 2" xfId="1838"/>
    <cellStyle name="20% - akcent 3 60 2 3" xfId="1839"/>
    <cellStyle name="20% - akcent 3 60 3" xfId="1840"/>
    <cellStyle name="20% - akcent 3 60 4" xfId="1841"/>
    <cellStyle name="20% - akcent 3 61" xfId="1842"/>
    <cellStyle name="20% - akcent 3 61 2" xfId="1843"/>
    <cellStyle name="20% - akcent 3 61 2 2" xfId="1844"/>
    <cellStyle name="20% - akcent 3 61 2 3" xfId="1845"/>
    <cellStyle name="20% - akcent 3 61 3" xfId="1846"/>
    <cellStyle name="20% - akcent 3 61 4" xfId="1847"/>
    <cellStyle name="20% - akcent 3 62" xfId="1848"/>
    <cellStyle name="20% - akcent 3 62 2" xfId="1849"/>
    <cellStyle name="20% - akcent 3 62 2 2" xfId="1850"/>
    <cellStyle name="20% - akcent 3 62 2 3" xfId="1851"/>
    <cellStyle name="20% - akcent 3 62 3" xfId="1852"/>
    <cellStyle name="20% - akcent 3 62 4" xfId="1853"/>
    <cellStyle name="20% - akcent 3 63" xfId="1854"/>
    <cellStyle name="20% - akcent 3 63 2" xfId="1855"/>
    <cellStyle name="20% - akcent 3 63 2 2" xfId="1856"/>
    <cellStyle name="20% - akcent 3 63 2 3" xfId="1857"/>
    <cellStyle name="20% - akcent 3 63 3" xfId="1858"/>
    <cellStyle name="20% - akcent 3 63 4" xfId="1859"/>
    <cellStyle name="20% - akcent 3 64" xfId="1860"/>
    <cellStyle name="20% - akcent 3 64 2" xfId="1861"/>
    <cellStyle name="20% - akcent 3 64 2 2" xfId="1862"/>
    <cellStyle name="20% - akcent 3 64 2 3" xfId="1863"/>
    <cellStyle name="20% - akcent 3 64 3" xfId="1864"/>
    <cellStyle name="20% - akcent 3 64 4" xfId="1865"/>
    <cellStyle name="20% - akcent 3 65" xfId="1866"/>
    <cellStyle name="20% - akcent 3 65 2" xfId="1867"/>
    <cellStyle name="20% - akcent 3 65 2 2" xfId="1868"/>
    <cellStyle name="20% - akcent 3 65 2 3" xfId="1869"/>
    <cellStyle name="20% - akcent 3 65 3" xfId="1870"/>
    <cellStyle name="20% - akcent 3 65 4" xfId="1871"/>
    <cellStyle name="20% - akcent 3 66" xfId="1872"/>
    <cellStyle name="20% - akcent 3 66 2" xfId="1873"/>
    <cellStyle name="20% - akcent 3 66 2 2" xfId="1874"/>
    <cellStyle name="20% - akcent 3 66 2 3" xfId="1875"/>
    <cellStyle name="20% - akcent 3 66 3" xfId="1876"/>
    <cellStyle name="20% - akcent 3 66 4" xfId="1877"/>
    <cellStyle name="20% - akcent 3 67" xfId="1878"/>
    <cellStyle name="20% - akcent 3 67 2" xfId="1879"/>
    <cellStyle name="20% - akcent 3 67 2 2" xfId="1880"/>
    <cellStyle name="20% - akcent 3 67 2 3" xfId="1881"/>
    <cellStyle name="20% - akcent 3 67 3" xfId="1882"/>
    <cellStyle name="20% - akcent 3 67 4" xfId="1883"/>
    <cellStyle name="20% - akcent 3 68" xfId="1884"/>
    <cellStyle name="20% - akcent 3 68 2" xfId="1885"/>
    <cellStyle name="20% - akcent 3 68 2 2" xfId="1886"/>
    <cellStyle name="20% - akcent 3 68 2 3" xfId="1887"/>
    <cellStyle name="20% - akcent 3 68 3" xfId="1888"/>
    <cellStyle name="20% - akcent 3 68 4" xfId="1889"/>
    <cellStyle name="20% - akcent 3 69" xfId="1890"/>
    <cellStyle name="20% - akcent 3 69 2" xfId="1891"/>
    <cellStyle name="20% - akcent 3 69 2 2" xfId="1892"/>
    <cellStyle name="20% - akcent 3 69 2 3" xfId="1893"/>
    <cellStyle name="20% - akcent 3 69 3" xfId="1894"/>
    <cellStyle name="20% - akcent 3 69 4" xfId="1895"/>
    <cellStyle name="20% - akcent 3 7" xfId="1896"/>
    <cellStyle name="20% - akcent 3 7 2" xfId="1897"/>
    <cellStyle name="20% - akcent 3 7 2 2" xfId="1898"/>
    <cellStyle name="20% - akcent 3 7 2 2 2" xfId="1899"/>
    <cellStyle name="20% - akcent 3 7 2 2 3" xfId="1900"/>
    <cellStyle name="20% - akcent 3 7 2 3" xfId="1901"/>
    <cellStyle name="20% - akcent 3 7 2 4" xfId="1902"/>
    <cellStyle name="20% - akcent 3 7 3" xfId="1903"/>
    <cellStyle name="20% - akcent 3 7 3 2" xfId="1904"/>
    <cellStyle name="20% - akcent 3 7 3 2 2" xfId="1905"/>
    <cellStyle name="20% - akcent 3 7 3 2 3" xfId="1906"/>
    <cellStyle name="20% - akcent 3 7 3 3" xfId="1907"/>
    <cellStyle name="20% - akcent 3 7 3 4" xfId="1908"/>
    <cellStyle name="20% - akcent 3 7 4" xfId="1909"/>
    <cellStyle name="20% - akcent 3 7 5" xfId="1910"/>
    <cellStyle name="20% - akcent 3 7 6" xfId="1911"/>
    <cellStyle name="20% - akcent 3 7 6 2" xfId="1912"/>
    <cellStyle name="20% - akcent 3 7 6 3" xfId="1913"/>
    <cellStyle name="20% - akcent 3 7 7" xfId="1914"/>
    <cellStyle name="20% - akcent 3 7 8" xfId="1915"/>
    <cellStyle name="20% - akcent 3 70" xfId="1916"/>
    <cellStyle name="20% - akcent 3 70 2" xfId="1917"/>
    <cellStyle name="20% - akcent 3 70 2 2" xfId="1918"/>
    <cellStyle name="20% - akcent 3 70 2 3" xfId="1919"/>
    <cellStyle name="20% - akcent 3 70 3" xfId="1920"/>
    <cellStyle name="20% - akcent 3 70 4" xfId="1921"/>
    <cellStyle name="20% - akcent 3 71" xfId="1922"/>
    <cellStyle name="20% - akcent 3 71 2" xfId="1923"/>
    <cellStyle name="20% - akcent 3 71 2 2" xfId="1924"/>
    <cellStyle name="20% - akcent 3 71 2 3" xfId="1925"/>
    <cellStyle name="20% - akcent 3 71 3" xfId="1926"/>
    <cellStyle name="20% - akcent 3 71 4" xfId="1927"/>
    <cellStyle name="20% - akcent 3 72" xfId="1928"/>
    <cellStyle name="20% - akcent 3 72 2" xfId="1929"/>
    <cellStyle name="20% - akcent 3 72 2 2" xfId="1930"/>
    <cellStyle name="20% - akcent 3 72 2 3" xfId="1931"/>
    <cellStyle name="20% - akcent 3 72 3" xfId="1932"/>
    <cellStyle name="20% - akcent 3 72 4" xfId="1933"/>
    <cellStyle name="20% - akcent 3 73" xfId="1934"/>
    <cellStyle name="20% - akcent 3 8" xfId="1935"/>
    <cellStyle name="20% - akcent 3 8 2" xfId="1936"/>
    <cellStyle name="20% - akcent 3 8 2 2" xfId="1937"/>
    <cellStyle name="20% - akcent 3 8 2 2 2" xfId="1938"/>
    <cellStyle name="20% - akcent 3 8 2 2 3" xfId="1939"/>
    <cellStyle name="20% - akcent 3 8 2 3" xfId="1940"/>
    <cellStyle name="20% - akcent 3 8 2 4" xfId="1941"/>
    <cellStyle name="20% - akcent 3 8 3" xfId="1942"/>
    <cellStyle name="20% - akcent 3 8 3 2" xfId="1943"/>
    <cellStyle name="20% - akcent 3 8 3 2 2" xfId="1944"/>
    <cellStyle name="20% - akcent 3 8 3 2 3" xfId="1945"/>
    <cellStyle name="20% - akcent 3 8 3 3" xfId="1946"/>
    <cellStyle name="20% - akcent 3 8 3 4" xfId="1947"/>
    <cellStyle name="20% - akcent 3 8 4" xfId="1948"/>
    <cellStyle name="20% - akcent 3 8 5" xfId="1949"/>
    <cellStyle name="20% - akcent 3 8 6" xfId="1950"/>
    <cellStyle name="20% - akcent 3 8 6 2" xfId="1951"/>
    <cellStyle name="20% - akcent 3 8 6 3" xfId="1952"/>
    <cellStyle name="20% - akcent 3 8 7" xfId="1953"/>
    <cellStyle name="20% - akcent 3 8 8" xfId="1954"/>
    <cellStyle name="20% - akcent 3 9" xfId="1955"/>
    <cellStyle name="20% - akcent 3 9 2" xfId="1956"/>
    <cellStyle name="20% - akcent 3 9 2 2" xfId="1957"/>
    <cellStyle name="20% - akcent 3 9 2 2 2" xfId="1958"/>
    <cellStyle name="20% - akcent 3 9 2 2 3" xfId="1959"/>
    <cellStyle name="20% - akcent 3 9 2 3" xfId="1960"/>
    <cellStyle name="20% - akcent 3 9 2 4" xfId="1961"/>
    <cellStyle name="20% - akcent 3 9 3" xfId="1962"/>
    <cellStyle name="20% - akcent 3 9 3 2" xfId="1963"/>
    <cellStyle name="20% - akcent 3 9 3 2 2" xfId="1964"/>
    <cellStyle name="20% - akcent 3 9 3 2 3" xfId="1965"/>
    <cellStyle name="20% - akcent 3 9 3 3" xfId="1966"/>
    <cellStyle name="20% - akcent 3 9 3 4" xfId="1967"/>
    <cellStyle name="20% - akcent 3 9 4" xfId="1968"/>
    <cellStyle name="20% - akcent 3 9 5" xfId="1969"/>
    <cellStyle name="20% - akcent 3 9 6" xfId="1970"/>
    <cellStyle name="20% - akcent 3 9 6 2" xfId="1971"/>
    <cellStyle name="20% - akcent 3 9 6 3" xfId="1972"/>
    <cellStyle name="20% - akcent 3 9 7" xfId="1973"/>
    <cellStyle name="20% - akcent 3 9 8" xfId="1974"/>
    <cellStyle name="20% - akcent 4 10" xfId="1975"/>
    <cellStyle name="20% - akcent 4 10 2" xfId="1976"/>
    <cellStyle name="20% - akcent 4 10 2 2" xfId="1977"/>
    <cellStyle name="20% - akcent 4 10 2 2 2" xfId="1978"/>
    <cellStyle name="20% - akcent 4 10 2 2 3" xfId="1979"/>
    <cellStyle name="20% - akcent 4 10 2 3" xfId="1980"/>
    <cellStyle name="20% - akcent 4 10 2 4" xfId="1981"/>
    <cellStyle name="20% - akcent 4 10 3" xfId="1982"/>
    <cellStyle name="20% - akcent 4 10 3 2" xfId="1983"/>
    <cellStyle name="20% - akcent 4 10 3 2 2" xfId="1984"/>
    <cellStyle name="20% - akcent 4 10 3 2 3" xfId="1985"/>
    <cellStyle name="20% - akcent 4 10 3 3" xfId="1986"/>
    <cellStyle name="20% - akcent 4 10 3 4" xfId="1987"/>
    <cellStyle name="20% - akcent 4 10 4" xfId="1988"/>
    <cellStyle name="20% - akcent 4 10 5" xfId="1989"/>
    <cellStyle name="20% - akcent 4 10 6" xfId="1990"/>
    <cellStyle name="20% - akcent 4 10 6 2" xfId="1991"/>
    <cellStyle name="20% - akcent 4 10 6 3" xfId="1992"/>
    <cellStyle name="20% - akcent 4 10 7" xfId="1993"/>
    <cellStyle name="20% - akcent 4 10 8" xfId="1994"/>
    <cellStyle name="20% - akcent 4 11" xfId="1995"/>
    <cellStyle name="20% - akcent 4 11 2" xfId="1996"/>
    <cellStyle name="20% - akcent 4 11 2 2" xfId="1997"/>
    <cellStyle name="20% - akcent 4 11 2 2 2" xfId="1998"/>
    <cellStyle name="20% - akcent 4 11 2 2 3" xfId="1999"/>
    <cellStyle name="20% - akcent 4 11 2 3" xfId="2000"/>
    <cellStyle name="20% - akcent 4 11 2 4" xfId="2001"/>
    <cellStyle name="20% - akcent 4 11 3" xfId="2002"/>
    <cellStyle name="20% - akcent 4 11 3 2" xfId="2003"/>
    <cellStyle name="20% - akcent 4 11 3 2 2" xfId="2004"/>
    <cellStyle name="20% - akcent 4 11 3 2 3" xfId="2005"/>
    <cellStyle name="20% - akcent 4 11 3 3" xfId="2006"/>
    <cellStyle name="20% - akcent 4 11 3 4" xfId="2007"/>
    <cellStyle name="20% - akcent 4 11 4" xfId="2008"/>
    <cellStyle name="20% - akcent 4 11 5" xfId="2009"/>
    <cellStyle name="20% - akcent 4 11 6" xfId="2010"/>
    <cellStyle name="20% - akcent 4 11 6 2" xfId="2011"/>
    <cellStyle name="20% - akcent 4 11 6 3" xfId="2012"/>
    <cellStyle name="20% - akcent 4 11 7" xfId="2013"/>
    <cellStyle name="20% - akcent 4 11 8" xfId="2014"/>
    <cellStyle name="20% - akcent 4 12" xfId="2015"/>
    <cellStyle name="20% - akcent 4 12 2" xfId="2016"/>
    <cellStyle name="20% - akcent 4 12 2 2" xfId="2017"/>
    <cellStyle name="20% - akcent 4 12 2 2 2" xfId="2018"/>
    <cellStyle name="20% - akcent 4 12 2 2 3" xfId="2019"/>
    <cellStyle name="20% - akcent 4 12 2 3" xfId="2020"/>
    <cellStyle name="20% - akcent 4 12 2 4" xfId="2021"/>
    <cellStyle name="20% - akcent 4 12 3" xfId="2022"/>
    <cellStyle name="20% - akcent 4 12 3 2" xfId="2023"/>
    <cellStyle name="20% - akcent 4 12 3 2 2" xfId="2024"/>
    <cellStyle name="20% - akcent 4 12 3 2 3" xfId="2025"/>
    <cellStyle name="20% - akcent 4 12 3 3" xfId="2026"/>
    <cellStyle name="20% - akcent 4 12 3 4" xfId="2027"/>
    <cellStyle name="20% - akcent 4 12 4" xfId="2028"/>
    <cellStyle name="20% - akcent 4 12 5" xfId="2029"/>
    <cellStyle name="20% - akcent 4 12 6" xfId="2030"/>
    <cellStyle name="20% - akcent 4 12 6 2" xfId="2031"/>
    <cellStyle name="20% - akcent 4 12 6 3" xfId="2032"/>
    <cellStyle name="20% - akcent 4 12 7" xfId="2033"/>
    <cellStyle name="20% - akcent 4 12 8" xfId="2034"/>
    <cellStyle name="20% - akcent 4 13" xfId="2035"/>
    <cellStyle name="20% - akcent 4 13 2" xfId="2036"/>
    <cellStyle name="20% - akcent 4 13 2 2" xfId="2037"/>
    <cellStyle name="20% - akcent 4 13 2 2 2" xfId="2038"/>
    <cellStyle name="20% - akcent 4 13 2 2 3" xfId="2039"/>
    <cellStyle name="20% - akcent 4 13 2 3" xfId="2040"/>
    <cellStyle name="20% - akcent 4 13 2 4" xfId="2041"/>
    <cellStyle name="20% - akcent 4 13 3" xfId="2042"/>
    <cellStyle name="20% - akcent 4 13 3 2" xfId="2043"/>
    <cellStyle name="20% - akcent 4 13 3 2 2" xfId="2044"/>
    <cellStyle name="20% - akcent 4 13 3 2 3" xfId="2045"/>
    <cellStyle name="20% - akcent 4 13 3 3" xfId="2046"/>
    <cellStyle name="20% - akcent 4 13 3 4" xfId="2047"/>
    <cellStyle name="20% - akcent 4 13 4" xfId="2048"/>
    <cellStyle name="20% - akcent 4 13 5" xfId="2049"/>
    <cellStyle name="20% - akcent 4 13 6" xfId="2050"/>
    <cellStyle name="20% - akcent 4 13 6 2" xfId="2051"/>
    <cellStyle name="20% - akcent 4 13 6 3" xfId="2052"/>
    <cellStyle name="20% - akcent 4 13 7" xfId="2053"/>
    <cellStyle name="20% - akcent 4 13 8" xfId="2054"/>
    <cellStyle name="20% - akcent 4 14" xfId="2055"/>
    <cellStyle name="20% - akcent 4 14 2" xfId="2056"/>
    <cellStyle name="20% - akcent 4 14 2 2" xfId="2057"/>
    <cellStyle name="20% - akcent 4 14 2 2 2" xfId="2058"/>
    <cellStyle name="20% - akcent 4 14 2 2 3" xfId="2059"/>
    <cellStyle name="20% - akcent 4 14 2 3" xfId="2060"/>
    <cellStyle name="20% - akcent 4 14 2 4" xfId="2061"/>
    <cellStyle name="20% - akcent 4 14 3" xfId="2062"/>
    <cellStyle name="20% - akcent 4 14 3 2" xfId="2063"/>
    <cellStyle name="20% - akcent 4 14 3 2 2" xfId="2064"/>
    <cellStyle name="20% - akcent 4 14 3 2 3" xfId="2065"/>
    <cellStyle name="20% - akcent 4 14 3 3" xfId="2066"/>
    <cellStyle name="20% - akcent 4 14 3 4" xfId="2067"/>
    <cellStyle name="20% - akcent 4 14 4" xfId="2068"/>
    <cellStyle name="20% - akcent 4 14 5" xfId="2069"/>
    <cellStyle name="20% - akcent 4 14 6" xfId="2070"/>
    <cellStyle name="20% - akcent 4 14 6 2" xfId="2071"/>
    <cellStyle name="20% - akcent 4 14 6 3" xfId="2072"/>
    <cellStyle name="20% - akcent 4 14 7" xfId="2073"/>
    <cellStyle name="20% - akcent 4 14 8" xfId="2074"/>
    <cellStyle name="20% - akcent 4 15" xfId="2075"/>
    <cellStyle name="20% - akcent 4 15 2" xfId="2076"/>
    <cellStyle name="20% - akcent 4 15 3" xfId="2077"/>
    <cellStyle name="20% - akcent 4 15 4" xfId="2078"/>
    <cellStyle name="20% - akcent 4 15 4 2" xfId="2079"/>
    <cellStyle name="20% - akcent 4 15 4 3" xfId="2080"/>
    <cellStyle name="20% - akcent 4 15 5" xfId="2081"/>
    <cellStyle name="20% - akcent 4 15 6" xfId="2082"/>
    <cellStyle name="20% - akcent 4 16" xfId="2083"/>
    <cellStyle name="20% - akcent 4 16 2" xfId="2084"/>
    <cellStyle name="20% - akcent 4 16 3" xfId="2085"/>
    <cellStyle name="20% - akcent 4 16 4" xfId="2086"/>
    <cellStyle name="20% - akcent 4 16 4 2" xfId="2087"/>
    <cellStyle name="20% - akcent 4 16 4 3" xfId="2088"/>
    <cellStyle name="20% - akcent 4 16 5" xfId="2089"/>
    <cellStyle name="20% - akcent 4 16 6" xfId="2090"/>
    <cellStyle name="20% - akcent 4 17" xfId="2091"/>
    <cellStyle name="20% - akcent 4 17 2" xfId="2092"/>
    <cellStyle name="20% - akcent 4 17 3" xfId="2093"/>
    <cellStyle name="20% - akcent 4 17 4" xfId="2094"/>
    <cellStyle name="20% - akcent 4 17 4 2" xfId="2095"/>
    <cellStyle name="20% - akcent 4 17 4 3" xfId="2096"/>
    <cellStyle name="20% - akcent 4 17 5" xfId="2097"/>
    <cellStyle name="20% - akcent 4 17 6" xfId="2098"/>
    <cellStyle name="20% - akcent 4 18" xfId="2099"/>
    <cellStyle name="20% - akcent 4 18 2" xfId="2100"/>
    <cellStyle name="20% - akcent 4 18 3" xfId="2101"/>
    <cellStyle name="20% - akcent 4 18 4" xfId="2102"/>
    <cellStyle name="20% - akcent 4 18 4 2" xfId="2103"/>
    <cellStyle name="20% - akcent 4 18 4 3" xfId="2104"/>
    <cellStyle name="20% - akcent 4 18 5" xfId="2105"/>
    <cellStyle name="20% - akcent 4 18 6" xfId="2106"/>
    <cellStyle name="20% - akcent 4 19" xfId="2107"/>
    <cellStyle name="20% - akcent 4 19 2" xfId="2108"/>
    <cellStyle name="20% - akcent 4 19 3" xfId="2109"/>
    <cellStyle name="20% - akcent 4 19 4" xfId="2110"/>
    <cellStyle name="20% - akcent 4 19 4 2" xfId="2111"/>
    <cellStyle name="20% - akcent 4 19 4 3" xfId="2112"/>
    <cellStyle name="20% - akcent 4 19 5" xfId="2113"/>
    <cellStyle name="20% - akcent 4 19 6" xfId="2114"/>
    <cellStyle name="20% - akcent 4 2" xfId="2115"/>
    <cellStyle name="20% - akcent 4 2 10" xfId="2116"/>
    <cellStyle name="20% - akcent 4 2 11" xfId="2117"/>
    <cellStyle name="20% - akcent 4 2 11 2" xfId="2118"/>
    <cellStyle name="20% - akcent 4 2 11 3" xfId="2119"/>
    <cellStyle name="20% - akcent 4 2 12" xfId="2120"/>
    <cellStyle name="20% - akcent 4 2 13" xfId="2121"/>
    <cellStyle name="20% - akcent 4 2 2" xfId="2122"/>
    <cellStyle name="20% - akcent 4 2 2 2" xfId="2123"/>
    <cellStyle name="20% - akcent 4 2 2 2 2" xfId="2124"/>
    <cellStyle name="20% - akcent 4 2 2 2 2 2" xfId="2125"/>
    <cellStyle name="20% - akcent 4 2 2 2 2 3" xfId="2126"/>
    <cellStyle name="20% - akcent 4 2 2 2 3" xfId="2127"/>
    <cellStyle name="20% - akcent 4 2 2 2 4" xfId="2128"/>
    <cellStyle name="20% - akcent 4 2 2 3" xfId="2129"/>
    <cellStyle name="20% - akcent 4 2 2 3 2" xfId="2130"/>
    <cellStyle name="20% - akcent 4 2 2 3 2 2" xfId="2131"/>
    <cellStyle name="20% - akcent 4 2 2 3 2 3" xfId="2132"/>
    <cellStyle name="20% - akcent 4 2 2 3 3" xfId="2133"/>
    <cellStyle name="20% - akcent 4 2 2 3 4" xfId="2134"/>
    <cellStyle name="20% - akcent 4 2 3" xfId="2135"/>
    <cellStyle name="20% - akcent 4 2 4" xfId="2136"/>
    <cellStyle name="20% - akcent 4 2 5" xfId="2137"/>
    <cellStyle name="20% - akcent 4 2 6" xfId="2138"/>
    <cellStyle name="20% - akcent 4 2 7" xfId="2139"/>
    <cellStyle name="20% - akcent 4 2 8" xfId="2140"/>
    <cellStyle name="20% - akcent 4 2 9" xfId="2141"/>
    <cellStyle name="20% - akcent 4 20" xfId="2142"/>
    <cellStyle name="20% - akcent 4 20 2" xfId="2143"/>
    <cellStyle name="20% - akcent 4 20 3" xfId="2144"/>
    <cellStyle name="20% - akcent 4 20 4" xfId="2145"/>
    <cellStyle name="20% - akcent 4 20 4 2" xfId="2146"/>
    <cellStyle name="20% - akcent 4 20 4 3" xfId="2147"/>
    <cellStyle name="20% - akcent 4 20 5" xfId="2148"/>
    <cellStyle name="20% - akcent 4 20 6" xfId="2149"/>
    <cellStyle name="20% - akcent 4 21" xfId="2150"/>
    <cellStyle name="20% - akcent 4 21 2" xfId="2151"/>
    <cellStyle name="20% - akcent 4 21 3" xfId="2152"/>
    <cellStyle name="20% - akcent 4 21 4" xfId="2153"/>
    <cellStyle name="20% - akcent 4 21 4 2" xfId="2154"/>
    <cellStyle name="20% - akcent 4 21 4 3" xfId="2155"/>
    <cellStyle name="20% - akcent 4 21 5" xfId="2156"/>
    <cellStyle name="20% - akcent 4 21 6" xfId="2157"/>
    <cellStyle name="20% - akcent 4 22" xfId="2158"/>
    <cellStyle name="20% - akcent 4 22 2" xfId="2159"/>
    <cellStyle name="20% - akcent 4 22 3" xfId="2160"/>
    <cellStyle name="20% - akcent 4 22 4" xfId="2161"/>
    <cellStyle name="20% - akcent 4 22 4 2" xfId="2162"/>
    <cellStyle name="20% - akcent 4 22 4 3" xfId="2163"/>
    <cellStyle name="20% - akcent 4 22 5" xfId="2164"/>
    <cellStyle name="20% - akcent 4 22 6" xfId="2165"/>
    <cellStyle name="20% - akcent 4 23" xfId="2166"/>
    <cellStyle name="20% - akcent 4 23 2" xfId="2167"/>
    <cellStyle name="20% - akcent 4 23 3" xfId="2168"/>
    <cellStyle name="20% - akcent 4 23 4" xfId="2169"/>
    <cellStyle name="20% - akcent 4 23 4 2" xfId="2170"/>
    <cellStyle name="20% - akcent 4 23 4 3" xfId="2171"/>
    <cellStyle name="20% - akcent 4 23 5" xfId="2172"/>
    <cellStyle name="20% - akcent 4 23 6" xfId="2173"/>
    <cellStyle name="20% - akcent 4 24" xfId="2174"/>
    <cellStyle name="20% - akcent 4 24 2" xfId="2175"/>
    <cellStyle name="20% - akcent 4 24 3" xfId="2176"/>
    <cellStyle name="20% - akcent 4 24 4" xfId="2177"/>
    <cellStyle name="20% - akcent 4 24 4 2" xfId="2178"/>
    <cellStyle name="20% - akcent 4 24 4 3" xfId="2179"/>
    <cellStyle name="20% - akcent 4 24 5" xfId="2180"/>
    <cellStyle name="20% - akcent 4 24 6" xfId="2181"/>
    <cellStyle name="20% - akcent 4 25" xfId="2182"/>
    <cellStyle name="20% - akcent 4 25 2" xfId="2183"/>
    <cellStyle name="20% - akcent 4 25 3" xfId="2184"/>
    <cellStyle name="20% - akcent 4 25 4" xfId="2185"/>
    <cellStyle name="20% - akcent 4 25 4 2" xfId="2186"/>
    <cellStyle name="20% - akcent 4 25 4 3" xfId="2187"/>
    <cellStyle name="20% - akcent 4 25 5" xfId="2188"/>
    <cellStyle name="20% - akcent 4 25 6" xfId="2189"/>
    <cellStyle name="20% - akcent 4 26" xfId="2190"/>
    <cellStyle name="20% - akcent 4 26 2" xfId="2191"/>
    <cellStyle name="20% - akcent 4 26 3" xfId="2192"/>
    <cellStyle name="20% - akcent 4 26 4" xfId="2193"/>
    <cellStyle name="20% - akcent 4 26 4 2" xfId="2194"/>
    <cellStyle name="20% - akcent 4 26 4 3" xfId="2195"/>
    <cellStyle name="20% - akcent 4 26 5" xfId="2196"/>
    <cellStyle name="20% - akcent 4 26 6" xfId="2197"/>
    <cellStyle name="20% - akcent 4 27" xfId="2198"/>
    <cellStyle name="20% - akcent 4 27 2" xfId="2199"/>
    <cellStyle name="20% - akcent 4 27 3" xfId="2200"/>
    <cellStyle name="20% - akcent 4 27 4" xfId="2201"/>
    <cellStyle name="20% - akcent 4 27 4 2" xfId="2202"/>
    <cellStyle name="20% - akcent 4 27 4 3" xfId="2203"/>
    <cellStyle name="20% - akcent 4 27 5" xfId="2204"/>
    <cellStyle name="20% - akcent 4 27 6" xfId="2205"/>
    <cellStyle name="20% - akcent 4 28" xfId="2206"/>
    <cellStyle name="20% - akcent 4 28 2" xfId="2207"/>
    <cellStyle name="20% - akcent 4 28 3" xfId="2208"/>
    <cellStyle name="20% - akcent 4 28 4" xfId="2209"/>
    <cellStyle name="20% - akcent 4 28 4 2" xfId="2210"/>
    <cellStyle name="20% - akcent 4 28 4 3" xfId="2211"/>
    <cellStyle name="20% - akcent 4 28 5" xfId="2212"/>
    <cellStyle name="20% - akcent 4 28 6" xfId="2213"/>
    <cellStyle name="20% - akcent 4 29" xfId="2214"/>
    <cellStyle name="20% - akcent 4 29 2" xfId="2215"/>
    <cellStyle name="20% - akcent 4 29 3" xfId="2216"/>
    <cellStyle name="20% - akcent 4 29 4" xfId="2217"/>
    <cellStyle name="20% - akcent 4 29 4 2" xfId="2218"/>
    <cellStyle name="20% - akcent 4 29 4 3" xfId="2219"/>
    <cellStyle name="20% - akcent 4 29 5" xfId="2220"/>
    <cellStyle name="20% - akcent 4 29 6" xfId="2221"/>
    <cellStyle name="20% - akcent 4 3" xfId="2222"/>
    <cellStyle name="20% - akcent 4 3 2" xfId="2223"/>
    <cellStyle name="20% - akcent 4 3 2 2" xfId="2224"/>
    <cellStyle name="20% - akcent 4 3 2 3" xfId="2225"/>
    <cellStyle name="20% - akcent 4 3 2 4" xfId="2226"/>
    <cellStyle name="20% - akcent 4 3 2 4 2" xfId="2227"/>
    <cellStyle name="20% - akcent 4 3 2 4 3" xfId="2228"/>
    <cellStyle name="20% - akcent 4 3 2 5" xfId="2229"/>
    <cellStyle name="20% - akcent 4 3 2 6" xfId="2230"/>
    <cellStyle name="20% - akcent 4 3 3" xfId="2231"/>
    <cellStyle name="20% - akcent 4 3 3 2" xfId="2232"/>
    <cellStyle name="20% - akcent 4 3 3 3" xfId="2233"/>
    <cellStyle name="20% - akcent 4 3 3 4" xfId="2234"/>
    <cellStyle name="20% - akcent 4 3 3 4 2" xfId="2235"/>
    <cellStyle name="20% - akcent 4 3 3 4 3" xfId="2236"/>
    <cellStyle name="20% - akcent 4 3 3 5" xfId="2237"/>
    <cellStyle name="20% - akcent 4 3 3 6" xfId="2238"/>
    <cellStyle name="20% - akcent 4 3 4" xfId="2239"/>
    <cellStyle name="20% - akcent 4 3 5" xfId="2240"/>
    <cellStyle name="20% - akcent 4 3 6" xfId="2241"/>
    <cellStyle name="20% - akcent 4 3 6 2" xfId="2242"/>
    <cellStyle name="20% - akcent 4 3 6 3" xfId="2243"/>
    <cellStyle name="20% - akcent 4 3 7" xfId="2244"/>
    <cellStyle name="20% - akcent 4 3 8" xfId="2245"/>
    <cellStyle name="20% - akcent 4 30" xfId="2246"/>
    <cellStyle name="20% - akcent 4 30 2" xfId="2247"/>
    <cellStyle name="20% - akcent 4 30 3" xfId="2248"/>
    <cellStyle name="20% - akcent 4 30 4" xfId="2249"/>
    <cellStyle name="20% - akcent 4 30 4 2" xfId="2250"/>
    <cellStyle name="20% - akcent 4 30 4 3" xfId="2251"/>
    <cellStyle name="20% - akcent 4 30 5" xfId="2252"/>
    <cellStyle name="20% - akcent 4 30 6" xfId="2253"/>
    <cellStyle name="20% - akcent 4 31" xfId="2254"/>
    <cellStyle name="20% - akcent 4 31 2" xfId="2255"/>
    <cellStyle name="20% - akcent 4 31 3" xfId="2256"/>
    <cellStyle name="20% - akcent 4 31 4" xfId="2257"/>
    <cellStyle name="20% - akcent 4 31 4 2" xfId="2258"/>
    <cellStyle name="20% - akcent 4 31 4 3" xfId="2259"/>
    <cellStyle name="20% - akcent 4 31 5" xfId="2260"/>
    <cellStyle name="20% - akcent 4 31 6" xfId="2261"/>
    <cellStyle name="20% - akcent 4 32" xfId="2262"/>
    <cellStyle name="20% - akcent 4 32 2" xfId="2263"/>
    <cellStyle name="20% - akcent 4 32 3" xfId="2264"/>
    <cellStyle name="20% - akcent 4 32 4" xfId="2265"/>
    <cellStyle name="20% - akcent 4 32 4 2" xfId="2266"/>
    <cellStyle name="20% - akcent 4 32 4 3" xfId="2267"/>
    <cellStyle name="20% - akcent 4 32 5" xfId="2268"/>
    <cellStyle name="20% - akcent 4 32 6" xfId="2269"/>
    <cellStyle name="20% - akcent 4 33" xfId="2270"/>
    <cellStyle name="20% - akcent 4 33 2" xfId="2271"/>
    <cellStyle name="20% - akcent 4 33 2 2" xfId="2272"/>
    <cellStyle name="20% - akcent 4 33 2 3" xfId="2273"/>
    <cellStyle name="20% - akcent 4 33 3" xfId="2274"/>
    <cellStyle name="20% - akcent 4 33 4" xfId="2275"/>
    <cellStyle name="20% - akcent 4 34" xfId="2276"/>
    <cellStyle name="20% - akcent 4 34 2" xfId="2277"/>
    <cellStyle name="20% - akcent 4 34 2 2" xfId="2278"/>
    <cellStyle name="20% - akcent 4 34 2 3" xfId="2279"/>
    <cellStyle name="20% - akcent 4 34 3" xfId="2280"/>
    <cellStyle name="20% - akcent 4 34 4" xfId="2281"/>
    <cellStyle name="20% - akcent 4 35" xfId="2282"/>
    <cellStyle name="20% - akcent 4 35 2" xfId="2283"/>
    <cellStyle name="20% - akcent 4 35 2 2" xfId="2284"/>
    <cellStyle name="20% - akcent 4 35 2 3" xfId="2285"/>
    <cellStyle name="20% - akcent 4 35 3" xfId="2286"/>
    <cellStyle name="20% - akcent 4 35 4" xfId="2287"/>
    <cellStyle name="20% - akcent 4 36" xfId="2288"/>
    <cellStyle name="20% - akcent 4 36 2" xfId="2289"/>
    <cellStyle name="20% - akcent 4 36 2 2" xfId="2290"/>
    <cellStyle name="20% - akcent 4 36 2 3" xfId="2291"/>
    <cellStyle name="20% - akcent 4 36 3" xfId="2292"/>
    <cellStyle name="20% - akcent 4 36 4" xfId="2293"/>
    <cellStyle name="20% - akcent 4 37" xfId="2294"/>
    <cellStyle name="20% - akcent 4 37 2" xfId="2295"/>
    <cellStyle name="20% - akcent 4 37 2 2" xfId="2296"/>
    <cellStyle name="20% - akcent 4 37 2 3" xfId="2297"/>
    <cellStyle name="20% - akcent 4 37 3" xfId="2298"/>
    <cellStyle name="20% - akcent 4 37 4" xfId="2299"/>
    <cellStyle name="20% - akcent 4 38" xfId="2300"/>
    <cellStyle name="20% - akcent 4 38 2" xfId="2301"/>
    <cellStyle name="20% - akcent 4 38 2 2" xfId="2302"/>
    <cellStyle name="20% - akcent 4 38 2 3" xfId="2303"/>
    <cellStyle name="20% - akcent 4 38 3" xfId="2304"/>
    <cellStyle name="20% - akcent 4 38 4" xfId="2305"/>
    <cellStyle name="20% - akcent 4 39" xfId="2306"/>
    <cellStyle name="20% - akcent 4 39 2" xfId="2307"/>
    <cellStyle name="20% - akcent 4 39 2 2" xfId="2308"/>
    <cellStyle name="20% - akcent 4 39 2 3" xfId="2309"/>
    <cellStyle name="20% - akcent 4 39 3" xfId="2310"/>
    <cellStyle name="20% - akcent 4 39 4" xfId="2311"/>
    <cellStyle name="20% - akcent 4 4" xfId="2312"/>
    <cellStyle name="20% - akcent 4 4 2" xfId="2313"/>
    <cellStyle name="20% - akcent 4 4 2 2" xfId="2314"/>
    <cellStyle name="20% - akcent 4 4 2 3" xfId="2315"/>
    <cellStyle name="20% - akcent 4 4 2 4" xfId="2316"/>
    <cellStyle name="20% - akcent 4 4 2 4 2" xfId="2317"/>
    <cellStyle name="20% - akcent 4 4 2 4 3" xfId="2318"/>
    <cellStyle name="20% - akcent 4 4 2 5" xfId="2319"/>
    <cellStyle name="20% - akcent 4 4 2 6" xfId="2320"/>
    <cellStyle name="20% - akcent 4 4 3" xfId="2321"/>
    <cellStyle name="20% - akcent 4 4 3 2" xfId="2322"/>
    <cellStyle name="20% - akcent 4 4 3 2 2" xfId="2323"/>
    <cellStyle name="20% - akcent 4 4 3 2 3" xfId="2324"/>
    <cellStyle name="20% - akcent 4 4 3 3" xfId="2325"/>
    <cellStyle name="20% - akcent 4 4 3 4" xfId="2326"/>
    <cellStyle name="20% - akcent 4 4 4" xfId="2327"/>
    <cellStyle name="20% - akcent 4 4 5" xfId="2328"/>
    <cellStyle name="20% - akcent 4 4 6" xfId="2329"/>
    <cellStyle name="20% - akcent 4 4 6 2" xfId="2330"/>
    <cellStyle name="20% - akcent 4 4 6 3" xfId="2331"/>
    <cellStyle name="20% - akcent 4 4 7" xfId="2332"/>
    <cellStyle name="20% - akcent 4 4 8" xfId="2333"/>
    <cellStyle name="20% - akcent 4 40" xfId="2334"/>
    <cellStyle name="20% - akcent 4 40 2" xfId="2335"/>
    <cellStyle name="20% - akcent 4 40 2 2" xfId="2336"/>
    <cellStyle name="20% - akcent 4 40 2 3" xfId="2337"/>
    <cellStyle name="20% - akcent 4 40 3" xfId="2338"/>
    <cellStyle name="20% - akcent 4 40 4" xfId="2339"/>
    <cellStyle name="20% - akcent 4 41" xfId="2340"/>
    <cellStyle name="20% - akcent 4 41 2" xfId="2341"/>
    <cellStyle name="20% - akcent 4 41 2 2" xfId="2342"/>
    <cellStyle name="20% - akcent 4 41 2 3" xfId="2343"/>
    <cellStyle name="20% - akcent 4 41 3" xfId="2344"/>
    <cellStyle name="20% - akcent 4 41 4" xfId="2345"/>
    <cellStyle name="20% - akcent 4 42" xfId="2346"/>
    <cellStyle name="20% - akcent 4 42 2" xfId="2347"/>
    <cellStyle name="20% - akcent 4 42 2 2" xfId="2348"/>
    <cellStyle name="20% - akcent 4 42 2 3" xfId="2349"/>
    <cellStyle name="20% - akcent 4 42 3" xfId="2350"/>
    <cellStyle name="20% - akcent 4 42 4" xfId="2351"/>
    <cellStyle name="20% - akcent 4 43" xfId="2352"/>
    <cellStyle name="20% - akcent 4 43 2" xfId="2353"/>
    <cellStyle name="20% - akcent 4 43 2 2" xfId="2354"/>
    <cellStyle name="20% - akcent 4 43 2 3" xfId="2355"/>
    <cellStyle name="20% - akcent 4 43 3" xfId="2356"/>
    <cellStyle name="20% - akcent 4 43 4" xfId="2357"/>
    <cellStyle name="20% - akcent 4 44" xfId="2358"/>
    <cellStyle name="20% - akcent 4 44 2" xfId="2359"/>
    <cellStyle name="20% - akcent 4 44 2 2" xfId="2360"/>
    <cellStyle name="20% - akcent 4 44 2 3" xfId="2361"/>
    <cellStyle name="20% - akcent 4 44 3" xfId="2362"/>
    <cellStyle name="20% - akcent 4 44 4" xfId="2363"/>
    <cellStyle name="20% - akcent 4 45" xfId="2364"/>
    <cellStyle name="20% - akcent 4 45 2" xfId="2365"/>
    <cellStyle name="20% - akcent 4 45 2 2" xfId="2366"/>
    <cellStyle name="20% - akcent 4 45 2 3" xfId="2367"/>
    <cellStyle name="20% - akcent 4 45 3" xfId="2368"/>
    <cellStyle name="20% - akcent 4 45 4" xfId="2369"/>
    <cellStyle name="20% - akcent 4 46" xfId="2370"/>
    <cellStyle name="20% - akcent 4 46 2" xfId="2371"/>
    <cellStyle name="20% - akcent 4 46 2 2" xfId="2372"/>
    <cellStyle name="20% - akcent 4 46 2 3" xfId="2373"/>
    <cellStyle name="20% - akcent 4 46 3" xfId="2374"/>
    <cellStyle name="20% - akcent 4 46 4" xfId="2375"/>
    <cellStyle name="20% - akcent 4 47" xfId="2376"/>
    <cellStyle name="20% - akcent 4 47 2" xfId="2377"/>
    <cellStyle name="20% - akcent 4 47 2 2" xfId="2378"/>
    <cellStyle name="20% - akcent 4 47 2 3" xfId="2379"/>
    <cellStyle name="20% - akcent 4 47 3" xfId="2380"/>
    <cellStyle name="20% - akcent 4 47 4" xfId="2381"/>
    <cellStyle name="20% - akcent 4 48" xfId="2382"/>
    <cellStyle name="20% - akcent 4 48 2" xfId="2383"/>
    <cellStyle name="20% - akcent 4 48 2 2" xfId="2384"/>
    <cellStyle name="20% - akcent 4 48 2 3" xfId="2385"/>
    <cellStyle name="20% - akcent 4 48 3" xfId="2386"/>
    <cellStyle name="20% - akcent 4 48 4" xfId="2387"/>
    <cellStyle name="20% - akcent 4 49" xfId="2388"/>
    <cellStyle name="20% - akcent 4 49 2" xfId="2389"/>
    <cellStyle name="20% - akcent 4 49 2 2" xfId="2390"/>
    <cellStyle name="20% - akcent 4 49 2 3" xfId="2391"/>
    <cellStyle name="20% - akcent 4 49 3" xfId="2392"/>
    <cellStyle name="20% - akcent 4 49 4" xfId="2393"/>
    <cellStyle name="20% - akcent 4 5" xfId="2394"/>
    <cellStyle name="20% - akcent 4 5 2" xfId="2395"/>
    <cellStyle name="20% - akcent 4 5 2 2" xfId="2396"/>
    <cellStyle name="20% - akcent 4 5 2 2 2" xfId="2397"/>
    <cellStyle name="20% - akcent 4 5 2 2 3" xfId="2398"/>
    <cellStyle name="20% - akcent 4 5 2 3" xfId="2399"/>
    <cellStyle name="20% - akcent 4 5 2 4" xfId="2400"/>
    <cellStyle name="20% - akcent 4 5 3" xfId="2401"/>
    <cellStyle name="20% - akcent 4 5 3 2" xfId="2402"/>
    <cellStyle name="20% - akcent 4 5 3 2 2" xfId="2403"/>
    <cellStyle name="20% - akcent 4 5 3 2 3" xfId="2404"/>
    <cellStyle name="20% - akcent 4 5 3 3" xfId="2405"/>
    <cellStyle name="20% - akcent 4 5 3 4" xfId="2406"/>
    <cellStyle name="20% - akcent 4 5 4" xfId="2407"/>
    <cellStyle name="20% - akcent 4 5 5" xfId="2408"/>
    <cellStyle name="20% - akcent 4 5 6" xfId="2409"/>
    <cellStyle name="20% - akcent 4 5 6 2" xfId="2410"/>
    <cellStyle name="20% - akcent 4 5 6 3" xfId="2411"/>
    <cellStyle name="20% - akcent 4 5 7" xfId="2412"/>
    <cellStyle name="20% - akcent 4 5 8" xfId="2413"/>
    <cellStyle name="20% - akcent 4 50" xfId="2414"/>
    <cellStyle name="20% - akcent 4 50 2" xfId="2415"/>
    <cellStyle name="20% - akcent 4 50 2 2" xfId="2416"/>
    <cellStyle name="20% - akcent 4 50 2 3" xfId="2417"/>
    <cellStyle name="20% - akcent 4 50 3" xfId="2418"/>
    <cellStyle name="20% - akcent 4 50 4" xfId="2419"/>
    <cellStyle name="20% - akcent 4 51" xfId="2420"/>
    <cellStyle name="20% - akcent 4 51 2" xfId="2421"/>
    <cellStyle name="20% - akcent 4 51 2 2" xfId="2422"/>
    <cellStyle name="20% - akcent 4 51 2 3" xfId="2423"/>
    <cellStyle name="20% - akcent 4 51 3" xfId="2424"/>
    <cellStyle name="20% - akcent 4 51 4" xfId="2425"/>
    <cellStyle name="20% - akcent 4 52" xfId="2426"/>
    <cellStyle name="20% - akcent 4 52 2" xfId="2427"/>
    <cellStyle name="20% - akcent 4 52 2 2" xfId="2428"/>
    <cellStyle name="20% - akcent 4 52 2 3" xfId="2429"/>
    <cellStyle name="20% - akcent 4 52 3" xfId="2430"/>
    <cellStyle name="20% - akcent 4 52 4" xfId="2431"/>
    <cellStyle name="20% - akcent 4 53" xfId="2432"/>
    <cellStyle name="20% - akcent 4 53 2" xfId="2433"/>
    <cellStyle name="20% - akcent 4 53 2 2" xfId="2434"/>
    <cellStyle name="20% - akcent 4 53 2 3" xfId="2435"/>
    <cellStyle name="20% - akcent 4 53 3" xfId="2436"/>
    <cellStyle name="20% - akcent 4 53 4" xfId="2437"/>
    <cellStyle name="20% - akcent 4 54" xfId="2438"/>
    <cellStyle name="20% - akcent 4 54 2" xfId="2439"/>
    <cellStyle name="20% - akcent 4 54 2 2" xfId="2440"/>
    <cellStyle name="20% - akcent 4 54 2 3" xfId="2441"/>
    <cellStyle name="20% - akcent 4 54 3" xfId="2442"/>
    <cellStyle name="20% - akcent 4 54 4" xfId="2443"/>
    <cellStyle name="20% - akcent 4 55" xfId="2444"/>
    <cellStyle name="20% - akcent 4 55 2" xfId="2445"/>
    <cellStyle name="20% - akcent 4 55 2 2" xfId="2446"/>
    <cellStyle name="20% - akcent 4 55 2 3" xfId="2447"/>
    <cellStyle name="20% - akcent 4 55 3" xfId="2448"/>
    <cellStyle name="20% - akcent 4 55 4" xfId="2449"/>
    <cellStyle name="20% - akcent 4 56" xfId="2450"/>
    <cellStyle name="20% - akcent 4 56 2" xfId="2451"/>
    <cellStyle name="20% - akcent 4 56 2 2" xfId="2452"/>
    <cellStyle name="20% - akcent 4 56 2 3" xfId="2453"/>
    <cellStyle name="20% - akcent 4 56 3" xfId="2454"/>
    <cellStyle name="20% - akcent 4 56 4" xfId="2455"/>
    <cellStyle name="20% - akcent 4 57" xfId="2456"/>
    <cellStyle name="20% - akcent 4 57 2" xfId="2457"/>
    <cellStyle name="20% - akcent 4 57 2 2" xfId="2458"/>
    <cellStyle name="20% - akcent 4 57 2 3" xfId="2459"/>
    <cellStyle name="20% - akcent 4 57 3" xfId="2460"/>
    <cellStyle name="20% - akcent 4 57 4" xfId="2461"/>
    <cellStyle name="20% - akcent 4 58" xfId="2462"/>
    <cellStyle name="20% - akcent 4 58 2" xfId="2463"/>
    <cellStyle name="20% - akcent 4 58 2 2" xfId="2464"/>
    <cellStyle name="20% - akcent 4 58 2 3" xfId="2465"/>
    <cellStyle name="20% - akcent 4 58 3" xfId="2466"/>
    <cellStyle name="20% - akcent 4 58 4" xfId="2467"/>
    <cellStyle name="20% - akcent 4 59" xfId="2468"/>
    <cellStyle name="20% - akcent 4 59 2" xfId="2469"/>
    <cellStyle name="20% - akcent 4 59 2 2" xfId="2470"/>
    <cellStyle name="20% - akcent 4 59 2 3" xfId="2471"/>
    <cellStyle name="20% - akcent 4 59 3" xfId="2472"/>
    <cellStyle name="20% - akcent 4 59 4" xfId="2473"/>
    <cellStyle name="20% - akcent 4 6" xfId="2474"/>
    <cellStyle name="20% - akcent 4 6 2" xfId="2475"/>
    <cellStyle name="20% - akcent 4 6 2 2" xfId="2476"/>
    <cellStyle name="20% - akcent 4 6 2 2 2" xfId="2477"/>
    <cellStyle name="20% - akcent 4 6 2 2 3" xfId="2478"/>
    <cellStyle name="20% - akcent 4 6 2 3" xfId="2479"/>
    <cellStyle name="20% - akcent 4 6 2 4" xfId="2480"/>
    <cellStyle name="20% - akcent 4 6 3" xfId="2481"/>
    <cellStyle name="20% - akcent 4 6 3 2" xfId="2482"/>
    <cellStyle name="20% - akcent 4 6 3 2 2" xfId="2483"/>
    <cellStyle name="20% - akcent 4 6 3 2 3" xfId="2484"/>
    <cellStyle name="20% - akcent 4 6 3 3" xfId="2485"/>
    <cellStyle name="20% - akcent 4 6 3 4" xfId="2486"/>
    <cellStyle name="20% - akcent 4 6 4" xfId="2487"/>
    <cellStyle name="20% - akcent 4 6 5" xfId="2488"/>
    <cellStyle name="20% - akcent 4 6 6" xfId="2489"/>
    <cellStyle name="20% - akcent 4 6 6 2" xfId="2490"/>
    <cellStyle name="20% - akcent 4 6 6 3" xfId="2491"/>
    <cellStyle name="20% - akcent 4 6 7" xfId="2492"/>
    <cellStyle name="20% - akcent 4 6 8" xfId="2493"/>
    <cellStyle name="20% - akcent 4 60" xfId="2494"/>
    <cellStyle name="20% - akcent 4 60 2" xfId="2495"/>
    <cellStyle name="20% - akcent 4 60 2 2" xfId="2496"/>
    <cellStyle name="20% - akcent 4 60 2 3" xfId="2497"/>
    <cellStyle name="20% - akcent 4 60 3" xfId="2498"/>
    <cellStyle name="20% - akcent 4 60 4" xfId="2499"/>
    <cellStyle name="20% - akcent 4 61" xfId="2500"/>
    <cellStyle name="20% - akcent 4 61 2" xfId="2501"/>
    <cellStyle name="20% - akcent 4 61 2 2" xfId="2502"/>
    <cellStyle name="20% - akcent 4 61 2 3" xfId="2503"/>
    <cellStyle name="20% - akcent 4 61 3" xfId="2504"/>
    <cellStyle name="20% - akcent 4 61 4" xfId="2505"/>
    <cellStyle name="20% - akcent 4 62" xfId="2506"/>
    <cellStyle name="20% - akcent 4 62 2" xfId="2507"/>
    <cellStyle name="20% - akcent 4 62 2 2" xfId="2508"/>
    <cellStyle name="20% - akcent 4 62 2 3" xfId="2509"/>
    <cellStyle name="20% - akcent 4 62 3" xfId="2510"/>
    <cellStyle name="20% - akcent 4 62 4" xfId="2511"/>
    <cellStyle name="20% - akcent 4 63" xfId="2512"/>
    <cellStyle name="20% - akcent 4 63 2" xfId="2513"/>
    <cellStyle name="20% - akcent 4 63 2 2" xfId="2514"/>
    <cellStyle name="20% - akcent 4 63 2 3" xfId="2515"/>
    <cellStyle name="20% - akcent 4 63 3" xfId="2516"/>
    <cellStyle name="20% - akcent 4 63 4" xfId="2517"/>
    <cellStyle name="20% - akcent 4 64" xfId="2518"/>
    <cellStyle name="20% - akcent 4 64 2" xfId="2519"/>
    <cellStyle name="20% - akcent 4 64 2 2" xfId="2520"/>
    <cellStyle name="20% - akcent 4 64 2 3" xfId="2521"/>
    <cellStyle name="20% - akcent 4 64 3" xfId="2522"/>
    <cellStyle name="20% - akcent 4 64 4" xfId="2523"/>
    <cellStyle name="20% - akcent 4 65" xfId="2524"/>
    <cellStyle name="20% - akcent 4 65 2" xfId="2525"/>
    <cellStyle name="20% - akcent 4 65 2 2" xfId="2526"/>
    <cellStyle name="20% - akcent 4 65 2 3" xfId="2527"/>
    <cellStyle name="20% - akcent 4 65 3" xfId="2528"/>
    <cellStyle name="20% - akcent 4 65 4" xfId="2529"/>
    <cellStyle name="20% - akcent 4 66" xfId="2530"/>
    <cellStyle name="20% - akcent 4 66 2" xfId="2531"/>
    <cellStyle name="20% - akcent 4 66 2 2" xfId="2532"/>
    <cellStyle name="20% - akcent 4 66 2 3" xfId="2533"/>
    <cellStyle name="20% - akcent 4 66 3" xfId="2534"/>
    <cellStyle name="20% - akcent 4 66 4" xfId="2535"/>
    <cellStyle name="20% - akcent 4 67" xfId="2536"/>
    <cellStyle name="20% - akcent 4 67 2" xfId="2537"/>
    <cellStyle name="20% - akcent 4 67 2 2" xfId="2538"/>
    <cellStyle name="20% - akcent 4 67 2 3" xfId="2539"/>
    <cellStyle name="20% - akcent 4 67 3" xfId="2540"/>
    <cellStyle name="20% - akcent 4 67 4" xfId="2541"/>
    <cellStyle name="20% - akcent 4 68" xfId="2542"/>
    <cellStyle name="20% - akcent 4 68 2" xfId="2543"/>
    <cellStyle name="20% - akcent 4 68 2 2" xfId="2544"/>
    <cellStyle name="20% - akcent 4 68 2 3" xfId="2545"/>
    <cellStyle name="20% - akcent 4 68 3" xfId="2546"/>
    <cellStyle name="20% - akcent 4 68 4" xfId="2547"/>
    <cellStyle name="20% - akcent 4 69" xfId="2548"/>
    <cellStyle name="20% - akcent 4 69 2" xfId="2549"/>
    <cellStyle name="20% - akcent 4 69 2 2" xfId="2550"/>
    <cellStyle name="20% - akcent 4 69 2 3" xfId="2551"/>
    <cellStyle name="20% - akcent 4 69 3" xfId="2552"/>
    <cellStyle name="20% - akcent 4 69 4" xfId="2553"/>
    <cellStyle name="20% - akcent 4 7" xfId="2554"/>
    <cellStyle name="20% - akcent 4 7 2" xfId="2555"/>
    <cellStyle name="20% - akcent 4 7 2 2" xfId="2556"/>
    <cellStyle name="20% - akcent 4 7 2 2 2" xfId="2557"/>
    <cellStyle name="20% - akcent 4 7 2 2 3" xfId="2558"/>
    <cellStyle name="20% - akcent 4 7 2 3" xfId="2559"/>
    <cellStyle name="20% - akcent 4 7 2 4" xfId="2560"/>
    <cellStyle name="20% - akcent 4 7 3" xfId="2561"/>
    <cellStyle name="20% - akcent 4 7 3 2" xfId="2562"/>
    <cellStyle name="20% - akcent 4 7 3 2 2" xfId="2563"/>
    <cellStyle name="20% - akcent 4 7 3 2 3" xfId="2564"/>
    <cellStyle name="20% - akcent 4 7 3 3" xfId="2565"/>
    <cellStyle name="20% - akcent 4 7 3 4" xfId="2566"/>
    <cellStyle name="20% - akcent 4 7 4" xfId="2567"/>
    <cellStyle name="20% - akcent 4 7 5" xfId="2568"/>
    <cellStyle name="20% - akcent 4 7 6" xfId="2569"/>
    <cellStyle name="20% - akcent 4 7 6 2" xfId="2570"/>
    <cellStyle name="20% - akcent 4 7 6 3" xfId="2571"/>
    <cellStyle name="20% - akcent 4 7 7" xfId="2572"/>
    <cellStyle name="20% - akcent 4 7 8" xfId="2573"/>
    <cellStyle name="20% - akcent 4 70" xfId="2574"/>
    <cellStyle name="20% - akcent 4 70 2" xfId="2575"/>
    <cellStyle name="20% - akcent 4 70 2 2" xfId="2576"/>
    <cellStyle name="20% - akcent 4 70 2 3" xfId="2577"/>
    <cellStyle name="20% - akcent 4 70 3" xfId="2578"/>
    <cellStyle name="20% - akcent 4 70 4" xfId="2579"/>
    <cellStyle name="20% - akcent 4 71" xfId="2580"/>
    <cellStyle name="20% - akcent 4 71 2" xfId="2581"/>
    <cellStyle name="20% - akcent 4 71 2 2" xfId="2582"/>
    <cellStyle name="20% - akcent 4 71 2 3" xfId="2583"/>
    <cellStyle name="20% - akcent 4 71 3" xfId="2584"/>
    <cellStyle name="20% - akcent 4 71 4" xfId="2585"/>
    <cellStyle name="20% - akcent 4 72" xfId="2586"/>
    <cellStyle name="20% - akcent 4 72 2" xfId="2587"/>
    <cellStyle name="20% - akcent 4 72 2 2" xfId="2588"/>
    <cellStyle name="20% - akcent 4 72 2 3" xfId="2589"/>
    <cellStyle name="20% - akcent 4 72 3" xfId="2590"/>
    <cellStyle name="20% - akcent 4 72 4" xfId="2591"/>
    <cellStyle name="20% - akcent 4 73" xfId="2592"/>
    <cellStyle name="20% - akcent 4 8" xfId="2593"/>
    <cellStyle name="20% - akcent 4 8 2" xfId="2594"/>
    <cellStyle name="20% - akcent 4 8 2 2" xfId="2595"/>
    <cellStyle name="20% - akcent 4 8 2 2 2" xfId="2596"/>
    <cellStyle name="20% - akcent 4 8 2 2 3" xfId="2597"/>
    <cellStyle name="20% - akcent 4 8 2 3" xfId="2598"/>
    <cellStyle name="20% - akcent 4 8 2 4" xfId="2599"/>
    <cellStyle name="20% - akcent 4 8 3" xfId="2600"/>
    <cellStyle name="20% - akcent 4 8 3 2" xfId="2601"/>
    <cellStyle name="20% - akcent 4 8 3 2 2" xfId="2602"/>
    <cellStyle name="20% - akcent 4 8 3 2 3" xfId="2603"/>
    <cellStyle name="20% - akcent 4 8 3 3" xfId="2604"/>
    <cellStyle name="20% - akcent 4 8 3 4" xfId="2605"/>
    <cellStyle name="20% - akcent 4 8 4" xfId="2606"/>
    <cellStyle name="20% - akcent 4 8 5" xfId="2607"/>
    <cellStyle name="20% - akcent 4 8 6" xfId="2608"/>
    <cellStyle name="20% - akcent 4 8 6 2" xfId="2609"/>
    <cellStyle name="20% - akcent 4 8 6 3" xfId="2610"/>
    <cellStyle name="20% - akcent 4 8 7" xfId="2611"/>
    <cellStyle name="20% - akcent 4 8 8" xfId="2612"/>
    <cellStyle name="20% - akcent 4 9" xfId="2613"/>
    <cellStyle name="20% - akcent 4 9 2" xfId="2614"/>
    <cellStyle name="20% - akcent 4 9 2 2" xfId="2615"/>
    <cellStyle name="20% - akcent 4 9 2 2 2" xfId="2616"/>
    <cellStyle name="20% - akcent 4 9 2 2 3" xfId="2617"/>
    <cellStyle name="20% - akcent 4 9 2 3" xfId="2618"/>
    <cellStyle name="20% - akcent 4 9 2 4" xfId="2619"/>
    <cellStyle name="20% - akcent 4 9 3" xfId="2620"/>
    <cellStyle name="20% - akcent 4 9 3 2" xfId="2621"/>
    <cellStyle name="20% - akcent 4 9 3 2 2" xfId="2622"/>
    <cellStyle name="20% - akcent 4 9 3 2 3" xfId="2623"/>
    <cellStyle name="20% - akcent 4 9 3 3" xfId="2624"/>
    <cellStyle name="20% - akcent 4 9 3 4" xfId="2625"/>
    <cellStyle name="20% - akcent 4 9 4" xfId="2626"/>
    <cellStyle name="20% - akcent 4 9 5" xfId="2627"/>
    <cellStyle name="20% - akcent 4 9 6" xfId="2628"/>
    <cellStyle name="20% - akcent 4 9 6 2" xfId="2629"/>
    <cellStyle name="20% - akcent 4 9 6 3" xfId="2630"/>
    <cellStyle name="20% - akcent 4 9 7" xfId="2631"/>
    <cellStyle name="20% - akcent 4 9 8" xfId="2632"/>
    <cellStyle name="20% - akcent 5 10" xfId="2633"/>
    <cellStyle name="20% - akcent 5 10 2" xfId="2634"/>
    <cellStyle name="20% - akcent 5 10 2 2" xfId="2635"/>
    <cellStyle name="20% - akcent 5 10 2 2 2" xfId="2636"/>
    <cellStyle name="20% - akcent 5 10 2 2 3" xfId="2637"/>
    <cellStyle name="20% - akcent 5 10 2 3" xfId="2638"/>
    <cellStyle name="20% - akcent 5 10 2 4" xfId="2639"/>
    <cellStyle name="20% - akcent 5 10 3" xfId="2640"/>
    <cellStyle name="20% - akcent 5 10 3 2" xfId="2641"/>
    <cellStyle name="20% - akcent 5 10 3 2 2" xfId="2642"/>
    <cellStyle name="20% - akcent 5 10 3 2 3" xfId="2643"/>
    <cellStyle name="20% - akcent 5 10 3 3" xfId="2644"/>
    <cellStyle name="20% - akcent 5 10 3 4" xfId="2645"/>
    <cellStyle name="20% - akcent 5 10 4" xfId="2646"/>
    <cellStyle name="20% - akcent 5 10 5" xfId="2647"/>
    <cellStyle name="20% - akcent 5 10 6" xfId="2648"/>
    <cellStyle name="20% - akcent 5 10 6 2" xfId="2649"/>
    <cellStyle name="20% - akcent 5 10 6 3" xfId="2650"/>
    <cellStyle name="20% - akcent 5 10 7" xfId="2651"/>
    <cellStyle name="20% - akcent 5 10 8" xfId="2652"/>
    <cellStyle name="20% - akcent 5 11" xfId="2653"/>
    <cellStyle name="20% - akcent 5 11 2" xfId="2654"/>
    <cellStyle name="20% - akcent 5 11 2 2" xfId="2655"/>
    <cellStyle name="20% - akcent 5 11 2 2 2" xfId="2656"/>
    <cellStyle name="20% - akcent 5 11 2 2 3" xfId="2657"/>
    <cellStyle name="20% - akcent 5 11 2 3" xfId="2658"/>
    <cellStyle name="20% - akcent 5 11 2 4" xfId="2659"/>
    <cellStyle name="20% - akcent 5 11 3" xfId="2660"/>
    <cellStyle name="20% - akcent 5 11 3 2" xfId="2661"/>
    <cellStyle name="20% - akcent 5 11 3 2 2" xfId="2662"/>
    <cellStyle name="20% - akcent 5 11 3 2 3" xfId="2663"/>
    <cellStyle name="20% - akcent 5 11 3 3" xfId="2664"/>
    <cellStyle name="20% - akcent 5 11 3 4" xfId="2665"/>
    <cellStyle name="20% - akcent 5 11 4" xfId="2666"/>
    <cellStyle name="20% - akcent 5 11 5" xfId="2667"/>
    <cellStyle name="20% - akcent 5 11 6" xfId="2668"/>
    <cellStyle name="20% - akcent 5 11 6 2" xfId="2669"/>
    <cellStyle name="20% - akcent 5 11 6 3" xfId="2670"/>
    <cellStyle name="20% - akcent 5 11 7" xfId="2671"/>
    <cellStyle name="20% - akcent 5 11 8" xfId="2672"/>
    <cellStyle name="20% - akcent 5 12" xfId="2673"/>
    <cellStyle name="20% - akcent 5 12 2" xfId="2674"/>
    <cellStyle name="20% - akcent 5 12 2 2" xfId="2675"/>
    <cellStyle name="20% - akcent 5 12 2 2 2" xfId="2676"/>
    <cellStyle name="20% - akcent 5 12 2 2 3" xfId="2677"/>
    <cellStyle name="20% - akcent 5 12 2 3" xfId="2678"/>
    <cellStyle name="20% - akcent 5 12 2 4" xfId="2679"/>
    <cellStyle name="20% - akcent 5 12 3" xfId="2680"/>
    <cellStyle name="20% - akcent 5 12 3 2" xfId="2681"/>
    <cellStyle name="20% - akcent 5 12 3 2 2" xfId="2682"/>
    <cellStyle name="20% - akcent 5 12 3 2 3" xfId="2683"/>
    <cellStyle name="20% - akcent 5 12 3 3" xfId="2684"/>
    <cellStyle name="20% - akcent 5 12 3 4" xfId="2685"/>
    <cellStyle name="20% - akcent 5 12 4" xfId="2686"/>
    <cellStyle name="20% - akcent 5 12 5" xfId="2687"/>
    <cellStyle name="20% - akcent 5 12 6" xfId="2688"/>
    <cellStyle name="20% - akcent 5 12 6 2" xfId="2689"/>
    <cellStyle name="20% - akcent 5 12 6 3" xfId="2690"/>
    <cellStyle name="20% - akcent 5 12 7" xfId="2691"/>
    <cellStyle name="20% - akcent 5 12 8" xfId="2692"/>
    <cellStyle name="20% - akcent 5 13" xfId="2693"/>
    <cellStyle name="20% - akcent 5 13 2" xfId="2694"/>
    <cellStyle name="20% - akcent 5 13 2 2" xfId="2695"/>
    <cellStyle name="20% - akcent 5 13 2 2 2" xfId="2696"/>
    <cellStyle name="20% - akcent 5 13 2 2 3" xfId="2697"/>
    <cellStyle name="20% - akcent 5 13 2 3" xfId="2698"/>
    <cellStyle name="20% - akcent 5 13 2 4" xfId="2699"/>
    <cellStyle name="20% - akcent 5 13 3" xfId="2700"/>
    <cellStyle name="20% - akcent 5 13 3 2" xfId="2701"/>
    <cellStyle name="20% - akcent 5 13 3 2 2" xfId="2702"/>
    <cellStyle name="20% - akcent 5 13 3 2 3" xfId="2703"/>
    <cellStyle name="20% - akcent 5 13 3 3" xfId="2704"/>
    <cellStyle name="20% - akcent 5 13 3 4" xfId="2705"/>
    <cellStyle name="20% - akcent 5 13 4" xfId="2706"/>
    <cellStyle name="20% - akcent 5 13 5" xfId="2707"/>
    <cellStyle name="20% - akcent 5 13 6" xfId="2708"/>
    <cellStyle name="20% - akcent 5 13 6 2" xfId="2709"/>
    <cellStyle name="20% - akcent 5 13 6 3" xfId="2710"/>
    <cellStyle name="20% - akcent 5 13 7" xfId="2711"/>
    <cellStyle name="20% - akcent 5 13 8" xfId="2712"/>
    <cellStyle name="20% - akcent 5 14" xfId="2713"/>
    <cellStyle name="20% - akcent 5 14 2" xfId="2714"/>
    <cellStyle name="20% - akcent 5 14 2 2" xfId="2715"/>
    <cellStyle name="20% - akcent 5 14 2 2 2" xfId="2716"/>
    <cellStyle name="20% - akcent 5 14 2 2 3" xfId="2717"/>
    <cellStyle name="20% - akcent 5 14 2 3" xfId="2718"/>
    <cellStyle name="20% - akcent 5 14 2 4" xfId="2719"/>
    <cellStyle name="20% - akcent 5 14 3" xfId="2720"/>
    <cellStyle name="20% - akcent 5 14 3 2" xfId="2721"/>
    <cellStyle name="20% - akcent 5 14 3 2 2" xfId="2722"/>
    <cellStyle name="20% - akcent 5 14 3 2 3" xfId="2723"/>
    <cellStyle name="20% - akcent 5 14 3 3" xfId="2724"/>
    <cellStyle name="20% - akcent 5 14 3 4" xfId="2725"/>
    <cellStyle name="20% - akcent 5 14 4" xfId="2726"/>
    <cellStyle name="20% - akcent 5 14 5" xfId="2727"/>
    <cellStyle name="20% - akcent 5 14 6" xfId="2728"/>
    <cellStyle name="20% - akcent 5 14 6 2" xfId="2729"/>
    <cellStyle name="20% - akcent 5 14 6 3" xfId="2730"/>
    <cellStyle name="20% - akcent 5 14 7" xfId="2731"/>
    <cellStyle name="20% - akcent 5 14 8" xfId="2732"/>
    <cellStyle name="20% - akcent 5 15" xfId="2733"/>
    <cellStyle name="20% - akcent 5 15 2" xfId="2734"/>
    <cellStyle name="20% - akcent 5 15 3" xfId="2735"/>
    <cellStyle name="20% - akcent 5 15 4" xfId="2736"/>
    <cellStyle name="20% - akcent 5 15 4 2" xfId="2737"/>
    <cellStyle name="20% - akcent 5 15 4 3" xfId="2738"/>
    <cellStyle name="20% - akcent 5 15 5" xfId="2739"/>
    <cellStyle name="20% - akcent 5 15 6" xfId="2740"/>
    <cellStyle name="20% - akcent 5 16" xfId="2741"/>
    <cellStyle name="20% - akcent 5 16 2" xfId="2742"/>
    <cellStyle name="20% - akcent 5 16 3" xfId="2743"/>
    <cellStyle name="20% - akcent 5 16 4" xfId="2744"/>
    <cellStyle name="20% - akcent 5 16 4 2" xfId="2745"/>
    <cellStyle name="20% - akcent 5 16 4 3" xfId="2746"/>
    <cellStyle name="20% - akcent 5 16 5" xfId="2747"/>
    <cellStyle name="20% - akcent 5 16 6" xfId="2748"/>
    <cellStyle name="20% - akcent 5 17" xfId="2749"/>
    <cellStyle name="20% - akcent 5 17 2" xfId="2750"/>
    <cellStyle name="20% - akcent 5 17 3" xfId="2751"/>
    <cellStyle name="20% - akcent 5 17 4" xfId="2752"/>
    <cellStyle name="20% - akcent 5 17 4 2" xfId="2753"/>
    <cellStyle name="20% - akcent 5 17 4 3" xfId="2754"/>
    <cellStyle name="20% - akcent 5 17 5" xfId="2755"/>
    <cellStyle name="20% - akcent 5 17 6" xfId="2756"/>
    <cellStyle name="20% - akcent 5 18" xfId="2757"/>
    <cellStyle name="20% - akcent 5 18 2" xfId="2758"/>
    <cellStyle name="20% - akcent 5 18 3" xfId="2759"/>
    <cellStyle name="20% - akcent 5 18 4" xfId="2760"/>
    <cellStyle name="20% - akcent 5 18 4 2" xfId="2761"/>
    <cellStyle name="20% - akcent 5 18 4 3" xfId="2762"/>
    <cellStyle name="20% - akcent 5 18 5" xfId="2763"/>
    <cellStyle name="20% - akcent 5 18 6" xfId="2764"/>
    <cellStyle name="20% - akcent 5 19" xfId="2765"/>
    <cellStyle name="20% - akcent 5 19 2" xfId="2766"/>
    <cellStyle name="20% - akcent 5 19 3" xfId="2767"/>
    <cellStyle name="20% - akcent 5 19 4" xfId="2768"/>
    <cellStyle name="20% - akcent 5 19 4 2" xfId="2769"/>
    <cellStyle name="20% - akcent 5 19 4 3" xfId="2770"/>
    <cellStyle name="20% - akcent 5 19 5" xfId="2771"/>
    <cellStyle name="20% - akcent 5 19 6" xfId="2772"/>
    <cellStyle name="20% - akcent 5 2" xfId="2773"/>
    <cellStyle name="20% - akcent 5 2 10" xfId="2774"/>
    <cellStyle name="20% - akcent 5 2 11" xfId="2775"/>
    <cellStyle name="20% - akcent 5 2 11 2" xfId="2776"/>
    <cellStyle name="20% - akcent 5 2 11 3" xfId="2777"/>
    <cellStyle name="20% - akcent 5 2 12" xfId="2778"/>
    <cellStyle name="20% - akcent 5 2 13" xfId="2779"/>
    <cellStyle name="20% - akcent 5 2 2" xfId="2780"/>
    <cellStyle name="20% - akcent 5 2 2 2" xfId="2781"/>
    <cellStyle name="20% - akcent 5 2 2 2 2" xfId="2782"/>
    <cellStyle name="20% - akcent 5 2 2 2 2 2" xfId="2783"/>
    <cellStyle name="20% - akcent 5 2 2 2 2 3" xfId="2784"/>
    <cellStyle name="20% - akcent 5 2 2 2 3" xfId="2785"/>
    <cellStyle name="20% - akcent 5 2 2 2 4" xfId="2786"/>
    <cellStyle name="20% - akcent 5 2 2 3" xfId="2787"/>
    <cellStyle name="20% - akcent 5 2 2 3 2" xfId="2788"/>
    <cellStyle name="20% - akcent 5 2 2 3 2 2" xfId="2789"/>
    <cellStyle name="20% - akcent 5 2 2 3 2 3" xfId="2790"/>
    <cellStyle name="20% - akcent 5 2 2 3 3" xfId="2791"/>
    <cellStyle name="20% - akcent 5 2 2 3 4" xfId="2792"/>
    <cellStyle name="20% - akcent 5 2 3" xfId="2793"/>
    <cellStyle name="20% - akcent 5 2 4" xfId="2794"/>
    <cellStyle name="20% - akcent 5 2 5" xfId="2795"/>
    <cellStyle name="20% - akcent 5 2 6" xfId="2796"/>
    <cellStyle name="20% - akcent 5 2 7" xfId="2797"/>
    <cellStyle name="20% - akcent 5 2 8" xfId="2798"/>
    <cellStyle name="20% - akcent 5 2 9" xfId="2799"/>
    <cellStyle name="20% - akcent 5 20" xfId="2800"/>
    <cellStyle name="20% - akcent 5 20 2" xfId="2801"/>
    <cellStyle name="20% - akcent 5 20 3" xfId="2802"/>
    <cellStyle name="20% - akcent 5 20 4" xfId="2803"/>
    <cellStyle name="20% - akcent 5 20 4 2" xfId="2804"/>
    <cellStyle name="20% - akcent 5 20 4 3" xfId="2805"/>
    <cellStyle name="20% - akcent 5 20 5" xfId="2806"/>
    <cellStyle name="20% - akcent 5 20 6" xfId="2807"/>
    <cellStyle name="20% - akcent 5 21" xfId="2808"/>
    <cellStyle name="20% - akcent 5 21 2" xfId="2809"/>
    <cellStyle name="20% - akcent 5 21 3" xfId="2810"/>
    <cellStyle name="20% - akcent 5 21 4" xfId="2811"/>
    <cellStyle name="20% - akcent 5 21 4 2" xfId="2812"/>
    <cellStyle name="20% - akcent 5 21 4 3" xfId="2813"/>
    <cellStyle name="20% - akcent 5 21 5" xfId="2814"/>
    <cellStyle name="20% - akcent 5 21 6" xfId="2815"/>
    <cellStyle name="20% - akcent 5 22" xfId="2816"/>
    <cellStyle name="20% - akcent 5 22 2" xfId="2817"/>
    <cellStyle name="20% - akcent 5 22 3" xfId="2818"/>
    <cellStyle name="20% - akcent 5 22 4" xfId="2819"/>
    <cellStyle name="20% - akcent 5 22 4 2" xfId="2820"/>
    <cellStyle name="20% - akcent 5 22 4 3" xfId="2821"/>
    <cellStyle name="20% - akcent 5 22 5" xfId="2822"/>
    <cellStyle name="20% - akcent 5 22 6" xfId="2823"/>
    <cellStyle name="20% - akcent 5 23" xfId="2824"/>
    <cellStyle name="20% - akcent 5 23 2" xfId="2825"/>
    <cellStyle name="20% - akcent 5 23 3" xfId="2826"/>
    <cellStyle name="20% - akcent 5 23 4" xfId="2827"/>
    <cellStyle name="20% - akcent 5 23 4 2" xfId="2828"/>
    <cellStyle name="20% - akcent 5 23 4 3" xfId="2829"/>
    <cellStyle name="20% - akcent 5 23 5" xfId="2830"/>
    <cellStyle name="20% - akcent 5 23 6" xfId="2831"/>
    <cellStyle name="20% - akcent 5 24" xfId="2832"/>
    <cellStyle name="20% - akcent 5 24 2" xfId="2833"/>
    <cellStyle name="20% - akcent 5 24 3" xfId="2834"/>
    <cellStyle name="20% - akcent 5 24 4" xfId="2835"/>
    <cellStyle name="20% - akcent 5 24 4 2" xfId="2836"/>
    <cellStyle name="20% - akcent 5 24 4 3" xfId="2837"/>
    <cellStyle name="20% - akcent 5 24 5" xfId="2838"/>
    <cellStyle name="20% - akcent 5 24 6" xfId="2839"/>
    <cellStyle name="20% - akcent 5 25" xfId="2840"/>
    <cellStyle name="20% - akcent 5 25 2" xfId="2841"/>
    <cellStyle name="20% - akcent 5 25 3" xfId="2842"/>
    <cellStyle name="20% - akcent 5 25 4" xfId="2843"/>
    <cellStyle name="20% - akcent 5 25 4 2" xfId="2844"/>
    <cellStyle name="20% - akcent 5 25 4 3" xfId="2845"/>
    <cellStyle name="20% - akcent 5 25 5" xfId="2846"/>
    <cellStyle name="20% - akcent 5 25 6" xfId="2847"/>
    <cellStyle name="20% - akcent 5 26" xfId="2848"/>
    <cellStyle name="20% - akcent 5 26 2" xfId="2849"/>
    <cellStyle name="20% - akcent 5 26 3" xfId="2850"/>
    <cellStyle name="20% - akcent 5 26 4" xfId="2851"/>
    <cellStyle name="20% - akcent 5 26 4 2" xfId="2852"/>
    <cellStyle name="20% - akcent 5 26 4 3" xfId="2853"/>
    <cellStyle name="20% - akcent 5 26 5" xfId="2854"/>
    <cellStyle name="20% - akcent 5 26 6" xfId="2855"/>
    <cellStyle name="20% - akcent 5 27" xfId="2856"/>
    <cellStyle name="20% - akcent 5 27 2" xfId="2857"/>
    <cellStyle name="20% - akcent 5 27 3" xfId="2858"/>
    <cellStyle name="20% - akcent 5 27 4" xfId="2859"/>
    <cellStyle name="20% - akcent 5 27 4 2" xfId="2860"/>
    <cellStyle name="20% - akcent 5 27 4 3" xfId="2861"/>
    <cellStyle name="20% - akcent 5 27 5" xfId="2862"/>
    <cellStyle name="20% - akcent 5 27 6" xfId="2863"/>
    <cellStyle name="20% - akcent 5 28" xfId="2864"/>
    <cellStyle name="20% - akcent 5 28 2" xfId="2865"/>
    <cellStyle name="20% - akcent 5 28 3" xfId="2866"/>
    <cellStyle name="20% - akcent 5 28 4" xfId="2867"/>
    <cellStyle name="20% - akcent 5 28 4 2" xfId="2868"/>
    <cellStyle name="20% - akcent 5 28 4 3" xfId="2869"/>
    <cellStyle name="20% - akcent 5 28 5" xfId="2870"/>
    <cellStyle name="20% - akcent 5 28 6" xfId="2871"/>
    <cellStyle name="20% - akcent 5 29" xfId="2872"/>
    <cellStyle name="20% - akcent 5 29 2" xfId="2873"/>
    <cellStyle name="20% - akcent 5 29 3" xfId="2874"/>
    <cellStyle name="20% - akcent 5 29 4" xfId="2875"/>
    <cellStyle name="20% - akcent 5 29 4 2" xfId="2876"/>
    <cellStyle name="20% - akcent 5 29 4 3" xfId="2877"/>
    <cellStyle name="20% - akcent 5 29 5" xfId="2878"/>
    <cellStyle name="20% - akcent 5 29 6" xfId="2879"/>
    <cellStyle name="20% - akcent 5 3" xfId="2880"/>
    <cellStyle name="20% - akcent 5 3 2" xfId="2881"/>
    <cellStyle name="20% - akcent 5 3 2 2" xfId="2882"/>
    <cellStyle name="20% - akcent 5 3 2 3" xfId="2883"/>
    <cellStyle name="20% - akcent 5 3 2 4" xfId="2884"/>
    <cellStyle name="20% - akcent 5 3 2 4 2" xfId="2885"/>
    <cellStyle name="20% - akcent 5 3 2 4 3" xfId="2886"/>
    <cellStyle name="20% - akcent 5 3 2 5" xfId="2887"/>
    <cellStyle name="20% - akcent 5 3 2 6" xfId="2888"/>
    <cellStyle name="20% - akcent 5 3 3" xfId="2889"/>
    <cellStyle name="20% - akcent 5 3 3 2" xfId="2890"/>
    <cellStyle name="20% - akcent 5 3 3 3" xfId="2891"/>
    <cellStyle name="20% - akcent 5 3 3 4" xfId="2892"/>
    <cellStyle name="20% - akcent 5 3 3 4 2" xfId="2893"/>
    <cellStyle name="20% - akcent 5 3 3 4 3" xfId="2894"/>
    <cellStyle name="20% - akcent 5 3 3 5" xfId="2895"/>
    <cellStyle name="20% - akcent 5 3 3 6" xfId="2896"/>
    <cellStyle name="20% - akcent 5 3 4" xfId="2897"/>
    <cellStyle name="20% - akcent 5 3 5" xfId="2898"/>
    <cellStyle name="20% - akcent 5 3 6" xfId="2899"/>
    <cellStyle name="20% - akcent 5 3 6 2" xfId="2900"/>
    <cellStyle name="20% - akcent 5 3 6 3" xfId="2901"/>
    <cellStyle name="20% - akcent 5 3 7" xfId="2902"/>
    <cellStyle name="20% - akcent 5 3 8" xfId="2903"/>
    <cellStyle name="20% - akcent 5 30" xfId="2904"/>
    <cellStyle name="20% - akcent 5 30 2" xfId="2905"/>
    <cellStyle name="20% - akcent 5 30 3" xfId="2906"/>
    <cellStyle name="20% - akcent 5 30 4" xfId="2907"/>
    <cellStyle name="20% - akcent 5 30 4 2" xfId="2908"/>
    <cellStyle name="20% - akcent 5 30 4 3" xfId="2909"/>
    <cellStyle name="20% - akcent 5 30 5" xfId="2910"/>
    <cellStyle name="20% - akcent 5 30 6" xfId="2911"/>
    <cellStyle name="20% - akcent 5 31" xfId="2912"/>
    <cellStyle name="20% - akcent 5 31 2" xfId="2913"/>
    <cellStyle name="20% - akcent 5 31 3" xfId="2914"/>
    <cellStyle name="20% - akcent 5 31 4" xfId="2915"/>
    <cellStyle name="20% - akcent 5 31 4 2" xfId="2916"/>
    <cellStyle name="20% - akcent 5 31 4 3" xfId="2917"/>
    <cellStyle name="20% - akcent 5 31 5" xfId="2918"/>
    <cellStyle name="20% - akcent 5 31 6" xfId="2919"/>
    <cellStyle name="20% - akcent 5 32" xfId="2920"/>
    <cellStyle name="20% - akcent 5 32 2" xfId="2921"/>
    <cellStyle name="20% - akcent 5 32 3" xfId="2922"/>
    <cellStyle name="20% - akcent 5 32 4" xfId="2923"/>
    <cellStyle name="20% - akcent 5 32 4 2" xfId="2924"/>
    <cellStyle name="20% - akcent 5 32 4 3" xfId="2925"/>
    <cellStyle name="20% - akcent 5 32 5" xfId="2926"/>
    <cellStyle name="20% - akcent 5 32 6" xfId="2927"/>
    <cellStyle name="20% - akcent 5 33" xfId="2928"/>
    <cellStyle name="20% - akcent 5 33 2" xfId="2929"/>
    <cellStyle name="20% - akcent 5 33 2 2" xfId="2930"/>
    <cellStyle name="20% - akcent 5 33 2 3" xfId="2931"/>
    <cellStyle name="20% - akcent 5 33 3" xfId="2932"/>
    <cellStyle name="20% - akcent 5 33 4" xfId="2933"/>
    <cellStyle name="20% - akcent 5 34" xfId="2934"/>
    <cellStyle name="20% - akcent 5 34 2" xfId="2935"/>
    <cellStyle name="20% - akcent 5 34 2 2" xfId="2936"/>
    <cellStyle name="20% - akcent 5 34 2 3" xfId="2937"/>
    <cellStyle name="20% - akcent 5 34 3" xfId="2938"/>
    <cellStyle name="20% - akcent 5 34 4" xfId="2939"/>
    <cellStyle name="20% - akcent 5 35" xfId="2940"/>
    <cellStyle name="20% - akcent 5 35 2" xfId="2941"/>
    <cellStyle name="20% - akcent 5 35 2 2" xfId="2942"/>
    <cellStyle name="20% - akcent 5 35 2 3" xfId="2943"/>
    <cellStyle name="20% - akcent 5 35 3" xfId="2944"/>
    <cellStyle name="20% - akcent 5 35 4" xfId="2945"/>
    <cellStyle name="20% - akcent 5 36" xfId="2946"/>
    <cellStyle name="20% - akcent 5 36 2" xfId="2947"/>
    <cellStyle name="20% - akcent 5 36 2 2" xfId="2948"/>
    <cellStyle name="20% - akcent 5 36 2 3" xfId="2949"/>
    <cellStyle name="20% - akcent 5 36 3" xfId="2950"/>
    <cellStyle name="20% - akcent 5 36 4" xfId="2951"/>
    <cellStyle name="20% - akcent 5 37" xfId="2952"/>
    <cellStyle name="20% - akcent 5 37 2" xfId="2953"/>
    <cellStyle name="20% - akcent 5 37 2 2" xfId="2954"/>
    <cellStyle name="20% - akcent 5 37 2 3" xfId="2955"/>
    <cellStyle name="20% - akcent 5 37 3" xfId="2956"/>
    <cellStyle name="20% - akcent 5 37 4" xfId="2957"/>
    <cellStyle name="20% - akcent 5 38" xfId="2958"/>
    <cellStyle name="20% - akcent 5 38 2" xfId="2959"/>
    <cellStyle name="20% - akcent 5 38 2 2" xfId="2960"/>
    <cellStyle name="20% - akcent 5 38 2 3" xfId="2961"/>
    <cellStyle name="20% - akcent 5 38 3" xfId="2962"/>
    <cellStyle name="20% - akcent 5 38 4" xfId="2963"/>
    <cellStyle name="20% - akcent 5 39" xfId="2964"/>
    <cellStyle name="20% - akcent 5 39 2" xfId="2965"/>
    <cellStyle name="20% - akcent 5 39 2 2" xfId="2966"/>
    <cellStyle name="20% - akcent 5 39 2 3" xfId="2967"/>
    <cellStyle name="20% - akcent 5 39 3" xfId="2968"/>
    <cellStyle name="20% - akcent 5 39 4" xfId="2969"/>
    <cellStyle name="20% - akcent 5 4" xfId="2970"/>
    <cellStyle name="20% - akcent 5 4 2" xfId="2971"/>
    <cellStyle name="20% - akcent 5 4 2 2" xfId="2972"/>
    <cellStyle name="20% - akcent 5 4 2 3" xfId="2973"/>
    <cellStyle name="20% - akcent 5 4 2 4" xfId="2974"/>
    <cellStyle name="20% - akcent 5 4 2 4 2" xfId="2975"/>
    <cellStyle name="20% - akcent 5 4 2 4 3" xfId="2976"/>
    <cellStyle name="20% - akcent 5 4 2 5" xfId="2977"/>
    <cellStyle name="20% - akcent 5 4 2 6" xfId="2978"/>
    <cellStyle name="20% - akcent 5 4 3" xfId="2979"/>
    <cellStyle name="20% - akcent 5 4 3 2" xfId="2980"/>
    <cellStyle name="20% - akcent 5 4 3 2 2" xfId="2981"/>
    <cellStyle name="20% - akcent 5 4 3 2 3" xfId="2982"/>
    <cellStyle name="20% - akcent 5 4 3 3" xfId="2983"/>
    <cellStyle name="20% - akcent 5 4 3 4" xfId="2984"/>
    <cellStyle name="20% - akcent 5 4 4" xfId="2985"/>
    <cellStyle name="20% - akcent 5 4 5" xfId="2986"/>
    <cellStyle name="20% - akcent 5 4 6" xfId="2987"/>
    <cellStyle name="20% - akcent 5 4 6 2" xfId="2988"/>
    <cellStyle name="20% - akcent 5 4 6 3" xfId="2989"/>
    <cellStyle name="20% - akcent 5 4 7" xfId="2990"/>
    <cellStyle name="20% - akcent 5 4 8" xfId="2991"/>
    <cellStyle name="20% - akcent 5 40" xfId="2992"/>
    <cellStyle name="20% - akcent 5 40 2" xfId="2993"/>
    <cellStyle name="20% - akcent 5 40 2 2" xfId="2994"/>
    <cellStyle name="20% - akcent 5 40 2 3" xfId="2995"/>
    <cellStyle name="20% - akcent 5 40 3" xfId="2996"/>
    <cellStyle name="20% - akcent 5 40 4" xfId="2997"/>
    <cellStyle name="20% - akcent 5 41" xfId="2998"/>
    <cellStyle name="20% - akcent 5 41 2" xfId="2999"/>
    <cellStyle name="20% - akcent 5 41 2 2" xfId="3000"/>
    <cellStyle name="20% - akcent 5 41 2 3" xfId="3001"/>
    <cellStyle name="20% - akcent 5 41 3" xfId="3002"/>
    <cellStyle name="20% - akcent 5 41 4" xfId="3003"/>
    <cellStyle name="20% - akcent 5 42" xfId="3004"/>
    <cellStyle name="20% - akcent 5 42 2" xfId="3005"/>
    <cellStyle name="20% - akcent 5 42 2 2" xfId="3006"/>
    <cellStyle name="20% - akcent 5 42 2 3" xfId="3007"/>
    <cellStyle name="20% - akcent 5 42 3" xfId="3008"/>
    <cellStyle name="20% - akcent 5 42 4" xfId="3009"/>
    <cellStyle name="20% - akcent 5 43" xfId="3010"/>
    <cellStyle name="20% - akcent 5 43 2" xfId="3011"/>
    <cellStyle name="20% - akcent 5 43 2 2" xfId="3012"/>
    <cellStyle name="20% - akcent 5 43 2 3" xfId="3013"/>
    <cellStyle name="20% - akcent 5 43 3" xfId="3014"/>
    <cellStyle name="20% - akcent 5 43 4" xfId="3015"/>
    <cellStyle name="20% - akcent 5 44" xfId="3016"/>
    <cellStyle name="20% - akcent 5 44 2" xfId="3017"/>
    <cellStyle name="20% - akcent 5 44 2 2" xfId="3018"/>
    <cellStyle name="20% - akcent 5 44 2 3" xfId="3019"/>
    <cellStyle name="20% - akcent 5 44 3" xfId="3020"/>
    <cellStyle name="20% - akcent 5 44 4" xfId="3021"/>
    <cellStyle name="20% - akcent 5 45" xfId="3022"/>
    <cellStyle name="20% - akcent 5 45 2" xfId="3023"/>
    <cellStyle name="20% - akcent 5 45 2 2" xfId="3024"/>
    <cellStyle name="20% - akcent 5 45 2 3" xfId="3025"/>
    <cellStyle name="20% - akcent 5 45 3" xfId="3026"/>
    <cellStyle name="20% - akcent 5 45 4" xfId="3027"/>
    <cellStyle name="20% - akcent 5 46" xfId="3028"/>
    <cellStyle name="20% - akcent 5 46 2" xfId="3029"/>
    <cellStyle name="20% - akcent 5 46 2 2" xfId="3030"/>
    <cellStyle name="20% - akcent 5 46 2 3" xfId="3031"/>
    <cellStyle name="20% - akcent 5 46 3" xfId="3032"/>
    <cellStyle name="20% - akcent 5 46 4" xfId="3033"/>
    <cellStyle name="20% - akcent 5 47" xfId="3034"/>
    <cellStyle name="20% - akcent 5 47 2" xfId="3035"/>
    <cellStyle name="20% - akcent 5 47 2 2" xfId="3036"/>
    <cellStyle name="20% - akcent 5 47 2 3" xfId="3037"/>
    <cellStyle name="20% - akcent 5 47 3" xfId="3038"/>
    <cellStyle name="20% - akcent 5 47 4" xfId="3039"/>
    <cellStyle name="20% - akcent 5 48" xfId="3040"/>
    <cellStyle name="20% - akcent 5 48 2" xfId="3041"/>
    <cellStyle name="20% - akcent 5 48 2 2" xfId="3042"/>
    <cellStyle name="20% - akcent 5 48 2 3" xfId="3043"/>
    <cellStyle name="20% - akcent 5 48 3" xfId="3044"/>
    <cellStyle name="20% - akcent 5 48 4" xfId="3045"/>
    <cellStyle name="20% - akcent 5 49" xfId="3046"/>
    <cellStyle name="20% - akcent 5 49 2" xfId="3047"/>
    <cellStyle name="20% - akcent 5 49 2 2" xfId="3048"/>
    <cellStyle name="20% - akcent 5 49 2 3" xfId="3049"/>
    <cellStyle name="20% - akcent 5 49 3" xfId="3050"/>
    <cellStyle name="20% - akcent 5 49 4" xfId="3051"/>
    <cellStyle name="20% - akcent 5 5" xfId="3052"/>
    <cellStyle name="20% - akcent 5 5 2" xfId="3053"/>
    <cellStyle name="20% - akcent 5 5 2 2" xfId="3054"/>
    <cellStyle name="20% - akcent 5 5 2 2 2" xfId="3055"/>
    <cellStyle name="20% - akcent 5 5 2 2 3" xfId="3056"/>
    <cellStyle name="20% - akcent 5 5 2 3" xfId="3057"/>
    <cellStyle name="20% - akcent 5 5 2 4" xfId="3058"/>
    <cellStyle name="20% - akcent 5 5 3" xfId="3059"/>
    <cellStyle name="20% - akcent 5 5 3 2" xfId="3060"/>
    <cellStyle name="20% - akcent 5 5 3 2 2" xfId="3061"/>
    <cellStyle name="20% - akcent 5 5 3 2 3" xfId="3062"/>
    <cellStyle name="20% - akcent 5 5 3 3" xfId="3063"/>
    <cellStyle name="20% - akcent 5 5 3 4" xfId="3064"/>
    <cellStyle name="20% - akcent 5 5 4" xfId="3065"/>
    <cellStyle name="20% - akcent 5 5 5" xfId="3066"/>
    <cellStyle name="20% - akcent 5 5 6" xfId="3067"/>
    <cellStyle name="20% - akcent 5 5 6 2" xfId="3068"/>
    <cellStyle name="20% - akcent 5 5 6 3" xfId="3069"/>
    <cellStyle name="20% - akcent 5 5 7" xfId="3070"/>
    <cellStyle name="20% - akcent 5 5 8" xfId="3071"/>
    <cellStyle name="20% - akcent 5 50" xfId="3072"/>
    <cellStyle name="20% - akcent 5 50 2" xfId="3073"/>
    <cellStyle name="20% - akcent 5 50 2 2" xfId="3074"/>
    <cellStyle name="20% - akcent 5 50 2 3" xfId="3075"/>
    <cellStyle name="20% - akcent 5 50 3" xfId="3076"/>
    <cellStyle name="20% - akcent 5 50 4" xfId="3077"/>
    <cellStyle name="20% - akcent 5 51" xfId="3078"/>
    <cellStyle name="20% - akcent 5 51 2" xfId="3079"/>
    <cellStyle name="20% - akcent 5 51 2 2" xfId="3080"/>
    <cellStyle name="20% - akcent 5 51 2 3" xfId="3081"/>
    <cellStyle name="20% - akcent 5 51 3" xfId="3082"/>
    <cellStyle name="20% - akcent 5 51 4" xfId="3083"/>
    <cellStyle name="20% - akcent 5 52" xfId="3084"/>
    <cellStyle name="20% - akcent 5 52 2" xfId="3085"/>
    <cellStyle name="20% - akcent 5 52 2 2" xfId="3086"/>
    <cellStyle name="20% - akcent 5 52 2 3" xfId="3087"/>
    <cellStyle name="20% - akcent 5 52 3" xfId="3088"/>
    <cellStyle name="20% - akcent 5 52 4" xfId="3089"/>
    <cellStyle name="20% - akcent 5 53" xfId="3090"/>
    <cellStyle name="20% - akcent 5 53 2" xfId="3091"/>
    <cellStyle name="20% - akcent 5 53 2 2" xfId="3092"/>
    <cellStyle name="20% - akcent 5 53 2 3" xfId="3093"/>
    <cellStyle name="20% - akcent 5 53 3" xfId="3094"/>
    <cellStyle name="20% - akcent 5 53 4" xfId="3095"/>
    <cellStyle name="20% - akcent 5 54" xfId="3096"/>
    <cellStyle name="20% - akcent 5 54 2" xfId="3097"/>
    <cellStyle name="20% - akcent 5 54 2 2" xfId="3098"/>
    <cellStyle name="20% - akcent 5 54 2 3" xfId="3099"/>
    <cellStyle name="20% - akcent 5 54 3" xfId="3100"/>
    <cellStyle name="20% - akcent 5 54 4" xfId="3101"/>
    <cellStyle name="20% - akcent 5 55" xfId="3102"/>
    <cellStyle name="20% - akcent 5 55 2" xfId="3103"/>
    <cellStyle name="20% - akcent 5 55 2 2" xfId="3104"/>
    <cellStyle name="20% - akcent 5 55 2 3" xfId="3105"/>
    <cellStyle name="20% - akcent 5 55 3" xfId="3106"/>
    <cellStyle name="20% - akcent 5 55 4" xfId="3107"/>
    <cellStyle name="20% - akcent 5 56" xfId="3108"/>
    <cellStyle name="20% - akcent 5 56 2" xfId="3109"/>
    <cellStyle name="20% - akcent 5 56 2 2" xfId="3110"/>
    <cellStyle name="20% - akcent 5 56 2 3" xfId="3111"/>
    <cellStyle name="20% - akcent 5 56 3" xfId="3112"/>
    <cellStyle name="20% - akcent 5 56 4" xfId="3113"/>
    <cellStyle name="20% - akcent 5 57" xfId="3114"/>
    <cellStyle name="20% - akcent 5 57 2" xfId="3115"/>
    <cellStyle name="20% - akcent 5 57 2 2" xfId="3116"/>
    <cellStyle name="20% - akcent 5 57 2 3" xfId="3117"/>
    <cellStyle name="20% - akcent 5 57 3" xfId="3118"/>
    <cellStyle name="20% - akcent 5 57 4" xfId="3119"/>
    <cellStyle name="20% - akcent 5 58" xfId="3120"/>
    <cellStyle name="20% - akcent 5 58 2" xfId="3121"/>
    <cellStyle name="20% - akcent 5 58 2 2" xfId="3122"/>
    <cellStyle name="20% - akcent 5 58 2 3" xfId="3123"/>
    <cellStyle name="20% - akcent 5 58 3" xfId="3124"/>
    <cellStyle name="20% - akcent 5 58 4" xfId="3125"/>
    <cellStyle name="20% - akcent 5 59" xfId="3126"/>
    <cellStyle name="20% - akcent 5 59 2" xfId="3127"/>
    <cellStyle name="20% - akcent 5 59 2 2" xfId="3128"/>
    <cellStyle name="20% - akcent 5 59 2 3" xfId="3129"/>
    <cellStyle name="20% - akcent 5 59 3" xfId="3130"/>
    <cellStyle name="20% - akcent 5 59 4" xfId="3131"/>
    <cellStyle name="20% - akcent 5 6" xfId="3132"/>
    <cellStyle name="20% - akcent 5 6 2" xfId="3133"/>
    <cellStyle name="20% - akcent 5 6 2 2" xfId="3134"/>
    <cellStyle name="20% - akcent 5 6 2 2 2" xfId="3135"/>
    <cellStyle name="20% - akcent 5 6 2 2 3" xfId="3136"/>
    <cellStyle name="20% - akcent 5 6 2 3" xfId="3137"/>
    <cellStyle name="20% - akcent 5 6 2 4" xfId="3138"/>
    <cellStyle name="20% - akcent 5 6 3" xfId="3139"/>
    <cellStyle name="20% - akcent 5 6 3 2" xfId="3140"/>
    <cellStyle name="20% - akcent 5 6 3 2 2" xfId="3141"/>
    <cellStyle name="20% - akcent 5 6 3 2 3" xfId="3142"/>
    <cellStyle name="20% - akcent 5 6 3 3" xfId="3143"/>
    <cellStyle name="20% - akcent 5 6 3 4" xfId="3144"/>
    <cellStyle name="20% - akcent 5 6 4" xfId="3145"/>
    <cellStyle name="20% - akcent 5 6 5" xfId="3146"/>
    <cellStyle name="20% - akcent 5 6 6" xfId="3147"/>
    <cellStyle name="20% - akcent 5 6 6 2" xfId="3148"/>
    <cellStyle name="20% - akcent 5 6 6 3" xfId="3149"/>
    <cellStyle name="20% - akcent 5 6 7" xfId="3150"/>
    <cellStyle name="20% - akcent 5 6 8" xfId="3151"/>
    <cellStyle name="20% - akcent 5 60" xfId="3152"/>
    <cellStyle name="20% - akcent 5 60 2" xfId="3153"/>
    <cellStyle name="20% - akcent 5 60 2 2" xfId="3154"/>
    <cellStyle name="20% - akcent 5 60 2 3" xfId="3155"/>
    <cellStyle name="20% - akcent 5 60 3" xfId="3156"/>
    <cellStyle name="20% - akcent 5 60 4" xfId="3157"/>
    <cellStyle name="20% - akcent 5 61" xfId="3158"/>
    <cellStyle name="20% - akcent 5 61 2" xfId="3159"/>
    <cellStyle name="20% - akcent 5 61 2 2" xfId="3160"/>
    <cellStyle name="20% - akcent 5 61 2 3" xfId="3161"/>
    <cellStyle name="20% - akcent 5 61 3" xfId="3162"/>
    <cellStyle name="20% - akcent 5 61 4" xfId="3163"/>
    <cellStyle name="20% - akcent 5 62" xfId="3164"/>
    <cellStyle name="20% - akcent 5 62 2" xfId="3165"/>
    <cellStyle name="20% - akcent 5 62 2 2" xfId="3166"/>
    <cellStyle name="20% - akcent 5 62 2 3" xfId="3167"/>
    <cellStyle name="20% - akcent 5 62 3" xfId="3168"/>
    <cellStyle name="20% - akcent 5 62 4" xfId="3169"/>
    <cellStyle name="20% - akcent 5 63" xfId="3170"/>
    <cellStyle name="20% - akcent 5 63 2" xfId="3171"/>
    <cellStyle name="20% - akcent 5 63 2 2" xfId="3172"/>
    <cellStyle name="20% - akcent 5 63 2 3" xfId="3173"/>
    <cellStyle name="20% - akcent 5 63 3" xfId="3174"/>
    <cellStyle name="20% - akcent 5 63 4" xfId="3175"/>
    <cellStyle name="20% - akcent 5 64" xfId="3176"/>
    <cellStyle name="20% - akcent 5 64 2" xfId="3177"/>
    <cellStyle name="20% - akcent 5 64 2 2" xfId="3178"/>
    <cellStyle name="20% - akcent 5 64 2 3" xfId="3179"/>
    <cellStyle name="20% - akcent 5 64 3" xfId="3180"/>
    <cellStyle name="20% - akcent 5 64 4" xfId="3181"/>
    <cellStyle name="20% - akcent 5 65" xfId="3182"/>
    <cellStyle name="20% - akcent 5 65 2" xfId="3183"/>
    <cellStyle name="20% - akcent 5 65 2 2" xfId="3184"/>
    <cellStyle name="20% - akcent 5 65 2 3" xfId="3185"/>
    <cellStyle name="20% - akcent 5 65 3" xfId="3186"/>
    <cellStyle name="20% - akcent 5 65 4" xfId="3187"/>
    <cellStyle name="20% - akcent 5 66" xfId="3188"/>
    <cellStyle name="20% - akcent 5 66 2" xfId="3189"/>
    <cellStyle name="20% - akcent 5 66 2 2" xfId="3190"/>
    <cellStyle name="20% - akcent 5 66 2 3" xfId="3191"/>
    <cellStyle name="20% - akcent 5 66 3" xfId="3192"/>
    <cellStyle name="20% - akcent 5 66 4" xfId="3193"/>
    <cellStyle name="20% - akcent 5 67" xfId="3194"/>
    <cellStyle name="20% - akcent 5 67 2" xfId="3195"/>
    <cellStyle name="20% - akcent 5 67 2 2" xfId="3196"/>
    <cellStyle name="20% - akcent 5 67 2 3" xfId="3197"/>
    <cellStyle name="20% - akcent 5 67 3" xfId="3198"/>
    <cellStyle name="20% - akcent 5 67 4" xfId="3199"/>
    <cellStyle name="20% - akcent 5 68" xfId="3200"/>
    <cellStyle name="20% - akcent 5 68 2" xfId="3201"/>
    <cellStyle name="20% - akcent 5 68 2 2" xfId="3202"/>
    <cellStyle name="20% - akcent 5 68 2 3" xfId="3203"/>
    <cellStyle name="20% - akcent 5 68 3" xfId="3204"/>
    <cellStyle name="20% - akcent 5 68 4" xfId="3205"/>
    <cellStyle name="20% - akcent 5 69" xfId="3206"/>
    <cellStyle name="20% - akcent 5 69 2" xfId="3207"/>
    <cellStyle name="20% - akcent 5 69 2 2" xfId="3208"/>
    <cellStyle name="20% - akcent 5 69 2 3" xfId="3209"/>
    <cellStyle name="20% - akcent 5 69 3" xfId="3210"/>
    <cellStyle name="20% - akcent 5 69 4" xfId="3211"/>
    <cellStyle name="20% - akcent 5 7" xfId="3212"/>
    <cellStyle name="20% - akcent 5 7 2" xfId="3213"/>
    <cellStyle name="20% - akcent 5 7 2 2" xfId="3214"/>
    <cellStyle name="20% - akcent 5 7 2 2 2" xfId="3215"/>
    <cellStyle name="20% - akcent 5 7 2 2 3" xfId="3216"/>
    <cellStyle name="20% - akcent 5 7 2 3" xfId="3217"/>
    <cellStyle name="20% - akcent 5 7 2 4" xfId="3218"/>
    <cellStyle name="20% - akcent 5 7 3" xfId="3219"/>
    <cellStyle name="20% - akcent 5 7 3 2" xfId="3220"/>
    <cellStyle name="20% - akcent 5 7 3 2 2" xfId="3221"/>
    <cellStyle name="20% - akcent 5 7 3 2 3" xfId="3222"/>
    <cellStyle name="20% - akcent 5 7 3 3" xfId="3223"/>
    <cellStyle name="20% - akcent 5 7 3 4" xfId="3224"/>
    <cellStyle name="20% - akcent 5 7 4" xfId="3225"/>
    <cellStyle name="20% - akcent 5 7 5" xfId="3226"/>
    <cellStyle name="20% - akcent 5 7 6" xfId="3227"/>
    <cellStyle name="20% - akcent 5 7 6 2" xfId="3228"/>
    <cellStyle name="20% - akcent 5 7 6 3" xfId="3229"/>
    <cellStyle name="20% - akcent 5 7 7" xfId="3230"/>
    <cellStyle name="20% - akcent 5 7 8" xfId="3231"/>
    <cellStyle name="20% - akcent 5 70" xfId="3232"/>
    <cellStyle name="20% - akcent 5 70 2" xfId="3233"/>
    <cellStyle name="20% - akcent 5 70 2 2" xfId="3234"/>
    <cellStyle name="20% - akcent 5 70 2 3" xfId="3235"/>
    <cellStyle name="20% - akcent 5 70 3" xfId="3236"/>
    <cellStyle name="20% - akcent 5 70 4" xfId="3237"/>
    <cellStyle name="20% - akcent 5 71" xfId="3238"/>
    <cellStyle name="20% - akcent 5 71 2" xfId="3239"/>
    <cellStyle name="20% - akcent 5 71 2 2" xfId="3240"/>
    <cellStyle name="20% - akcent 5 71 2 3" xfId="3241"/>
    <cellStyle name="20% - akcent 5 71 3" xfId="3242"/>
    <cellStyle name="20% - akcent 5 71 4" xfId="3243"/>
    <cellStyle name="20% - akcent 5 72" xfId="3244"/>
    <cellStyle name="20% - akcent 5 72 2" xfId="3245"/>
    <cellStyle name="20% - akcent 5 72 2 2" xfId="3246"/>
    <cellStyle name="20% - akcent 5 72 2 3" xfId="3247"/>
    <cellStyle name="20% - akcent 5 72 3" xfId="3248"/>
    <cellStyle name="20% - akcent 5 72 4" xfId="3249"/>
    <cellStyle name="20% - akcent 5 73" xfId="3250"/>
    <cellStyle name="20% - akcent 5 8" xfId="3251"/>
    <cellStyle name="20% - akcent 5 8 2" xfId="3252"/>
    <cellStyle name="20% - akcent 5 8 2 2" xfId="3253"/>
    <cellStyle name="20% - akcent 5 8 2 2 2" xfId="3254"/>
    <cellStyle name="20% - akcent 5 8 2 2 3" xfId="3255"/>
    <cellStyle name="20% - akcent 5 8 2 3" xfId="3256"/>
    <cellStyle name="20% - akcent 5 8 2 4" xfId="3257"/>
    <cellStyle name="20% - akcent 5 8 3" xfId="3258"/>
    <cellStyle name="20% - akcent 5 8 3 2" xfId="3259"/>
    <cellStyle name="20% - akcent 5 8 3 2 2" xfId="3260"/>
    <cellStyle name="20% - akcent 5 8 3 2 3" xfId="3261"/>
    <cellStyle name="20% - akcent 5 8 3 3" xfId="3262"/>
    <cellStyle name="20% - akcent 5 8 3 4" xfId="3263"/>
    <cellStyle name="20% - akcent 5 8 4" xfId="3264"/>
    <cellStyle name="20% - akcent 5 8 5" xfId="3265"/>
    <cellStyle name="20% - akcent 5 8 6" xfId="3266"/>
    <cellStyle name="20% - akcent 5 8 6 2" xfId="3267"/>
    <cellStyle name="20% - akcent 5 8 6 3" xfId="3268"/>
    <cellStyle name="20% - akcent 5 8 7" xfId="3269"/>
    <cellStyle name="20% - akcent 5 8 8" xfId="3270"/>
    <cellStyle name="20% - akcent 5 9" xfId="3271"/>
    <cellStyle name="20% - akcent 5 9 2" xfId="3272"/>
    <cellStyle name="20% - akcent 5 9 2 2" xfId="3273"/>
    <cellStyle name="20% - akcent 5 9 2 2 2" xfId="3274"/>
    <cellStyle name="20% - akcent 5 9 2 2 3" xfId="3275"/>
    <cellStyle name="20% - akcent 5 9 2 3" xfId="3276"/>
    <cellStyle name="20% - akcent 5 9 2 4" xfId="3277"/>
    <cellStyle name="20% - akcent 5 9 3" xfId="3278"/>
    <cellStyle name="20% - akcent 5 9 3 2" xfId="3279"/>
    <cellStyle name="20% - akcent 5 9 3 2 2" xfId="3280"/>
    <cellStyle name="20% - akcent 5 9 3 2 3" xfId="3281"/>
    <cellStyle name="20% - akcent 5 9 3 3" xfId="3282"/>
    <cellStyle name="20% - akcent 5 9 3 4" xfId="3283"/>
    <cellStyle name="20% - akcent 5 9 4" xfId="3284"/>
    <cellStyle name="20% - akcent 5 9 5" xfId="3285"/>
    <cellStyle name="20% - akcent 5 9 6" xfId="3286"/>
    <cellStyle name="20% - akcent 5 9 6 2" xfId="3287"/>
    <cellStyle name="20% - akcent 5 9 6 3" xfId="3288"/>
    <cellStyle name="20% - akcent 5 9 7" xfId="3289"/>
    <cellStyle name="20% - akcent 5 9 8" xfId="3290"/>
    <cellStyle name="20% - akcent 6 10" xfId="3291"/>
    <cellStyle name="20% - akcent 6 10 2" xfId="3292"/>
    <cellStyle name="20% - akcent 6 10 2 2" xfId="3293"/>
    <cellStyle name="20% - akcent 6 10 2 2 2" xfId="3294"/>
    <cellStyle name="20% - akcent 6 10 2 2 3" xfId="3295"/>
    <cellStyle name="20% - akcent 6 10 2 3" xfId="3296"/>
    <cellStyle name="20% - akcent 6 10 2 4" xfId="3297"/>
    <cellStyle name="20% - akcent 6 10 3" xfId="3298"/>
    <cellStyle name="20% - akcent 6 10 3 2" xfId="3299"/>
    <cellStyle name="20% - akcent 6 10 3 2 2" xfId="3300"/>
    <cellStyle name="20% - akcent 6 10 3 2 3" xfId="3301"/>
    <cellStyle name="20% - akcent 6 10 3 3" xfId="3302"/>
    <cellStyle name="20% - akcent 6 10 3 4" xfId="3303"/>
    <cellStyle name="20% - akcent 6 10 4" xfId="3304"/>
    <cellStyle name="20% - akcent 6 10 5" xfId="3305"/>
    <cellStyle name="20% - akcent 6 10 6" xfId="3306"/>
    <cellStyle name="20% - akcent 6 10 6 2" xfId="3307"/>
    <cellStyle name="20% - akcent 6 10 6 3" xfId="3308"/>
    <cellStyle name="20% - akcent 6 10 7" xfId="3309"/>
    <cellStyle name="20% - akcent 6 10 8" xfId="3310"/>
    <cellStyle name="20% - akcent 6 11" xfId="3311"/>
    <cellStyle name="20% - akcent 6 11 2" xfId="3312"/>
    <cellStyle name="20% - akcent 6 11 2 2" xfId="3313"/>
    <cellStyle name="20% - akcent 6 11 2 2 2" xfId="3314"/>
    <cellStyle name="20% - akcent 6 11 2 2 3" xfId="3315"/>
    <cellStyle name="20% - akcent 6 11 2 3" xfId="3316"/>
    <cellStyle name="20% - akcent 6 11 2 4" xfId="3317"/>
    <cellStyle name="20% - akcent 6 11 3" xfId="3318"/>
    <cellStyle name="20% - akcent 6 11 3 2" xfId="3319"/>
    <cellStyle name="20% - akcent 6 11 3 2 2" xfId="3320"/>
    <cellStyle name="20% - akcent 6 11 3 2 3" xfId="3321"/>
    <cellStyle name="20% - akcent 6 11 3 3" xfId="3322"/>
    <cellStyle name="20% - akcent 6 11 3 4" xfId="3323"/>
    <cellStyle name="20% - akcent 6 11 4" xfId="3324"/>
    <cellStyle name="20% - akcent 6 11 5" xfId="3325"/>
    <cellStyle name="20% - akcent 6 11 6" xfId="3326"/>
    <cellStyle name="20% - akcent 6 11 6 2" xfId="3327"/>
    <cellStyle name="20% - akcent 6 11 6 3" xfId="3328"/>
    <cellStyle name="20% - akcent 6 11 7" xfId="3329"/>
    <cellStyle name="20% - akcent 6 11 8" xfId="3330"/>
    <cellStyle name="20% - akcent 6 12" xfId="3331"/>
    <cellStyle name="20% - akcent 6 12 2" xfId="3332"/>
    <cellStyle name="20% - akcent 6 12 2 2" xfId="3333"/>
    <cellStyle name="20% - akcent 6 12 2 2 2" xfId="3334"/>
    <cellStyle name="20% - akcent 6 12 2 2 3" xfId="3335"/>
    <cellStyle name="20% - akcent 6 12 2 3" xfId="3336"/>
    <cellStyle name="20% - akcent 6 12 2 4" xfId="3337"/>
    <cellStyle name="20% - akcent 6 12 3" xfId="3338"/>
    <cellStyle name="20% - akcent 6 12 3 2" xfId="3339"/>
    <cellStyle name="20% - akcent 6 12 3 2 2" xfId="3340"/>
    <cellStyle name="20% - akcent 6 12 3 2 3" xfId="3341"/>
    <cellStyle name="20% - akcent 6 12 3 3" xfId="3342"/>
    <cellStyle name="20% - akcent 6 12 3 4" xfId="3343"/>
    <cellStyle name="20% - akcent 6 12 4" xfId="3344"/>
    <cellStyle name="20% - akcent 6 12 5" xfId="3345"/>
    <cellStyle name="20% - akcent 6 12 6" xfId="3346"/>
    <cellStyle name="20% - akcent 6 12 6 2" xfId="3347"/>
    <cellStyle name="20% - akcent 6 12 6 3" xfId="3348"/>
    <cellStyle name="20% - akcent 6 12 7" xfId="3349"/>
    <cellStyle name="20% - akcent 6 12 8" xfId="3350"/>
    <cellStyle name="20% - akcent 6 13" xfId="3351"/>
    <cellStyle name="20% - akcent 6 13 2" xfId="3352"/>
    <cellStyle name="20% - akcent 6 13 2 2" xfId="3353"/>
    <cellStyle name="20% - akcent 6 13 2 2 2" xfId="3354"/>
    <cellStyle name="20% - akcent 6 13 2 2 3" xfId="3355"/>
    <cellStyle name="20% - akcent 6 13 2 3" xfId="3356"/>
    <cellStyle name="20% - akcent 6 13 2 4" xfId="3357"/>
    <cellStyle name="20% - akcent 6 13 3" xfId="3358"/>
    <cellStyle name="20% - akcent 6 13 3 2" xfId="3359"/>
    <cellStyle name="20% - akcent 6 13 3 2 2" xfId="3360"/>
    <cellStyle name="20% - akcent 6 13 3 2 3" xfId="3361"/>
    <cellStyle name="20% - akcent 6 13 3 3" xfId="3362"/>
    <cellStyle name="20% - akcent 6 13 3 4" xfId="3363"/>
    <cellStyle name="20% - akcent 6 13 4" xfId="3364"/>
    <cellStyle name="20% - akcent 6 13 5" xfId="3365"/>
    <cellStyle name="20% - akcent 6 13 6" xfId="3366"/>
    <cellStyle name="20% - akcent 6 13 6 2" xfId="3367"/>
    <cellStyle name="20% - akcent 6 13 6 3" xfId="3368"/>
    <cellStyle name="20% - akcent 6 13 7" xfId="3369"/>
    <cellStyle name="20% - akcent 6 13 8" xfId="3370"/>
    <cellStyle name="20% - akcent 6 14" xfId="3371"/>
    <cellStyle name="20% - akcent 6 14 2" xfId="3372"/>
    <cellStyle name="20% - akcent 6 14 2 2" xfId="3373"/>
    <cellStyle name="20% - akcent 6 14 2 2 2" xfId="3374"/>
    <cellStyle name="20% - akcent 6 14 2 2 3" xfId="3375"/>
    <cellStyle name="20% - akcent 6 14 2 3" xfId="3376"/>
    <cellStyle name="20% - akcent 6 14 2 4" xfId="3377"/>
    <cellStyle name="20% - akcent 6 14 3" xfId="3378"/>
    <cellStyle name="20% - akcent 6 14 3 2" xfId="3379"/>
    <cellStyle name="20% - akcent 6 14 3 2 2" xfId="3380"/>
    <cellStyle name="20% - akcent 6 14 3 2 3" xfId="3381"/>
    <cellStyle name="20% - akcent 6 14 3 3" xfId="3382"/>
    <cellStyle name="20% - akcent 6 14 3 4" xfId="3383"/>
    <cellStyle name="20% - akcent 6 14 4" xfId="3384"/>
    <cellStyle name="20% - akcent 6 14 5" xfId="3385"/>
    <cellStyle name="20% - akcent 6 14 6" xfId="3386"/>
    <cellStyle name="20% - akcent 6 14 6 2" xfId="3387"/>
    <cellStyle name="20% - akcent 6 14 6 3" xfId="3388"/>
    <cellStyle name="20% - akcent 6 14 7" xfId="3389"/>
    <cellStyle name="20% - akcent 6 14 8" xfId="3390"/>
    <cellStyle name="20% - akcent 6 15" xfId="3391"/>
    <cellStyle name="20% - akcent 6 15 2" xfId="3392"/>
    <cellStyle name="20% - akcent 6 15 3" xfId="3393"/>
    <cellStyle name="20% - akcent 6 15 4" xfId="3394"/>
    <cellStyle name="20% - akcent 6 15 4 2" xfId="3395"/>
    <cellStyle name="20% - akcent 6 15 4 3" xfId="3396"/>
    <cellStyle name="20% - akcent 6 15 5" xfId="3397"/>
    <cellStyle name="20% - akcent 6 15 6" xfId="3398"/>
    <cellStyle name="20% - akcent 6 16" xfId="3399"/>
    <cellStyle name="20% - akcent 6 16 2" xfId="3400"/>
    <cellStyle name="20% - akcent 6 16 3" xfId="3401"/>
    <cellStyle name="20% - akcent 6 16 4" xfId="3402"/>
    <cellStyle name="20% - akcent 6 16 4 2" xfId="3403"/>
    <cellStyle name="20% - akcent 6 16 4 3" xfId="3404"/>
    <cellStyle name="20% - akcent 6 16 5" xfId="3405"/>
    <cellStyle name="20% - akcent 6 16 6" xfId="3406"/>
    <cellStyle name="20% - akcent 6 17" xfId="3407"/>
    <cellStyle name="20% - akcent 6 17 2" xfId="3408"/>
    <cellStyle name="20% - akcent 6 17 3" xfId="3409"/>
    <cellStyle name="20% - akcent 6 17 4" xfId="3410"/>
    <cellStyle name="20% - akcent 6 17 4 2" xfId="3411"/>
    <cellStyle name="20% - akcent 6 17 4 3" xfId="3412"/>
    <cellStyle name="20% - akcent 6 17 5" xfId="3413"/>
    <cellStyle name="20% - akcent 6 17 6" xfId="3414"/>
    <cellStyle name="20% - akcent 6 18" xfId="3415"/>
    <cellStyle name="20% - akcent 6 18 2" xfId="3416"/>
    <cellStyle name="20% - akcent 6 18 3" xfId="3417"/>
    <cellStyle name="20% - akcent 6 18 4" xfId="3418"/>
    <cellStyle name="20% - akcent 6 18 4 2" xfId="3419"/>
    <cellStyle name="20% - akcent 6 18 4 3" xfId="3420"/>
    <cellStyle name="20% - akcent 6 18 5" xfId="3421"/>
    <cellStyle name="20% - akcent 6 18 6" xfId="3422"/>
    <cellStyle name="20% - akcent 6 19" xfId="3423"/>
    <cellStyle name="20% - akcent 6 19 2" xfId="3424"/>
    <cellStyle name="20% - akcent 6 19 3" xfId="3425"/>
    <cellStyle name="20% - akcent 6 19 4" xfId="3426"/>
    <cellStyle name="20% - akcent 6 19 4 2" xfId="3427"/>
    <cellStyle name="20% - akcent 6 19 4 3" xfId="3428"/>
    <cellStyle name="20% - akcent 6 19 5" xfId="3429"/>
    <cellStyle name="20% - akcent 6 19 6" xfId="3430"/>
    <cellStyle name="20% - akcent 6 2" xfId="3431"/>
    <cellStyle name="20% - akcent 6 2 10" xfId="3432"/>
    <cellStyle name="20% - akcent 6 2 11" xfId="3433"/>
    <cellStyle name="20% - akcent 6 2 11 2" xfId="3434"/>
    <cellStyle name="20% - akcent 6 2 11 3" xfId="3435"/>
    <cellStyle name="20% - akcent 6 2 12" xfId="3436"/>
    <cellStyle name="20% - akcent 6 2 13" xfId="3437"/>
    <cellStyle name="20% - akcent 6 2 2" xfId="3438"/>
    <cellStyle name="20% - akcent 6 2 2 2" xfId="3439"/>
    <cellStyle name="20% - akcent 6 2 2 2 2" xfId="3440"/>
    <cellStyle name="20% - akcent 6 2 2 2 2 2" xfId="3441"/>
    <cellStyle name="20% - akcent 6 2 2 2 2 3" xfId="3442"/>
    <cellStyle name="20% - akcent 6 2 2 2 3" xfId="3443"/>
    <cellStyle name="20% - akcent 6 2 2 2 4" xfId="3444"/>
    <cellStyle name="20% - akcent 6 2 2 3" xfId="3445"/>
    <cellStyle name="20% - akcent 6 2 2 3 2" xfId="3446"/>
    <cellStyle name="20% - akcent 6 2 2 3 2 2" xfId="3447"/>
    <cellStyle name="20% - akcent 6 2 2 3 2 3" xfId="3448"/>
    <cellStyle name="20% - akcent 6 2 2 3 3" xfId="3449"/>
    <cellStyle name="20% - akcent 6 2 2 3 4" xfId="3450"/>
    <cellStyle name="20% - akcent 6 2 3" xfId="3451"/>
    <cellStyle name="20% - akcent 6 2 4" xfId="3452"/>
    <cellStyle name="20% - akcent 6 2 5" xfId="3453"/>
    <cellStyle name="20% - akcent 6 2 6" xfId="3454"/>
    <cellStyle name="20% - akcent 6 2 7" xfId="3455"/>
    <cellStyle name="20% - akcent 6 2 8" xfId="3456"/>
    <cellStyle name="20% - akcent 6 2 9" xfId="3457"/>
    <cellStyle name="20% - akcent 6 20" xfId="3458"/>
    <cellStyle name="20% - akcent 6 20 2" xfId="3459"/>
    <cellStyle name="20% - akcent 6 20 3" xfId="3460"/>
    <cellStyle name="20% - akcent 6 20 4" xfId="3461"/>
    <cellStyle name="20% - akcent 6 20 4 2" xfId="3462"/>
    <cellStyle name="20% - akcent 6 20 4 3" xfId="3463"/>
    <cellStyle name="20% - akcent 6 20 5" xfId="3464"/>
    <cellStyle name="20% - akcent 6 20 6" xfId="3465"/>
    <cellStyle name="20% - akcent 6 21" xfId="3466"/>
    <cellStyle name="20% - akcent 6 21 2" xfId="3467"/>
    <cellStyle name="20% - akcent 6 21 3" xfId="3468"/>
    <cellStyle name="20% - akcent 6 21 4" xfId="3469"/>
    <cellStyle name="20% - akcent 6 21 4 2" xfId="3470"/>
    <cellStyle name="20% - akcent 6 21 4 3" xfId="3471"/>
    <cellStyle name="20% - akcent 6 21 5" xfId="3472"/>
    <cellStyle name="20% - akcent 6 21 6" xfId="3473"/>
    <cellStyle name="20% - akcent 6 22" xfId="3474"/>
    <cellStyle name="20% - akcent 6 22 2" xfId="3475"/>
    <cellStyle name="20% - akcent 6 22 3" xfId="3476"/>
    <cellStyle name="20% - akcent 6 22 4" xfId="3477"/>
    <cellStyle name="20% - akcent 6 22 4 2" xfId="3478"/>
    <cellStyle name="20% - akcent 6 22 4 3" xfId="3479"/>
    <cellStyle name="20% - akcent 6 22 5" xfId="3480"/>
    <cellStyle name="20% - akcent 6 22 6" xfId="3481"/>
    <cellStyle name="20% - akcent 6 23" xfId="3482"/>
    <cellStyle name="20% - akcent 6 23 2" xfId="3483"/>
    <cellStyle name="20% - akcent 6 23 3" xfId="3484"/>
    <cellStyle name="20% - akcent 6 23 4" xfId="3485"/>
    <cellStyle name="20% - akcent 6 23 4 2" xfId="3486"/>
    <cellStyle name="20% - akcent 6 23 4 3" xfId="3487"/>
    <cellStyle name="20% - akcent 6 23 5" xfId="3488"/>
    <cellStyle name="20% - akcent 6 23 6" xfId="3489"/>
    <cellStyle name="20% - akcent 6 24" xfId="3490"/>
    <cellStyle name="20% - akcent 6 24 2" xfId="3491"/>
    <cellStyle name="20% - akcent 6 24 3" xfId="3492"/>
    <cellStyle name="20% - akcent 6 24 4" xfId="3493"/>
    <cellStyle name="20% - akcent 6 24 4 2" xfId="3494"/>
    <cellStyle name="20% - akcent 6 24 4 3" xfId="3495"/>
    <cellStyle name="20% - akcent 6 24 5" xfId="3496"/>
    <cellStyle name="20% - akcent 6 24 6" xfId="3497"/>
    <cellStyle name="20% - akcent 6 25" xfId="3498"/>
    <cellStyle name="20% - akcent 6 25 2" xfId="3499"/>
    <cellStyle name="20% - akcent 6 25 3" xfId="3500"/>
    <cellStyle name="20% - akcent 6 25 4" xfId="3501"/>
    <cellStyle name="20% - akcent 6 25 4 2" xfId="3502"/>
    <cellStyle name="20% - akcent 6 25 4 3" xfId="3503"/>
    <cellStyle name="20% - akcent 6 25 5" xfId="3504"/>
    <cellStyle name="20% - akcent 6 25 6" xfId="3505"/>
    <cellStyle name="20% - akcent 6 26" xfId="3506"/>
    <cellStyle name="20% - akcent 6 26 2" xfId="3507"/>
    <cellStyle name="20% - akcent 6 26 3" xfId="3508"/>
    <cellStyle name="20% - akcent 6 26 4" xfId="3509"/>
    <cellStyle name="20% - akcent 6 26 4 2" xfId="3510"/>
    <cellStyle name="20% - akcent 6 26 4 3" xfId="3511"/>
    <cellStyle name="20% - akcent 6 26 5" xfId="3512"/>
    <cellStyle name="20% - akcent 6 26 6" xfId="3513"/>
    <cellStyle name="20% - akcent 6 27" xfId="3514"/>
    <cellStyle name="20% - akcent 6 27 2" xfId="3515"/>
    <cellStyle name="20% - akcent 6 27 3" xfId="3516"/>
    <cellStyle name="20% - akcent 6 27 4" xfId="3517"/>
    <cellStyle name="20% - akcent 6 27 4 2" xfId="3518"/>
    <cellStyle name="20% - akcent 6 27 4 3" xfId="3519"/>
    <cellStyle name="20% - akcent 6 27 5" xfId="3520"/>
    <cellStyle name="20% - akcent 6 27 6" xfId="3521"/>
    <cellStyle name="20% - akcent 6 28" xfId="3522"/>
    <cellStyle name="20% - akcent 6 28 2" xfId="3523"/>
    <cellStyle name="20% - akcent 6 28 3" xfId="3524"/>
    <cellStyle name="20% - akcent 6 28 4" xfId="3525"/>
    <cellStyle name="20% - akcent 6 28 4 2" xfId="3526"/>
    <cellStyle name="20% - akcent 6 28 4 3" xfId="3527"/>
    <cellStyle name="20% - akcent 6 28 5" xfId="3528"/>
    <cellStyle name="20% - akcent 6 28 6" xfId="3529"/>
    <cellStyle name="20% - akcent 6 29" xfId="3530"/>
    <cellStyle name="20% - akcent 6 29 2" xfId="3531"/>
    <cellStyle name="20% - akcent 6 29 3" xfId="3532"/>
    <cellStyle name="20% - akcent 6 29 4" xfId="3533"/>
    <cellStyle name="20% - akcent 6 29 4 2" xfId="3534"/>
    <cellStyle name="20% - akcent 6 29 4 3" xfId="3535"/>
    <cellStyle name="20% - akcent 6 29 5" xfId="3536"/>
    <cellStyle name="20% - akcent 6 29 6" xfId="3537"/>
    <cellStyle name="20% - akcent 6 3" xfId="3538"/>
    <cellStyle name="20% - akcent 6 3 2" xfId="3539"/>
    <cellStyle name="20% - akcent 6 3 2 2" xfId="3540"/>
    <cellStyle name="20% - akcent 6 3 2 3" xfId="3541"/>
    <cellStyle name="20% - akcent 6 3 2 4" xfId="3542"/>
    <cellStyle name="20% - akcent 6 3 2 4 2" xfId="3543"/>
    <cellStyle name="20% - akcent 6 3 2 4 3" xfId="3544"/>
    <cellStyle name="20% - akcent 6 3 2 5" xfId="3545"/>
    <cellStyle name="20% - akcent 6 3 2 6" xfId="3546"/>
    <cellStyle name="20% - akcent 6 3 3" xfId="3547"/>
    <cellStyle name="20% - akcent 6 3 3 2" xfId="3548"/>
    <cellStyle name="20% - akcent 6 3 3 3" xfId="3549"/>
    <cellStyle name="20% - akcent 6 3 3 4" xfId="3550"/>
    <cellStyle name="20% - akcent 6 3 3 4 2" xfId="3551"/>
    <cellStyle name="20% - akcent 6 3 3 4 3" xfId="3552"/>
    <cellStyle name="20% - akcent 6 3 3 5" xfId="3553"/>
    <cellStyle name="20% - akcent 6 3 3 6" xfId="3554"/>
    <cellStyle name="20% - akcent 6 3 4" xfId="3555"/>
    <cellStyle name="20% - akcent 6 3 5" xfId="3556"/>
    <cellStyle name="20% - akcent 6 3 6" xfId="3557"/>
    <cellStyle name="20% - akcent 6 3 6 2" xfId="3558"/>
    <cellStyle name="20% - akcent 6 3 6 3" xfId="3559"/>
    <cellStyle name="20% - akcent 6 3 7" xfId="3560"/>
    <cellStyle name="20% - akcent 6 3 8" xfId="3561"/>
    <cellStyle name="20% - akcent 6 30" xfId="3562"/>
    <cellStyle name="20% - akcent 6 30 2" xfId="3563"/>
    <cellStyle name="20% - akcent 6 30 3" xfId="3564"/>
    <cellStyle name="20% - akcent 6 30 4" xfId="3565"/>
    <cellStyle name="20% - akcent 6 30 4 2" xfId="3566"/>
    <cellStyle name="20% - akcent 6 30 4 3" xfId="3567"/>
    <cellStyle name="20% - akcent 6 30 5" xfId="3568"/>
    <cellStyle name="20% - akcent 6 30 6" xfId="3569"/>
    <cellStyle name="20% - akcent 6 31" xfId="3570"/>
    <cellStyle name="20% - akcent 6 31 2" xfId="3571"/>
    <cellStyle name="20% - akcent 6 31 3" xfId="3572"/>
    <cellStyle name="20% - akcent 6 31 4" xfId="3573"/>
    <cellStyle name="20% - akcent 6 31 4 2" xfId="3574"/>
    <cellStyle name="20% - akcent 6 31 4 3" xfId="3575"/>
    <cellStyle name="20% - akcent 6 31 5" xfId="3576"/>
    <cellStyle name="20% - akcent 6 31 6" xfId="3577"/>
    <cellStyle name="20% - akcent 6 32" xfId="3578"/>
    <cellStyle name="20% - akcent 6 32 2" xfId="3579"/>
    <cellStyle name="20% - akcent 6 32 3" xfId="3580"/>
    <cellStyle name="20% - akcent 6 32 4" xfId="3581"/>
    <cellStyle name="20% - akcent 6 32 4 2" xfId="3582"/>
    <cellStyle name="20% - akcent 6 32 4 3" xfId="3583"/>
    <cellStyle name="20% - akcent 6 32 5" xfId="3584"/>
    <cellStyle name="20% - akcent 6 32 6" xfId="3585"/>
    <cellStyle name="20% - akcent 6 33" xfId="3586"/>
    <cellStyle name="20% - akcent 6 33 2" xfId="3587"/>
    <cellStyle name="20% - akcent 6 33 2 2" xfId="3588"/>
    <cellStyle name="20% - akcent 6 33 2 3" xfId="3589"/>
    <cellStyle name="20% - akcent 6 33 3" xfId="3590"/>
    <cellStyle name="20% - akcent 6 33 4" xfId="3591"/>
    <cellStyle name="20% - akcent 6 34" xfId="3592"/>
    <cellStyle name="20% - akcent 6 34 2" xfId="3593"/>
    <cellStyle name="20% - akcent 6 34 2 2" xfId="3594"/>
    <cellStyle name="20% - akcent 6 34 2 3" xfId="3595"/>
    <cellStyle name="20% - akcent 6 34 3" xfId="3596"/>
    <cellStyle name="20% - akcent 6 34 4" xfId="3597"/>
    <cellStyle name="20% - akcent 6 35" xfId="3598"/>
    <cellStyle name="20% - akcent 6 35 2" xfId="3599"/>
    <cellStyle name="20% - akcent 6 35 2 2" xfId="3600"/>
    <cellStyle name="20% - akcent 6 35 2 3" xfId="3601"/>
    <cellStyle name="20% - akcent 6 35 3" xfId="3602"/>
    <cellStyle name="20% - akcent 6 35 4" xfId="3603"/>
    <cellStyle name="20% - akcent 6 36" xfId="3604"/>
    <cellStyle name="20% - akcent 6 36 2" xfId="3605"/>
    <cellStyle name="20% - akcent 6 36 2 2" xfId="3606"/>
    <cellStyle name="20% - akcent 6 36 2 3" xfId="3607"/>
    <cellStyle name="20% - akcent 6 36 3" xfId="3608"/>
    <cellStyle name="20% - akcent 6 36 4" xfId="3609"/>
    <cellStyle name="20% - akcent 6 37" xfId="3610"/>
    <cellStyle name="20% - akcent 6 37 2" xfId="3611"/>
    <cellStyle name="20% - akcent 6 37 2 2" xfId="3612"/>
    <cellStyle name="20% - akcent 6 37 2 3" xfId="3613"/>
    <cellStyle name="20% - akcent 6 37 3" xfId="3614"/>
    <cellStyle name="20% - akcent 6 37 4" xfId="3615"/>
    <cellStyle name="20% - akcent 6 38" xfId="3616"/>
    <cellStyle name="20% - akcent 6 38 2" xfId="3617"/>
    <cellStyle name="20% - akcent 6 38 2 2" xfId="3618"/>
    <cellStyle name="20% - akcent 6 38 2 3" xfId="3619"/>
    <cellStyle name="20% - akcent 6 38 3" xfId="3620"/>
    <cellStyle name="20% - akcent 6 38 4" xfId="3621"/>
    <cellStyle name="20% - akcent 6 39" xfId="3622"/>
    <cellStyle name="20% - akcent 6 39 2" xfId="3623"/>
    <cellStyle name="20% - akcent 6 39 2 2" xfId="3624"/>
    <cellStyle name="20% - akcent 6 39 2 3" xfId="3625"/>
    <cellStyle name="20% - akcent 6 39 3" xfId="3626"/>
    <cellStyle name="20% - akcent 6 39 4" xfId="3627"/>
    <cellStyle name="20% - akcent 6 4" xfId="3628"/>
    <cellStyle name="20% - akcent 6 4 2" xfId="3629"/>
    <cellStyle name="20% - akcent 6 4 2 2" xfId="3630"/>
    <cellStyle name="20% - akcent 6 4 2 3" xfId="3631"/>
    <cellStyle name="20% - akcent 6 4 2 4" xfId="3632"/>
    <cellStyle name="20% - akcent 6 4 2 4 2" xfId="3633"/>
    <cellStyle name="20% - akcent 6 4 2 4 3" xfId="3634"/>
    <cellStyle name="20% - akcent 6 4 2 5" xfId="3635"/>
    <cellStyle name="20% - akcent 6 4 2 6" xfId="3636"/>
    <cellStyle name="20% - akcent 6 4 3" xfId="3637"/>
    <cellStyle name="20% - akcent 6 4 3 2" xfId="3638"/>
    <cellStyle name="20% - akcent 6 4 3 2 2" xfId="3639"/>
    <cellStyle name="20% - akcent 6 4 3 2 3" xfId="3640"/>
    <cellStyle name="20% - akcent 6 4 3 3" xfId="3641"/>
    <cellStyle name="20% - akcent 6 4 3 4" xfId="3642"/>
    <cellStyle name="20% - akcent 6 4 4" xfId="3643"/>
    <cellStyle name="20% - akcent 6 4 5" xfId="3644"/>
    <cellStyle name="20% - akcent 6 4 6" xfId="3645"/>
    <cellStyle name="20% - akcent 6 4 6 2" xfId="3646"/>
    <cellStyle name="20% - akcent 6 4 6 3" xfId="3647"/>
    <cellStyle name="20% - akcent 6 4 7" xfId="3648"/>
    <cellStyle name="20% - akcent 6 4 8" xfId="3649"/>
    <cellStyle name="20% - akcent 6 40" xfId="3650"/>
    <cellStyle name="20% - akcent 6 40 2" xfId="3651"/>
    <cellStyle name="20% - akcent 6 40 2 2" xfId="3652"/>
    <cellStyle name="20% - akcent 6 40 2 3" xfId="3653"/>
    <cellStyle name="20% - akcent 6 40 3" xfId="3654"/>
    <cellStyle name="20% - akcent 6 40 4" xfId="3655"/>
    <cellStyle name="20% - akcent 6 41" xfId="3656"/>
    <cellStyle name="20% - akcent 6 41 2" xfId="3657"/>
    <cellStyle name="20% - akcent 6 41 2 2" xfId="3658"/>
    <cellStyle name="20% - akcent 6 41 2 3" xfId="3659"/>
    <cellStyle name="20% - akcent 6 41 3" xfId="3660"/>
    <cellStyle name="20% - akcent 6 41 4" xfId="3661"/>
    <cellStyle name="20% - akcent 6 42" xfId="3662"/>
    <cellStyle name="20% - akcent 6 42 2" xfId="3663"/>
    <cellStyle name="20% - akcent 6 42 2 2" xfId="3664"/>
    <cellStyle name="20% - akcent 6 42 2 3" xfId="3665"/>
    <cellStyle name="20% - akcent 6 42 3" xfId="3666"/>
    <cellStyle name="20% - akcent 6 42 4" xfId="3667"/>
    <cellStyle name="20% - akcent 6 43" xfId="3668"/>
    <cellStyle name="20% - akcent 6 43 2" xfId="3669"/>
    <cellStyle name="20% - akcent 6 43 2 2" xfId="3670"/>
    <cellStyle name="20% - akcent 6 43 2 3" xfId="3671"/>
    <cellStyle name="20% - akcent 6 43 3" xfId="3672"/>
    <cellStyle name="20% - akcent 6 43 4" xfId="3673"/>
    <cellStyle name="20% - akcent 6 44" xfId="3674"/>
    <cellStyle name="20% - akcent 6 44 2" xfId="3675"/>
    <cellStyle name="20% - akcent 6 44 2 2" xfId="3676"/>
    <cellStyle name="20% - akcent 6 44 2 3" xfId="3677"/>
    <cellStyle name="20% - akcent 6 44 3" xfId="3678"/>
    <cellStyle name="20% - akcent 6 44 4" xfId="3679"/>
    <cellStyle name="20% - akcent 6 45" xfId="3680"/>
    <cellStyle name="20% - akcent 6 45 2" xfId="3681"/>
    <cellStyle name="20% - akcent 6 45 2 2" xfId="3682"/>
    <cellStyle name="20% - akcent 6 45 2 3" xfId="3683"/>
    <cellStyle name="20% - akcent 6 45 3" xfId="3684"/>
    <cellStyle name="20% - akcent 6 45 4" xfId="3685"/>
    <cellStyle name="20% - akcent 6 46" xfId="3686"/>
    <cellStyle name="20% - akcent 6 46 2" xfId="3687"/>
    <cellStyle name="20% - akcent 6 46 2 2" xfId="3688"/>
    <cellStyle name="20% - akcent 6 46 2 3" xfId="3689"/>
    <cellStyle name="20% - akcent 6 46 3" xfId="3690"/>
    <cellStyle name="20% - akcent 6 46 4" xfId="3691"/>
    <cellStyle name="20% - akcent 6 47" xfId="3692"/>
    <cellStyle name="20% - akcent 6 47 2" xfId="3693"/>
    <cellStyle name="20% - akcent 6 47 2 2" xfId="3694"/>
    <cellStyle name="20% - akcent 6 47 2 3" xfId="3695"/>
    <cellStyle name="20% - akcent 6 47 3" xfId="3696"/>
    <cellStyle name="20% - akcent 6 47 4" xfId="3697"/>
    <cellStyle name="20% - akcent 6 48" xfId="3698"/>
    <cellStyle name="20% - akcent 6 48 2" xfId="3699"/>
    <cellStyle name="20% - akcent 6 48 2 2" xfId="3700"/>
    <cellStyle name="20% - akcent 6 48 2 3" xfId="3701"/>
    <cellStyle name="20% - akcent 6 48 3" xfId="3702"/>
    <cellStyle name="20% - akcent 6 48 4" xfId="3703"/>
    <cellStyle name="20% - akcent 6 49" xfId="3704"/>
    <cellStyle name="20% - akcent 6 49 2" xfId="3705"/>
    <cellStyle name="20% - akcent 6 49 2 2" xfId="3706"/>
    <cellStyle name="20% - akcent 6 49 2 3" xfId="3707"/>
    <cellStyle name="20% - akcent 6 49 3" xfId="3708"/>
    <cellStyle name="20% - akcent 6 49 4" xfId="3709"/>
    <cellStyle name="20% - akcent 6 5" xfId="3710"/>
    <cellStyle name="20% - akcent 6 5 2" xfId="3711"/>
    <cellStyle name="20% - akcent 6 5 2 2" xfId="3712"/>
    <cellStyle name="20% - akcent 6 5 2 2 2" xfId="3713"/>
    <cellStyle name="20% - akcent 6 5 2 2 3" xfId="3714"/>
    <cellStyle name="20% - akcent 6 5 2 3" xfId="3715"/>
    <cellStyle name="20% - akcent 6 5 2 4" xfId="3716"/>
    <cellStyle name="20% - akcent 6 5 3" xfId="3717"/>
    <cellStyle name="20% - akcent 6 5 3 2" xfId="3718"/>
    <cellStyle name="20% - akcent 6 5 3 2 2" xfId="3719"/>
    <cellStyle name="20% - akcent 6 5 3 2 3" xfId="3720"/>
    <cellStyle name="20% - akcent 6 5 3 3" xfId="3721"/>
    <cellStyle name="20% - akcent 6 5 3 4" xfId="3722"/>
    <cellStyle name="20% - akcent 6 5 4" xfId="3723"/>
    <cellStyle name="20% - akcent 6 5 5" xfId="3724"/>
    <cellStyle name="20% - akcent 6 5 6" xfId="3725"/>
    <cellStyle name="20% - akcent 6 5 6 2" xfId="3726"/>
    <cellStyle name="20% - akcent 6 5 6 3" xfId="3727"/>
    <cellStyle name="20% - akcent 6 5 7" xfId="3728"/>
    <cellStyle name="20% - akcent 6 5 8" xfId="3729"/>
    <cellStyle name="20% - akcent 6 50" xfId="3730"/>
    <cellStyle name="20% - akcent 6 50 2" xfId="3731"/>
    <cellStyle name="20% - akcent 6 50 2 2" xfId="3732"/>
    <cellStyle name="20% - akcent 6 50 2 3" xfId="3733"/>
    <cellStyle name="20% - akcent 6 50 3" xfId="3734"/>
    <cellStyle name="20% - akcent 6 50 4" xfId="3735"/>
    <cellStyle name="20% - akcent 6 51" xfId="3736"/>
    <cellStyle name="20% - akcent 6 51 2" xfId="3737"/>
    <cellStyle name="20% - akcent 6 51 2 2" xfId="3738"/>
    <cellStyle name="20% - akcent 6 51 2 3" xfId="3739"/>
    <cellStyle name="20% - akcent 6 51 3" xfId="3740"/>
    <cellStyle name="20% - akcent 6 51 4" xfId="3741"/>
    <cellStyle name="20% - akcent 6 52" xfId="3742"/>
    <cellStyle name="20% - akcent 6 52 2" xfId="3743"/>
    <cellStyle name="20% - akcent 6 52 2 2" xfId="3744"/>
    <cellStyle name="20% - akcent 6 52 2 3" xfId="3745"/>
    <cellStyle name="20% - akcent 6 52 3" xfId="3746"/>
    <cellStyle name="20% - akcent 6 52 4" xfId="3747"/>
    <cellStyle name="20% - akcent 6 53" xfId="3748"/>
    <cellStyle name="20% - akcent 6 53 2" xfId="3749"/>
    <cellStyle name="20% - akcent 6 53 2 2" xfId="3750"/>
    <cellStyle name="20% - akcent 6 53 2 3" xfId="3751"/>
    <cellStyle name="20% - akcent 6 53 3" xfId="3752"/>
    <cellStyle name="20% - akcent 6 53 4" xfId="3753"/>
    <cellStyle name="20% - akcent 6 54" xfId="3754"/>
    <cellStyle name="20% - akcent 6 54 2" xfId="3755"/>
    <cellStyle name="20% - akcent 6 54 2 2" xfId="3756"/>
    <cellStyle name="20% - akcent 6 54 2 3" xfId="3757"/>
    <cellStyle name="20% - akcent 6 54 3" xfId="3758"/>
    <cellStyle name="20% - akcent 6 54 4" xfId="3759"/>
    <cellStyle name="20% - akcent 6 55" xfId="3760"/>
    <cellStyle name="20% - akcent 6 55 2" xfId="3761"/>
    <cellStyle name="20% - akcent 6 55 2 2" xfId="3762"/>
    <cellStyle name="20% - akcent 6 55 2 3" xfId="3763"/>
    <cellStyle name="20% - akcent 6 55 3" xfId="3764"/>
    <cellStyle name="20% - akcent 6 55 4" xfId="3765"/>
    <cellStyle name="20% - akcent 6 56" xfId="3766"/>
    <cellStyle name="20% - akcent 6 56 2" xfId="3767"/>
    <cellStyle name="20% - akcent 6 56 2 2" xfId="3768"/>
    <cellStyle name="20% - akcent 6 56 2 3" xfId="3769"/>
    <cellStyle name="20% - akcent 6 56 3" xfId="3770"/>
    <cellStyle name="20% - akcent 6 56 4" xfId="3771"/>
    <cellStyle name="20% - akcent 6 57" xfId="3772"/>
    <cellStyle name="20% - akcent 6 57 2" xfId="3773"/>
    <cellStyle name="20% - akcent 6 57 2 2" xfId="3774"/>
    <cellStyle name="20% - akcent 6 57 2 3" xfId="3775"/>
    <cellStyle name="20% - akcent 6 57 3" xfId="3776"/>
    <cellStyle name="20% - akcent 6 57 4" xfId="3777"/>
    <cellStyle name="20% - akcent 6 58" xfId="3778"/>
    <cellStyle name="20% - akcent 6 58 2" xfId="3779"/>
    <cellStyle name="20% - akcent 6 58 2 2" xfId="3780"/>
    <cellStyle name="20% - akcent 6 58 2 3" xfId="3781"/>
    <cellStyle name="20% - akcent 6 58 3" xfId="3782"/>
    <cellStyle name="20% - akcent 6 58 4" xfId="3783"/>
    <cellStyle name="20% - akcent 6 59" xfId="3784"/>
    <cellStyle name="20% - akcent 6 59 2" xfId="3785"/>
    <cellStyle name="20% - akcent 6 59 2 2" xfId="3786"/>
    <cellStyle name="20% - akcent 6 59 2 3" xfId="3787"/>
    <cellStyle name="20% - akcent 6 59 3" xfId="3788"/>
    <cellStyle name="20% - akcent 6 59 4" xfId="3789"/>
    <cellStyle name="20% - akcent 6 6" xfId="3790"/>
    <cellStyle name="20% - akcent 6 6 2" xfId="3791"/>
    <cellStyle name="20% - akcent 6 6 2 2" xfId="3792"/>
    <cellStyle name="20% - akcent 6 6 2 2 2" xfId="3793"/>
    <cellStyle name="20% - akcent 6 6 2 2 3" xfId="3794"/>
    <cellStyle name="20% - akcent 6 6 2 3" xfId="3795"/>
    <cellStyle name="20% - akcent 6 6 2 4" xfId="3796"/>
    <cellStyle name="20% - akcent 6 6 3" xfId="3797"/>
    <cellStyle name="20% - akcent 6 6 3 2" xfId="3798"/>
    <cellStyle name="20% - akcent 6 6 3 2 2" xfId="3799"/>
    <cellStyle name="20% - akcent 6 6 3 2 3" xfId="3800"/>
    <cellStyle name="20% - akcent 6 6 3 3" xfId="3801"/>
    <cellStyle name="20% - akcent 6 6 3 4" xfId="3802"/>
    <cellStyle name="20% - akcent 6 6 4" xfId="3803"/>
    <cellStyle name="20% - akcent 6 6 5" xfId="3804"/>
    <cellStyle name="20% - akcent 6 6 6" xfId="3805"/>
    <cellStyle name="20% - akcent 6 6 6 2" xfId="3806"/>
    <cellStyle name="20% - akcent 6 6 6 3" xfId="3807"/>
    <cellStyle name="20% - akcent 6 6 7" xfId="3808"/>
    <cellStyle name="20% - akcent 6 6 8" xfId="3809"/>
    <cellStyle name="20% - akcent 6 60" xfId="3810"/>
    <cellStyle name="20% - akcent 6 60 2" xfId="3811"/>
    <cellStyle name="20% - akcent 6 60 2 2" xfId="3812"/>
    <cellStyle name="20% - akcent 6 60 2 3" xfId="3813"/>
    <cellStyle name="20% - akcent 6 60 3" xfId="3814"/>
    <cellStyle name="20% - akcent 6 60 4" xfId="3815"/>
    <cellStyle name="20% - akcent 6 61" xfId="3816"/>
    <cellStyle name="20% - akcent 6 61 2" xfId="3817"/>
    <cellStyle name="20% - akcent 6 61 2 2" xfId="3818"/>
    <cellStyle name="20% - akcent 6 61 2 3" xfId="3819"/>
    <cellStyle name="20% - akcent 6 61 3" xfId="3820"/>
    <cellStyle name="20% - akcent 6 61 4" xfId="3821"/>
    <cellStyle name="20% - akcent 6 62" xfId="3822"/>
    <cellStyle name="20% - akcent 6 62 2" xfId="3823"/>
    <cellStyle name="20% - akcent 6 62 2 2" xfId="3824"/>
    <cellStyle name="20% - akcent 6 62 2 3" xfId="3825"/>
    <cellStyle name="20% - akcent 6 62 3" xfId="3826"/>
    <cellStyle name="20% - akcent 6 62 4" xfId="3827"/>
    <cellStyle name="20% - akcent 6 63" xfId="3828"/>
    <cellStyle name="20% - akcent 6 63 2" xfId="3829"/>
    <cellStyle name="20% - akcent 6 63 2 2" xfId="3830"/>
    <cellStyle name="20% - akcent 6 63 2 3" xfId="3831"/>
    <cellStyle name="20% - akcent 6 63 3" xfId="3832"/>
    <cellStyle name="20% - akcent 6 63 4" xfId="3833"/>
    <cellStyle name="20% - akcent 6 64" xfId="3834"/>
    <cellStyle name="20% - akcent 6 64 2" xfId="3835"/>
    <cellStyle name="20% - akcent 6 64 2 2" xfId="3836"/>
    <cellStyle name="20% - akcent 6 64 2 3" xfId="3837"/>
    <cellStyle name="20% - akcent 6 64 3" xfId="3838"/>
    <cellStyle name="20% - akcent 6 64 4" xfId="3839"/>
    <cellStyle name="20% - akcent 6 65" xfId="3840"/>
    <cellStyle name="20% - akcent 6 65 2" xfId="3841"/>
    <cellStyle name="20% - akcent 6 65 2 2" xfId="3842"/>
    <cellStyle name="20% - akcent 6 65 2 3" xfId="3843"/>
    <cellStyle name="20% - akcent 6 65 3" xfId="3844"/>
    <cellStyle name="20% - akcent 6 65 4" xfId="3845"/>
    <cellStyle name="20% - akcent 6 66" xfId="3846"/>
    <cellStyle name="20% - akcent 6 66 2" xfId="3847"/>
    <cellStyle name="20% - akcent 6 66 2 2" xfId="3848"/>
    <cellStyle name="20% - akcent 6 66 2 3" xfId="3849"/>
    <cellStyle name="20% - akcent 6 66 3" xfId="3850"/>
    <cellStyle name="20% - akcent 6 66 4" xfId="3851"/>
    <cellStyle name="20% - akcent 6 67" xfId="3852"/>
    <cellStyle name="20% - akcent 6 67 2" xfId="3853"/>
    <cellStyle name="20% - akcent 6 67 2 2" xfId="3854"/>
    <cellStyle name="20% - akcent 6 67 2 3" xfId="3855"/>
    <cellStyle name="20% - akcent 6 67 3" xfId="3856"/>
    <cellStyle name="20% - akcent 6 67 4" xfId="3857"/>
    <cellStyle name="20% - akcent 6 68" xfId="3858"/>
    <cellStyle name="20% - akcent 6 68 2" xfId="3859"/>
    <cellStyle name="20% - akcent 6 68 2 2" xfId="3860"/>
    <cellStyle name="20% - akcent 6 68 2 3" xfId="3861"/>
    <cellStyle name="20% - akcent 6 68 3" xfId="3862"/>
    <cellStyle name="20% - akcent 6 68 4" xfId="3863"/>
    <cellStyle name="20% - akcent 6 69" xfId="3864"/>
    <cellStyle name="20% - akcent 6 69 2" xfId="3865"/>
    <cellStyle name="20% - akcent 6 69 2 2" xfId="3866"/>
    <cellStyle name="20% - akcent 6 69 2 3" xfId="3867"/>
    <cellStyle name="20% - akcent 6 69 3" xfId="3868"/>
    <cellStyle name="20% - akcent 6 69 4" xfId="3869"/>
    <cellStyle name="20% - akcent 6 7" xfId="3870"/>
    <cellStyle name="20% - akcent 6 7 2" xfId="3871"/>
    <cellStyle name="20% - akcent 6 7 2 2" xfId="3872"/>
    <cellStyle name="20% - akcent 6 7 2 2 2" xfId="3873"/>
    <cellStyle name="20% - akcent 6 7 2 2 3" xfId="3874"/>
    <cellStyle name="20% - akcent 6 7 2 3" xfId="3875"/>
    <cellStyle name="20% - akcent 6 7 2 4" xfId="3876"/>
    <cellStyle name="20% - akcent 6 7 3" xfId="3877"/>
    <cellStyle name="20% - akcent 6 7 3 2" xfId="3878"/>
    <cellStyle name="20% - akcent 6 7 3 2 2" xfId="3879"/>
    <cellStyle name="20% - akcent 6 7 3 2 3" xfId="3880"/>
    <cellStyle name="20% - akcent 6 7 3 3" xfId="3881"/>
    <cellStyle name="20% - akcent 6 7 3 4" xfId="3882"/>
    <cellStyle name="20% - akcent 6 7 4" xfId="3883"/>
    <cellStyle name="20% - akcent 6 7 5" xfId="3884"/>
    <cellStyle name="20% - akcent 6 7 6" xfId="3885"/>
    <cellStyle name="20% - akcent 6 7 6 2" xfId="3886"/>
    <cellStyle name="20% - akcent 6 7 6 3" xfId="3887"/>
    <cellStyle name="20% - akcent 6 7 7" xfId="3888"/>
    <cellStyle name="20% - akcent 6 7 8" xfId="3889"/>
    <cellStyle name="20% - akcent 6 70" xfId="3890"/>
    <cellStyle name="20% - akcent 6 70 2" xfId="3891"/>
    <cellStyle name="20% - akcent 6 70 2 2" xfId="3892"/>
    <cellStyle name="20% - akcent 6 70 2 3" xfId="3893"/>
    <cellStyle name="20% - akcent 6 70 3" xfId="3894"/>
    <cellStyle name="20% - akcent 6 70 4" xfId="3895"/>
    <cellStyle name="20% - akcent 6 71" xfId="3896"/>
    <cellStyle name="20% - akcent 6 71 2" xfId="3897"/>
    <cellStyle name="20% - akcent 6 71 2 2" xfId="3898"/>
    <cellStyle name="20% - akcent 6 71 2 3" xfId="3899"/>
    <cellStyle name="20% - akcent 6 71 3" xfId="3900"/>
    <cellStyle name="20% - akcent 6 71 4" xfId="3901"/>
    <cellStyle name="20% - akcent 6 72" xfId="3902"/>
    <cellStyle name="20% - akcent 6 72 2" xfId="3903"/>
    <cellStyle name="20% - akcent 6 72 2 2" xfId="3904"/>
    <cellStyle name="20% - akcent 6 72 2 3" xfId="3905"/>
    <cellStyle name="20% - akcent 6 72 3" xfId="3906"/>
    <cellStyle name="20% - akcent 6 72 4" xfId="3907"/>
    <cellStyle name="20% - akcent 6 73" xfId="3908"/>
    <cellStyle name="20% - akcent 6 8" xfId="3909"/>
    <cellStyle name="20% - akcent 6 8 2" xfId="3910"/>
    <cellStyle name="20% - akcent 6 8 2 2" xfId="3911"/>
    <cellStyle name="20% - akcent 6 8 2 2 2" xfId="3912"/>
    <cellStyle name="20% - akcent 6 8 2 2 3" xfId="3913"/>
    <cellStyle name="20% - akcent 6 8 2 3" xfId="3914"/>
    <cellStyle name="20% - akcent 6 8 2 4" xfId="3915"/>
    <cellStyle name="20% - akcent 6 8 3" xfId="3916"/>
    <cellStyle name="20% - akcent 6 8 3 2" xfId="3917"/>
    <cellStyle name="20% - akcent 6 8 3 2 2" xfId="3918"/>
    <cellStyle name="20% - akcent 6 8 3 2 3" xfId="3919"/>
    <cellStyle name="20% - akcent 6 8 3 3" xfId="3920"/>
    <cellStyle name="20% - akcent 6 8 3 4" xfId="3921"/>
    <cellStyle name="20% - akcent 6 8 4" xfId="3922"/>
    <cellStyle name="20% - akcent 6 8 5" xfId="3923"/>
    <cellStyle name="20% - akcent 6 8 6" xfId="3924"/>
    <cellStyle name="20% - akcent 6 8 6 2" xfId="3925"/>
    <cellStyle name="20% - akcent 6 8 6 3" xfId="3926"/>
    <cellStyle name="20% - akcent 6 8 7" xfId="3927"/>
    <cellStyle name="20% - akcent 6 8 8" xfId="3928"/>
    <cellStyle name="20% - akcent 6 9" xfId="3929"/>
    <cellStyle name="20% - akcent 6 9 2" xfId="3930"/>
    <cellStyle name="20% - akcent 6 9 2 2" xfId="3931"/>
    <cellStyle name="20% - akcent 6 9 2 2 2" xfId="3932"/>
    <cellStyle name="20% - akcent 6 9 2 2 3" xfId="3933"/>
    <cellStyle name="20% - akcent 6 9 2 3" xfId="3934"/>
    <cellStyle name="20% - akcent 6 9 2 4" xfId="3935"/>
    <cellStyle name="20% - akcent 6 9 3" xfId="3936"/>
    <cellStyle name="20% - akcent 6 9 3 2" xfId="3937"/>
    <cellStyle name="20% - akcent 6 9 3 2 2" xfId="3938"/>
    <cellStyle name="20% - akcent 6 9 3 2 3" xfId="3939"/>
    <cellStyle name="20% - akcent 6 9 3 3" xfId="3940"/>
    <cellStyle name="20% - akcent 6 9 3 4" xfId="3941"/>
    <cellStyle name="20% - akcent 6 9 4" xfId="3942"/>
    <cellStyle name="20% - akcent 6 9 5" xfId="3943"/>
    <cellStyle name="20% - akcent 6 9 6" xfId="3944"/>
    <cellStyle name="20% - akcent 6 9 6 2" xfId="3945"/>
    <cellStyle name="20% - akcent 6 9 6 3" xfId="3946"/>
    <cellStyle name="20% - akcent 6 9 7" xfId="3947"/>
    <cellStyle name="20% - akcent 6 9 8" xfId="3948"/>
    <cellStyle name="40% - akcent 1 10" xfId="3949"/>
    <cellStyle name="40% - akcent 1 10 2" xfId="3950"/>
    <cellStyle name="40% - akcent 1 10 2 2" xfId="3951"/>
    <cellStyle name="40% - akcent 1 10 2 2 2" xfId="3952"/>
    <cellStyle name="40% - akcent 1 10 2 2 3" xfId="3953"/>
    <cellStyle name="40% - akcent 1 10 2 3" xfId="3954"/>
    <cellStyle name="40% - akcent 1 10 2 4" xfId="3955"/>
    <cellStyle name="40% - akcent 1 10 3" xfId="3956"/>
    <cellStyle name="40% - akcent 1 10 3 2" xfId="3957"/>
    <cellStyle name="40% - akcent 1 10 3 2 2" xfId="3958"/>
    <cellStyle name="40% - akcent 1 10 3 2 3" xfId="3959"/>
    <cellStyle name="40% - akcent 1 10 3 3" xfId="3960"/>
    <cellStyle name="40% - akcent 1 10 3 4" xfId="3961"/>
    <cellStyle name="40% - akcent 1 10 4" xfId="3962"/>
    <cellStyle name="40% - akcent 1 10 5" xfId="3963"/>
    <cellStyle name="40% - akcent 1 10 6" xfId="3964"/>
    <cellStyle name="40% - akcent 1 10 6 2" xfId="3965"/>
    <cellStyle name="40% - akcent 1 10 6 3" xfId="3966"/>
    <cellStyle name="40% - akcent 1 10 7" xfId="3967"/>
    <cellStyle name="40% - akcent 1 10 8" xfId="3968"/>
    <cellStyle name="40% - akcent 1 11" xfId="3969"/>
    <cellStyle name="40% - akcent 1 11 2" xfId="3970"/>
    <cellStyle name="40% - akcent 1 11 2 2" xfId="3971"/>
    <cellStyle name="40% - akcent 1 11 2 2 2" xfId="3972"/>
    <cellStyle name="40% - akcent 1 11 2 2 3" xfId="3973"/>
    <cellStyle name="40% - akcent 1 11 2 3" xfId="3974"/>
    <cellStyle name="40% - akcent 1 11 2 4" xfId="3975"/>
    <cellStyle name="40% - akcent 1 11 3" xfId="3976"/>
    <cellStyle name="40% - akcent 1 11 3 2" xfId="3977"/>
    <cellStyle name="40% - akcent 1 11 3 2 2" xfId="3978"/>
    <cellStyle name="40% - akcent 1 11 3 2 3" xfId="3979"/>
    <cellStyle name="40% - akcent 1 11 3 3" xfId="3980"/>
    <cellStyle name="40% - akcent 1 11 3 4" xfId="3981"/>
    <cellStyle name="40% - akcent 1 11 4" xfId="3982"/>
    <cellStyle name="40% - akcent 1 11 5" xfId="3983"/>
    <cellStyle name="40% - akcent 1 11 6" xfId="3984"/>
    <cellStyle name="40% - akcent 1 11 6 2" xfId="3985"/>
    <cellStyle name="40% - akcent 1 11 6 3" xfId="3986"/>
    <cellStyle name="40% - akcent 1 11 7" xfId="3987"/>
    <cellStyle name="40% - akcent 1 11 8" xfId="3988"/>
    <cellStyle name="40% - akcent 1 12" xfId="3989"/>
    <cellStyle name="40% - akcent 1 12 2" xfId="3990"/>
    <cellStyle name="40% - akcent 1 12 2 2" xfId="3991"/>
    <cellStyle name="40% - akcent 1 12 2 2 2" xfId="3992"/>
    <cellStyle name="40% - akcent 1 12 2 2 3" xfId="3993"/>
    <cellStyle name="40% - akcent 1 12 2 3" xfId="3994"/>
    <cellStyle name="40% - akcent 1 12 2 4" xfId="3995"/>
    <cellStyle name="40% - akcent 1 12 3" xfId="3996"/>
    <cellStyle name="40% - akcent 1 12 3 2" xfId="3997"/>
    <cellStyle name="40% - akcent 1 12 3 2 2" xfId="3998"/>
    <cellStyle name="40% - akcent 1 12 3 2 3" xfId="3999"/>
    <cellStyle name="40% - akcent 1 12 3 3" xfId="4000"/>
    <cellStyle name="40% - akcent 1 12 3 4" xfId="4001"/>
    <cellStyle name="40% - akcent 1 12 4" xfId="4002"/>
    <cellStyle name="40% - akcent 1 12 5" xfId="4003"/>
    <cellStyle name="40% - akcent 1 12 6" xfId="4004"/>
    <cellStyle name="40% - akcent 1 12 6 2" xfId="4005"/>
    <cellStyle name="40% - akcent 1 12 6 3" xfId="4006"/>
    <cellStyle name="40% - akcent 1 12 7" xfId="4007"/>
    <cellStyle name="40% - akcent 1 12 8" xfId="4008"/>
    <cellStyle name="40% - akcent 1 13" xfId="4009"/>
    <cellStyle name="40% - akcent 1 13 2" xfId="4010"/>
    <cellStyle name="40% - akcent 1 13 2 2" xfId="4011"/>
    <cellStyle name="40% - akcent 1 13 2 2 2" xfId="4012"/>
    <cellStyle name="40% - akcent 1 13 2 2 3" xfId="4013"/>
    <cellStyle name="40% - akcent 1 13 2 3" xfId="4014"/>
    <cellStyle name="40% - akcent 1 13 2 4" xfId="4015"/>
    <cellStyle name="40% - akcent 1 13 3" xfId="4016"/>
    <cellStyle name="40% - akcent 1 13 3 2" xfId="4017"/>
    <cellStyle name="40% - akcent 1 13 3 2 2" xfId="4018"/>
    <cellStyle name="40% - akcent 1 13 3 2 3" xfId="4019"/>
    <cellStyle name="40% - akcent 1 13 3 3" xfId="4020"/>
    <cellStyle name="40% - akcent 1 13 3 4" xfId="4021"/>
    <cellStyle name="40% - akcent 1 13 4" xfId="4022"/>
    <cellStyle name="40% - akcent 1 13 5" xfId="4023"/>
    <cellStyle name="40% - akcent 1 13 6" xfId="4024"/>
    <cellStyle name="40% - akcent 1 13 6 2" xfId="4025"/>
    <cellStyle name="40% - akcent 1 13 6 3" xfId="4026"/>
    <cellStyle name="40% - akcent 1 13 7" xfId="4027"/>
    <cellStyle name="40% - akcent 1 13 8" xfId="4028"/>
    <cellStyle name="40% - akcent 1 14" xfId="4029"/>
    <cellStyle name="40% - akcent 1 14 2" xfId="4030"/>
    <cellStyle name="40% - akcent 1 14 2 2" xfId="4031"/>
    <cellStyle name="40% - akcent 1 14 2 2 2" xfId="4032"/>
    <cellStyle name="40% - akcent 1 14 2 2 3" xfId="4033"/>
    <cellStyle name="40% - akcent 1 14 2 3" xfId="4034"/>
    <cellStyle name="40% - akcent 1 14 2 4" xfId="4035"/>
    <cellStyle name="40% - akcent 1 14 3" xfId="4036"/>
    <cellStyle name="40% - akcent 1 14 3 2" xfId="4037"/>
    <cellStyle name="40% - akcent 1 14 3 2 2" xfId="4038"/>
    <cellStyle name="40% - akcent 1 14 3 2 3" xfId="4039"/>
    <cellStyle name="40% - akcent 1 14 3 3" xfId="4040"/>
    <cellStyle name="40% - akcent 1 14 3 4" xfId="4041"/>
    <cellStyle name="40% - akcent 1 14 4" xfId="4042"/>
    <cellStyle name="40% - akcent 1 14 5" xfId="4043"/>
    <cellStyle name="40% - akcent 1 14 6" xfId="4044"/>
    <cellStyle name="40% - akcent 1 14 6 2" xfId="4045"/>
    <cellStyle name="40% - akcent 1 14 6 3" xfId="4046"/>
    <cellStyle name="40% - akcent 1 14 7" xfId="4047"/>
    <cellStyle name="40% - akcent 1 14 8" xfId="4048"/>
    <cellStyle name="40% - akcent 1 15" xfId="4049"/>
    <cellStyle name="40% - akcent 1 15 2" xfId="4050"/>
    <cellStyle name="40% - akcent 1 15 3" xfId="4051"/>
    <cellStyle name="40% - akcent 1 15 4" xfId="4052"/>
    <cellStyle name="40% - akcent 1 15 4 2" xfId="4053"/>
    <cellStyle name="40% - akcent 1 15 4 3" xfId="4054"/>
    <cellStyle name="40% - akcent 1 15 5" xfId="4055"/>
    <cellStyle name="40% - akcent 1 15 6" xfId="4056"/>
    <cellStyle name="40% - akcent 1 16" xfId="4057"/>
    <cellStyle name="40% - akcent 1 16 2" xfId="4058"/>
    <cellStyle name="40% - akcent 1 16 3" xfId="4059"/>
    <cellStyle name="40% - akcent 1 16 4" xfId="4060"/>
    <cellStyle name="40% - akcent 1 16 4 2" xfId="4061"/>
    <cellStyle name="40% - akcent 1 16 4 3" xfId="4062"/>
    <cellStyle name="40% - akcent 1 16 5" xfId="4063"/>
    <cellStyle name="40% - akcent 1 16 6" xfId="4064"/>
    <cellStyle name="40% - akcent 1 17" xfId="4065"/>
    <cellStyle name="40% - akcent 1 17 2" xfId="4066"/>
    <cellStyle name="40% - akcent 1 17 3" xfId="4067"/>
    <cellStyle name="40% - akcent 1 17 4" xfId="4068"/>
    <cellStyle name="40% - akcent 1 17 4 2" xfId="4069"/>
    <cellStyle name="40% - akcent 1 17 4 3" xfId="4070"/>
    <cellStyle name="40% - akcent 1 17 5" xfId="4071"/>
    <cellStyle name="40% - akcent 1 17 6" xfId="4072"/>
    <cellStyle name="40% - akcent 1 18" xfId="4073"/>
    <cellStyle name="40% - akcent 1 18 2" xfId="4074"/>
    <cellStyle name="40% - akcent 1 18 3" xfId="4075"/>
    <cellStyle name="40% - akcent 1 18 4" xfId="4076"/>
    <cellStyle name="40% - akcent 1 18 4 2" xfId="4077"/>
    <cellStyle name="40% - akcent 1 18 4 3" xfId="4078"/>
    <cellStyle name="40% - akcent 1 18 5" xfId="4079"/>
    <cellStyle name="40% - akcent 1 18 6" xfId="4080"/>
    <cellStyle name="40% - akcent 1 19" xfId="4081"/>
    <cellStyle name="40% - akcent 1 19 2" xfId="4082"/>
    <cellStyle name="40% - akcent 1 19 3" xfId="4083"/>
    <cellStyle name="40% - akcent 1 19 4" xfId="4084"/>
    <cellStyle name="40% - akcent 1 19 4 2" xfId="4085"/>
    <cellStyle name="40% - akcent 1 19 4 3" xfId="4086"/>
    <cellStyle name="40% - akcent 1 19 5" xfId="4087"/>
    <cellStyle name="40% - akcent 1 19 6" xfId="4088"/>
    <cellStyle name="40% - akcent 1 2" xfId="4089"/>
    <cellStyle name="40% - akcent 1 2 10" xfId="4090"/>
    <cellStyle name="40% - akcent 1 2 11" xfId="4091"/>
    <cellStyle name="40% - akcent 1 2 11 2" xfId="4092"/>
    <cellStyle name="40% - akcent 1 2 11 3" xfId="4093"/>
    <cellStyle name="40% - akcent 1 2 12" xfId="4094"/>
    <cellStyle name="40% - akcent 1 2 13" xfId="4095"/>
    <cellStyle name="40% - akcent 1 2 2" xfId="4096"/>
    <cellStyle name="40% - akcent 1 2 2 2" xfId="4097"/>
    <cellStyle name="40% - akcent 1 2 2 2 2" xfId="4098"/>
    <cellStyle name="40% - akcent 1 2 2 2 2 2" xfId="4099"/>
    <cellStyle name="40% - akcent 1 2 2 2 2 3" xfId="4100"/>
    <cellStyle name="40% - akcent 1 2 2 2 3" xfId="4101"/>
    <cellStyle name="40% - akcent 1 2 2 2 4" xfId="4102"/>
    <cellStyle name="40% - akcent 1 2 2 3" xfId="4103"/>
    <cellStyle name="40% - akcent 1 2 2 3 2" xfId="4104"/>
    <cellStyle name="40% - akcent 1 2 2 3 2 2" xfId="4105"/>
    <cellStyle name="40% - akcent 1 2 2 3 2 3" xfId="4106"/>
    <cellStyle name="40% - akcent 1 2 2 3 3" xfId="4107"/>
    <cellStyle name="40% - akcent 1 2 2 3 4" xfId="4108"/>
    <cellStyle name="40% - akcent 1 2 3" xfId="4109"/>
    <cellStyle name="40% - akcent 1 2 4" xfId="4110"/>
    <cellStyle name="40% - akcent 1 2 5" xfId="4111"/>
    <cellStyle name="40% - akcent 1 2 6" xfId="4112"/>
    <cellStyle name="40% - akcent 1 2 7" xfId="4113"/>
    <cellStyle name="40% - akcent 1 2 8" xfId="4114"/>
    <cellStyle name="40% - akcent 1 2 9" xfId="4115"/>
    <cellStyle name="40% - akcent 1 20" xfId="4116"/>
    <cellStyle name="40% - akcent 1 20 2" xfId="4117"/>
    <cellStyle name="40% - akcent 1 20 3" xfId="4118"/>
    <cellStyle name="40% - akcent 1 20 4" xfId="4119"/>
    <cellStyle name="40% - akcent 1 20 4 2" xfId="4120"/>
    <cellStyle name="40% - akcent 1 20 4 3" xfId="4121"/>
    <cellStyle name="40% - akcent 1 20 5" xfId="4122"/>
    <cellStyle name="40% - akcent 1 20 6" xfId="4123"/>
    <cellStyle name="40% - akcent 1 21" xfId="4124"/>
    <cellStyle name="40% - akcent 1 21 2" xfId="4125"/>
    <cellStyle name="40% - akcent 1 21 3" xfId="4126"/>
    <cellStyle name="40% - akcent 1 21 4" xfId="4127"/>
    <cellStyle name="40% - akcent 1 21 4 2" xfId="4128"/>
    <cellStyle name="40% - akcent 1 21 4 3" xfId="4129"/>
    <cellStyle name="40% - akcent 1 21 5" xfId="4130"/>
    <cellStyle name="40% - akcent 1 21 6" xfId="4131"/>
    <cellStyle name="40% - akcent 1 22" xfId="4132"/>
    <cellStyle name="40% - akcent 1 22 2" xfId="4133"/>
    <cellStyle name="40% - akcent 1 22 3" xfId="4134"/>
    <cellStyle name="40% - akcent 1 22 4" xfId="4135"/>
    <cellStyle name="40% - akcent 1 22 4 2" xfId="4136"/>
    <cellStyle name="40% - akcent 1 22 4 3" xfId="4137"/>
    <cellStyle name="40% - akcent 1 22 5" xfId="4138"/>
    <cellStyle name="40% - akcent 1 22 6" xfId="4139"/>
    <cellStyle name="40% - akcent 1 23" xfId="4140"/>
    <cellStyle name="40% - akcent 1 23 2" xfId="4141"/>
    <cellStyle name="40% - akcent 1 23 3" xfId="4142"/>
    <cellStyle name="40% - akcent 1 23 4" xfId="4143"/>
    <cellStyle name="40% - akcent 1 23 4 2" xfId="4144"/>
    <cellStyle name="40% - akcent 1 23 4 3" xfId="4145"/>
    <cellStyle name="40% - akcent 1 23 5" xfId="4146"/>
    <cellStyle name="40% - akcent 1 23 6" xfId="4147"/>
    <cellStyle name="40% - akcent 1 24" xfId="4148"/>
    <cellStyle name="40% - akcent 1 24 2" xfId="4149"/>
    <cellStyle name="40% - akcent 1 24 3" xfId="4150"/>
    <cellStyle name="40% - akcent 1 24 4" xfId="4151"/>
    <cellStyle name="40% - akcent 1 24 4 2" xfId="4152"/>
    <cellStyle name="40% - akcent 1 24 4 3" xfId="4153"/>
    <cellStyle name="40% - akcent 1 24 5" xfId="4154"/>
    <cellStyle name="40% - akcent 1 24 6" xfId="4155"/>
    <cellStyle name="40% - akcent 1 25" xfId="4156"/>
    <cellStyle name="40% - akcent 1 25 2" xfId="4157"/>
    <cellStyle name="40% - akcent 1 25 3" xfId="4158"/>
    <cellStyle name="40% - akcent 1 25 4" xfId="4159"/>
    <cellStyle name="40% - akcent 1 25 4 2" xfId="4160"/>
    <cellStyle name="40% - akcent 1 25 4 3" xfId="4161"/>
    <cellStyle name="40% - akcent 1 25 5" xfId="4162"/>
    <cellStyle name="40% - akcent 1 25 6" xfId="4163"/>
    <cellStyle name="40% - akcent 1 26" xfId="4164"/>
    <cellStyle name="40% - akcent 1 26 2" xfId="4165"/>
    <cellStyle name="40% - akcent 1 26 3" xfId="4166"/>
    <cellStyle name="40% - akcent 1 26 4" xfId="4167"/>
    <cellStyle name="40% - akcent 1 26 4 2" xfId="4168"/>
    <cellStyle name="40% - akcent 1 26 4 3" xfId="4169"/>
    <cellStyle name="40% - akcent 1 26 5" xfId="4170"/>
    <cellStyle name="40% - akcent 1 26 6" xfId="4171"/>
    <cellStyle name="40% - akcent 1 27" xfId="4172"/>
    <cellStyle name="40% - akcent 1 27 2" xfId="4173"/>
    <cellStyle name="40% - akcent 1 27 3" xfId="4174"/>
    <cellStyle name="40% - akcent 1 27 4" xfId="4175"/>
    <cellStyle name="40% - akcent 1 27 4 2" xfId="4176"/>
    <cellStyle name="40% - akcent 1 27 4 3" xfId="4177"/>
    <cellStyle name="40% - akcent 1 27 5" xfId="4178"/>
    <cellStyle name="40% - akcent 1 27 6" xfId="4179"/>
    <cellStyle name="40% - akcent 1 28" xfId="4180"/>
    <cellStyle name="40% - akcent 1 28 2" xfId="4181"/>
    <cellStyle name="40% - akcent 1 28 3" xfId="4182"/>
    <cellStyle name="40% - akcent 1 28 4" xfId="4183"/>
    <cellStyle name="40% - akcent 1 28 4 2" xfId="4184"/>
    <cellStyle name="40% - akcent 1 28 4 3" xfId="4185"/>
    <cellStyle name="40% - akcent 1 28 5" xfId="4186"/>
    <cellStyle name="40% - akcent 1 28 6" xfId="4187"/>
    <cellStyle name="40% - akcent 1 29" xfId="4188"/>
    <cellStyle name="40% - akcent 1 29 2" xfId="4189"/>
    <cellStyle name="40% - akcent 1 29 3" xfId="4190"/>
    <cellStyle name="40% - akcent 1 29 4" xfId="4191"/>
    <cellStyle name="40% - akcent 1 29 4 2" xfId="4192"/>
    <cellStyle name="40% - akcent 1 29 4 3" xfId="4193"/>
    <cellStyle name="40% - akcent 1 29 5" xfId="4194"/>
    <cellStyle name="40% - akcent 1 29 6" xfId="4195"/>
    <cellStyle name="40% - akcent 1 3" xfId="4196"/>
    <cellStyle name="40% - akcent 1 3 2" xfId="4197"/>
    <cellStyle name="40% - akcent 1 3 2 2" xfId="4198"/>
    <cellStyle name="40% - akcent 1 3 2 3" xfId="4199"/>
    <cellStyle name="40% - akcent 1 3 2 4" xfId="4200"/>
    <cellStyle name="40% - akcent 1 3 2 4 2" xfId="4201"/>
    <cellStyle name="40% - akcent 1 3 2 4 3" xfId="4202"/>
    <cellStyle name="40% - akcent 1 3 2 5" xfId="4203"/>
    <cellStyle name="40% - akcent 1 3 2 6" xfId="4204"/>
    <cellStyle name="40% - akcent 1 3 3" xfId="4205"/>
    <cellStyle name="40% - akcent 1 3 3 2" xfId="4206"/>
    <cellStyle name="40% - akcent 1 3 3 3" xfId="4207"/>
    <cellStyle name="40% - akcent 1 3 3 4" xfId="4208"/>
    <cellStyle name="40% - akcent 1 3 3 4 2" xfId="4209"/>
    <cellStyle name="40% - akcent 1 3 3 4 3" xfId="4210"/>
    <cellStyle name="40% - akcent 1 3 3 5" xfId="4211"/>
    <cellStyle name="40% - akcent 1 3 3 6" xfId="4212"/>
    <cellStyle name="40% - akcent 1 3 4" xfId="4213"/>
    <cellStyle name="40% - akcent 1 3 5" xfId="4214"/>
    <cellStyle name="40% - akcent 1 3 6" xfId="4215"/>
    <cellStyle name="40% - akcent 1 3 6 2" xfId="4216"/>
    <cellStyle name="40% - akcent 1 3 6 3" xfId="4217"/>
    <cellStyle name="40% - akcent 1 3 7" xfId="4218"/>
    <cellStyle name="40% - akcent 1 3 8" xfId="4219"/>
    <cellStyle name="40% - akcent 1 30" xfId="4220"/>
    <cellStyle name="40% - akcent 1 30 2" xfId="4221"/>
    <cellStyle name="40% - akcent 1 30 3" xfId="4222"/>
    <cellStyle name="40% - akcent 1 30 4" xfId="4223"/>
    <cellStyle name="40% - akcent 1 30 4 2" xfId="4224"/>
    <cellStyle name="40% - akcent 1 30 4 3" xfId="4225"/>
    <cellStyle name="40% - akcent 1 30 5" xfId="4226"/>
    <cellStyle name="40% - akcent 1 30 6" xfId="4227"/>
    <cellStyle name="40% - akcent 1 31" xfId="4228"/>
    <cellStyle name="40% - akcent 1 31 2" xfId="4229"/>
    <cellStyle name="40% - akcent 1 31 3" xfId="4230"/>
    <cellStyle name="40% - akcent 1 31 4" xfId="4231"/>
    <cellStyle name="40% - akcent 1 31 4 2" xfId="4232"/>
    <cellStyle name="40% - akcent 1 31 4 3" xfId="4233"/>
    <cellStyle name="40% - akcent 1 31 5" xfId="4234"/>
    <cellStyle name="40% - akcent 1 31 6" xfId="4235"/>
    <cellStyle name="40% - akcent 1 32" xfId="4236"/>
    <cellStyle name="40% - akcent 1 32 2" xfId="4237"/>
    <cellStyle name="40% - akcent 1 32 3" xfId="4238"/>
    <cellStyle name="40% - akcent 1 32 4" xfId="4239"/>
    <cellStyle name="40% - akcent 1 32 4 2" xfId="4240"/>
    <cellStyle name="40% - akcent 1 32 4 3" xfId="4241"/>
    <cellStyle name="40% - akcent 1 32 5" xfId="4242"/>
    <cellStyle name="40% - akcent 1 32 6" xfId="4243"/>
    <cellStyle name="40% - akcent 1 33" xfId="4244"/>
    <cellStyle name="40% - akcent 1 33 2" xfId="4245"/>
    <cellStyle name="40% - akcent 1 33 2 2" xfId="4246"/>
    <cellStyle name="40% - akcent 1 33 2 3" xfId="4247"/>
    <cellStyle name="40% - akcent 1 33 3" xfId="4248"/>
    <cellStyle name="40% - akcent 1 33 4" xfId="4249"/>
    <cellStyle name="40% - akcent 1 34" xfId="4250"/>
    <cellStyle name="40% - akcent 1 34 2" xfId="4251"/>
    <cellStyle name="40% - akcent 1 34 2 2" xfId="4252"/>
    <cellStyle name="40% - akcent 1 34 2 3" xfId="4253"/>
    <cellStyle name="40% - akcent 1 34 3" xfId="4254"/>
    <cellStyle name="40% - akcent 1 34 4" xfId="4255"/>
    <cellStyle name="40% - akcent 1 35" xfId="4256"/>
    <cellStyle name="40% - akcent 1 35 2" xfId="4257"/>
    <cellStyle name="40% - akcent 1 35 2 2" xfId="4258"/>
    <cellStyle name="40% - akcent 1 35 2 3" xfId="4259"/>
    <cellStyle name="40% - akcent 1 35 3" xfId="4260"/>
    <cellStyle name="40% - akcent 1 35 4" xfId="4261"/>
    <cellStyle name="40% - akcent 1 36" xfId="4262"/>
    <cellStyle name="40% - akcent 1 36 2" xfId="4263"/>
    <cellStyle name="40% - akcent 1 36 2 2" xfId="4264"/>
    <cellStyle name="40% - akcent 1 36 2 3" xfId="4265"/>
    <cellStyle name="40% - akcent 1 36 3" xfId="4266"/>
    <cellStyle name="40% - akcent 1 36 4" xfId="4267"/>
    <cellStyle name="40% - akcent 1 37" xfId="4268"/>
    <cellStyle name="40% - akcent 1 37 2" xfId="4269"/>
    <cellStyle name="40% - akcent 1 37 2 2" xfId="4270"/>
    <cellStyle name="40% - akcent 1 37 2 3" xfId="4271"/>
    <cellStyle name="40% - akcent 1 37 3" xfId="4272"/>
    <cellStyle name="40% - akcent 1 37 4" xfId="4273"/>
    <cellStyle name="40% - akcent 1 38" xfId="4274"/>
    <cellStyle name="40% - akcent 1 38 2" xfId="4275"/>
    <cellStyle name="40% - akcent 1 38 2 2" xfId="4276"/>
    <cellStyle name="40% - akcent 1 38 2 3" xfId="4277"/>
    <cellStyle name="40% - akcent 1 38 3" xfId="4278"/>
    <cellStyle name="40% - akcent 1 38 4" xfId="4279"/>
    <cellStyle name="40% - akcent 1 39" xfId="4280"/>
    <cellStyle name="40% - akcent 1 39 2" xfId="4281"/>
    <cellStyle name="40% - akcent 1 39 2 2" xfId="4282"/>
    <cellStyle name="40% - akcent 1 39 2 3" xfId="4283"/>
    <cellStyle name="40% - akcent 1 39 3" xfId="4284"/>
    <cellStyle name="40% - akcent 1 39 4" xfId="4285"/>
    <cellStyle name="40% - akcent 1 4" xfId="4286"/>
    <cellStyle name="40% - akcent 1 4 2" xfId="4287"/>
    <cellStyle name="40% - akcent 1 4 2 2" xfId="4288"/>
    <cellStyle name="40% - akcent 1 4 2 3" xfId="4289"/>
    <cellStyle name="40% - akcent 1 4 2 4" xfId="4290"/>
    <cellStyle name="40% - akcent 1 4 2 4 2" xfId="4291"/>
    <cellStyle name="40% - akcent 1 4 2 4 3" xfId="4292"/>
    <cellStyle name="40% - akcent 1 4 2 5" xfId="4293"/>
    <cellStyle name="40% - akcent 1 4 2 6" xfId="4294"/>
    <cellStyle name="40% - akcent 1 4 3" xfId="4295"/>
    <cellStyle name="40% - akcent 1 4 3 2" xfId="4296"/>
    <cellStyle name="40% - akcent 1 4 3 2 2" xfId="4297"/>
    <cellStyle name="40% - akcent 1 4 3 2 3" xfId="4298"/>
    <cellStyle name="40% - akcent 1 4 3 3" xfId="4299"/>
    <cellStyle name="40% - akcent 1 4 3 4" xfId="4300"/>
    <cellStyle name="40% - akcent 1 4 4" xfId="4301"/>
    <cellStyle name="40% - akcent 1 4 5" xfId="4302"/>
    <cellStyle name="40% - akcent 1 4 6" xfId="4303"/>
    <cellStyle name="40% - akcent 1 4 6 2" xfId="4304"/>
    <cellStyle name="40% - akcent 1 4 6 3" xfId="4305"/>
    <cellStyle name="40% - akcent 1 4 7" xfId="4306"/>
    <cellStyle name="40% - akcent 1 4 8" xfId="4307"/>
    <cellStyle name="40% - akcent 1 40" xfId="4308"/>
    <cellStyle name="40% - akcent 1 40 2" xfId="4309"/>
    <cellStyle name="40% - akcent 1 40 2 2" xfId="4310"/>
    <cellStyle name="40% - akcent 1 40 2 3" xfId="4311"/>
    <cellStyle name="40% - akcent 1 40 3" xfId="4312"/>
    <cellStyle name="40% - akcent 1 40 4" xfId="4313"/>
    <cellStyle name="40% - akcent 1 41" xfId="4314"/>
    <cellStyle name="40% - akcent 1 41 2" xfId="4315"/>
    <cellStyle name="40% - akcent 1 41 2 2" xfId="4316"/>
    <cellStyle name="40% - akcent 1 41 2 3" xfId="4317"/>
    <cellStyle name="40% - akcent 1 41 3" xfId="4318"/>
    <cellStyle name="40% - akcent 1 41 4" xfId="4319"/>
    <cellStyle name="40% - akcent 1 42" xfId="4320"/>
    <cellStyle name="40% - akcent 1 42 2" xfId="4321"/>
    <cellStyle name="40% - akcent 1 42 2 2" xfId="4322"/>
    <cellStyle name="40% - akcent 1 42 2 3" xfId="4323"/>
    <cellStyle name="40% - akcent 1 42 3" xfId="4324"/>
    <cellStyle name="40% - akcent 1 42 4" xfId="4325"/>
    <cellStyle name="40% - akcent 1 43" xfId="4326"/>
    <cellStyle name="40% - akcent 1 43 2" xfId="4327"/>
    <cellStyle name="40% - akcent 1 43 2 2" xfId="4328"/>
    <cellStyle name="40% - akcent 1 43 2 3" xfId="4329"/>
    <cellStyle name="40% - akcent 1 43 3" xfId="4330"/>
    <cellStyle name="40% - akcent 1 43 4" xfId="4331"/>
    <cellStyle name="40% - akcent 1 44" xfId="4332"/>
    <cellStyle name="40% - akcent 1 44 2" xfId="4333"/>
    <cellStyle name="40% - akcent 1 44 2 2" xfId="4334"/>
    <cellStyle name="40% - akcent 1 44 2 3" xfId="4335"/>
    <cellStyle name="40% - akcent 1 44 3" xfId="4336"/>
    <cellStyle name="40% - akcent 1 44 4" xfId="4337"/>
    <cellStyle name="40% - akcent 1 45" xfId="4338"/>
    <cellStyle name="40% - akcent 1 45 2" xfId="4339"/>
    <cellStyle name="40% - akcent 1 45 2 2" xfId="4340"/>
    <cellStyle name="40% - akcent 1 45 2 3" xfId="4341"/>
    <cellStyle name="40% - akcent 1 45 3" xfId="4342"/>
    <cellStyle name="40% - akcent 1 45 4" xfId="4343"/>
    <cellStyle name="40% - akcent 1 46" xfId="4344"/>
    <cellStyle name="40% - akcent 1 46 2" xfId="4345"/>
    <cellStyle name="40% - akcent 1 46 2 2" xfId="4346"/>
    <cellStyle name="40% - akcent 1 46 2 3" xfId="4347"/>
    <cellStyle name="40% - akcent 1 46 3" xfId="4348"/>
    <cellStyle name="40% - akcent 1 46 4" xfId="4349"/>
    <cellStyle name="40% - akcent 1 47" xfId="4350"/>
    <cellStyle name="40% - akcent 1 47 2" xfId="4351"/>
    <cellStyle name="40% - akcent 1 47 2 2" xfId="4352"/>
    <cellStyle name="40% - akcent 1 47 2 3" xfId="4353"/>
    <cellStyle name="40% - akcent 1 47 3" xfId="4354"/>
    <cellStyle name="40% - akcent 1 47 4" xfId="4355"/>
    <cellStyle name="40% - akcent 1 48" xfId="4356"/>
    <cellStyle name="40% - akcent 1 48 2" xfId="4357"/>
    <cellStyle name="40% - akcent 1 48 2 2" xfId="4358"/>
    <cellStyle name="40% - akcent 1 48 2 3" xfId="4359"/>
    <cellStyle name="40% - akcent 1 48 3" xfId="4360"/>
    <cellStyle name="40% - akcent 1 48 4" xfId="4361"/>
    <cellStyle name="40% - akcent 1 49" xfId="4362"/>
    <cellStyle name="40% - akcent 1 49 2" xfId="4363"/>
    <cellStyle name="40% - akcent 1 49 2 2" xfId="4364"/>
    <cellStyle name="40% - akcent 1 49 2 3" xfId="4365"/>
    <cellStyle name="40% - akcent 1 49 3" xfId="4366"/>
    <cellStyle name="40% - akcent 1 49 4" xfId="4367"/>
    <cellStyle name="40% - akcent 1 5" xfId="4368"/>
    <cellStyle name="40% - akcent 1 5 2" xfId="4369"/>
    <cellStyle name="40% - akcent 1 5 2 2" xfId="4370"/>
    <cellStyle name="40% - akcent 1 5 2 2 2" xfId="4371"/>
    <cellStyle name="40% - akcent 1 5 2 2 3" xfId="4372"/>
    <cellStyle name="40% - akcent 1 5 2 3" xfId="4373"/>
    <cellStyle name="40% - akcent 1 5 2 4" xfId="4374"/>
    <cellStyle name="40% - akcent 1 5 3" xfId="4375"/>
    <cellStyle name="40% - akcent 1 5 3 2" xfId="4376"/>
    <cellStyle name="40% - akcent 1 5 3 2 2" xfId="4377"/>
    <cellStyle name="40% - akcent 1 5 3 2 3" xfId="4378"/>
    <cellStyle name="40% - akcent 1 5 3 3" xfId="4379"/>
    <cellStyle name="40% - akcent 1 5 3 4" xfId="4380"/>
    <cellStyle name="40% - akcent 1 5 4" xfId="4381"/>
    <cellStyle name="40% - akcent 1 5 5" xfId="4382"/>
    <cellStyle name="40% - akcent 1 5 6" xfId="4383"/>
    <cellStyle name="40% - akcent 1 5 6 2" xfId="4384"/>
    <cellStyle name="40% - akcent 1 5 6 3" xfId="4385"/>
    <cellStyle name="40% - akcent 1 5 7" xfId="4386"/>
    <cellStyle name="40% - akcent 1 5 8" xfId="4387"/>
    <cellStyle name="40% - akcent 1 50" xfId="4388"/>
    <cellStyle name="40% - akcent 1 50 2" xfId="4389"/>
    <cellStyle name="40% - akcent 1 50 2 2" xfId="4390"/>
    <cellStyle name="40% - akcent 1 50 2 3" xfId="4391"/>
    <cellStyle name="40% - akcent 1 50 3" xfId="4392"/>
    <cellStyle name="40% - akcent 1 50 4" xfId="4393"/>
    <cellStyle name="40% - akcent 1 51" xfId="4394"/>
    <cellStyle name="40% - akcent 1 51 2" xfId="4395"/>
    <cellStyle name="40% - akcent 1 51 2 2" xfId="4396"/>
    <cellStyle name="40% - akcent 1 51 2 3" xfId="4397"/>
    <cellStyle name="40% - akcent 1 51 3" xfId="4398"/>
    <cellStyle name="40% - akcent 1 51 4" xfId="4399"/>
    <cellStyle name="40% - akcent 1 52" xfId="4400"/>
    <cellStyle name="40% - akcent 1 52 2" xfId="4401"/>
    <cellStyle name="40% - akcent 1 52 2 2" xfId="4402"/>
    <cellStyle name="40% - akcent 1 52 2 3" xfId="4403"/>
    <cellStyle name="40% - akcent 1 52 3" xfId="4404"/>
    <cellStyle name="40% - akcent 1 52 4" xfId="4405"/>
    <cellStyle name="40% - akcent 1 53" xfId="4406"/>
    <cellStyle name="40% - akcent 1 53 2" xfId="4407"/>
    <cellStyle name="40% - akcent 1 53 2 2" xfId="4408"/>
    <cellStyle name="40% - akcent 1 53 2 3" xfId="4409"/>
    <cellStyle name="40% - akcent 1 53 3" xfId="4410"/>
    <cellStyle name="40% - akcent 1 53 4" xfId="4411"/>
    <cellStyle name="40% - akcent 1 54" xfId="4412"/>
    <cellStyle name="40% - akcent 1 54 2" xfId="4413"/>
    <cellStyle name="40% - akcent 1 54 2 2" xfId="4414"/>
    <cellStyle name="40% - akcent 1 54 2 3" xfId="4415"/>
    <cellStyle name="40% - akcent 1 54 3" xfId="4416"/>
    <cellStyle name="40% - akcent 1 54 4" xfId="4417"/>
    <cellStyle name="40% - akcent 1 55" xfId="4418"/>
    <cellStyle name="40% - akcent 1 55 2" xfId="4419"/>
    <cellStyle name="40% - akcent 1 55 2 2" xfId="4420"/>
    <cellStyle name="40% - akcent 1 55 2 3" xfId="4421"/>
    <cellStyle name="40% - akcent 1 55 3" xfId="4422"/>
    <cellStyle name="40% - akcent 1 55 4" xfId="4423"/>
    <cellStyle name="40% - akcent 1 56" xfId="4424"/>
    <cellStyle name="40% - akcent 1 56 2" xfId="4425"/>
    <cellStyle name="40% - akcent 1 56 2 2" xfId="4426"/>
    <cellStyle name="40% - akcent 1 56 2 3" xfId="4427"/>
    <cellStyle name="40% - akcent 1 56 3" xfId="4428"/>
    <cellStyle name="40% - akcent 1 56 4" xfId="4429"/>
    <cellStyle name="40% - akcent 1 57" xfId="4430"/>
    <cellStyle name="40% - akcent 1 57 2" xfId="4431"/>
    <cellStyle name="40% - akcent 1 57 2 2" xfId="4432"/>
    <cellStyle name="40% - akcent 1 57 2 3" xfId="4433"/>
    <cellStyle name="40% - akcent 1 57 3" xfId="4434"/>
    <cellStyle name="40% - akcent 1 57 4" xfId="4435"/>
    <cellStyle name="40% - akcent 1 58" xfId="4436"/>
    <cellStyle name="40% - akcent 1 58 2" xfId="4437"/>
    <cellStyle name="40% - akcent 1 58 2 2" xfId="4438"/>
    <cellStyle name="40% - akcent 1 58 2 3" xfId="4439"/>
    <cellStyle name="40% - akcent 1 58 3" xfId="4440"/>
    <cellStyle name="40% - akcent 1 58 4" xfId="4441"/>
    <cellStyle name="40% - akcent 1 59" xfId="4442"/>
    <cellStyle name="40% - akcent 1 59 2" xfId="4443"/>
    <cellStyle name="40% - akcent 1 59 2 2" xfId="4444"/>
    <cellStyle name="40% - akcent 1 59 2 3" xfId="4445"/>
    <cellStyle name="40% - akcent 1 59 3" xfId="4446"/>
    <cellStyle name="40% - akcent 1 59 4" xfId="4447"/>
    <cellStyle name="40% - akcent 1 6" xfId="4448"/>
    <cellStyle name="40% - akcent 1 6 2" xfId="4449"/>
    <cellStyle name="40% - akcent 1 6 2 2" xfId="4450"/>
    <cellStyle name="40% - akcent 1 6 2 2 2" xfId="4451"/>
    <cellStyle name="40% - akcent 1 6 2 2 3" xfId="4452"/>
    <cellStyle name="40% - akcent 1 6 2 3" xfId="4453"/>
    <cellStyle name="40% - akcent 1 6 2 4" xfId="4454"/>
    <cellStyle name="40% - akcent 1 6 3" xfId="4455"/>
    <cellStyle name="40% - akcent 1 6 3 2" xfId="4456"/>
    <cellStyle name="40% - akcent 1 6 3 2 2" xfId="4457"/>
    <cellStyle name="40% - akcent 1 6 3 2 3" xfId="4458"/>
    <cellStyle name="40% - akcent 1 6 3 3" xfId="4459"/>
    <cellStyle name="40% - akcent 1 6 3 4" xfId="4460"/>
    <cellStyle name="40% - akcent 1 6 4" xfId="4461"/>
    <cellStyle name="40% - akcent 1 6 5" xfId="4462"/>
    <cellStyle name="40% - akcent 1 6 6" xfId="4463"/>
    <cellStyle name="40% - akcent 1 6 6 2" xfId="4464"/>
    <cellStyle name="40% - akcent 1 6 6 3" xfId="4465"/>
    <cellStyle name="40% - akcent 1 6 7" xfId="4466"/>
    <cellStyle name="40% - akcent 1 6 8" xfId="4467"/>
    <cellStyle name="40% - akcent 1 60" xfId="4468"/>
    <cellStyle name="40% - akcent 1 60 2" xfId="4469"/>
    <cellStyle name="40% - akcent 1 60 2 2" xfId="4470"/>
    <cellStyle name="40% - akcent 1 60 2 3" xfId="4471"/>
    <cellStyle name="40% - akcent 1 60 3" xfId="4472"/>
    <cellStyle name="40% - akcent 1 60 4" xfId="4473"/>
    <cellStyle name="40% - akcent 1 61" xfId="4474"/>
    <cellStyle name="40% - akcent 1 61 2" xfId="4475"/>
    <cellStyle name="40% - akcent 1 61 2 2" xfId="4476"/>
    <cellStyle name="40% - akcent 1 61 2 3" xfId="4477"/>
    <cellStyle name="40% - akcent 1 61 3" xfId="4478"/>
    <cellStyle name="40% - akcent 1 61 4" xfId="4479"/>
    <cellStyle name="40% - akcent 1 62" xfId="4480"/>
    <cellStyle name="40% - akcent 1 62 2" xfId="4481"/>
    <cellStyle name="40% - akcent 1 62 2 2" xfId="4482"/>
    <cellStyle name="40% - akcent 1 62 2 3" xfId="4483"/>
    <cellStyle name="40% - akcent 1 62 3" xfId="4484"/>
    <cellStyle name="40% - akcent 1 62 4" xfId="4485"/>
    <cellStyle name="40% - akcent 1 63" xfId="4486"/>
    <cellStyle name="40% - akcent 1 63 2" xfId="4487"/>
    <cellStyle name="40% - akcent 1 63 2 2" xfId="4488"/>
    <cellStyle name="40% - akcent 1 63 2 3" xfId="4489"/>
    <cellStyle name="40% - akcent 1 63 3" xfId="4490"/>
    <cellStyle name="40% - akcent 1 63 4" xfId="4491"/>
    <cellStyle name="40% - akcent 1 64" xfId="4492"/>
    <cellStyle name="40% - akcent 1 64 2" xfId="4493"/>
    <cellStyle name="40% - akcent 1 64 2 2" xfId="4494"/>
    <cellStyle name="40% - akcent 1 64 2 3" xfId="4495"/>
    <cellStyle name="40% - akcent 1 64 3" xfId="4496"/>
    <cellStyle name="40% - akcent 1 64 4" xfId="4497"/>
    <cellStyle name="40% - akcent 1 65" xfId="4498"/>
    <cellStyle name="40% - akcent 1 65 2" xfId="4499"/>
    <cellStyle name="40% - akcent 1 65 2 2" xfId="4500"/>
    <cellStyle name="40% - akcent 1 65 2 3" xfId="4501"/>
    <cellStyle name="40% - akcent 1 65 3" xfId="4502"/>
    <cellStyle name="40% - akcent 1 65 4" xfId="4503"/>
    <cellStyle name="40% - akcent 1 66" xfId="4504"/>
    <cellStyle name="40% - akcent 1 66 2" xfId="4505"/>
    <cellStyle name="40% - akcent 1 66 2 2" xfId="4506"/>
    <cellStyle name="40% - akcent 1 66 2 3" xfId="4507"/>
    <cellStyle name="40% - akcent 1 66 3" xfId="4508"/>
    <cellStyle name="40% - akcent 1 66 4" xfId="4509"/>
    <cellStyle name="40% - akcent 1 67" xfId="4510"/>
    <cellStyle name="40% - akcent 1 67 2" xfId="4511"/>
    <cellStyle name="40% - akcent 1 67 2 2" xfId="4512"/>
    <cellStyle name="40% - akcent 1 67 2 3" xfId="4513"/>
    <cellStyle name="40% - akcent 1 67 3" xfId="4514"/>
    <cellStyle name="40% - akcent 1 67 4" xfId="4515"/>
    <cellStyle name="40% - akcent 1 68" xfId="4516"/>
    <cellStyle name="40% - akcent 1 68 2" xfId="4517"/>
    <cellStyle name="40% - akcent 1 68 2 2" xfId="4518"/>
    <cellStyle name="40% - akcent 1 68 2 3" xfId="4519"/>
    <cellStyle name="40% - akcent 1 68 3" xfId="4520"/>
    <cellStyle name="40% - akcent 1 68 4" xfId="4521"/>
    <cellStyle name="40% - akcent 1 69" xfId="4522"/>
    <cellStyle name="40% - akcent 1 69 2" xfId="4523"/>
    <cellStyle name="40% - akcent 1 69 2 2" xfId="4524"/>
    <cellStyle name="40% - akcent 1 69 2 3" xfId="4525"/>
    <cellStyle name="40% - akcent 1 69 3" xfId="4526"/>
    <cellStyle name="40% - akcent 1 69 4" xfId="4527"/>
    <cellStyle name="40% - akcent 1 7" xfId="4528"/>
    <cellStyle name="40% - akcent 1 7 2" xfId="4529"/>
    <cellStyle name="40% - akcent 1 7 2 2" xfId="4530"/>
    <cellStyle name="40% - akcent 1 7 2 2 2" xfId="4531"/>
    <cellStyle name="40% - akcent 1 7 2 2 3" xfId="4532"/>
    <cellStyle name="40% - akcent 1 7 2 3" xfId="4533"/>
    <cellStyle name="40% - akcent 1 7 2 4" xfId="4534"/>
    <cellStyle name="40% - akcent 1 7 3" xfId="4535"/>
    <cellStyle name="40% - akcent 1 7 3 2" xfId="4536"/>
    <cellStyle name="40% - akcent 1 7 3 2 2" xfId="4537"/>
    <cellStyle name="40% - akcent 1 7 3 2 3" xfId="4538"/>
    <cellStyle name="40% - akcent 1 7 3 3" xfId="4539"/>
    <cellStyle name="40% - akcent 1 7 3 4" xfId="4540"/>
    <cellStyle name="40% - akcent 1 7 4" xfId="4541"/>
    <cellStyle name="40% - akcent 1 7 5" xfId="4542"/>
    <cellStyle name="40% - akcent 1 7 6" xfId="4543"/>
    <cellStyle name="40% - akcent 1 7 6 2" xfId="4544"/>
    <cellStyle name="40% - akcent 1 7 6 3" xfId="4545"/>
    <cellStyle name="40% - akcent 1 7 7" xfId="4546"/>
    <cellStyle name="40% - akcent 1 7 8" xfId="4547"/>
    <cellStyle name="40% - akcent 1 70" xfId="4548"/>
    <cellStyle name="40% - akcent 1 70 2" xfId="4549"/>
    <cellStyle name="40% - akcent 1 70 2 2" xfId="4550"/>
    <cellStyle name="40% - akcent 1 70 2 3" xfId="4551"/>
    <cellStyle name="40% - akcent 1 70 3" xfId="4552"/>
    <cellStyle name="40% - akcent 1 70 4" xfId="4553"/>
    <cellStyle name="40% - akcent 1 71" xfId="4554"/>
    <cellStyle name="40% - akcent 1 71 2" xfId="4555"/>
    <cellStyle name="40% - akcent 1 71 2 2" xfId="4556"/>
    <cellStyle name="40% - akcent 1 71 2 3" xfId="4557"/>
    <cellStyle name="40% - akcent 1 71 3" xfId="4558"/>
    <cellStyle name="40% - akcent 1 71 4" xfId="4559"/>
    <cellStyle name="40% - akcent 1 72" xfId="4560"/>
    <cellStyle name="40% - akcent 1 72 2" xfId="4561"/>
    <cellStyle name="40% - akcent 1 72 2 2" xfId="4562"/>
    <cellStyle name="40% - akcent 1 72 2 3" xfId="4563"/>
    <cellStyle name="40% - akcent 1 72 3" xfId="4564"/>
    <cellStyle name="40% - akcent 1 72 4" xfId="4565"/>
    <cellStyle name="40% - akcent 1 73" xfId="4566"/>
    <cellStyle name="40% - akcent 1 8" xfId="4567"/>
    <cellStyle name="40% - akcent 1 8 2" xfId="4568"/>
    <cellStyle name="40% - akcent 1 8 2 2" xfId="4569"/>
    <cellStyle name="40% - akcent 1 8 2 2 2" xfId="4570"/>
    <cellStyle name="40% - akcent 1 8 2 2 3" xfId="4571"/>
    <cellStyle name="40% - akcent 1 8 2 3" xfId="4572"/>
    <cellStyle name="40% - akcent 1 8 2 4" xfId="4573"/>
    <cellStyle name="40% - akcent 1 8 3" xfId="4574"/>
    <cellStyle name="40% - akcent 1 8 3 2" xfId="4575"/>
    <cellStyle name="40% - akcent 1 8 3 2 2" xfId="4576"/>
    <cellStyle name="40% - akcent 1 8 3 2 3" xfId="4577"/>
    <cellStyle name="40% - akcent 1 8 3 3" xfId="4578"/>
    <cellStyle name="40% - akcent 1 8 3 4" xfId="4579"/>
    <cellStyle name="40% - akcent 1 8 4" xfId="4580"/>
    <cellStyle name="40% - akcent 1 8 5" xfId="4581"/>
    <cellStyle name="40% - akcent 1 8 6" xfId="4582"/>
    <cellStyle name="40% - akcent 1 8 6 2" xfId="4583"/>
    <cellStyle name="40% - akcent 1 8 6 3" xfId="4584"/>
    <cellStyle name="40% - akcent 1 8 7" xfId="4585"/>
    <cellStyle name="40% - akcent 1 8 8" xfId="4586"/>
    <cellStyle name="40% - akcent 1 9" xfId="4587"/>
    <cellStyle name="40% - akcent 1 9 2" xfId="4588"/>
    <cellStyle name="40% - akcent 1 9 2 2" xfId="4589"/>
    <cellStyle name="40% - akcent 1 9 2 2 2" xfId="4590"/>
    <cellStyle name="40% - akcent 1 9 2 2 3" xfId="4591"/>
    <cellStyle name="40% - akcent 1 9 2 3" xfId="4592"/>
    <cellStyle name="40% - akcent 1 9 2 4" xfId="4593"/>
    <cellStyle name="40% - akcent 1 9 3" xfId="4594"/>
    <cellStyle name="40% - akcent 1 9 3 2" xfId="4595"/>
    <cellStyle name="40% - akcent 1 9 3 2 2" xfId="4596"/>
    <cellStyle name="40% - akcent 1 9 3 2 3" xfId="4597"/>
    <cellStyle name="40% - akcent 1 9 3 3" xfId="4598"/>
    <cellStyle name="40% - akcent 1 9 3 4" xfId="4599"/>
    <cellStyle name="40% - akcent 1 9 4" xfId="4600"/>
    <cellStyle name="40% - akcent 1 9 5" xfId="4601"/>
    <cellStyle name="40% - akcent 1 9 6" xfId="4602"/>
    <cellStyle name="40% - akcent 1 9 6 2" xfId="4603"/>
    <cellStyle name="40% - akcent 1 9 6 3" xfId="4604"/>
    <cellStyle name="40% - akcent 1 9 7" xfId="4605"/>
    <cellStyle name="40% - akcent 1 9 8" xfId="4606"/>
    <cellStyle name="40% - akcent 2 10" xfId="4607"/>
    <cellStyle name="40% - akcent 2 10 2" xfId="4608"/>
    <cellStyle name="40% - akcent 2 10 2 2" xfId="4609"/>
    <cellStyle name="40% - akcent 2 10 2 2 2" xfId="4610"/>
    <cellStyle name="40% - akcent 2 10 2 2 3" xfId="4611"/>
    <cellStyle name="40% - akcent 2 10 2 3" xfId="4612"/>
    <cellStyle name="40% - akcent 2 10 2 4" xfId="4613"/>
    <cellStyle name="40% - akcent 2 10 3" xfId="4614"/>
    <cellStyle name="40% - akcent 2 10 3 2" xfId="4615"/>
    <cellStyle name="40% - akcent 2 10 3 2 2" xfId="4616"/>
    <cellStyle name="40% - akcent 2 10 3 2 3" xfId="4617"/>
    <cellStyle name="40% - akcent 2 10 3 3" xfId="4618"/>
    <cellStyle name="40% - akcent 2 10 3 4" xfId="4619"/>
    <cellStyle name="40% - akcent 2 10 4" xfId="4620"/>
    <cellStyle name="40% - akcent 2 10 5" xfId="4621"/>
    <cellStyle name="40% - akcent 2 10 6" xfId="4622"/>
    <cellStyle name="40% - akcent 2 10 6 2" xfId="4623"/>
    <cellStyle name="40% - akcent 2 10 6 3" xfId="4624"/>
    <cellStyle name="40% - akcent 2 10 7" xfId="4625"/>
    <cellStyle name="40% - akcent 2 10 8" xfId="4626"/>
    <cellStyle name="40% - akcent 2 11" xfId="4627"/>
    <cellStyle name="40% - akcent 2 11 2" xfId="4628"/>
    <cellStyle name="40% - akcent 2 11 2 2" xfId="4629"/>
    <cellStyle name="40% - akcent 2 11 2 2 2" xfId="4630"/>
    <cellStyle name="40% - akcent 2 11 2 2 3" xfId="4631"/>
    <cellStyle name="40% - akcent 2 11 2 3" xfId="4632"/>
    <cellStyle name="40% - akcent 2 11 2 4" xfId="4633"/>
    <cellStyle name="40% - akcent 2 11 3" xfId="4634"/>
    <cellStyle name="40% - akcent 2 11 3 2" xfId="4635"/>
    <cellStyle name="40% - akcent 2 11 3 2 2" xfId="4636"/>
    <cellStyle name="40% - akcent 2 11 3 2 3" xfId="4637"/>
    <cellStyle name="40% - akcent 2 11 3 3" xfId="4638"/>
    <cellStyle name="40% - akcent 2 11 3 4" xfId="4639"/>
    <cellStyle name="40% - akcent 2 11 4" xfId="4640"/>
    <cellStyle name="40% - akcent 2 11 5" xfId="4641"/>
    <cellStyle name="40% - akcent 2 11 6" xfId="4642"/>
    <cellStyle name="40% - akcent 2 11 6 2" xfId="4643"/>
    <cellStyle name="40% - akcent 2 11 6 3" xfId="4644"/>
    <cellStyle name="40% - akcent 2 11 7" xfId="4645"/>
    <cellStyle name="40% - akcent 2 11 8" xfId="4646"/>
    <cellStyle name="40% - akcent 2 12" xfId="4647"/>
    <cellStyle name="40% - akcent 2 12 2" xfId="4648"/>
    <cellStyle name="40% - akcent 2 12 2 2" xfId="4649"/>
    <cellStyle name="40% - akcent 2 12 2 2 2" xfId="4650"/>
    <cellStyle name="40% - akcent 2 12 2 2 3" xfId="4651"/>
    <cellStyle name="40% - akcent 2 12 2 3" xfId="4652"/>
    <cellStyle name="40% - akcent 2 12 2 4" xfId="4653"/>
    <cellStyle name="40% - akcent 2 12 3" xfId="4654"/>
    <cellStyle name="40% - akcent 2 12 3 2" xfId="4655"/>
    <cellStyle name="40% - akcent 2 12 3 2 2" xfId="4656"/>
    <cellStyle name="40% - akcent 2 12 3 2 3" xfId="4657"/>
    <cellStyle name="40% - akcent 2 12 3 3" xfId="4658"/>
    <cellStyle name="40% - akcent 2 12 3 4" xfId="4659"/>
    <cellStyle name="40% - akcent 2 12 4" xfId="4660"/>
    <cellStyle name="40% - akcent 2 12 5" xfId="4661"/>
    <cellStyle name="40% - akcent 2 12 6" xfId="4662"/>
    <cellStyle name="40% - akcent 2 12 6 2" xfId="4663"/>
    <cellStyle name="40% - akcent 2 12 6 3" xfId="4664"/>
    <cellStyle name="40% - akcent 2 12 7" xfId="4665"/>
    <cellStyle name="40% - akcent 2 12 8" xfId="4666"/>
    <cellStyle name="40% - akcent 2 13" xfId="4667"/>
    <cellStyle name="40% - akcent 2 13 2" xfId="4668"/>
    <cellStyle name="40% - akcent 2 13 2 2" xfId="4669"/>
    <cellStyle name="40% - akcent 2 13 2 2 2" xfId="4670"/>
    <cellStyle name="40% - akcent 2 13 2 2 3" xfId="4671"/>
    <cellStyle name="40% - akcent 2 13 2 3" xfId="4672"/>
    <cellStyle name="40% - akcent 2 13 2 4" xfId="4673"/>
    <cellStyle name="40% - akcent 2 13 3" xfId="4674"/>
    <cellStyle name="40% - akcent 2 13 3 2" xfId="4675"/>
    <cellStyle name="40% - akcent 2 13 3 2 2" xfId="4676"/>
    <cellStyle name="40% - akcent 2 13 3 2 3" xfId="4677"/>
    <cellStyle name="40% - akcent 2 13 3 3" xfId="4678"/>
    <cellStyle name="40% - akcent 2 13 3 4" xfId="4679"/>
    <cellStyle name="40% - akcent 2 13 4" xfId="4680"/>
    <cellStyle name="40% - akcent 2 13 5" xfId="4681"/>
    <cellStyle name="40% - akcent 2 13 6" xfId="4682"/>
    <cellStyle name="40% - akcent 2 13 6 2" xfId="4683"/>
    <cellStyle name="40% - akcent 2 13 6 3" xfId="4684"/>
    <cellStyle name="40% - akcent 2 13 7" xfId="4685"/>
    <cellStyle name="40% - akcent 2 13 8" xfId="4686"/>
    <cellStyle name="40% - akcent 2 14" xfId="4687"/>
    <cellStyle name="40% - akcent 2 14 2" xfId="4688"/>
    <cellStyle name="40% - akcent 2 14 2 2" xfId="4689"/>
    <cellStyle name="40% - akcent 2 14 2 2 2" xfId="4690"/>
    <cellStyle name="40% - akcent 2 14 2 2 3" xfId="4691"/>
    <cellStyle name="40% - akcent 2 14 2 3" xfId="4692"/>
    <cellStyle name="40% - akcent 2 14 2 4" xfId="4693"/>
    <cellStyle name="40% - akcent 2 14 3" xfId="4694"/>
    <cellStyle name="40% - akcent 2 14 3 2" xfId="4695"/>
    <cellStyle name="40% - akcent 2 14 3 2 2" xfId="4696"/>
    <cellStyle name="40% - akcent 2 14 3 2 3" xfId="4697"/>
    <cellStyle name="40% - akcent 2 14 3 3" xfId="4698"/>
    <cellStyle name="40% - akcent 2 14 3 4" xfId="4699"/>
    <cellStyle name="40% - akcent 2 14 4" xfId="4700"/>
    <cellStyle name="40% - akcent 2 14 5" xfId="4701"/>
    <cellStyle name="40% - akcent 2 14 6" xfId="4702"/>
    <cellStyle name="40% - akcent 2 14 6 2" xfId="4703"/>
    <cellStyle name="40% - akcent 2 14 6 3" xfId="4704"/>
    <cellStyle name="40% - akcent 2 14 7" xfId="4705"/>
    <cellStyle name="40% - akcent 2 14 8" xfId="4706"/>
    <cellStyle name="40% - akcent 2 15" xfId="4707"/>
    <cellStyle name="40% - akcent 2 15 2" xfId="4708"/>
    <cellStyle name="40% - akcent 2 15 3" xfId="4709"/>
    <cellStyle name="40% - akcent 2 15 4" xfId="4710"/>
    <cellStyle name="40% - akcent 2 15 4 2" xfId="4711"/>
    <cellStyle name="40% - akcent 2 15 4 3" xfId="4712"/>
    <cellStyle name="40% - akcent 2 15 5" xfId="4713"/>
    <cellStyle name="40% - akcent 2 15 6" xfId="4714"/>
    <cellStyle name="40% - akcent 2 16" xfId="4715"/>
    <cellStyle name="40% - akcent 2 16 2" xfId="4716"/>
    <cellStyle name="40% - akcent 2 16 3" xfId="4717"/>
    <cellStyle name="40% - akcent 2 16 4" xfId="4718"/>
    <cellStyle name="40% - akcent 2 16 4 2" xfId="4719"/>
    <cellStyle name="40% - akcent 2 16 4 3" xfId="4720"/>
    <cellStyle name="40% - akcent 2 16 5" xfId="4721"/>
    <cellStyle name="40% - akcent 2 16 6" xfId="4722"/>
    <cellStyle name="40% - akcent 2 17" xfId="4723"/>
    <cellStyle name="40% - akcent 2 17 2" xfId="4724"/>
    <cellStyle name="40% - akcent 2 17 3" xfId="4725"/>
    <cellStyle name="40% - akcent 2 17 4" xfId="4726"/>
    <cellStyle name="40% - akcent 2 17 4 2" xfId="4727"/>
    <cellStyle name="40% - akcent 2 17 4 3" xfId="4728"/>
    <cellStyle name="40% - akcent 2 17 5" xfId="4729"/>
    <cellStyle name="40% - akcent 2 17 6" xfId="4730"/>
    <cellStyle name="40% - akcent 2 18" xfId="4731"/>
    <cellStyle name="40% - akcent 2 18 2" xfId="4732"/>
    <cellStyle name="40% - akcent 2 18 3" xfId="4733"/>
    <cellStyle name="40% - akcent 2 18 4" xfId="4734"/>
    <cellStyle name="40% - akcent 2 18 4 2" xfId="4735"/>
    <cellStyle name="40% - akcent 2 18 4 3" xfId="4736"/>
    <cellStyle name="40% - akcent 2 18 5" xfId="4737"/>
    <cellStyle name="40% - akcent 2 18 6" xfId="4738"/>
    <cellStyle name="40% - akcent 2 19" xfId="4739"/>
    <cellStyle name="40% - akcent 2 19 2" xfId="4740"/>
    <cellStyle name="40% - akcent 2 19 3" xfId="4741"/>
    <cellStyle name="40% - akcent 2 19 4" xfId="4742"/>
    <cellStyle name="40% - akcent 2 19 4 2" xfId="4743"/>
    <cellStyle name="40% - akcent 2 19 4 3" xfId="4744"/>
    <cellStyle name="40% - akcent 2 19 5" xfId="4745"/>
    <cellStyle name="40% - akcent 2 19 6" xfId="4746"/>
    <cellStyle name="40% - akcent 2 2" xfId="4747"/>
    <cellStyle name="40% - akcent 2 2 10" xfId="4748"/>
    <cellStyle name="40% - akcent 2 2 11" xfId="4749"/>
    <cellStyle name="40% - akcent 2 2 11 2" xfId="4750"/>
    <cellStyle name="40% - akcent 2 2 11 3" xfId="4751"/>
    <cellStyle name="40% - akcent 2 2 12" xfId="4752"/>
    <cellStyle name="40% - akcent 2 2 13" xfId="4753"/>
    <cellStyle name="40% - akcent 2 2 2" xfId="4754"/>
    <cellStyle name="40% - akcent 2 2 2 2" xfId="4755"/>
    <cellStyle name="40% - akcent 2 2 2 2 2" xfId="4756"/>
    <cellStyle name="40% - akcent 2 2 2 2 2 2" xfId="4757"/>
    <cellStyle name="40% - akcent 2 2 2 2 2 3" xfId="4758"/>
    <cellStyle name="40% - akcent 2 2 2 2 3" xfId="4759"/>
    <cellStyle name="40% - akcent 2 2 2 2 4" xfId="4760"/>
    <cellStyle name="40% - akcent 2 2 2 3" xfId="4761"/>
    <cellStyle name="40% - akcent 2 2 2 3 2" xfId="4762"/>
    <cellStyle name="40% - akcent 2 2 2 3 2 2" xfId="4763"/>
    <cellStyle name="40% - akcent 2 2 2 3 2 3" xfId="4764"/>
    <cellStyle name="40% - akcent 2 2 2 3 3" xfId="4765"/>
    <cellStyle name="40% - akcent 2 2 2 3 4" xfId="4766"/>
    <cellStyle name="40% - akcent 2 2 3" xfId="4767"/>
    <cellStyle name="40% - akcent 2 2 4" xfId="4768"/>
    <cellStyle name="40% - akcent 2 2 5" xfId="4769"/>
    <cellStyle name="40% - akcent 2 2 6" xfId="4770"/>
    <cellStyle name="40% - akcent 2 2 7" xfId="4771"/>
    <cellStyle name="40% - akcent 2 2 8" xfId="4772"/>
    <cellStyle name="40% - akcent 2 2 9" xfId="4773"/>
    <cellStyle name="40% - akcent 2 20" xfId="4774"/>
    <cellStyle name="40% - akcent 2 20 2" xfId="4775"/>
    <cellStyle name="40% - akcent 2 20 3" xfId="4776"/>
    <cellStyle name="40% - akcent 2 20 4" xfId="4777"/>
    <cellStyle name="40% - akcent 2 20 4 2" xfId="4778"/>
    <cellStyle name="40% - akcent 2 20 4 3" xfId="4779"/>
    <cellStyle name="40% - akcent 2 20 5" xfId="4780"/>
    <cellStyle name="40% - akcent 2 20 6" xfId="4781"/>
    <cellStyle name="40% - akcent 2 21" xfId="4782"/>
    <cellStyle name="40% - akcent 2 21 2" xfId="4783"/>
    <cellStyle name="40% - akcent 2 21 3" xfId="4784"/>
    <cellStyle name="40% - akcent 2 21 4" xfId="4785"/>
    <cellStyle name="40% - akcent 2 21 4 2" xfId="4786"/>
    <cellStyle name="40% - akcent 2 21 4 3" xfId="4787"/>
    <cellStyle name="40% - akcent 2 21 5" xfId="4788"/>
    <cellStyle name="40% - akcent 2 21 6" xfId="4789"/>
    <cellStyle name="40% - akcent 2 22" xfId="4790"/>
    <cellStyle name="40% - akcent 2 22 2" xfId="4791"/>
    <cellStyle name="40% - akcent 2 22 3" xfId="4792"/>
    <cellStyle name="40% - akcent 2 22 4" xfId="4793"/>
    <cellStyle name="40% - akcent 2 22 4 2" xfId="4794"/>
    <cellStyle name="40% - akcent 2 22 4 3" xfId="4795"/>
    <cellStyle name="40% - akcent 2 22 5" xfId="4796"/>
    <cellStyle name="40% - akcent 2 22 6" xfId="4797"/>
    <cellStyle name="40% - akcent 2 23" xfId="4798"/>
    <cellStyle name="40% - akcent 2 23 2" xfId="4799"/>
    <cellStyle name="40% - akcent 2 23 3" xfId="4800"/>
    <cellStyle name="40% - akcent 2 23 4" xfId="4801"/>
    <cellStyle name="40% - akcent 2 23 4 2" xfId="4802"/>
    <cellStyle name="40% - akcent 2 23 4 3" xfId="4803"/>
    <cellStyle name="40% - akcent 2 23 5" xfId="4804"/>
    <cellStyle name="40% - akcent 2 23 6" xfId="4805"/>
    <cellStyle name="40% - akcent 2 24" xfId="4806"/>
    <cellStyle name="40% - akcent 2 24 2" xfId="4807"/>
    <cellStyle name="40% - akcent 2 24 3" xfId="4808"/>
    <cellStyle name="40% - akcent 2 24 4" xfId="4809"/>
    <cellStyle name="40% - akcent 2 24 4 2" xfId="4810"/>
    <cellStyle name="40% - akcent 2 24 4 3" xfId="4811"/>
    <cellStyle name="40% - akcent 2 24 5" xfId="4812"/>
    <cellStyle name="40% - akcent 2 24 6" xfId="4813"/>
    <cellStyle name="40% - akcent 2 25" xfId="4814"/>
    <cellStyle name="40% - akcent 2 25 2" xfId="4815"/>
    <cellStyle name="40% - akcent 2 25 3" xfId="4816"/>
    <cellStyle name="40% - akcent 2 25 4" xfId="4817"/>
    <cellStyle name="40% - akcent 2 25 4 2" xfId="4818"/>
    <cellStyle name="40% - akcent 2 25 4 3" xfId="4819"/>
    <cellStyle name="40% - akcent 2 25 5" xfId="4820"/>
    <cellStyle name="40% - akcent 2 25 6" xfId="4821"/>
    <cellStyle name="40% - akcent 2 26" xfId="4822"/>
    <cellStyle name="40% - akcent 2 26 2" xfId="4823"/>
    <cellStyle name="40% - akcent 2 26 3" xfId="4824"/>
    <cellStyle name="40% - akcent 2 26 4" xfId="4825"/>
    <cellStyle name="40% - akcent 2 26 4 2" xfId="4826"/>
    <cellStyle name="40% - akcent 2 26 4 3" xfId="4827"/>
    <cellStyle name="40% - akcent 2 26 5" xfId="4828"/>
    <cellStyle name="40% - akcent 2 26 6" xfId="4829"/>
    <cellStyle name="40% - akcent 2 27" xfId="4830"/>
    <cellStyle name="40% - akcent 2 27 2" xfId="4831"/>
    <cellStyle name="40% - akcent 2 27 3" xfId="4832"/>
    <cellStyle name="40% - akcent 2 27 4" xfId="4833"/>
    <cellStyle name="40% - akcent 2 27 4 2" xfId="4834"/>
    <cellStyle name="40% - akcent 2 27 4 3" xfId="4835"/>
    <cellStyle name="40% - akcent 2 27 5" xfId="4836"/>
    <cellStyle name="40% - akcent 2 27 6" xfId="4837"/>
    <cellStyle name="40% - akcent 2 28" xfId="4838"/>
    <cellStyle name="40% - akcent 2 28 2" xfId="4839"/>
    <cellStyle name="40% - akcent 2 28 3" xfId="4840"/>
    <cellStyle name="40% - akcent 2 28 4" xfId="4841"/>
    <cellStyle name="40% - akcent 2 28 4 2" xfId="4842"/>
    <cellStyle name="40% - akcent 2 28 4 3" xfId="4843"/>
    <cellStyle name="40% - akcent 2 28 5" xfId="4844"/>
    <cellStyle name="40% - akcent 2 28 6" xfId="4845"/>
    <cellStyle name="40% - akcent 2 29" xfId="4846"/>
    <cellStyle name="40% - akcent 2 29 2" xfId="4847"/>
    <cellStyle name="40% - akcent 2 29 3" xfId="4848"/>
    <cellStyle name="40% - akcent 2 29 4" xfId="4849"/>
    <cellStyle name="40% - akcent 2 29 4 2" xfId="4850"/>
    <cellStyle name="40% - akcent 2 29 4 3" xfId="4851"/>
    <cellStyle name="40% - akcent 2 29 5" xfId="4852"/>
    <cellStyle name="40% - akcent 2 29 6" xfId="4853"/>
    <cellStyle name="40% - akcent 2 3" xfId="4854"/>
    <cellStyle name="40% - akcent 2 3 2" xfId="4855"/>
    <cellStyle name="40% - akcent 2 3 2 2" xfId="4856"/>
    <cellStyle name="40% - akcent 2 3 2 3" xfId="4857"/>
    <cellStyle name="40% - akcent 2 3 2 4" xfId="4858"/>
    <cellStyle name="40% - akcent 2 3 2 4 2" xfId="4859"/>
    <cellStyle name="40% - akcent 2 3 2 4 3" xfId="4860"/>
    <cellStyle name="40% - akcent 2 3 2 5" xfId="4861"/>
    <cellStyle name="40% - akcent 2 3 2 6" xfId="4862"/>
    <cellStyle name="40% - akcent 2 3 3" xfId="4863"/>
    <cellStyle name="40% - akcent 2 3 3 2" xfId="4864"/>
    <cellStyle name="40% - akcent 2 3 3 3" xfId="4865"/>
    <cellStyle name="40% - akcent 2 3 3 4" xfId="4866"/>
    <cellStyle name="40% - akcent 2 3 3 4 2" xfId="4867"/>
    <cellStyle name="40% - akcent 2 3 3 4 3" xfId="4868"/>
    <cellStyle name="40% - akcent 2 3 3 5" xfId="4869"/>
    <cellStyle name="40% - akcent 2 3 3 6" xfId="4870"/>
    <cellStyle name="40% - akcent 2 3 4" xfId="4871"/>
    <cellStyle name="40% - akcent 2 3 5" xfId="4872"/>
    <cellStyle name="40% - akcent 2 3 6" xfId="4873"/>
    <cellStyle name="40% - akcent 2 3 6 2" xfId="4874"/>
    <cellStyle name="40% - akcent 2 3 6 3" xfId="4875"/>
    <cellStyle name="40% - akcent 2 3 7" xfId="4876"/>
    <cellStyle name="40% - akcent 2 3 8" xfId="4877"/>
    <cellStyle name="40% - akcent 2 30" xfId="4878"/>
    <cellStyle name="40% - akcent 2 30 2" xfId="4879"/>
    <cellStyle name="40% - akcent 2 30 3" xfId="4880"/>
    <cellStyle name="40% - akcent 2 30 4" xfId="4881"/>
    <cellStyle name="40% - akcent 2 30 4 2" xfId="4882"/>
    <cellStyle name="40% - akcent 2 30 4 3" xfId="4883"/>
    <cellStyle name="40% - akcent 2 30 5" xfId="4884"/>
    <cellStyle name="40% - akcent 2 30 6" xfId="4885"/>
    <cellStyle name="40% - akcent 2 31" xfId="4886"/>
    <cellStyle name="40% - akcent 2 31 2" xfId="4887"/>
    <cellStyle name="40% - akcent 2 31 3" xfId="4888"/>
    <cellStyle name="40% - akcent 2 31 4" xfId="4889"/>
    <cellStyle name="40% - akcent 2 31 4 2" xfId="4890"/>
    <cellStyle name="40% - akcent 2 31 4 3" xfId="4891"/>
    <cellStyle name="40% - akcent 2 31 5" xfId="4892"/>
    <cellStyle name="40% - akcent 2 31 6" xfId="4893"/>
    <cellStyle name="40% - akcent 2 32" xfId="4894"/>
    <cellStyle name="40% - akcent 2 32 2" xfId="4895"/>
    <cellStyle name="40% - akcent 2 32 3" xfId="4896"/>
    <cellStyle name="40% - akcent 2 32 4" xfId="4897"/>
    <cellStyle name="40% - akcent 2 32 4 2" xfId="4898"/>
    <cellStyle name="40% - akcent 2 32 4 3" xfId="4899"/>
    <cellStyle name="40% - akcent 2 32 5" xfId="4900"/>
    <cellStyle name="40% - akcent 2 32 6" xfId="4901"/>
    <cellStyle name="40% - akcent 2 33" xfId="4902"/>
    <cellStyle name="40% - akcent 2 33 2" xfId="4903"/>
    <cellStyle name="40% - akcent 2 33 2 2" xfId="4904"/>
    <cellStyle name="40% - akcent 2 33 2 3" xfId="4905"/>
    <cellStyle name="40% - akcent 2 33 3" xfId="4906"/>
    <cellStyle name="40% - akcent 2 33 4" xfId="4907"/>
    <cellStyle name="40% - akcent 2 34" xfId="4908"/>
    <cellStyle name="40% - akcent 2 34 2" xfId="4909"/>
    <cellStyle name="40% - akcent 2 34 2 2" xfId="4910"/>
    <cellStyle name="40% - akcent 2 34 2 3" xfId="4911"/>
    <cellStyle name="40% - akcent 2 34 3" xfId="4912"/>
    <cellStyle name="40% - akcent 2 34 4" xfId="4913"/>
    <cellStyle name="40% - akcent 2 35" xfId="4914"/>
    <cellStyle name="40% - akcent 2 35 2" xfId="4915"/>
    <cellStyle name="40% - akcent 2 35 2 2" xfId="4916"/>
    <cellStyle name="40% - akcent 2 35 2 3" xfId="4917"/>
    <cellStyle name="40% - akcent 2 35 3" xfId="4918"/>
    <cellStyle name="40% - akcent 2 35 4" xfId="4919"/>
    <cellStyle name="40% - akcent 2 36" xfId="4920"/>
    <cellStyle name="40% - akcent 2 36 2" xfId="4921"/>
    <cellStyle name="40% - akcent 2 36 2 2" xfId="4922"/>
    <cellStyle name="40% - akcent 2 36 2 3" xfId="4923"/>
    <cellStyle name="40% - akcent 2 36 3" xfId="4924"/>
    <cellStyle name="40% - akcent 2 36 4" xfId="4925"/>
    <cellStyle name="40% - akcent 2 37" xfId="4926"/>
    <cellStyle name="40% - akcent 2 37 2" xfId="4927"/>
    <cellStyle name="40% - akcent 2 37 2 2" xfId="4928"/>
    <cellStyle name="40% - akcent 2 37 2 3" xfId="4929"/>
    <cellStyle name="40% - akcent 2 37 3" xfId="4930"/>
    <cellStyle name="40% - akcent 2 37 4" xfId="4931"/>
    <cellStyle name="40% - akcent 2 38" xfId="4932"/>
    <cellStyle name="40% - akcent 2 38 2" xfId="4933"/>
    <cellStyle name="40% - akcent 2 38 2 2" xfId="4934"/>
    <cellStyle name="40% - akcent 2 38 2 3" xfId="4935"/>
    <cellStyle name="40% - akcent 2 38 3" xfId="4936"/>
    <cellStyle name="40% - akcent 2 38 4" xfId="4937"/>
    <cellStyle name="40% - akcent 2 39" xfId="4938"/>
    <cellStyle name="40% - akcent 2 39 2" xfId="4939"/>
    <cellStyle name="40% - akcent 2 39 2 2" xfId="4940"/>
    <cellStyle name="40% - akcent 2 39 2 3" xfId="4941"/>
    <cellStyle name="40% - akcent 2 39 3" xfId="4942"/>
    <cellStyle name="40% - akcent 2 39 4" xfId="4943"/>
    <cellStyle name="40% - akcent 2 4" xfId="4944"/>
    <cellStyle name="40% - akcent 2 4 2" xfId="4945"/>
    <cellStyle name="40% - akcent 2 4 2 2" xfId="4946"/>
    <cellStyle name="40% - akcent 2 4 2 3" xfId="4947"/>
    <cellStyle name="40% - akcent 2 4 2 4" xfId="4948"/>
    <cellStyle name="40% - akcent 2 4 2 4 2" xfId="4949"/>
    <cellStyle name="40% - akcent 2 4 2 4 3" xfId="4950"/>
    <cellStyle name="40% - akcent 2 4 2 5" xfId="4951"/>
    <cellStyle name="40% - akcent 2 4 2 6" xfId="4952"/>
    <cellStyle name="40% - akcent 2 4 3" xfId="4953"/>
    <cellStyle name="40% - akcent 2 4 3 2" xfId="4954"/>
    <cellStyle name="40% - akcent 2 4 3 2 2" xfId="4955"/>
    <cellStyle name="40% - akcent 2 4 3 2 3" xfId="4956"/>
    <cellStyle name="40% - akcent 2 4 3 3" xfId="4957"/>
    <cellStyle name="40% - akcent 2 4 3 4" xfId="4958"/>
    <cellStyle name="40% - akcent 2 4 4" xfId="4959"/>
    <cellStyle name="40% - akcent 2 4 5" xfId="4960"/>
    <cellStyle name="40% - akcent 2 4 6" xfId="4961"/>
    <cellStyle name="40% - akcent 2 4 6 2" xfId="4962"/>
    <cellStyle name="40% - akcent 2 4 6 3" xfId="4963"/>
    <cellStyle name="40% - akcent 2 4 7" xfId="4964"/>
    <cellStyle name="40% - akcent 2 4 8" xfId="4965"/>
    <cellStyle name="40% - akcent 2 40" xfId="4966"/>
    <cellStyle name="40% - akcent 2 40 2" xfId="4967"/>
    <cellStyle name="40% - akcent 2 40 2 2" xfId="4968"/>
    <cellStyle name="40% - akcent 2 40 2 3" xfId="4969"/>
    <cellStyle name="40% - akcent 2 40 3" xfId="4970"/>
    <cellStyle name="40% - akcent 2 40 4" xfId="4971"/>
    <cellStyle name="40% - akcent 2 41" xfId="4972"/>
    <cellStyle name="40% - akcent 2 41 2" xfId="4973"/>
    <cellStyle name="40% - akcent 2 41 2 2" xfId="4974"/>
    <cellStyle name="40% - akcent 2 41 2 3" xfId="4975"/>
    <cellStyle name="40% - akcent 2 41 3" xfId="4976"/>
    <cellStyle name="40% - akcent 2 41 4" xfId="4977"/>
    <cellStyle name="40% - akcent 2 42" xfId="4978"/>
    <cellStyle name="40% - akcent 2 42 2" xfId="4979"/>
    <cellStyle name="40% - akcent 2 42 2 2" xfId="4980"/>
    <cellStyle name="40% - akcent 2 42 2 3" xfId="4981"/>
    <cellStyle name="40% - akcent 2 42 3" xfId="4982"/>
    <cellStyle name="40% - akcent 2 42 4" xfId="4983"/>
    <cellStyle name="40% - akcent 2 43" xfId="4984"/>
    <cellStyle name="40% - akcent 2 43 2" xfId="4985"/>
    <cellStyle name="40% - akcent 2 43 2 2" xfId="4986"/>
    <cellStyle name="40% - akcent 2 43 2 3" xfId="4987"/>
    <cellStyle name="40% - akcent 2 43 3" xfId="4988"/>
    <cellStyle name="40% - akcent 2 43 4" xfId="4989"/>
    <cellStyle name="40% - akcent 2 44" xfId="4990"/>
    <cellStyle name="40% - akcent 2 44 2" xfId="4991"/>
    <cellStyle name="40% - akcent 2 44 2 2" xfId="4992"/>
    <cellStyle name="40% - akcent 2 44 2 3" xfId="4993"/>
    <cellStyle name="40% - akcent 2 44 3" xfId="4994"/>
    <cellStyle name="40% - akcent 2 44 4" xfId="4995"/>
    <cellStyle name="40% - akcent 2 45" xfId="4996"/>
    <cellStyle name="40% - akcent 2 45 2" xfId="4997"/>
    <cellStyle name="40% - akcent 2 45 2 2" xfId="4998"/>
    <cellStyle name="40% - akcent 2 45 2 3" xfId="4999"/>
    <cellStyle name="40% - akcent 2 45 3" xfId="5000"/>
    <cellStyle name="40% - akcent 2 45 4" xfId="5001"/>
    <cellStyle name="40% - akcent 2 46" xfId="5002"/>
    <cellStyle name="40% - akcent 2 46 2" xfId="5003"/>
    <cellStyle name="40% - akcent 2 46 2 2" xfId="5004"/>
    <cellStyle name="40% - akcent 2 46 2 3" xfId="5005"/>
    <cellStyle name="40% - akcent 2 46 3" xfId="5006"/>
    <cellStyle name="40% - akcent 2 46 4" xfId="5007"/>
    <cellStyle name="40% - akcent 2 47" xfId="5008"/>
    <cellStyle name="40% - akcent 2 47 2" xfId="5009"/>
    <cellStyle name="40% - akcent 2 47 2 2" xfId="5010"/>
    <cellStyle name="40% - akcent 2 47 2 3" xfId="5011"/>
    <cellStyle name="40% - akcent 2 47 3" xfId="5012"/>
    <cellStyle name="40% - akcent 2 47 4" xfId="5013"/>
    <cellStyle name="40% - akcent 2 48" xfId="5014"/>
    <cellStyle name="40% - akcent 2 48 2" xfId="5015"/>
    <cellStyle name="40% - akcent 2 48 2 2" xfId="5016"/>
    <cellStyle name="40% - akcent 2 48 2 3" xfId="5017"/>
    <cellStyle name="40% - akcent 2 48 3" xfId="5018"/>
    <cellStyle name="40% - akcent 2 48 4" xfId="5019"/>
    <cellStyle name="40% - akcent 2 49" xfId="5020"/>
    <cellStyle name="40% - akcent 2 49 2" xfId="5021"/>
    <cellStyle name="40% - akcent 2 49 2 2" xfId="5022"/>
    <cellStyle name="40% - akcent 2 49 2 3" xfId="5023"/>
    <cellStyle name="40% - akcent 2 49 3" xfId="5024"/>
    <cellStyle name="40% - akcent 2 49 4" xfId="5025"/>
    <cellStyle name="40% - akcent 2 5" xfId="5026"/>
    <cellStyle name="40% - akcent 2 5 2" xfId="5027"/>
    <cellStyle name="40% - akcent 2 5 2 2" xfId="5028"/>
    <cellStyle name="40% - akcent 2 5 2 2 2" xfId="5029"/>
    <cellStyle name="40% - akcent 2 5 2 2 3" xfId="5030"/>
    <cellStyle name="40% - akcent 2 5 2 3" xfId="5031"/>
    <cellStyle name="40% - akcent 2 5 2 4" xfId="5032"/>
    <cellStyle name="40% - akcent 2 5 3" xfId="5033"/>
    <cellStyle name="40% - akcent 2 5 3 2" xfId="5034"/>
    <cellStyle name="40% - akcent 2 5 3 2 2" xfId="5035"/>
    <cellStyle name="40% - akcent 2 5 3 2 3" xfId="5036"/>
    <cellStyle name="40% - akcent 2 5 3 3" xfId="5037"/>
    <cellStyle name="40% - akcent 2 5 3 4" xfId="5038"/>
    <cellStyle name="40% - akcent 2 5 4" xfId="5039"/>
    <cellStyle name="40% - akcent 2 5 5" xfId="5040"/>
    <cellStyle name="40% - akcent 2 5 6" xfId="5041"/>
    <cellStyle name="40% - akcent 2 5 6 2" xfId="5042"/>
    <cellStyle name="40% - akcent 2 5 6 3" xfId="5043"/>
    <cellStyle name="40% - akcent 2 5 7" xfId="5044"/>
    <cellStyle name="40% - akcent 2 5 8" xfId="5045"/>
    <cellStyle name="40% - akcent 2 50" xfId="5046"/>
    <cellStyle name="40% - akcent 2 50 2" xfId="5047"/>
    <cellStyle name="40% - akcent 2 50 2 2" xfId="5048"/>
    <cellStyle name="40% - akcent 2 50 2 3" xfId="5049"/>
    <cellStyle name="40% - akcent 2 50 3" xfId="5050"/>
    <cellStyle name="40% - akcent 2 50 4" xfId="5051"/>
    <cellStyle name="40% - akcent 2 51" xfId="5052"/>
    <cellStyle name="40% - akcent 2 51 2" xfId="5053"/>
    <cellStyle name="40% - akcent 2 51 2 2" xfId="5054"/>
    <cellStyle name="40% - akcent 2 51 2 3" xfId="5055"/>
    <cellStyle name="40% - akcent 2 51 3" xfId="5056"/>
    <cellStyle name="40% - akcent 2 51 4" xfId="5057"/>
    <cellStyle name="40% - akcent 2 52" xfId="5058"/>
    <cellStyle name="40% - akcent 2 52 2" xfId="5059"/>
    <cellStyle name="40% - akcent 2 52 2 2" xfId="5060"/>
    <cellStyle name="40% - akcent 2 52 2 3" xfId="5061"/>
    <cellStyle name="40% - akcent 2 52 3" xfId="5062"/>
    <cellStyle name="40% - akcent 2 52 4" xfId="5063"/>
    <cellStyle name="40% - akcent 2 53" xfId="5064"/>
    <cellStyle name="40% - akcent 2 53 2" xfId="5065"/>
    <cellStyle name="40% - akcent 2 53 2 2" xfId="5066"/>
    <cellStyle name="40% - akcent 2 53 2 3" xfId="5067"/>
    <cellStyle name="40% - akcent 2 53 3" xfId="5068"/>
    <cellStyle name="40% - akcent 2 53 4" xfId="5069"/>
    <cellStyle name="40% - akcent 2 54" xfId="5070"/>
    <cellStyle name="40% - akcent 2 54 2" xfId="5071"/>
    <cellStyle name="40% - akcent 2 54 2 2" xfId="5072"/>
    <cellStyle name="40% - akcent 2 54 2 3" xfId="5073"/>
    <cellStyle name="40% - akcent 2 54 3" xfId="5074"/>
    <cellStyle name="40% - akcent 2 54 4" xfId="5075"/>
    <cellStyle name="40% - akcent 2 55" xfId="5076"/>
    <cellStyle name="40% - akcent 2 55 2" xfId="5077"/>
    <cellStyle name="40% - akcent 2 55 2 2" xfId="5078"/>
    <cellStyle name="40% - akcent 2 55 2 3" xfId="5079"/>
    <cellStyle name="40% - akcent 2 55 3" xfId="5080"/>
    <cellStyle name="40% - akcent 2 55 4" xfId="5081"/>
    <cellStyle name="40% - akcent 2 56" xfId="5082"/>
    <cellStyle name="40% - akcent 2 56 2" xfId="5083"/>
    <cellStyle name="40% - akcent 2 56 2 2" xfId="5084"/>
    <cellStyle name="40% - akcent 2 56 2 3" xfId="5085"/>
    <cellStyle name="40% - akcent 2 56 3" xfId="5086"/>
    <cellStyle name="40% - akcent 2 56 4" xfId="5087"/>
    <cellStyle name="40% - akcent 2 57" xfId="5088"/>
    <cellStyle name="40% - akcent 2 57 2" xfId="5089"/>
    <cellStyle name="40% - akcent 2 57 2 2" xfId="5090"/>
    <cellStyle name="40% - akcent 2 57 2 3" xfId="5091"/>
    <cellStyle name="40% - akcent 2 57 3" xfId="5092"/>
    <cellStyle name="40% - akcent 2 57 4" xfId="5093"/>
    <cellStyle name="40% - akcent 2 58" xfId="5094"/>
    <cellStyle name="40% - akcent 2 58 2" xfId="5095"/>
    <cellStyle name="40% - akcent 2 58 2 2" xfId="5096"/>
    <cellStyle name="40% - akcent 2 58 2 3" xfId="5097"/>
    <cellStyle name="40% - akcent 2 58 3" xfId="5098"/>
    <cellStyle name="40% - akcent 2 58 4" xfId="5099"/>
    <cellStyle name="40% - akcent 2 59" xfId="5100"/>
    <cellStyle name="40% - akcent 2 59 2" xfId="5101"/>
    <cellStyle name="40% - akcent 2 59 2 2" xfId="5102"/>
    <cellStyle name="40% - akcent 2 59 2 3" xfId="5103"/>
    <cellStyle name="40% - akcent 2 59 3" xfId="5104"/>
    <cellStyle name="40% - akcent 2 59 4" xfId="5105"/>
    <cellStyle name="40% - akcent 2 6" xfId="5106"/>
    <cellStyle name="40% - akcent 2 6 2" xfId="5107"/>
    <cellStyle name="40% - akcent 2 6 2 2" xfId="5108"/>
    <cellStyle name="40% - akcent 2 6 2 2 2" xfId="5109"/>
    <cellStyle name="40% - akcent 2 6 2 2 3" xfId="5110"/>
    <cellStyle name="40% - akcent 2 6 2 3" xfId="5111"/>
    <cellStyle name="40% - akcent 2 6 2 4" xfId="5112"/>
    <cellStyle name="40% - akcent 2 6 3" xfId="5113"/>
    <cellStyle name="40% - akcent 2 6 3 2" xfId="5114"/>
    <cellStyle name="40% - akcent 2 6 3 2 2" xfId="5115"/>
    <cellStyle name="40% - akcent 2 6 3 2 3" xfId="5116"/>
    <cellStyle name="40% - akcent 2 6 3 3" xfId="5117"/>
    <cellStyle name="40% - akcent 2 6 3 4" xfId="5118"/>
    <cellStyle name="40% - akcent 2 6 4" xfId="5119"/>
    <cellStyle name="40% - akcent 2 6 5" xfId="5120"/>
    <cellStyle name="40% - akcent 2 6 6" xfId="5121"/>
    <cellStyle name="40% - akcent 2 6 6 2" xfId="5122"/>
    <cellStyle name="40% - akcent 2 6 6 3" xfId="5123"/>
    <cellStyle name="40% - akcent 2 6 7" xfId="5124"/>
    <cellStyle name="40% - akcent 2 6 8" xfId="5125"/>
    <cellStyle name="40% - akcent 2 60" xfId="5126"/>
    <cellStyle name="40% - akcent 2 60 2" xfId="5127"/>
    <cellStyle name="40% - akcent 2 60 2 2" xfId="5128"/>
    <cellStyle name="40% - akcent 2 60 2 3" xfId="5129"/>
    <cellStyle name="40% - akcent 2 60 3" xfId="5130"/>
    <cellStyle name="40% - akcent 2 60 4" xfId="5131"/>
    <cellStyle name="40% - akcent 2 61" xfId="5132"/>
    <cellStyle name="40% - akcent 2 61 2" xfId="5133"/>
    <cellStyle name="40% - akcent 2 61 2 2" xfId="5134"/>
    <cellStyle name="40% - akcent 2 61 2 3" xfId="5135"/>
    <cellStyle name="40% - akcent 2 61 3" xfId="5136"/>
    <cellStyle name="40% - akcent 2 61 4" xfId="5137"/>
    <cellStyle name="40% - akcent 2 62" xfId="5138"/>
    <cellStyle name="40% - akcent 2 62 2" xfId="5139"/>
    <cellStyle name="40% - akcent 2 62 2 2" xfId="5140"/>
    <cellStyle name="40% - akcent 2 62 2 3" xfId="5141"/>
    <cellStyle name="40% - akcent 2 62 3" xfId="5142"/>
    <cellStyle name="40% - akcent 2 62 4" xfId="5143"/>
    <cellStyle name="40% - akcent 2 63" xfId="5144"/>
    <cellStyle name="40% - akcent 2 63 2" xfId="5145"/>
    <cellStyle name="40% - akcent 2 63 2 2" xfId="5146"/>
    <cellStyle name="40% - akcent 2 63 2 3" xfId="5147"/>
    <cellStyle name="40% - akcent 2 63 3" xfId="5148"/>
    <cellStyle name="40% - akcent 2 63 4" xfId="5149"/>
    <cellStyle name="40% - akcent 2 64" xfId="5150"/>
    <cellStyle name="40% - akcent 2 64 2" xfId="5151"/>
    <cellStyle name="40% - akcent 2 64 2 2" xfId="5152"/>
    <cellStyle name="40% - akcent 2 64 2 3" xfId="5153"/>
    <cellStyle name="40% - akcent 2 64 3" xfId="5154"/>
    <cellStyle name="40% - akcent 2 64 4" xfId="5155"/>
    <cellStyle name="40% - akcent 2 65" xfId="5156"/>
    <cellStyle name="40% - akcent 2 65 2" xfId="5157"/>
    <cellStyle name="40% - akcent 2 65 2 2" xfId="5158"/>
    <cellStyle name="40% - akcent 2 65 2 3" xfId="5159"/>
    <cellStyle name="40% - akcent 2 65 3" xfId="5160"/>
    <cellStyle name="40% - akcent 2 65 4" xfId="5161"/>
    <cellStyle name="40% - akcent 2 66" xfId="5162"/>
    <cellStyle name="40% - akcent 2 66 2" xfId="5163"/>
    <cellStyle name="40% - akcent 2 66 2 2" xfId="5164"/>
    <cellStyle name="40% - akcent 2 66 2 3" xfId="5165"/>
    <cellStyle name="40% - akcent 2 66 3" xfId="5166"/>
    <cellStyle name="40% - akcent 2 66 4" xfId="5167"/>
    <cellStyle name="40% - akcent 2 67" xfId="5168"/>
    <cellStyle name="40% - akcent 2 67 2" xfId="5169"/>
    <cellStyle name="40% - akcent 2 67 2 2" xfId="5170"/>
    <cellStyle name="40% - akcent 2 67 2 3" xfId="5171"/>
    <cellStyle name="40% - akcent 2 67 3" xfId="5172"/>
    <cellStyle name="40% - akcent 2 67 4" xfId="5173"/>
    <cellStyle name="40% - akcent 2 68" xfId="5174"/>
    <cellStyle name="40% - akcent 2 68 2" xfId="5175"/>
    <cellStyle name="40% - akcent 2 68 2 2" xfId="5176"/>
    <cellStyle name="40% - akcent 2 68 2 3" xfId="5177"/>
    <cellStyle name="40% - akcent 2 68 3" xfId="5178"/>
    <cellStyle name="40% - akcent 2 68 4" xfId="5179"/>
    <cellStyle name="40% - akcent 2 69" xfId="5180"/>
    <cellStyle name="40% - akcent 2 69 2" xfId="5181"/>
    <cellStyle name="40% - akcent 2 69 2 2" xfId="5182"/>
    <cellStyle name="40% - akcent 2 69 2 3" xfId="5183"/>
    <cellStyle name="40% - akcent 2 69 3" xfId="5184"/>
    <cellStyle name="40% - akcent 2 69 4" xfId="5185"/>
    <cellStyle name="40% - akcent 2 7" xfId="5186"/>
    <cellStyle name="40% - akcent 2 7 2" xfId="5187"/>
    <cellStyle name="40% - akcent 2 7 2 2" xfId="5188"/>
    <cellStyle name="40% - akcent 2 7 2 2 2" xfId="5189"/>
    <cellStyle name="40% - akcent 2 7 2 2 3" xfId="5190"/>
    <cellStyle name="40% - akcent 2 7 2 3" xfId="5191"/>
    <cellStyle name="40% - akcent 2 7 2 4" xfId="5192"/>
    <cellStyle name="40% - akcent 2 7 3" xfId="5193"/>
    <cellStyle name="40% - akcent 2 7 3 2" xfId="5194"/>
    <cellStyle name="40% - akcent 2 7 3 2 2" xfId="5195"/>
    <cellStyle name="40% - akcent 2 7 3 2 3" xfId="5196"/>
    <cellStyle name="40% - akcent 2 7 3 3" xfId="5197"/>
    <cellStyle name="40% - akcent 2 7 3 4" xfId="5198"/>
    <cellStyle name="40% - akcent 2 7 4" xfId="5199"/>
    <cellStyle name="40% - akcent 2 7 5" xfId="5200"/>
    <cellStyle name="40% - akcent 2 7 6" xfId="5201"/>
    <cellStyle name="40% - akcent 2 7 6 2" xfId="5202"/>
    <cellStyle name="40% - akcent 2 7 6 3" xfId="5203"/>
    <cellStyle name="40% - akcent 2 7 7" xfId="5204"/>
    <cellStyle name="40% - akcent 2 7 8" xfId="5205"/>
    <cellStyle name="40% - akcent 2 70" xfId="5206"/>
    <cellStyle name="40% - akcent 2 70 2" xfId="5207"/>
    <cellStyle name="40% - akcent 2 70 2 2" xfId="5208"/>
    <cellStyle name="40% - akcent 2 70 2 3" xfId="5209"/>
    <cellStyle name="40% - akcent 2 70 3" xfId="5210"/>
    <cellStyle name="40% - akcent 2 70 4" xfId="5211"/>
    <cellStyle name="40% - akcent 2 71" xfId="5212"/>
    <cellStyle name="40% - akcent 2 71 2" xfId="5213"/>
    <cellStyle name="40% - akcent 2 71 2 2" xfId="5214"/>
    <cellStyle name="40% - akcent 2 71 2 3" xfId="5215"/>
    <cellStyle name="40% - akcent 2 71 3" xfId="5216"/>
    <cellStyle name="40% - akcent 2 71 4" xfId="5217"/>
    <cellStyle name="40% - akcent 2 72" xfId="5218"/>
    <cellStyle name="40% - akcent 2 72 2" xfId="5219"/>
    <cellStyle name="40% - akcent 2 72 2 2" xfId="5220"/>
    <cellStyle name="40% - akcent 2 72 2 3" xfId="5221"/>
    <cellStyle name="40% - akcent 2 72 3" xfId="5222"/>
    <cellStyle name="40% - akcent 2 72 4" xfId="5223"/>
    <cellStyle name="40% - akcent 2 73" xfId="5224"/>
    <cellStyle name="40% - akcent 2 8" xfId="5225"/>
    <cellStyle name="40% - akcent 2 8 2" xfId="5226"/>
    <cellStyle name="40% - akcent 2 8 2 2" xfId="5227"/>
    <cellStyle name="40% - akcent 2 8 2 2 2" xfId="5228"/>
    <cellStyle name="40% - akcent 2 8 2 2 3" xfId="5229"/>
    <cellStyle name="40% - akcent 2 8 2 3" xfId="5230"/>
    <cellStyle name="40% - akcent 2 8 2 4" xfId="5231"/>
    <cellStyle name="40% - akcent 2 8 3" xfId="5232"/>
    <cellStyle name="40% - akcent 2 8 3 2" xfId="5233"/>
    <cellStyle name="40% - akcent 2 8 3 2 2" xfId="5234"/>
    <cellStyle name="40% - akcent 2 8 3 2 3" xfId="5235"/>
    <cellStyle name="40% - akcent 2 8 3 3" xfId="5236"/>
    <cellStyle name="40% - akcent 2 8 3 4" xfId="5237"/>
    <cellStyle name="40% - akcent 2 8 4" xfId="5238"/>
    <cellStyle name="40% - akcent 2 8 5" xfId="5239"/>
    <cellStyle name="40% - akcent 2 8 6" xfId="5240"/>
    <cellStyle name="40% - akcent 2 8 6 2" xfId="5241"/>
    <cellStyle name="40% - akcent 2 8 6 3" xfId="5242"/>
    <cellStyle name="40% - akcent 2 8 7" xfId="5243"/>
    <cellStyle name="40% - akcent 2 8 8" xfId="5244"/>
    <cellStyle name="40% - akcent 2 9" xfId="5245"/>
    <cellStyle name="40% - akcent 2 9 2" xfId="5246"/>
    <cellStyle name="40% - akcent 2 9 2 2" xfId="5247"/>
    <cellStyle name="40% - akcent 2 9 2 2 2" xfId="5248"/>
    <cellStyle name="40% - akcent 2 9 2 2 3" xfId="5249"/>
    <cellStyle name="40% - akcent 2 9 2 3" xfId="5250"/>
    <cellStyle name="40% - akcent 2 9 2 4" xfId="5251"/>
    <cellStyle name="40% - akcent 2 9 3" xfId="5252"/>
    <cellStyle name="40% - akcent 2 9 3 2" xfId="5253"/>
    <cellStyle name="40% - akcent 2 9 3 2 2" xfId="5254"/>
    <cellStyle name="40% - akcent 2 9 3 2 3" xfId="5255"/>
    <cellStyle name="40% - akcent 2 9 3 3" xfId="5256"/>
    <cellStyle name="40% - akcent 2 9 3 4" xfId="5257"/>
    <cellStyle name="40% - akcent 2 9 4" xfId="5258"/>
    <cellStyle name="40% - akcent 2 9 5" xfId="5259"/>
    <cellStyle name="40% - akcent 2 9 6" xfId="5260"/>
    <cellStyle name="40% - akcent 2 9 6 2" xfId="5261"/>
    <cellStyle name="40% - akcent 2 9 6 3" xfId="5262"/>
    <cellStyle name="40% - akcent 2 9 7" xfId="5263"/>
    <cellStyle name="40% - akcent 2 9 8" xfId="5264"/>
    <cellStyle name="40% - akcent 3 10" xfId="5265"/>
    <cellStyle name="40% - akcent 3 10 2" xfId="5266"/>
    <cellStyle name="40% - akcent 3 10 2 2" xfId="5267"/>
    <cellStyle name="40% - akcent 3 10 2 2 2" xfId="5268"/>
    <cellStyle name="40% - akcent 3 10 2 2 3" xfId="5269"/>
    <cellStyle name="40% - akcent 3 10 2 3" xfId="5270"/>
    <cellStyle name="40% - akcent 3 10 2 4" xfId="5271"/>
    <cellStyle name="40% - akcent 3 10 3" xfId="5272"/>
    <cellStyle name="40% - akcent 3 10 3 2" xfId="5273"/>
    <cellStyle name="40% - akcent 3 10 3 2 2" xfId="5274"/>
    <cellStyle name="40% - akcent 3 10 3 2 3" xfId="5275"/>
    <cellStyle name="40% - akcent 3 10 3 3" xfId="5276"/>
    <cellStyle name="40% - akcent 3 10 3 4" xfId="5277"/>
    <cellStyle name="40% - akcent 3 10 4" xfId="5278"/>
    <cellStyle name="40% - akcent 3 10 5" xfId="5279"/>
    <cellStyle name="40% - akcent 3 10 6" xfId="5280"/>
    <cellStyle name="40% - akcent 3 10 6 2" xfId="5281"/>
    <cellStyle name="40% - akcent 3 10 6 3" xfId="5282"/>
    <cellStyle name="40% - akcent 3 10 7" xfId="5283"/>
    <cellStyle name="40% - akcent 3 10 8" xfId="5284"/>
    <cellStyle name="40% - akcent 3 11" xfId="5285"/>
    <cellStyle name="40% - akcent 3 11 2" xfId="5286"/>
    <cellStyle name="40% - akcent 3 11 2 2" xfId="5287"/>
    <cellStyle name="40% - akcent 3 11 2 2 2" xfId="5288"/>
    <cellStyle name="40% - akcent 3 11 2 2 3" xfId="5289"/>
    <cellStyle name="40% - akcent 3 11 2 3" xfId="5290"/>
    <cellStyle name="40% - akcent 3 11 2 4" xfId="5291"/>
    <cellStyle name="40% - akcent 3 11 3" xfId="5292"/>
    <cellStyle name="40% - akcent 3 11 3 2" xfId="5293"/>
    <cellStyle name="40% - akcent 3 11 3 2 2" xfId="5294"/>
    <cellStyle name="40% - akcent 3 11 3 2 3" xfId="5295"/>
    <cellStyle name="40% - akcent 3 11 3 3" xfId="5296"/>
    <cellStyle name="40% - akcent 3 11 3 4" xfId="5297"/>
    <cellStyle name="40% - akcent 3 11 4" xfId="5298"/>
    <cellStyle name="40% - akcent 3 11 5" xfId="5299"/>
    <cellStyle name="40% - akcent 3 11 6" xfId="5300"/>
    <cellStyle name="40% - akcent 3 11 6 2" xfId="5301"/>
    <cellStyle name="40% - akcent 3 11 6 3" xfId="5302"/>
    <cellStyle name="40% - akcent 3 11 7" xfId="5303"/>
    <cellStyle name="40% - akcent 3 11 8" xfId="5304"/>
    <cellStyle name="40% - akcent 3 12" xfId="5305"/>
    <cellStyle name="40% - akcent 3 12 2" xfId="5306"/>
    <cellStyle name="40% - akcent 3 12 2 2" xfId="5307"/>
    <cellStyle name="40% - akcent 3 12 2 2 2" xfId="5308"/>
    <cellStyle name="40% - akcent 3 12 2 2 3" xfId="5309"/>
    <cellStyle name="40% - akcent 3 12 2 3" xfId="5310"/>
    <cellStyle name="40% - akcent 3 12 2 4" xfId="5311"/>
    <cellStyle name="40% - akcent 3 12 3" xfId="5312"/>
    <cellStyle name="40% - akcent 3 12 3 2" xfId="5313"/>
    <cellStyle name="40% - akcent 3 12 3 2 2" xfId="5314"/>
    <cellStyle name="40% - akcent 3 12 3 2 3" xfId="5315"/>
    <cellStyle name="40% - akcent 3 12 3 3" xfId="5316"/>
    <cellStyle name="40% - akcent 3 12 3 4" xfId="5317"/>
    <cellStyle name="40% - akcent 3 12 4" xfId="5318"/>
    <cellStyle name="40% - akcent 3 12 5" xfId="5319"/>
    <cellStyle name="40% - akcent 3 12 6" xfId="5320"/>
    <cellStyle name="40% - akcent 3 12 6 2" xfId="5321"/>
    <cellStyle name="40% - akcent 3 12 6 3" xfId="5322"/>
    <cellStyle name="40% - akcent 3 12 7" xfId="5323"/>
    <cellStyle name="40% - akcent 3 12 8" xfId="5324"/>
    <cellStyle name="40% - akcent 3 13" xfId="5325"/>
    <cellStyle name="40% - akcent 3 13 2" xfId="5326"/>
    <cellStyle name="40% - akcent 3 13 2 2" xfId="5327"/>
    <cellStyle name="40% - akcent 3 13 2 2 2" xfId="5328"/>
    <cellStyle name="40% - akcent 3 13 2 2 3" xfId="5329"/>
    <cellStyle name="40% - akcent 3 13 2 3" xfId="5330"/>
    <cellStyle name="40% - akcent 3 13 2 4" xfId="5331"/>
    <cellStyle name="40% - akcent 3 13 3" xfId="5332"/>
    <cellStyle name="40% - akcent 3 13 3 2" xfId="5333"/>
    <cellStyle name="40% - akcent 3 13 3 2 2" xfId="5334"/>
    <cellStyle name="40% - akcent 3 13 3 2 3" xfId="5335"/>
    <cellStyle name="40% - akcent 3 13 3 3" xfId="5336"/>
    <cellStyle name="40% - akcent 3 13 3 4" xfId="5337"/>
    <cellStyle name="40% - akcent 3 13 4" xfId="5338"/>
    <cellStyle name="40% - akcent 3 13 5" xfId="5339"/>
    <cellStyle name="40% - akcent 3 13 6" xfId="5340"/>
    <cellStyle name="40% - akcent 3 13 6 2" xfId="5341"/>
    <cellStyle name="40% - akcent 3 13 6 3" xfId="5342"/>
    <cellStyle name="40% - akcent 3 13 7" xfId="5343"/>
    <cellStyle name="40% - akcent 3 13 8" xfId="5344"/>
    <cellStyle name="40% - akcent 3 14" xfId="5345"/>
    <cellStyle name="40% - akcent 3 14 2" xfId="5346"/>
    <cellStyle name="40% - akcent 3 14 2 2" xfId="5347"/>
    <cellStyle name="40% - akcent 3 14 2 2 2" xfId="5348"/>
    <cellStyle name="40% - akcent 3 14 2 2 3" xfId="5349"/>
    <cellStyle name="40% - akcent 3 14 2 3" xfId="5350"/>
    <cellStyle name="40% - akcent 3 14 2 4" xfId="5351"/>
    <cellStyle name="40% - akcent 3 14 3" xfId="5352"/>
    <cellStyle name="40% - akcent 3 14 3 2" xfId="5353"/>
    <cellStyle name="40% - akcent 3 14 3 2 2" xfId="5354"/>
    <cellStyle name="40% - akcent 3 14 3 2 3" xfId="5355"/>
    <cellStyle name="40% - akcent 3 14 3 3" xfId="5356"/>
    <cellStyle name="40% - akcent 3 14 3 4" xfId="5357"/>
    <cellStyle name="40% - akcent 3 14 4" xfId="5358"/>
    <cellStyle name="40% - akcent 3 14 5" xfId="5359"/>
    <cellStyle name="40% - akcent 3 14 6" xfId="5360"/>
    <cellStyle name="40% - akcent 3 14 6 2" xfId="5361"/>
    <cellStyle name="40% - akcent 3 14 6 3" xfId="5362"/>
    <cellStyle name="40% - akcent 3 14 7" xfId="5363"/>
    <cellStyle name="40% - akcent 3 14 8" xfId="5364"/>
    <cellStyle name="40% - akcent 3 15" xfId="5365"/>
    <cellStyle name="40% - akcent 3 15 2" xfId="5366"/>
    <cellStyle name="40% - akcent 3 15 3" xfId="5367"/>
    <cellStyle name="40% - akcent 3 15 4" xfId="5368"/>
    <cellStyle name="40% - akcent 3 15 4 2" xfId="5369"/>
    <cellStyle name="40% - akcent 3 15 4 3" xfId="5370"/>
    <cellStyle name="40% - akcent 3 15 5" xfId="5371"/>
    <cellStyle name="40% - akcent 3 15 6" xfId="5372"/>
    <cellStyle name="40% - akcent 3 16" xfId="5373"/>
    <cellStyle name="40% - akcent 3 16 2" xfId="5374"/>
    <cellStyle name="40% - akcent 3 16 3" xfId="5375"/>
    <cellStyle name="40% - akcent 3 16 4" xfId="5376"/>
    <cellStyle name="40% - akcent 3 16 4 2" xfId="5377"/>
    <cellStyle name="40% - akcent 3 16 4 3" xfId="5378"/>
    <cellStyle name="40% - akcent 3 16 5" xfId="5379"/>
    <cellStyle name="40% - akcent 3 16 6" xfId="5380"/>
    <cellStyle name="40% - akcent 3 17" xfId="5381"/>
    <cellStyle name="40% - akcent 3 17 2" xfId="5382"/>
    <cellStyle name="40% - akcent 3 17 3" xfId="5383"/>
    <cellStyle name="40% - akcent 3 17 4" xfId="5384"/>
    <cellStyle name="40% - akcent 3 17 4 2" xfId="5385"/>
    <cellStyle name="40% - akcent 3 17 4 3" xfId="5386"/>
    <cellStyle name="40% - akcent 3 17 5" xfId="5387"/>
    <cellStyle name="40% - akcent 3 17 6" xfId="5388"/>
    <cellStyle name="40% - akcent 3 18" xfId="5389"/>
    <cellStyle name="40% - akcent 3 18 2" xfId="5390"/>
    <cellStyle name="40% - akcent 3 18 3" xfId="5391"/>
    <cellStyle name="40% - akcent 3 18 4" xfId="5392"/>
    <cellStyle name="40% - akcent 3 18 4 2" xfId="5393"/>
    <cellStyle name="40% - akcent 3 18 4 3" xfId="5394"/>
    <cellStyle name="40% - akcent 3 18 5" xfId="5395"/>
    <cellStyle name="40% - akcent 3 18 6" xfId="5396"/>
    <cellStyle name="40% - akcent 3 19" xfId="5397"/>
    <cellStyle name="40% - akcent 3 19 2" xfId="5398"/>
    <cellStyle name="40% - akcent 3 19 3" xfId="5399"/>
    <cellStyle name="40% - akcent 3 19 4" xfId="5400"/>
    <cellStyle name="40% - akcent 3 19 4 2" xfId="5401"/>
    <cellStyle name="40% - akcent 3 19 4 3" xfId="5402"/>
    <cellStyle name="40% - akcent 3 19 5" xfId="5403"/>
    <cellStyle name="40% - akcent 3 19 6" xfId="5404"/>
    <cellStyle name="40% - akcent 3 2" xfId="5405"/>
    <cellStyle name="40% - akcent 3 2 10" xfId="5406"/>
    <cellStyle name="40% - akcent 3 2 11" xfId="5407"/>
    <cellStyle name="40% - akcent 3 2 11 2" xfId="5408"/>
    <cellStyle name="40% - akcent 3 2 11 3" xfId="5409"/>
    <cellStyle name="40% - akcent 3 2 12" xfId="5410"/>
    <cellStyle name="40% - akcent 3 2 13" xfId="5411"/>
    <cellStyle name="40% - akcent 3 2 2" xfId="5412"/>
    <cellStyle name="40% - akcent 3 2 2 2" xfId="5413"/>
    <cellStyle name="40% - akcent 3 2 2 2 2" xfId="5414"/>
    <cellStyle name="40% - akcent 3 2 2 2 2 2" xfId="5415"/>
    <cellStyle name="40% - akcent 3 2 2 2 2 3" xfId="5416"/>
    <cellStyle name="40% - akcent 3 2 2 2 3" xfId="5417"/>
    <cellStyle name="40% - akcent 3 2 2 2 4" xfId="5418"/>
    <cellStyle name="40% - akcent 3 2 2 3" xfId="5419"/>
    <cellStyle name="40% - akcent 3 2 2 3 2" xfId="5420"/>
    <cellStyle name="40% - akcent 3 2 2 3 2 2" xfId="5421"/>
    <cellStyle name="40% - akcent 3 2 2 3 2 3" xfId="5422"/>
    <cellStyle name="40% - akcent 3 2 2 3 3" xfId="5423"/>
    <cellStyle name="40% - akcent 3 2 2 3 4" xfId="5424"/>
    <cellStyle name="40% - akcent 3 2 3" xfId="5425"/>
    <cellStyle name="40% - akcent 3 2 4" xfId="5426"/>
    <cellStyle name="40% - akcent 3 2 5" xfId="5427"/>
    <cellStyle name="40% - akcent 3 2 6" xfId="5428"/>
    <cellStyle name="40% - akcent 3 2 7" xfId="5429"/>
    <cellStyle name="40% - akcent 3 2 8" xfId="5430"/>
    <cellStyle name="40% - akcent 3 2 9" xfId="5431"/>
    <cellStyle name="40% - akcent 3 20" xfId="5432"/>
    <cellStyle name="40% - akcent 3 20 2" xfId="5433"/>
    <cellStyle name="40% - akcent 3 20 3" xfId="5434"/>
    <cellStyle name="40% - akcent 3 20 4" xfId="5435"/>
    <cellStyle name="40% - akcent 3 20 4 2" xfId="5436"/>
    <cellStyle name="40% - akcent 3 20 4 3" xfId="5437"/>
    <cellStyle name="40% - akcent 3 20 5" xfId="5438"/>
    <cellStyle name="40% - akcent 3 20 6" xfId="5439"/>
    <cellStyle name="40% - akcent 3 21" xfId="5440"/>
    <cellStyle name="40% - akcent 3 21 2" xfId="5441"/>
    <cellStyle name="40% - akcent 3 21 3" xfId="5442"/>
    <cellStyle name="40% - akcent 3 21 4" xfId="5443"/>
    <cellStyle name="40% - akcent 3 21 4 2" xfId="5444"/>
    <cellStyle name="40% - akcent 3 21 4 3" xfId="5445"/>
    <cellStyle name="40% - akcent 3 21 5" xfId="5446"/>
    <cellStyle name="40% - akcent 3 21 6" xfId="5447"/>
    <cellStyle name="40% - akcent 3 22" xfId="5448"/>
    <cellStyle name="40% - akcent 3 22 2" xfId="5449"/>
    <cellStyle name="40% - akcent 3 22 3" xfId="5450"/>
    <cellStyle name="40% - akcent 3 22 4" xfId="5451"/>
    <cellStyle name="40% - akcent 3 22 4 2" xfId="5452"/>
    <cellStyle name="40% - akcent 3 22 4 3" xfId="5453"/>
    <cellStyle name="40% - akcent 3 22 5" xfId="5454"/>
    <cellStyle name="40% - akcent 3 22 6" xfId="5455"/>
    <cellStyle name="40% - akcent 3 23" xfId="5456"/>
    <cellStyle name="40% - akcent 3 23 2" xfId="5457"/>
    <cellStyle name="40% - akcent 3 23 3" xfId="5458"/>
    <cellStyle name="40% - akcent 3 23 4" xfId="5459"/>
    <cellStyle name="40% - akcent 3 23 4 2" xfId="5460"/>
    <cellStyle name="40% - akcent 3 23 4 3" xfId="5461"/>
    <cellStyle name="40% - akcent 3 23 5" xfId="5462"/>
    <cellStyle name="40% - akcent 3 23 6" xfId="5463"/>
    <cellStyle name="40% - akcent 3 24" xfId="5464"/>
    <cellStyle name="40% - akcent 3 24 2" xfId="5465"/>
    <cellStyle name="40% - akcent 3 24 3" xfId="5466"/>
    <cellStyle name="40% - akcent 3 24 4" xfId="5467"/>
    <cellStyle name="40% - akcent 3 24 4 2" xfId="5468"/>
    <cellStyle name="40% - akcent 3 24 4 3" xfId="5469"/>
    <cellStyle name="40% - akcent 3 24 5" xfId="5470"/>
    <cellStyle name="40% - akcent 3 24 6" xfId="5471"/>
    <cellStyle name="40% - akcent 3 25" xfId="5472"/>
    <cellStyle name="40% - akcent 3 25 2" xfId="5473"/>
    <cellStyle name="40% - akcent 3 25 3" xfId="5474"/>
    <cellStyle name="40% - akcent 3 25 4" xfId="5475"/>
    <cellStyle name="40% - akcent 3 25 4 2" xfId="5476"/>
    <cellStyle name="40% - akcent 3 25 4 3" xfId="5477"/>
    <cellStyle name="40% - akcent 3 25 5" xfId="5478"/>
    <cellStyle name="40% - akcent 3 25 6" xfId="5479"/>
    <cellStyle name="40% - akcent 3 26" xfId="5480"/>
    <cellStyle name="40% - akcent 3 26 2" xfId="5481"/>
    <cellStyle name="40% - akcent 3 26 3" xfId="5482"/>
    <cellStyle name="40% - akcent 3 26 4" xfId="5483"/>
    <cellStyle name="40% - akcent 3 26 4 2" xfId="5484"/>
    <cellStyle name="40% - akcent 3 26 4 3" xfId="5485"/>
    <cellStyle name="40% - akcent 3 26 5" xfId="5486"/>
    <cellStyle name="40% - akcent 3 26 6" xfId="5487"/>
    <cellStyle name="40% - akcent 3 27" xfId="5488"/>
    <cellStyle name="40% - akcent 3 27 2" xfId="5489"/>
    <cellStyle name="40% - akcent 3 27 3" xfId="5490"/>
    <cellStyle name="40% - akcent 3 27 4" xfId="5491"/>
    <cellStyle name="40% - akcent 3 27 4 2" xfId="5492"/>
    <cellStyle name="40% - akcent 3 27 4 3" xfId="5493"/>
    <cellStyle name="40% - akcent 3 27 5" xfId="5494"/>
    <cellStyle name="40% - akcent 3 27 6" xfId="5495"/>
    <cellStyle name="40% - akcent 3 28" xfId="5496"/>
    <cellStyle name="40% - akcent 3 28 2" xfId="5497"/>
    <cellStyle name="40% - akcent 3 28 3" xfId="5498"/>
    <cellStyle name="40% - akcent 3 28 4" xfId="5499"/>
    <cellStyle name="40% - akcent 3 28 4 2" xfId="5500"/>
    <cellStyle name="40% - akcent 3 28 4 3" xfId="5501"/>
    <cellStyle name="40% - akcent 3 28 5" xfId="5502"/>
    <cellStyle name="40% - akcent 3 28 6" xfId="5503"/>
    <cellStyle name="40% - akcent 3 29" xfId="5504"/>
    <cellStyle name="40% - akcent 3 29 2" xfId="5505"/>
    <cellStyle name="40% - akcent 3 29 3" xfId="5506"/>
    <cellStyle name="40% - akcent 3 29 4" xfId="5507"/>
    <cellStyle name="40% - akcent 3 29 4 2" xfId="5508"/>
    <cellStyle name="40% - akcent 3 29 4 3" xfId="5509"/>
    <cellStyle name="40% - akcent 3 29 5" xfId="5510"/>
    <cellStyle name="40% - akcent 3 29 6" xfId="5511"/>
    <cellStyle name="40% - akcent 3 3" xfId="5512"/>
    <cellStyle name="40% - akcent 3 3 2" xfId="5513"/>
    <cellStyle name="40% - akcent 3 3 2 2" xfId="5514"/>
    <cellStyle name="40% - akcent 3 3 2 3" xfId="5515"/>
    <cellStyle name="40% - akcent 3 3 2 4" xfId="5516"/>
    <cellStyle name="40% - akcent 3 3 2 4 2" xfId="5517"/>
    <cellStyle name="40% - akcent 3 3 2 4 3" xfId="5518"/>
    <cellStyle name="40% - akcent 3 3 2 5" xfId="5519"/>
    <cellStyle name="40% - akcent 3 3 2 6" xfId="5520"/>
    <cellStyle name="40% - akcent 3 3 3" xfId="5521"/>
    <cellStyle name="40% - akcent 3 3 3 2" xfId="5522"/>
    <cellStyle name="40% - akcent 3 3 3 3" xfId="5523"/>
    <cellStyle name="40% - akcent 3 3 3 4" xfId="5524"/>
    <cellStyle name="40% - akcent 3 3 3 4 2" xfId="5525"/>
    <cellStyle name="40% - akcent 3 3 3 4 3" xfId="5526"/>
    <cellStyle name="40% - akcent 3 3 3 5" xfId="5527"/>
    <cellStyle name="40% - akcent 3 3 3 6" xfId="5528"/>
    <cellStyle name="40% - akcent 3 3 4" xfId="5529"/>
    <cellStyle name="40% - akcent 3 3 5" xfId="5530"/>
    <cellStyle name="40% - akcent 3 3 6" xfId="5531"/>
    <cellStyle name="40% - akcent 3 3 6 2" xfId="5532"/>
    <cellStyle name="40% - akcent 3 3 6 3" xfId="5533"/>
    <cellStyle name="40% - akcent 3 3 7" xfId="5534"/>
    <cellStyle name="40% - akcent 3 3 8" xfId="5535"/>
    <cellStyle name="40% - akcent 3 30" xfId="5536"/>
    <cellStyle name="40% - akcent 3 30 2" xfId="5537"/>
    <cellStyle name="40% - akcent 3 30 3" xfId="5538"/>
    <cellStyle name="40% - akcent 3 30 4" xfId="5539"/>
    <cellStyle name="40% - akcent 3 30 4 2" xfId="5540"/>
    <cellStyle name="40% - akcent 3 30 4 3" xfId="5541"/>
    <cellStyle name="40% - akcent 3 30 5" xfId="5542"/>
    <cellStyle name="40% - akcent 3 30 6" xfId="5543"/>
    <cellStyle name="40% - akcent 3 31" xfId="5544"/>
    <cellStyle name="40% - akcent 3 31 2" xfId="5545"/>
    <cellStyle name="40% - akcent 3 31 3" xfId="5546"/>
    <cellStyle name="40% - akcent 3 31 4" xfId="5547"/>
    <cellStyle name="40% - akcent 3 31 4 2" xfId="5548"/>
    <cellStyle name="40% - akcent 3 31 4 3" xfId="5549"/>
    <cellStyle name="40% - akcent 3 31 5" xfId="5550"/>
    <cellStyle name="40% - akcent 3 31 6" xfId="5551"/>
    <cellStyle name="40% - akcent 3 32" xfId="5552"/>
    <cellStyle name="40% - akcent 3 32 2" xfId="5553"/>
    <cellStyle name="40% - akcent 3 32 3" xfId="5554"/>
    <cellStyle name="40% - akcent 3 32 4" xfId="5555"/>
    <cellStyle name="40% - akcent 3 32 4 2" xfId="5556"/>
    <cellStyle name="40% - akcent 3 32 4 3" xfId="5557"/>
    <cellStyle name="40% - akcent 3 32 5" xfId="5558"/>
    <cellStyle name="40% - akcent 3 32 6" xfId="5559"/>
    <cellStyle name="40% - akcent 3 33" xfId="5560"/>
    <cellStyle name="40% - akcent 3 33 2" xfId="5561"/>
    <cellStyle name="40% - akcent 3 33 2 2" xfId="5562"/>
    <cellStyle name="40% - akcent 3 33 2 3" xfId="5563"/>
    <cellStyle name="40% - akcent 3 33 3" xfId="5564"/>
    <cellStyle name="40% - akcent 3 33 4" xfId="5565"/>
    <cellStyle name="40% - akcent 3 34" xfId="5566"/>
    <cellStyle name="40% - akcent 3 34 2" xfId="5567"/>
    <cellStyle name="40% - akcent 3 34 2 2" xfId="5568"/>
    <cellStyle name="40% - akcent 3 34 2 3" xfId="5569"/>
    <cellStyle name="40% - akcent 3 34 3" xfId="5570"/>
    <cellStyle name="40% - akcent 3 34 4" xfId="5571"/>
    <cellStyle name="40% - akcent 3 35" xfId="5572"/>
    <cellStyle name="40% - akcent 3 35 2" xfId="5573"/>
    <cellStyle name="40% - akcent 3 35 2 2" xfId="5574"/>
    <cellStyle name="40% - akcent 3 35 2 3" xfId="5575"/>
    <cellStyle name="40% - akcent 3 35 3" xfId="5576"/>
    <cellStyle name="40% - akcent 3 35 4" xfId="5577"/>
    <cellStyle name="40% - akcent 3 36" xfId="5578"/>
    <cellStyle name="40% - akcent 3 36 2" xfId="5579"/>
    <cellStyle name="40% - akcent 3 36 2 2" xfId="5580"/>
    <cellStyle name="40% - akcent 3 36 2 3" xfId="5581"/>
    <cellStyle name="40% - akcent 3 36 3" xfId="5582"/>
    <cellStyle name="40% - akcent 3 36 4" xfId="5583"/>
    <cellStyle name="40% - akcent 3 37" xfId="5584"/>
    <cellStyle name="40% - akcent 3 37 2" xfId="5585"/>
    <cellStyle name="40% - akcent 3 37 2 2" xfId="5586"/>
    <cellStyle name="40% - akcent 3 37 2 3" xfId="5587"/>
    <cellStyle name="40% - akcent 3 37 3" xfId="5588"/>
    <cellStyle name="40% - akcent 3 37 4" xfId="5589"/>
    <cellStyle name="40% - akcent 3 38" xfId="5590"/>
    <cellStyle name="40% - akcent 3 38 2" xfId="5591"/>
    <cellStyle name="40% - akcent 3 38 2 2" xfId="5592"/>
    <cellStyle name="40% - akcent 3 38 2 3" xfId="5593"/>
    <cellStyle name="40% - akcent 3 38 3" xfId="5594"/>
    <cellStyle name="40% - akcent 3 38 4" xfId="5595"/>
    <cellStyle name="40% - akcent 3 39" xfId="5596"/>
    <cellStyle name="40% - akcent 3 39 2" xfId="5597"/>
    <cellStyle name="40% - akcent 3 39 2 2" xfId="5598"/>
    <cellStyle name="40% - akcent 3 39 2 3" xfId="5599"/>
    <cellStyle name="40% - akcent 3 39 3" xfId="5600"/>
    <cellStyle name="40% - akcent 3 39 4" xfId="5601"/>
    <cellStyle name="40% - akcent 3 4" xfId="5602"/>
    <cellStyle name="40% - akcent 3 4 2" xfId="5603"/>
    <cellStyle name="40% - akcent 3 4 2 2" xfId="5604"/>
    <cellStyle name="40% - akcent 3 4 2 3" xfId="5605"/>
    <cellStyle name="40% - akcent 3 4 2 4" xfId="5606"/>
    <cellStyle name="40% - akcent 3 4 2 4 2" xfId="5607"/>
    <cellStyle name="40% - akcent 3 4 2 4 3" xfId="5608"/>
    <cellStyle name="40% - akcent 3 4 2 5" xfId="5609"/>
    <cellStyle name="40% - akcent 3 4 2 6" xfId="5610"/>
    <cellStyle name="40% - akcent 3 4 3" xfId="5611"/>
    <cellStyle name="40% - akcent 3 4 3 2" xfId="5612"/>
    <cellStyle name="40% - akcent 3 4 3 2 2" xfId="5613"/>
    <cellStyle name="40% - akcent 3 4 3 2 3" xfId="5614"/>
    <cellStyle name="40% - akcent 3 4 3 3" xfId="5615"/>
    <cellStyle name="40% - akcent 3 4 3 4" xfId="5616"/>
    <cellStyle name="40% - akcent 3 4 4" xfId="5617"/>
    <cellStyle name="40% - akcent 3 4 5" xfId="5618"/>
    <cellStyle name="40% - akcent 3 4 6" xfId="5619"/>
    <cellStyle name="40% - akcent 3 4 6 2" xfId="5620"/>
    <cellStyle name="40% - akcent 3 4 6 3" xfId="5621"/>
    <cellStyle name="40% - akcent 3 4 7" xfId="5622"/>
    <cellStyle name="40% - akcent 3 4 8" xfId="5623"/>
    <cellStyle name="40% - akcent 3 40" xfId="5624"/>
    <cellStyle name="40% - akcent 3 40 2" xfId="5625"/>
    <cellStyle name="40% - akcent 3 40 2 2" xfId="5626"/>
    <cellStyle name="40% - akcent 3 40 2 3" xfId="5627"/>
    <cellStyle name="40% - akcent 3 40 3" xfId="5628"/>
    <cellStyle name="40% - akcent 3 40 4" xfId="5629"/>
    <cellStyle name="40% - akcent 3 41" xfId="5630"/>
    <cellStyle name="40% - akcent 3 41 2" xfId="5631"/>
    <cellStyle name="40% - akcent 3 41 2 2" xfId="5632"/>
    <cellStyle name="40% - akcent 3 41 2 3" xfId="5633"/>
    <cellStyle name="40% - akcent 3 41 3" xfId="5634"/>
    <cellStyle name="40% - akcent 3 41 4" xfId="5635"/>
    <cellStyle name="40% - akcent 3 42" xfId="5636"/>
    <cellStyle name="40% - akcent 3 42 2" xfId="5637"/>
    <cellStyle name="40% - akcent 3 42 2 2" xfId="5638"/>
    <cellStyle name="40% - akcent 3 42 2 3" xfId="5639"/>
    <cellStyle name="40% - akcent 3 42 3" xfId="5640"/>
    <cellStyle name="40% - akcent 3 42 4" xfId="5641"/>
    <cellStyle name="40% - akcent 3 43" xfId="5642"/>
    <cellStyle name="40% - akcent 3 43 2" xfId="5643"/>
    <cellStyle name="40% - akcent 3 43 2 2" xfId="5644"/>
    <cellStyle name="40% - akcent 3 43 2 3" xfId="5645"/>
    <cellStyle name="40% - akcent 3 43 3" xfId="5646"/>
    <cellStyle name="40% - akcent 3 43 4" xfId="5647"/>
    <cellStyle name="40% - akcent 3 44" xfId="5648"/>
    <cellStyle name="40% - akcent 3 44 2" xfId="5649"/>
    <cellStyle name="40% - akcent 3 44 2 2" xfId="5650"/>
    <cellStyle name="40% - akcent 3 44 2 3" xfId="5651"/>
    <cellStyle name="40% - akcent 3 44 3" xfId="5652"/>
    <cellStyle name="40% - akcent 3 44 4" xfId="5653"/>
    <cellStyle name="40% - akcent 3 45" xfId="5654"/>
    <cellStyle name="40% - akcent 3 45 2" xfId="5655"/>
    <cellStyle name="40% - akcent 3 45 2 2" xfId="5656"/>
    <cellStyle name="40% - akcent 3 45 2 3" xfId="5657"/>
    <cellStyle name="40% - akcent 3 45 3" xfId="5658"/>
    <cellStyle name="40% - akcent 3 45 4" xfId="5659"/>
    <cellStyle name="40% - akcent 3 46" xfId="5660"/>
    <cellStyle name="40% - akcent 3 46 2" xfId="5661"/>
    <cellStyle name="40% - akcent 3 46 2 2" xfId="5662"/>
    <cellStyle name="40% - akcent 3 46 2 3" xfId="5663"/>
    <cellStyle name="40% - akcent 3 46 3" xfId="5664"/>
    <cellStyle name="40% - akcent 3 46 4" xfId="5665"/>
    <cellStyle name="40% - akcent 3 47" xfId="5666"/>
    <cellStyle name="40% - akcent 3 47 2" xfId="5667"/>
    <cellStyle name="40% - akcent 3 47 2 2" xfId="5668"/>
    <cellStyle name="40% - akcent 3 47 2 3" xfId="5669"/>
    <cellStyle name="40% - akcent 3 47 3" xfId="5670"/>
    <cellStyle name="40% - akcent 3 47 4" xfId="5671"/>
    <cellStyle name="40% - akcent 3 48" xfId="5672"/>
    <cellStyle name="40% - akcent 3 48 2" xfId="5673"/>
    <cellStyle name="40% - akcent 3 48 2 2" xfId="5674"/>
    <cellStyle name="40% - akcent 3 48 2 3" xfId="5675"/>
    <cellStyle name="40% - akcent 3 48 3" xfId="5676"/>
    <cellStyle name="40% - akcent 3 48 4" xfId="5677"/>
    <cellStyle name="40% - akcent 3 49" xfId="5678"/>
    <cellStyle name="40% - akcent 3 49 2" xfId="5679"/>
    <cellStyle name="40% - akcent 3 49 2 2" xfId="5680"/>
    <cellStyle name="40% - akcent 3 49 2 3" xfId="5681"/>
    <cellStyle name="40% - akcent 3 49 3" xfId="5682"/>
    <cellStyle name="40% - akcent 3 49 4" xfId="5683"/>
    <cellStyle name="40% - akcent 3 5" xfId="5684"/>
    <cellStyle name="40% - akcent 3 5 2" xfId="5685"/>
    <cellStyle name="40% - akcent 3 5 2 2" xfId="5686"/>
    <cellStyle name="40% - akcent 3 5 2 2 2" xfId="5687"/>
    <cellStyle name="40% - akcent 3 5 2 2 3" xfId="5688"/>
    <cellStyle name="40% - akcent 3 5 2 3" xfId="5689"/>
    <cellStyle name="40% - akcent 3 5 2 4" xfId="5690"/>
    <cellStyle name="40% - akcent 3 5 3" xfId="5691"/>
    <cellStyle name="40% - akcent 3 5 3 2" xfId="5692"/>
    <cellStyle name="40% - akcent 3 5 3 2 2" xfId="5693"/>
    <cellStyle name="40% - akcent 3 5 3 2 3" xfId="5694"/>
    <cellStyle name="40% - akcent 3 5 3 3" xfId="5695"/>
    <cellStyle name="40% - akcent 3 5 3 4" xfId="5696"/>
    <cellStyle name="40% - akcent 3 5 4" xfId="5697"/>
    <cellStyle name="40% - akcent 3 5 5" xfId="5698"/>
    <cellStyle name="40% - akcent 3 5 6" xfId="5699"/>
    <cellStyle name="40% - akcent 3 5 6 2" xfId="5700"/>
    <cellStyle name="40% - akcent 3 5 6 3" xfId="5701"/>
    <cellStyle name="40% - akcent 3 5 7" xfId="5702"/>
    <cellStyle name="40% - akcent 3 5 8" xfId="5703"/>
    <cellStyle name="40% - akcent 3 50" xfId="5704"/>
    <cellStyle name="40% - akcent 3 50 2" xfId="5705"/>
    <cellStyle name="40% - akcent 3 50 2 2" xfId="5706"/>
    <cellStyle name="40% - akcent 3 50 2 3" xfId="5707"/>
    <cellStyle name="40% - akcent 3 50 3" xfId="5708"/>
    <cellStyle name="40% - akcent 3 50 4" xfId="5709"/>
    <cellStyle name="40% - akcent 3 51" xfId="5710"/>
    <cellStyle name="40% - akcent 3 51 2" xfId="5711"/>
    <cellStyle name="40% - akcent 3 51 2 2" xfId="5712"/>
    <cellStyle name="40% - akcent 3 51 2 3" xfId="5713"/>
    <cellStyle name="40% - akcent 3 51 3" xfId="5714"/>
    <cellStyle name="40% - akcent 3 51 4" xfId="5715"/>
    <cellStyle name="40% - akcent 3 52" xfId="5716"/>
    <cellStyle name="40% - akcent 3 52 2" xfId="5717"/>
    <cellStyle name="40% - akcent 3 52 2 2" xfId="5718"/>
    <cellStyle name="40% - akcent 3 52 2 3" xfId="5719"/>
    <cellStyle name="40% - akcent 3 52 3" xfId="5720"/>
    <cellStyle name="40% - akcent 3 52 4" xfId="5721"/>
    <cellStyle name="40% - akcent 3 53" xfId="5722"/>
    <cellStyle name="40% - akcent 3 53 2" xfId="5723"/>
    <cellStyle name="40% - akcent 3 53 2 2" xfId="5724"/>
    <cellStyle name="40% - akcent 3 53 2 3" xfId="5725"/>
    <cellStyle name="40% - akcent 3 53 3" xfId="5726"/>
    <cellStyle name="40% - akcent 3 53 4" xfId="5727"/>
    <cellStyle name="40% - akcent 3 54" xfId="5728"/>
    <cellStyle name="40% - akcent 3 54 2" xfId="5729"/>
    <cellStyle name="40% - akcent 3 54 2 2" xfId="5730"/>
    <cellStyle name="40% - akcent 3 54 2 3" xfId="5731"/>
    <cellStyle name="40% - akcent 3 54 3" xfId="5732"/>
    <cellStyle name="40% - akcent 3 54 4" xfId="5733"/>
    <cellStyle name="40% - akcent 3 55" xfId="5734"/>
    <cellStyle name="40% - akcent 3 55 2" xfId="5735"/>
    <cellStyle name="40% - akcent 3 55 2 2" xfId="5736"/>
    <cellStyle name="40% - akcent 3 55 2 3" xfId="5737"/>
    <cellStyle name="40% - akcent 3 55 3" xfId="5738"/>
    <cellStyle name="40% - akcent 3 55 4" xfId="5739"/>
    <cellStyle name="40% - akcent 3 56" xfId="5740"/>
    <cellStyle name="40% - akcent 3 56 2" xfId="5741"/>
    <cellStyle name="40% - akcent 3 56 2 2" xfId="5742"/>
    <cellStyle name="40% - akcent 3 56 2 3" xfId="5743"/>
    <cellStyle name="40% - akcent 3 56 3" xfId="5744"/>
    <cellStyle name="40% - akcent 3 56 4" xfId="5745"/>
    <cellStyle name="40% - akcent 3 57" xfId="5746"/>
    <cellStyle name="40% - akcent 3 57 2" xfId="5747"/>
    <cellStyle name="40% - akcent 3 57 2 2" xfId="5748"/>
    <cellStyle name="40% - akcent 3 57 2 3" xfId="5749"/>
    <cellStyle name="40% - akcent 3 57 3" xfId="5750"/>
    <cellStyle name="40% - akcent 3 57 4" xfId="5751"/>
    <cellStyle name="40% - akcent 3 58" xfId="5752"/>
    <cellStyle name="40% - akcent 3 58 2" xfId="5753"/>
    <cellStyle name="40% - akcent 3 58 2 2" xfId="5754"/>
    <cellStyle name="40% - akcent 3 58 2 3" xfId="5755"/>
    <cellStyle name="40% - akcent 3 58 3" xfId="5756"/>
    <cellStyle name="40% - akcent 3 58 4" xfId="5757"/>
    <cellStyle name="40% - akcent 3 59" xfId="5758"/>
    <cellStyle name="40% - akcent 3 59 2" xfId="5759"/>
    <cellStyle name="40% - akcent 3 59 2 2" xfId="5760"/>
    <cellStyle name="40% - akcent 3 59 2 3" xfId="5761"/>
    <cellStyle name="40% - akcent 3 59 3" xfId="5762"/>
    <cellStyle name="40% - akcent 3 59 4" xfId="5763"/>
    <cellStyle name="40% - akcent 3 6" xfId="5764"/>
    <cellStyle name="40% - akcent 3 6 2" xfId="5765"/>
    <cellStyle name="40% - akcent 3 6 2 2" xfId="5766"/>
    <cellStyle name="40% - akcent 3 6 2 2 2" xfId="5767"/>
    <cellStyle name="40% - akcent 3 6 2 2 3" xfId="5768"/>
    <cellStyle name="40% - akcent 3 6 2 3" xfId="5769"/>
    <cellStyle name="40% - akcent 3 6 2 4" xfId="5770"/>
    <cellStyle name="40% - akcent 3 6 3" xfId="5771"/>
    <cellStyle name="40% - akcent 3 6 3 2" xfId="5772"/>
    <cellStyle name="40% - akcent 3 6 3 2 2" xfId="5773"/>
    <cellStyle name="40% - akcent 3 6 3 2 3" xfId="5774"/>
    <cellStyle name="40% - akcent 3 6 3 3" xfId="5775"/>
    <cellStyle name="40% - akcent 3 6 3 4" xfId="5776"/>
    <cellStyle name="40% - akcent 3 6 4" xfId="5777"/>
    <cellStyle name="40% - akcent 3 6 5" xfId="5778"/>
    <cellStyle name="40% - akcent 3 6 6" xfId="5779"/>
    <cellStyle name="40% - akcent 3 6 6 2" xfId="5780"/>
    <cellStyle name="40% - akcent 3 6 6 3" xfId="5781"/>
    <cellStyle name="40% - akcent 3 6 7" xfId="5782"/>
    <cellStyle name="40% - akcent 3 6 8" xfId="5783"/>
    <cellStyle name="40% - akcent 3 60" xfId="5784"/>
    <cellStyle name="40% - akcent 3 60 2" xfId="5785"/>
    <cellStyle name="40% - akcent 3 60 2 2" xfId="5786"/>
    <cellStyle name="40% - akcent 3 60 2 3" xfId="5787"/>
    <cellStyle name="40% - akcent 3 60 3" xfId="5788"/>
    <cellStyle name="40% - akcent 3 60 4" xfId="5789"/>
    <cellStyle name="40% - akcent 3 61" xfId="5790"/>
    <cellStyle name="40% - akcent 3 61 2" xfId="5791"/>
    <cellStyle name="40% - akcent 3 61 2 2" xfId="5792"/>
    <cellStyle name="40% - akcent 3 61 2 3" xfId="5793"/>
    <cellStyle name="40% - akcent 3 61 3" xfId="5794"/>
    <cellStyle name="40% - akcent 3 61 4" xfId="5795"/>
    <cellStyle name="40% - akcent 3 62" xfId="5796"/>
    <cellStyle name="40% - akcent 3 62 2" xfId="5797"/>
    <cellStyle name="40% - akcent 3 62 2 2" xfId="5798"/>
    <cellStyle name="40% - akcent 3 62 2 3" xfId="5799"/>
    <cellStyle name="40% - akcent 3 62 3" xfId="5800"/>
    <cellStyle name="40% - akcent 3 62 4" xfId="5801"/>
    <cellStyle name="40% - akcent 3 63" xfId="5802"/>
    <cellStyle name="40% - akcent 3 63 2" xfId="5803"/>
    <cellStyle name="40% - akcent 3 63 2 2" xfId="5804"/>
    <cellStyle name="40% - akcent 3 63 2 3" xfId="5805"/>
    <cellStyle name="40% - akcent 3 63 3" xfId="5806"/>
    <cellStyle name="40% - akcent 3 63 4" xfId="5807"/>
    <cellStyle name="40% - akcent 3 64" xfId="5808"/>
    <cellStyle name="40% - akcent 3 64 2" xfId="5809"/>
    <cellStyle name="40% - akcent 3 64 2 2" xfId="5810"/>
    <cellStyle name="40% - akcent 3 64 2 3" xfId="5811"/>
    <cellStyle name="40% - akcent 3 64 3" xfId="5812"/>
    <cellStyle name="40% - akcent 3 64 4" xfId="5813"/>
    <cellStyle name="40% - akcent 3 65" xfId="5814"/>
    <cellStyle name="40% - akcent 3 65 2" xfId="5815"/>
    <cellStyle name="40% - akcent 3 65 2 2" xfId="5816"/>
    <cellStyle name="40% - akcent 3 65 2 3" xfId="5817"/>
    <cellStyle name="40% - akcent 3 65 3" xfId="5818"/>
    <cellStyle name="40% - akcent 3 65 4" xfId="5819"/>
    <cellStyle name="40% - akcent 3 66" xfId="5820"/>
    <cellStyle name="40% - akcent 3 66 2" xfId="5821"/>
    <cellStyle name="40% - akcent 3 66 2 2" xfId="5822"/>
    <cellStyle name="40% - akcent 3 66 2 3" xfId="5823"/>
    <cellStyle name="40% - akcent 3 66 3" xfId="5824"/>
    <cellStyle name="40% - akcent 3 66 4" xfId="5825"/>
    <cellStyle name="40% - akcent 3 67" xfId="5826"/>
    <cellStyle name="40% - akcent 3 67 2" xfId="5827"/>
    <cellStyle name="40% - akcent 3 67 2 2" xfId="5828"/>
    <cellStyle name="40% - akcent 3 67 2 3" xfId="5829"/>
    <cellStyle name="40% - akcent 3 67 3" xfId="5830"/>
    <cellStyle name="40% - akcent 3 67 4" xfId="5831"/>
    <cellStyle name="40% - akcent 3 68" xfId="5832"/>
    <cellStyle name="40% - akcent 3 68 2" xfId="5833"/>
    <cellStyle name="40% - akcent 3 68 2 2" xfId="5834"/>
    <cellStyle name="40% - akcent 3 68 2 3" xfId="5835"/>
    <cellStyle name="40% - akcent 3 68 3" xfId="5836"/>
    <cellStyle name="40% - akcent 3 68 4" xfId="5837"/>
    <cellStyle name="40% - akcent 3 69" xfId="5838"/>
    <cellStyle name="40% - akcent 3 69 2" xfId="5839"/>
    <cellStyle name="40% - akcent 3 69 2 2" xfId="5840"/>
    <cellStyle name="40% - akcent 3 69 2 3" xfId="5841"/>
    <cellStyle name="40% - akcent 3 69 3" xfId="5842"/>
    <cellStyle name="40% - akcent 3 69 4" xfId="5843"/>
    <cellStyle name="40% - akcent 3 7" xfId="5844"/>
    <cellStyle name="40% - akcent 3 7 2" xfId="5845"/>
    <cellStyle name="40% - akcent 3 7 2 2" xfId="5846"/>
    <cellStyle name="40% - akcent 3 7 2 2 2" xfId="5847"/>
    <cellStyle name="40% - akcent 3 7 2 2 3" xfId="5848"/>
    <cellStyle name="40% - akcent 3 7 2 3" xfId="5849"/>
    <cellStyle name="40% - akcent 3 7 2 4" xfId="5850"/>
    <cellStyle name="40% - akcent 3 7 3" xfId="5851"/>
    <cellStyle name="40% - akcent 3 7 3 2" xfId="5852"/>
    <cellStyle name="40% - akcent 3 7 3 2 2" xfId="5853"/>
    <cellStyle name="40% - akcent 3 7 3 2 3" xfId="5854"/>
    <cellStyle name="40% - akcent 3 7 3 3" xfId="5855"/>
    <cellStyle name="40% - akcent 3 7 3 4" xfId="5856"/>
    <cellStyle name="40% - akcent 3 7 4" xfId="5857"/>
    <cellStyle name="40% - akcent 3 7 5" xfId="5858"/>
    <cellStyle name="40% - akcent 3 7 6" xfId="5859"/>
    <cellStyle name="40% - akcent 3 7 6 2" xfId="5860"/>
    <cellStyle name="40% - akcent 3 7 6 3" xfId="5861"/>
    <cellStyle name="40% - akcent 3 7 7" xfId="5862"/>
    <cellStyle name="40% - akcent 3 7 8" xfId="5863"/>
    <cellStyle name="40% - akcent 3 70" xfId="5864"/>
    <cellStyle name="40% - akcent 3 70 2" xfId="5865"/>
    <cellStyle name="40% - akcent 3 70 2 2" xfId="5866"/>
    <cellStyle name="40% - akcent 3 70 2 3" xfId="5867"/>
    <cellStyle name="40% - akcent 3 70 3" xfId="5868"/>
    <cellStyle name="40% - akcent 3 70 4" xfId="5869"/>
    <cellStyle name="40% - akcent 3 71" xfId="5870"/>
    <cellStyle name="40% - akcent 3 71 2" xfId="5871"/>
    <cellStyle name="40% - akcent 3 71 2 2" xfId="5872"/>
    <cellStyle name="40% - akcent 3 71 2 3" xfId="5873"/>
    <cellStyle name="40% - akcent 3 71 3" xfId="5874"/>
    <cellStyle name="40% - akcent 3 71 4" xfId="5875"/>
    <cellStyle name="40% - akcent 3 72" xfId="5876"/>
    <cellStyle name="40% - akcent 3 72 2" xfId="5877"/>
    <cellStyle name="40% - akcent 3 72 2 2" xfId="5878"/>
    <cellStyle name="40% - akcent 3 72 2 3" xfId="5879"/>
    <cellStyle name="40% - akcent 3 72 3" xfId="5880"/>
    <cellStyle name="40% - akcent 3 72 4" xfId="5881"/>
    <cellStyle name="40% - akcent 3 73" xfId="5882"/>
    <cellStyle name="40% - akcent 3 8" xfId="5883"/>
    <cellStyle name="40% - akcent 3 8 2" xfId="5884"/>
    <cellStyle name="40% - akcent 3 8 2 2" xfId="5885"/>
    <cellStyle name="40% - akcent 3 8 2 2 2" xfId="5886"/>
    <cellStyle name="40% - akcent 3 8 2 2 3" xfId="5887"/>
    <cellStyle name="40% - akcent 3 8 2 3" xfId="5888"/>
    <cellStyle name="40% - akcent 3 8 2 4" xfId="5889"/>
    <cellStyle name="40% - akcent 3 8 3" xfId="5890"/>
    <cellStyle name="40% - akcent 3 8 3 2" xfId="5891"/>
    <cellStyle name="40% - akcent 3 8 3 2 2" xfId="5892"/>
    <cellStyle name="40% - akcent 3 8 3 2 3" xfId="5893"/>
    <cellStyle name="40% - akcent 3 8 3 3" xfId="5894"/>
    <cellStyle name="40% - akcent 3 8 3 4" xfId="5895"/>
    <cellStyle name="40% - akcent 3 8 4" xfId="5896"/>
    <cellStyle name="40% - akcent 3 8 5" xfId="5897"/>
    <cellStyle name="40% - akcent 3 8 6" xfId="5898"/>
    <cellStyle name="40% - akcent 3 8 6 2" xfId="5899"/>
    <cellStyle name="40% - akcent 3 8 6 3" xfId="5900"/>
    <cellStyle name="40% - akcent 3 8 7" xfId="5901"/>
    <cellStyle name="40% - akcent 3 8 8" xfId="5902"/>
    <cellStyle name="40% - akcent 3 9" xfId="5903"/>
    <cellStyle name="40% - akcent 3 9 2" xfId="5904"/>
    <cellStyle name="40% - akcent 3 9 2 2" xfId="5905"/>
    <cellStyle name="40% - akcent 3 9 2 2 2" xfId="5906"/>
    <cellStyle name="40% - akcent 3 9 2 2 3" xfId="5907"/>
    <cellStyle name="40% - akcent 3 9 2 3" xfId="5908"/>
    <cellStyle name="40% - akcent 3 9 2 4" xfId="5909"/>
    <cellStyle name="40% - akcent 3 9 3" xfId="5910"/>
    <cellStyle name="40% - akcent 3 9 3 2" xfId="5911"/>
    <cellStyle name="40% - akcent 3 9 3 2 2" xfId="5912"/>
    <cellStyle name="40% - akcent 3 9 3 2 3" xfId="5913"/>
    <cellStyle name="40% - akcent 3 9 3 3" xfId="5914"/>
    <cellStyle name="40% - akcent 3 9 3 4" xfId="5915"/>
    <cellStyle name="40% - akcent 3 9 4" xfId="5916"/>
    <cellStyle name="40% - akcent 3 9 5" xfId="5917"/>
    <cellStyle name="40% - akcent 3 9 6" xfId="5918"/>
    <cellStyle name="40% - akcent 3 9 6 2" xfId="5919"/>
    <cellStyle name="40% - akcent 3 9 6 3" xfId="5920"/>
    <cellStyle name="40% - akcent 3 9 7" xfId="5921"/>
    <cellStyle name="40% - akcent 3 9 8" xfId="5922"/>
    <cellStyle name="40% - akcent 4 10" xfId="5923"/>
    <cellStyle name="40% - akcent 4 10 2" xfId="5924"/>
    <cellStyle name="40% - akcent 4 10 2 2" xfId="5925"/>
    <cellStyle name="40% - akcent 4 10 2 2 2" xfId="5926"/>
    <cellStyle name="40% - akcent 4 10 2 2 3" xfId="5927"/>
    <cellStyle name="40% - akcent 4 10 2 3" xfId="5928"/>
    <cellStyle name="40% - akcent 4 10 2 4" xfId="5929"/>
    <cellStyle name="40% - akcent 4 10 3" xfId="5930"/>
    <cellStyle name="40% - akcent 4 10 3 2" xfId="5931"/>
    <cellStyle name="40% - akcent 4 10 3 2 2" xfId="5932"/>
    <cellStyle name="40% - akcent 4 10 3 2 3" xfId="5933"/>
    <cellStyle name="40% - akcent 4 10 3 3" xfId="5934"/>
    <cellStyle name="40% - akcent 4 10 3 4" xfId="5935"/>
    <cellStyle name="40% - akcent 4 10 4" xfId="5936"/>
    <cellStyle name="40% - akcent 4 10 5" xfId="5937"/>
    <cellStyle name="40% - akcent 4 10 6" xfId="5938"/>
    <cellStyle name="40% - akcent 4 10 6 2" xfId="5939"/>
    <cellStyle name="40% - akcent 4 10 6 3" xfId="5940"/>
    <cellStyle name="40% - akcent 4 10 7" xfId="5941"/>
    <cellStyle name="40% - akcent 4 10 8" xfId="5942"/>
    <cellStyle name="40% - akcent 4 11" xfId="5943"/>
    <cellStyle name="40% - akcent 4 11 2" xfId="5944"/>
    <cellStyle name="40% - akcent 4 11 2 2" xfId="5945"/>
    <cellStyle name="40% - akcent 4 11 2 2 2" xfId="5946"/>
    <cellStyle name="40% - akcent 4 11 2 2 3" xfId="5947"/>
    <cellStyle name="40% - akcent 4 11 2 3" xfId="5948"/>
    <cellStyle name="40% - akcent 4 11 2 4" xfId="5949"/>
    <cellStyle name="40% - akcent 4 11 3" xfId="5950"/>
    <cellStyle name="40% - akcent 4 11 3 2" xfId="5951"/>
    <cellStyle name="40% - akcent 4 11 3 2 2" xfId="5952"/>
    <cellStyle name="40% - akcent 4 11 3 2 3" xfId="5953"/>
    <cellStyle name="40% - akcent 4 11 3 3" xfId="5954"/>
    <cellStyle name="40% - akcent 4 11 3 4" xfId="5955"/>
    <cellStyle name="40% - akcent 4 11 4" xfId="5956"/>
    <cellStyle name="40% - akcent 4 11 5" xfId="5957"/>
    <cellStyle name="40% - akcent 4 11 6" xfId="5958"/>
    <cellStyle name="40% - akcent 4 11 6 2" xfId="5959"/>
    <cellStyle name="40% - akcent 4 11 6 3" xfId="5960"/>
    <cellStyle name="40% - akcent 4 11 7" xfId="5961"/>
    <cellStyle name="40% - akcent 4 11 8" xfId="5962"/>
    <cellStyle name="40% - akcent 4 12" xfId="5963"/>
    <cellStyle name="40% - akcent 4 12 2" xfId="5964"/>
    <cellStyle name="40% - akcent 4 12 2 2" xfId="5965"/>
    <cellStyle name="40% - akcent 4 12 2 2 2" xfId="5966"/>
    <cellStyle name="40% - akcent 4 12 2 2 3" xfId="5967"/>
    <cellStyle name="40% - akcent 4 12 2 3" xfId="5968"/>
    <cellStyle name="40% - akcent 4 12 2 4" xfId="5969"/>
    <cellStyle name="40% - akcent 4 12 3" xfId="5970"/>
    <cellStyle name="40% - akcent 4 12 3 2" xfId="5971"/>
    <cellStyle name="40% - akcent 4 12 3 2 2" xfId="5972"/>
    <cellStyle name="40% - akcent 4 12 3 2 3" xfId="5973"/>
    <cellStyle name="40% - akcent 4 12 3 3" xfId="5974"/>
    <cellStyle name="40% - akcent 4 12 3 4" xfId="5975"/>
    <cellStyle name="40% - akcent 4 12 4" xfId="5976"/>
    <cellStyle name="40% - akcent 4 12 5" xfId="5977"/>
    <cellStyle name="40% - akcent 4 12 6" xfId="5978"/>
    <cellStyle name="40% - akcent 4 12 6 2" xfId="5979"/>
    <cellStyle name="40% - akcent 4 12 6 3" xfId="5980"/>
    <cellStyle name="40% - akcent 4 12 7" xfId="5981"/>
    <cellStyle name="40% - akcent 4 12 8" xfId="5982"/>
    <cellStyle name="40% - akcent 4 13" xfId="5983"/>
    <cellStyle name="40% - akcent 4 13 2" xfId="5984"/>
    <cellStyle name="40% - akcent 4 13 2 2" xfId="5985"/>
    <cellStyle name="40% - akcent 4 13 2 2 2" xfId="5986"/>
    <cellStyle name="40% - akcent 4 13 2 2 3" xfId="5987"/>
    <cellStyle name="40% - akcent 4 13 2 3" xfId="5988"/>
    <cellStyle name="40% - akcent 4 13 2 4" xfId="5989"/>
    <cellStyle name="40% - akcent 4 13 3" xfId="5990"/>
    <cellStyle name="40% - akcent 4 13 3 2" xfId="5991"/>
    <cellStyle name="40% - akcent 4 13 3 2 2" xfId="5992"/>
    <cellStyle name="40% - akcent 4 13 3 2 3" xfId="5993"/>
    <cellStyle name="40% - akcent 4 13 3 3" xfId="5994"/>
    <cellStyle name="40% - akcent 4 13 3 4" xfId="5995"/>
    <cellStyle name="40% - akcent 4 13 4" xfId="5996"/>
    <cellStyle name="40% - akcent 4 13 5" xfId="5997"/>
    <cellStyle name="40% - akcent 4 13 6" xfId="5998"/>
    <cellStyle name="40% - akcent 4 13 6 2" xfId="5999"/>
    <cellStyle name="40% - akcent 4 13 6 3" xfId="6000"/>
    <cellStyle name="40% - akcent 4 13 7" xfId="6001"/>
    <cellStyle name="40% - akcent 4 13 8" xfId="6002"/>
    <cellStyle name="40% - akcent 4 14" xfId="6003"/>
    <cellStyle name="40% - akcent 4 14 2" xfId="6004"/>
    <cellStyle name="40% - akcent 4 14 2 2" xfId="6005"/>
    <cellStyle name="40% - akcent 4 14 2 2 2" xfId="6006"/>
    <cellStyle name="40% - akcent 4 14 2 2 3" xfId="6007"/>
    <cellStyle name="40% - akcent 4 14 2 3" xfId="6008"/>
    <cellStyle name="40% - akcent 4 14 2 4" xfId="6009"/>
    <cellStyle name="40% - akcent 4 14 3" xfId="6010"/>
    <cellStyle name="40% - akcent 4 14 3 2" xfId="6011"/>
    <cellStyle name="40% - akcent 4 14 3 2 2" xfId="6012"/>
    <cellStyle name="40% - akcent 4 14 3 2 3" xfId="6013"/>
    <cellStyle name="40% - akcent 4 14 3 3" xfId="6014"/>
    <cellStyle name="40% - akcent 4 14 3 4" xfId="6015"/>
    <cellStyle name="40% - akcent 4 14 4" xfId="6016"/>
    <cellStyle name="40% - akcent 4 14 5" xfId="6017"/>
    <cellStyle name="40% - akcent 4 14 6" xfId="6018"/>
    <cellStyle name="40% - akcent 4 14 6 2" xfId="6019"/>
    <cellStyle name="40% - akcent 4 14 6 3" xfId="6020"/>
    <cellStyle name="40% - akcent 4 14 7" xfId="6021"/>
    <cellStyle name="40% - akcent 4 14 8" xfId="6022"/>
    <cellStyle name="40% - akcent 4 15" xfId="6023"/>
    <cellStyle name="40% - akcent 4 15 2" xfId="6024"/>
    <cellStyle name="40% - akcent 4 15 3" xfId="6025"/>
    <cellStyle name="40% - akcent 4 15 4" xfId="6026"/>
    <cellStyle name="40% - akcent 4 15 4 2" xfId="6027"/>
    <cellStyle name="40% - akcent 4 15 4 3" xfId="6028"/>
    <cellStyle name="40% - akcent 4 15 5" xfId="6029"/>
    <cellStyle name="40% - akcent 4 15 6" xfId="6030"/>
    <cellStyle name="40% - akcent 4 16" xfId="6031"/>
    <cellStyle name="40% - akcent 4 16 2" xfId="6032"/>
    <cellStyle name="40% - akcent 4 16 3" xfId="6033"/>
    <cellStyle name="40% - akcent 4 16 4" xfId="6034"/>
    <cellStyle name="40% - akcent 4 16 4 2" xfId="6035"/>
    <cellStyle name="40% - akcent 4 16 4 3" xfId="6036"/>
    <cellStyle name="40% - akcent 4 16 5" xfId="6037"/>
    <cellStyle name="40% - akcent 4 16 6" xfId="6038"/>
    <cellStyle name="40% - akcent 4 17" xfId="6039"/>
    <cellStyle name="40% - akcent 4 17 2" xfId="6040"/>
    <cellStyle name="40% - akcent 4 17 3" xfId="6041"/>
    <cellStyle name="40% - akcent 4 17 4" xfId="6042"/>
    <cellStyle name="40% - akcent 4 17 4 2" xfId="6043"/>
    <cellStyle name="40% - akcent 4 17 4 3" xfId="6044"/>
    <cellStyle name="40% - akcent 4 17 5" xfId="6045"/>
    <cellStyle name="40% - akcent 4 17 6" xfId="6046"/>
    <cellStyle name="40% - akcent 4 18" xfId="6047"/>
    <cellStyle name="40% - akcent 4 18 2" xfId="6048"/>
    <cellStyle name="40% - akcent 4 18 3" xfId="6049"/>
    <cellStyle name="40% - akcent 4 18 4" xfId="6050"/>
    <cellStyle name="40% - akcent 4 18 4 2" xfId="6051"/>
    <cellStyle name="40% - akcent 4 18 4 3" xfId="6052"/>
    <cellStyle name="40% - akcent 4 18 5" xfId="6053"/>
    <cellStyle name="40% - akcent 4 18 6" xfId="6054"/>
    <cellStyle name="40% - akcent 4 19" xfId="6055"/>
    <cellStyle name="40% - akcent 4 19 2" xfId="6056"/>
    <cellStyle name="40% - akcent 4 19 3" xfId="6057"/>
    <cellStyle name="40% - akcent 4 19 4" xfId="6058"/>
    <cellStyle name="40% - akcent 4 19 4 2" xfId="6059"/>
    <cellStyle name="40% - akcent 4 19 4 3" xfId="6060"/>
    <cellStyle name="40% - akcent 4 19 5" xfId="6061"/>
    <cellStyle name="40% - akcent 4 19 6" xfId="6062"/>
    <cellStyle name="40% - akcent 4 2" xfId="6063"/>
    <cellStyle name="40% - akcent 4 2 10" xfId="6064"/>
    <cellStyle name="40% - akcent 4 2 11" xfId="6065"/>
    <cellStyle name="40% - akcent 4 2 11 2" xfId="6066"/>
    <cellStyle name="40% - akcent 4 2 11 3" xfId="6067"/>
    <cellStyle name="40% - akcent 4 2 12" xfId="6068"/>
    <cellStyle name="40% - akcent 4 2 13" xfId="6069"/>
    <cellStyle name="40% - akcent 4 2 2" xfId="6070"/>
    <cellStyle name="40% - akcent 4 2 2 2" xfId="6071"/>
    <cellStyle name="40% - akcent 4 2 2 2 2" xfId="6072"/>
    <cellStyle name="40% - akcent 4 2 2 2 2 2" xfId="6073"/>
    <cellStyle name="40% - akcent 4 2 2 2 2 3" xfId="6074"/>
    <cellStyle name="40% - akcent 4 2 2 2 3" xfId="6075"/>
    <cellStyle name="40% - akcent 4 2 2 2 4" xfId="6076"/>
    <cellStyle name="40% - akcent 4 2 2 3" xfId="6077"/>
    <cellStyle name="40% - akcent 4 2 2 3 2" xfId="6078"/>
    <cellStyle name="40% - akcent 4 2 2 3 2 2" xfId="6079"/>
    <cellStyle name="40% - akcent 4 2 2 3 2 3" xfId="6080"/>
    <cellStyle name="40% - akcent 4 2 2 3 3" xfId="6081"/>
    <cellStyle name="40% - akcent 4 2 2 3 4" xfId="6082"/>
    <cellStyle name="40% - akcent 4 2 3" xfId="6083"/>
    <cellStyle name="40% - akcent 4 2 4" xfId="6084"/>
    <cellStyle name="40% - akcent 4 2 5" xfId="6085"/>
    <cellStyle name="40% - akcent 4 2 6" xfId="6086"/>
    <cellStyle name="40% - akcent 4 2 7" xfId="6087"/>
    <cellStyle name="40% - akcent 4 2 8" xfId="6088"/>
    <cellStyle name="40% - akcent 4 2 9" xfId="6089"/>
    <cellStyle name="40% - akcent 4 20" xfId="6090"/>
    <cellStyle name="40% - akcent 4 20 2" xfId="6091"/>
    <cellStyle name="40% - akcent 4 20 3" xfId="6092"/>
    <cellStyle name="40% - akcent 4 20 4" xfId="6093"/>
    <cellStyle name="40% - akcent 4 20 4 2" xfId="6094"/>
    <cellStyle name="40% - akcent 4 20 4 3" xfId="6095"/>
    <cellStyle name="40% - akcent 4 20 5" xfId="6096"/>
    <cellStyle name="40% - akcent 4 20 6" xfId="6097"/>
    <cellStyle name="40% - akcent 4 21" xfId="6098"/>
    <cellStyle name="40% - akcent 4 21 2" xfId="6099"/>
    <cellStyle name="40% - akcent 4 21 3" xfId="6100"/>
    <cellStyle name="40% - akcent 4 21 4" xfId="6101"/>
    <cellStyle name="40% - akcent 4 21 4 2" xfId="6102"/>
    <cellStyle name="40% - akcent 4 21 4 3" xfId="6103"/>
    <cellStyle name="40% - akcent 4 21 5" xfId="6104"/>
    <cellStyle name="40% - akcent 4 21 6" xfId="6105"/>
    <cellStyle name="40% - akcent 4 22" xfId="6106"/>
    <cellStyle name="40% - akcent 4 22 2" xfId="6107"/>
    <cellStyle name="40% - akcent 4 22 3" xfId="6108"/>
    <cellStyle name="40% - akcent 4 22 4" xfId="6109"/>
    <cellStyle name="40% - akcent 4 22 4 2" xfId="6110"/>
    <cellStyle name="40% - akcent 4 22 4 3" xfId="6111"/>
    <cellStyle name="40% - akcent 4 22 5" xfId="6112"/>
    <cellStyle name="40% - akcent 4 22 6" xfId="6113"/>
    <cellStyle name="40% - akcent 4 23" xfId="6114"/>
    <cellStyle name="40% - akcent 4 23 2" xfId="6115"/>
    <cellStyle name="40% - akcent 4 23 3" xfId="6116"/>
    <cellStyle name="40% - akcent 4 23 4" xfId="6117"/>
    <cellStyle name="40% - akcent 4 23 4 2" xfId="6118"/>
    <cellStyle name="40% - akcent 4 23 4 3" xfId="6119"/>
    <cellStyle name="40% - akcent 4 23 5" xfId="6120"/>
    <cellStyle name="40% - akcent 4 23 6" xfId="6121"/>
    <cellStyle name="40% - akcent 4 24" xfId="6122"/>
    <cellStyle name="40% - akcent 4 24 2" xfId="6123"/>
    <cellStyle name="40% - akcent 4 24 3" xfId="6124"/>
    <cellStyle name="40% - akcent 4 24 4" xfId="6125"/>
    <cellStyle name="40% - akcent 4 24 4 2" xfId="6126"/>
    <cellStyle name="40% - akcent 4 24 4 3" xfId="6127"/>
    <cellStyle name="40% - akcent 4 24 5" xfId="6128"/>
    <cellStyle name="40% - akcent 4 24 6" xfId="6129"/>
    <cellStyle name="40% - akcent 4 25" xfId="6130"/>
    <cellStyle name="40% - akcent 4 25 2" xfId="6131"/>
    <cellStyle name="40% - akcent 4 25 3" xfId="6132"/>
    <cellStyle name="40% - akcent 4 25 4" xfId="6133"/>
    <cellStyle name="40% - akcent 4 25 4 2" xfId="6134"/>
    <cellStyle name="40% - akcent 4 25 4 3" xfId="6135"/>
    <cellStyle name="40% - akcent 4 25 5" xfId="6136"/>
    <cellStyle name="40% - akcent 4 25 6" xfId="6137"/>
    <cellStyle name="40% - akcent 4 26" xfId="6138"/>
    <cellStyle name="40% - akcent 4 26 2" xfId="6139"/>
    <cellStyle name="40% - akcent 4 26 3" xfId="6140"/>
    <cellStyle name="40% - akcent 4 26 4" xfId="6141"/>
    <cellStyle name="40% - akcent 4 26 4 2" xfId="6142"/>
    <cellStyle name="40% - akcent 4 26 4 3" xfId="6143"/>
    <cellStyle name="40% - akcent 4 26 5" xfId="6144"/>
    <cellStyle name="40% - akcent 4 26 6" xfId="6145"/>
    <cellStyle name="40% - akcent 4 27" xfId="6146"/>
    <cellStyle name="40% - akcent 4 27 2" xfId="6147"/>
    <cellStyle name="40% - akcent 4 27 3" xfId="6148"/>
    <cellStyle name="40% - akcent 4 27 4" xfId="6149"/>
    <cellStyle name="40% - akcent 4 27 4 2" xfId="6150"/>
    <cellStyle name="40% - akcent 4 27 4 3" xfId="6151"/>
    <cellStyle name="40% - akcent 4 27 5" xfId="6152"/>
    <cellStyle name="40% - akcent 4 27 6" xfId="6153"/>
    <cellStyle name="40% - akcent 4 28" xfId="6154"/>
    <cellStyle name="40% - akcent 4 28 2" xfId="6155"/>
    <cellStyle name="40% - akcent 4 28 3" xfId="6156"/>
    <cellStyle name="40% - akcent 4 28 4" xfId="6157"/>
    <cellStyle name="40% - akcent 4 28 4 2" xfId="6158"/>
    <cellStyle name="40% - akcent 4 28 4 3" xfId="6159"/>
    <cellStyle name="40% - akcent 4 28 5" xfId="6160"/>
    <cellStyle name="40% - akcent 4 28 6" xfId="6161"/>
    <cellStyle name="40% - akcent 4 29" xfId="6162"/>
    <cellStyle name="40% - akcent 4 29 2" xfId="6163"/>
    <cellStyle name="40% - akcent 4 29 3" xfId="6164"/>
    <cellStyle name="40% - akcent 4 29 4" xfId="6165"/>
    <cellStyle name="40% - akcent 4 29 4 2" xfId="6166"/>
    <cellStyle name="40% - akcent 4 29 4 3" xfId="6167"/>
    <cellStyle name="40% - akcent 4 29 5" xfId="6168"/>
    <cellStyle name="40% - akcent 4 29 6" xfId="6169"/>
    <cellStyle name="40% - akcent 4 3" xfId="6170"/>
    <cellStyle name="40% - akcent 4 3 2" xfId="6171"/>
    <cellStyle name="40% - akcent 4 3 2 2" xfId="6172"/>
    <cellStyle name="40% - akcent 4 3 2 3" xfId="6173"/>
    <cellStyle name="40% - akcent 4 3 2 4" xfId="6174"/>
    <cellStyle name="40% - akcent 4 3 2 4 2" xfId="6175"/>
    <cellStyle name="40% - akcent 4 3 2 4 3" xfId="6176"/>
    <cellStyle name="40% - akcent 4 3 2 5" xfId="6177"/>
    <cellStyle name="40% - akcent 4 3 2 6" xfId="6178"/>
    <cellStyle name="40% - akcent 4 3 3" xfId="6179"/>
    <cellStyle name="40% - akcent 4 3 3 2" xfId="6180"/>
    <cellStyle name="40% - akcent 4 3 3 3" xfId="6181"/>
    <cellStyle name="40% - akcent 4 3 3 4" xfId="6182"/>
    <cellStyle name="40% - akcent 4 3 3 4 2" xfId="6183"/>
    <cellStyle name="40% - akcent 4 3 3 4 3" xfId="6184"/>
    <cellStyle name="40% - akcent 4 3 3 5" xfId="6185"/>
    <cellStyle name="40% - akcent 4 3 3 6" xfId="6186"/>
    <cellStyle name="40% - akcent 4 3 4" xfId="6187"/>
    <cellStyle name="40% - akcent 4 3 5" xfId="6188"/>
    <cellStyle name="40% - akcent 4 3 6" xfId="6189"/>
    <cellStyle name="40% - akcent 4 3 6 2" xfId="6190"/>
    <cellStyle name="40% - akcent 4 3 6 3" xfId="6191"/>
    <cellStyle name="40% - akcent 4 3 7" xfId="6192"/>
    <cellStyle name="40% - akcent 4 3 8" xfId="6193"/>
    <cellStyle name="40% - akcent 4 30" xfId="6194"/>
    <cellStyle name="40% - akcent 4 30 2" xfId="6195"/>
    <cellStyle name="40% - akcent 4 30 3" xfId="6196"/>
    <cellStyle name="40% - akcent 4 30 4" xfId="6197"/>
    <cellStyle name="40% - akcent 4 30 4 2" xfId="6198"/>
    <cellStyle name="40% - akcent 4 30 4 3" xfId="6199"/>
    <cellStyle name="40% - akcent 4 30 5" xfId="6200"/>
    <cellStyle name="40% - akcent 4 30 6" xfId="6201"/>
    <cellStyle name="40% - akcent 4 31" xfId="6202"/>
    <cellStyle name="40% - akcent 4 31 2" xfId="6203"/>
    <cellStyle name="40% - akcent 4 31 3" xfId="6204"/>
    <cellStyle name="40% - akcent 4 31 4" xfId="6205"/>
    <cellStyle name="40% - akcent 4 31 4 2" xfId="6206"/>
    <cellStyle name="40% - akcent 4 31 4 3" xfId="6207"/>
    <cellStyle name="40% - akcent 4 31 5" xfId="6208"/>
    <cellStyle name="40% - akcent 4 31 6" xfId="6209"/>
    <cellStyle name="40% - akcent 4 32" xfId="6210"/>
    <cellStyle name="40% - akcent 4 32 2" xfId="6211"/>
    <cellStyle name="40% - akcent 4 32 3" xfId="6212"/>
    <cellStyle name="40% - akcent 4 32 4" xfId="6213"/>
    <cellStyle name="40% - akcent 4 32 4 2" xfId="6214"/>
    <cellStyle name="40% - akcent 4 32 4 3" xfId="6215"/>
    <cellStyle name="40% - akcent 4 32 5" xfId="6216"/>
    <cellStyle name="40% - akcent 4 32 6" xfId="6217"/>
    <cellStyle name="40% - akcent 4 33" xfId="6218"/>
    <cellStyle name="40% - akcent 4 33 2" xfId="6219"/>
    <cellStyle name="40% - akcent 4 33 2 2" xfId="6220"/>
    <cellStyle name="40% - akcent 4 33 2 3" xfId="6221"/>
    <cellStyle name="40% - akcent 4 33 3" xfId="6222"/>
    <cellStyle name="40% - akcent 4 33 4" xfId="6223"/>
    <cellStyle name="40% - akcent 4 34" xfId="6224"/>
    <cellStyle name="40% - akcent 4 34 2" xfId="6225"/>
    <cellStyle name="40% - akcent 4 34 2 2" xfId="6226"/>
    <cellStyle name="40% - akcent 4 34 2 3" xfId="6227"/>
    <cellStyle name="40% - akcent 4 34 3" xfId="6228"/>
    <cellStyle name="40% - akcent 4 34 4" xfId="6229"/>
    <cellStyle name="40% - akcent 4 35" xfId="6230"/>
    <cellStyle name="40% - akcent 4 35 2" xfId="6231"/>
    <cellStyle name="40% - akcent 4 35 2 2" xfId="6232"/>
    <cellStyle name="40% - akcent 4 35 2 3" xfId="6233"/>
    <cellStyle name="40% - akcent 4 35 3" xfId="6234"/>
    <cellStyle name="40% - akcent 4 35 4" xfId="6235"/>
    <cellStyle name="40% - akcent 4 36" xfId="6236"/>
    <cellStyle name="40% - akcent 4 36 2" xfId="6237"/>
    <cellStyle name="40% - akcent 4 36 2 2" xfId="6238"/>
    <cellStyle name="40% - akcent 4 36 2 3" xfId="6239"/>
    <cellStyle name="40% - akcent 4 36 3" xfId="6240"/>
    <cellStyle name="40% - akcent 4 36 4" xfId="6241"/>
    <cellStyle name="40% - akcent 4 37" xfId="6242"/>
    <cellStyle name="40% - akcent 4 37 2" xfId="6243"/>
    <cellStyle name="40% - akcent 4 37 2 2" xfId="6244"/>
    <cellStyle name="40% - akcent 4 37 2 3" xfId="6245"/>
    <cellStyle name="40% - akcent 4 37 3" xfId="6246"/>
    <cellStyle name="40% - akcent 4 37 4" xfId="6247"/>
    <cellStyle name="40% - akcent 4 38" xfId="6248"/>
    <cellStyle name="40% - akcent 4 38 2" xfId="6249"/>
    <cellStyle name="40% - akcent 4 38 2 2" xfId="6250"/>
    <cellStyle name="40% - akcent 4 38 2 3" xfId="6251"/>
    <cellStyle name="40% - akcent 4 38 3" xfId="6252"/>
    <cellStyle name="40% - akcent 4 38 4" xfId="6253"/>
    <cellStyle name="40% - akcent 4 39" xfId="6254"/>
    <cellStyle name="40% - akcent 4 39 2" xfId="6255"/>
    <cellStyle name="40% - akcent 4 39 2 2" xfId="6256"/>
    <cellStyle name="40% - akcent 4 39 2 3" xfId="6257"/>
    <cellStyle name="40% - akcent 4 39 3" xfId="6258"/>
    <cellStyle name="40% - akcent 4 39 4" xfId="6259"/>
    <cellStyle name="40% - akcent 4 4" xfId="6260"/>
    <cellStyle name="40% - akcent 4 4 2" xfId="6261"/>
    <cellStyle name="40% - akcent 4 4 2 2" xfId="6262"/>
    <cellStyle name="40% - akcent 4 4 2 3" xfId="6263"/>
    <cellStyle name="40% - akcent 4 4 2 4" xfId="6264"/>
    <cellStyle name="40% - akcent 4 4 2 4 2" xfId="6265"/>
    <cellStyle name="40% - akcent 4 4 2 4 3" xfId="6266"/>
    <cellStyle name="40% - akcent 4 4 2 5" xfId="6267"/>
    <cellStyle name="40% - akcent 4 4 2 6" xfId="6268"/>
    <cellStyle name="40% - akcent 4 4 3" xfId="6269"/>
    <cellStyle name="40% - akcent 4 4 3 2" xfId="6270"/>
    <cellStyle name="40% - akcent 4 4 3 2 2" xfId="6271"/>
    <cellStyle name="40% - akcent 4 4 3 2 3" xfId="6272"/>
    <cellStyle name="40% - akcent 4 4 3 3" xfId="6273"/>
    <cellStyle name="40% - akcent 4 4 3 4" xfId="6274"/>
    <cellStyle name="40% - akcent 4 4 4" xfId="6275"/>
    <cellStyle name="40% - akcent 4 4 5" xfId="6276"/>
    <cellStyle name="40% - akcent 4 4 6" xfId="6277"/>
    <cellStyle name="40% - akcent 4 4 6 2" xfId="6278"/>
    <cellStyle name="40% - akcent 4 4 6 3" xfId="6279"/>
    <cellStyle name="40% - akcent 4 4 7" xfId="6280"/>
    <cellStyle name="40% - akcent 4 4 8" xfId="6281"/>
    <cellStyle name="40% - akcent 4 40" xfId="6282"/>
    <cellStyle name="40% - akcent 4 40 2" xfId="6283"/>
    <cellStyle name="40% - akcent 4 40 2 2" xfId="6284"/>
    <cellStyle name="40% - akcent 4 40 2 3" xfId="6285"/>
    <cellStyle name="40% - akcent 4 40 3" xfId="6286"/>
    <cellStyle name="40% - akcent 4 40 4" xfId="6287"/>
    <cellStyle name="40% - akcent 4 41" xfId="6288"/>
    <cellStyle name="40% - akcent 4 41 2" xfId="6289"/>
    <cellStyle name="40% - akcent 4 41 2 2" xfId="6290"/>
    <cellStyle name="40% - akcent 4 41 2 3" xfId="6291"/>
    <cellStyle name="40% - akcent 4 41 3" xfId="6292"/>
    <cellStyle name="40% - akcent 4 41 4" xfId="6293"/>
    <cellStyle name="40% - akcent 4 42" xfId="6294"/>
    <cellStyle name="40% - akcent 4 42 2" xfId="6295"/>
    <cellStyle name="40% - akcent 4 42 2 2" xfId="6296"/>
    <cellStyle name="40% - akcent 4 42 2 3" xfId="6297"/>
    <cellStyle name="40% - akcent 4 42 3" xfId="6298"/>
    <cellStyle name="40% - akcent 4 42 4" xfId="6299"/>
    <cellStyle name="40% - akcent 4 43" xfId="6300"/>
    <cellStyle name="40% - akcent 4 43 2" xfId="6301"/>
    <cellStyle name="40% - akcent 4 43 2 2" xfId="6302"/>
    <cellStyle name="40% - akcent 4 43 2 3" xfId="6303"/>
    <cellStyle name="40% - akcent 4 43 3" xfId="6304"/>
    <cellStyle name="40% - akcent 4 43 4" xfId="6305"/>
    <cellStyle name="40% - akcent 4 44" xfId="6306"/>
    <cellStyle name="40% - akcent 4 44 2" xfId="6307"/>
    <cellStyle name="40% - akcent 4 44 2 2" xfId="6308"/>
    <cellStyle name="40% - akcent 4 44 2 3" xfId="6309"/>
    <cellStyle name="40% - akcent 4 44 3" xfId="6310"/>
    <cellStyle name="40% - akcent 4 44 4" xfId="6311"/>
    <cellStyle name="40% - akcent 4 45" xfId="6312"/>
    <cellStyle name="40% - akcent 4 45 2" xfId="6313"/>
    <cellStyle name="40% - akcent 4 45 2 2" xfId="6314"/>
    <cellStyle name="40% - akcent 4 45 2 3" xfId="6315"/>
    <cellStyle name="40% - akcent 4 45 3" xfId="6316"/>
    <cellStyle name="40% - akcent 4 45 4" xfId="6317"/>
    <cellStyle name="40% - akcent 4 46" xfId="6318"/>
    <cellStyle name="40% - akcent 4 46 2" xfId="6319"/>
    <cellStyle name="40% - akcent 4 46 2 2" xfId="6320"/>
    <cellStyle name="40% - akcent 4 46 2 3" xfId="6321"/>
    <cellStyle name="40% - akcent 4 46 3" xfId="6322"/>
    <cellStyle name="40% - akcent 4 46 4" xfId="6323"/>
    <cellStyle name="40% - akcent 4 47" xfId="6324"/>
    <cellStyle name="40% - akcent 4 47 2" xfId="6325"/>
    <cellStyle name="40% - akcent 4 47 2 2" xfId="6326"/>
    <cellStyle name="40% - akcent 4 47 2 3" xfId="6327"/>
    <cellStyle name="40% - akcent 4 47 3" xfId="6328"/>
    <cellStyle name="40% - akcent 4 47 4" xfId="6329"/>
    <cellStyle name="40% - akcent 4 48" xfId="6330"/>
    <cellStyle name="40% - akcent 4 48 2" xfId="6331"/>
    <cellStyle name="40% - akcent 4 48 2 2" xfId="6332"/>
    <cellStyle name="40% - akcent 4 48 2 3" xfId="6333"/>
    <cellStyle name="40% - akcent 4 48 3" xfId="6334"/>
    <cellStyle name="40% - akcent 4 48 4" xfId="6335"/>
    <cellStyle name="40% - akcent 4 49" xfId="6336"/>
    <cellStyle name="40% - akcent 4 49 2" xfId="6337"/>
    <cellStyle name="40% - akcent 4 49 2 2" xfId="6338"/>
    <cellStyle name="40% - akcent 4 49 2 3" xfId="6339"/>
    <cellStyle name="40% - akcent 4 49 3" xfId="6340"/>
    <cellStyle name="40% - akcent 4 49 4" xfId="6341"/>
    <cellStyle name="40% - akcent 4 5" xfId="6342"/>
    <cellStyle name="40% - akcent 4 5 2" xfId="6343"/>
    <cellStyle name="40% - akcent 4 5 2 2" xfId="6344"/>
    <cellStyle name="40% - akcent 4 5 2 2 2" xfId="6345"/>
    <cellStyle name="40% - akcent 4 5 2 2 3" xfId="6346"/>
    <cellStyle name="40% - akcent 4 5 2 3" xfId="6347"/>
    <cellStyle name="40% - akcent 4 5 2 4" xfId="6348"/>
    <cellStyle name="40% - akcent 4 5 3" xfId="6349"/>
    <cellStyle name="40% - akcent 4 5 3 2" xfId="6350"/>
    <cellStyle name="40% - akcent 4 5 3 2 2" xfId="6351"/>
    <cellStyle name="40% - akcent 4 5 3 2 3" xfId="6352"/>
    <cellStyle name="40% - akcent 4 5 3 3" xfId="6353"/>
    <cellStyle name="40% - akcent 4 5 3 4" xfId="6354"/>
    <cellStyle name="40% - akcent 4 5 4" xfId="6355"/>
    <cellStyle name="40% - akcent 4 5 5" xfId="6356"/>
    <cellStyle name="40% - akcent 4 5 6" xfId="6357"/>
    <cellStyle name="40% - akcent 4 5 6 2" xfId="6358"/>
    <cellStyle name="40% - akcent 4 5 6 3" xfId="6359"/>
    <cellStyle name="40% - akcent 4 5 7" xfId="6360"/>
    <cellStyle name="40% - akcent 4 5 8" xfId="6361"/>
    <cellStyle name="40% - akcent 4 50" xfId="6362"/>
    <cellStyle name="40% - akcent 4 50 2" xfId="6363"/>
    <cellStyle name="40% - akcent 4 50 2 2" xfId="6364"/>
    <cellStyle name="40% - akcent 4 50 2 3" xfId="6365"/>
    <cellStyle name="40% - akcent 4 50 3" xfId="6366"/>
    <cellStyle name="40% - akcent 4 50 4" xfId="6367"/>
    <cellStyle name="40% - akcent 4 51" xfId="6368"/>
    <cellStyle name="40% - akcent 4 51 2" xfId="6369"/>
    <cellStyle name="40% - akcent 4 51 2 2" xfId="6370"/>
    <cellStyle name="40% - akcent 4 51 2 3" xfId="6371"/>
    <cellStyle name="40% - akcent 4 51 3" xfId="6372"/>
    <cellStyle name="40% - akcent 4 51 4" xfId="6373"/>
    <cellStyle name="40% - akcent 4 52" xfId="6374"/>
    <cellStyle name="40% - akcent 4 52 2" xfId="6375"/>
    <cellStyle name="40% - akcent 4 52 2 2" xfId="6376"/>
    <cellStyle name="40% - akcent 4 52 2 3" xfId="6377"/>
    <cellStyle name="40% - akcent 4 52 3" xfId="6378"/>
    <cellStyle name="40% - akcent 4 52 4" xfId="6379"/>
    <cellStyle name="40% - akcent 4 53" xfId="6380"/>
    <cellStyle name="40% - akcent 4 53 2" xfId="6381"/>
    <cellStyle name="40% - akcent 4 53 2 2" xfId="6382"/>
    <cellStyle name="40% - akcent 4 53 2 3" xfId="6383"/>
    <cellStyle name="40% - akcent 4 53 3" xfId="6384"/>
    <cellStyle name="40% - akcent 4 53 4" xfId="6385"/>
    <cellStyle name="40% - akcent 4 54" xfId="6386"/>
    <cellStyle name="40% - akcent 4 54 2" xfId="6387"/>
    <cellStyle name="40% - akcent 4 54 2 2" xfId="6388"/>
    <cellStyle name="40% - akcent 4 54 2 3" xfId="6389"/>
    <cellStyle name="40% - akcent 4 54 3" xfId="6390"/>
    <cellStyle name="40% - akcent 4 54 4" xfId="6391"/>
    <cellStyle name="40% - akcent 4 55" xfId="6392"/>
    <cellStyle name="40% - akcent 4 55 2" xfId="6393"/>
    <cellStyle name="40% - akcent 4 55 2 2" xfId="6394"/>
    <cellStyle name="40% - akcent 4 55 2 3" xfId="6395"/>
    <cellStyle name="40% - akcent 4 55 3" xfId="6396"/>
    <cellStyle name="40% - akcent 4 55 4" xfId="6397"/>
    <cellStyle name="40% - akcent 4 56" xfId="6398"/>
    <cellStyle name="40% - akcent 4 56 2" xfId="6399"/>
    <cellStyle name="40% - akcent 4 56 2 2" xfId="6400"/>
    <cellStyle name="40% - akcent 4 56 2 3" xfId="6401"/>
    <cellStyle name="40% - akcent 4 56 3" xfId="6402"/>
    <cellStyle name="40% - akcent 4 56 4" xfId="6403"/>
    <cellStyle name="40% - akcent 4 57" xfId="6404"/>
    <cellStyle name="40% - akcent 4 57 2" xfId="6405"/>
    <cellStyle name="40% - akcent 4 57 2 2" xfId="6406"/>
    <cellStyle name="40% - akcent 4 57 2 3" xfId="6407"/>
    <cellStyle name="40% - akcent 4 57 3" xfId="6408"/>
    <cellStyle name="40% - akcent 4 57 4" xfId="6409"/>
    <cellStyle name="40% - akcent 4 58" xfId="6410"/>
    <cellStyle name="40% - akcent 4 58 2" xfId="6411"/>
    <cellStyle name="40% - akcent 4 58 2 2" xfId="6412"/>
    <cellStyle name="40% - akcent 4 58 2 3" xfId="6413"/>
    <cellStyle name="40% - akcent 4 58 3" xfId="6414"/>
    <cellStyle name="40% - akcent 4 58 4" xfId="6415"/>
    <cellStyle name="40% - akcent 4 59" xfId="6416"/>
    <cellStyle name="40% - akcent 4 59 2" xfId="6417"/>
    <cellStyle name="40% - akcent 4 59 2 2" xfId="6418"/>
    <cellStyle name="40% - akcent 4 59 2 3" xfId="6419"/>
    <cellStyle name="40% - akcent 4 59 3" xfId="6420"/>
    <cellStyle name="40% - akcent 4 59 4" xfId="6421"/>
    <cellStyle name="40% - akcent 4 6" xfId="6422"/>
    <cellStyle name="40% - akcent 4 6 2" xfId="6423"/>
    <cellStyle name="40% - akcent 4 6 2 2" xfId="6424"/>
    <cellStyle name="40% - akcent 4 6 2 2 2" xfId="6425"/>
    <cellStyle name="40% - akcent 4 6 2 2 3" xfId="6426"/>
    <cellStyle name="40% - akcent 4 6 2 3" xfId="6427"/>
    <cellStyle name="40% - akcent 4 6 2 4" xfId="6428"/>
    <cellStyle name="40% - akcent 4 6 3" xfId="6429"/>
    <cellStyle name="40% - akcent 4 6 3 2" xfId="6430"/>
    <cellStyle name="40% - akcent 4 6 3 2 2" xfId="6431"/>
    <cellStyle name="40% - akcent 4 6 3 2 3" xfId="6432"/>
    <cellStyle name="40% - akcent 4 6 3 3" xfId="6433"/>
    <cellStyle name="40% - akcent 4 6 3 4" xfId="6434"/>
    <cellStyle name="40% - akcent 4 6 4" xfId="6435"/>
    <cellStyle name="40% - akcent 4 6 5" xfId="6436"/>
    <cellStyle name="40% - akcent 4 6 6" xfId="6437"/>
    <cellStyle name="40% - akcent 4 6 6 2" xfId="6438"/>
    <cellStyle name="40% - akcent 4 6 6 3" xfId="6439"/>
    <cellStyle name="40% - akcent 4 6 7" xfId="6440"/>
    <cellStyle name="40% - akcent 4 6 8" xfId="6441"/>
    <cellStyle name="40% - akcent 4 60" xfId="6442"/>
    <cellStyle name="40% - akcent 4 60 2" xfId="6443"/>
    <cellStyle name="40% - akcent 4 60 2 2" xfId="6444"/>
    <cellStyle name="40% - akcent 4 60 2 3" xfId="6445"/>
    <cellStyle name="40% - akcent 4 60 3" xfId="6446"/>
    <cellStyle name="40% - akcent 4 60 4" xfId="6447"/>
    <cellStyle name="40% - akcent 4 61" xfId="6448"/>
    <cellStyle name="40% - akcent 4 61 2" xfId="6449"/>
    <cellStyle name="40% - akcent 4 61 2 2" xfId="6450"/>
    <cellStyle name="40% - akcent 4 61 2 3" xfId="6451"/>
    <cellStyle name="40% - akcent 4 61 3" xfId="6452"/>
    <cellStyle name="40% - akcent 4 61 4" xfId="6453"/>
    <cellStyle name="40% - akcent 4 62" xfId="6454"/>
    <cellStyle name="40% - akcent 4 62 2" xfId="6455"/>
    <cellStyle name="40% - akcent 4 62 2 2" xfId="6456"/>
    <cellStyle name="40% - akcent 4 62 2 3" xfId="6457"/>
    <cellStyle name="40% - akcent 4 62 3" xfId="6458"/>
    <cellStyle name="40% - akcent 4 62 4" xfId="6459"/>
    <cellStyle name="40% - akcent 4 63" xfId="6460"/>
    <cellStyle name="40% - akcent 4 63 2" xfId="6461"/>
    <cellStyle name="40% - akcent 4 63 2 2" xfId="6462"/>
    <cellStyle name="40% - akcent 4 63 2 3" xfId="6463"/>
    <cellStyle name="40% - akcent 4 63 3" xfId="6464"/>
    <cellStyle name="40% - akcent 4 63 4" xfId="6465"/>
    <cellStyle name="40% - akcent 4 64" xfId="6466"/>
    <cellStyle name="40% - akcent 4 64 2" xfId="6467"/>
    <cellStyle name="40% - akcent 4 64 2 2" xfId="6468"/>
    <cellStyle name="40% - akcent 4 64 2 3" xfId="6469"/>
    <cellStyle name="40% - akcent 4 64 3" xfId="6470"/>
    <cellStyle name="40% - akcent 4 64 4" xfId="6471"/>
    <cellStyle name="40% - akcent 4 65" xfId="6472"/>
    <cellStyle name="40% - akcent 4 65 2" xfId="6473"/>
    <cellStyle name="40% - akcent 4 65 2 2" xfId="6474"/>
    <cellStyle name="40% - akcent 4 65 2 3" xfId="6475"/>
    <cellStyle name="40% - akcent 4 65 3" xfId="6476"/>
    <cellStyle name="40% - akcent 4 65 4" xfId="6477"/>
    <cellStyle name="40% - akcent 4 66" xfId="6478"/>
    <cellStyle name="40% - akcent 4 66 2" xfId="6479"/>
    <cellStyle name="40% - akcent 4 66 2 2" xfId="6480"/>
    <cellStyle name="40% - akcent 4 66 2 3" xfId="6481"/>
    <cellStyle name="40% - akcent 4 66 3" xfId="6482"/>
    <cellStyle name="40% - akcent 4 66 4" xfId="6483"/>
    <cellStyle name="40% - akcent 4 67" xfId="6484"/>
    <cellStyle name="40% - akcent 4 67 2" xfId="6485"/>
    <cellStyle name="40% - akcent 4 67 2 2" xfId="6486"/>
    <cellStyle name="40% - akcent 4 67 2 3" xfId="6487"/>
    <cellStyle name="40% - akcent 4 67 3" xfId="6488"/>
    <cellStyle name="40% - akcent 4 67 4" xfId="6489"/>
    <cellStyle name="40% - akcent 4 68" xfId="6490"/>
    <cellStyle name="40% - akcent 4 68 2" xfId="6491"/>
    <cellStyle name="40% - akcent 4 68 2 2" xfId="6492"/>
    <cellStyle name="40% - akcent 4 68 2 3" xfId="6493"/>
    <cellStyle name="40% - akcent 4 68 3" xfId="6494"/>
    <cellStyle name="40% - akcent 4 68 4" xfId="6495"/>
    <cellStyle name="40% - akcent 4 69" xfId="6496"/>
    <cellStyle name="40% - akcent 4 69 2" xfId="6497"/>
    <cellStyle name="40% - akcent 4 69 2 2" xfId="6498"/>
    <cellStyle name="40% - akcent 4 69 2 3" xfId="6499"/>
    <cellStyle name="40% - akcent 4 69 3" xfId="6500"/>
    <cellStyle name="40% - akcent 4 69 4" xfId="6501"/>
    <cellStyle name="40% - akcent 4 7" xfId="6502"/>
    <cellStyle name="40% - akcent 4 7 2" xfId="6503"/>
    <cellStyle name="40% - akcent 4 7 2 2" xfId="6504"/>
    <cellStyle name="40% - akcent 4 7 2 2 2" xfId="6505"/>
    <cellStyle name="40% - akcent 4 7 2 2 3" xfId="6506"/>
    <cellStyle name="40% - akcent 4 7 2 3" xfId="6507"/>
    <cellStyle name="40% - akcent 4 7 2 4" xfId="6508"/>
    <cellStyle name="40% - akcent 4 7 3" xfId="6509"/>
    <cellStyle name="40% - akcent 4 7 3 2" xfId="6510"/>
    <cellStyle name="40% - akcent 4 7 3 2 2" xfId="6511"/>
    <cellStyle name="40% - akcent 4 7 3 2 3" xfId="6512"/>
    <cellStyle name="40% - akcent 4 7 3 3" xfId="6513"/>
    <cellStyle name="40% - akcent 4 7 3 4" xfId="6514"/>
    <cellStyle name="40% - akcent 4 7 4" xfId="6515"/>
    <cellStyle name="40% - akcent 4 7 5" xfId="6516"/>
    <cellStyle name="40% - akcent 4 7 6" xfId="6517"/>
    <cellStyle name="40% - akcent 4 7 6 2" xfId="6518"/>
    <cellStyle name="40% - akcent 4 7 6 3" xfId="6519"/>
    <cellStyle name="40% - akcent 4 7 7" xfId="6520"/>
    <cellStyle name="40% - akcent 4 7 8" xfId="6521"/>
    <cellStyle name="40% - akcent 4 70" xfId="6522"/>
    <cellStyle name="40% - akcent 4 70 2" xfId="6523"/>
    <cellStyle name="40% - akcent 4 70 2 2" xfId="6524"/>
    <cellStyle name="40% - akcent 4 70 2 3" xfId="6525"/>
    <cellStyle name="40% - akcent 4 70 3" xfId="6526"/>
    <cellStyle name="40% - akcent 4 70 4" xfId="6527"/>
    <cellStyle name="40% - akcent 4 71" xfId="6528"/>
    <cellStyle name="40% - akcent 4 71 2" xfId="6529"/>
    <cellStyle name="40% - akcent 4 71 2 2" xfId="6530"/>
    <cellStyle name="40% - akcent 4 71 2 3" xfId="6531"/>
    <cellStyle name="40% - akcent 4 71 3" xfId="6532"/>
    <cellStyle name="40% - akcent 4 71 4" xfId="6533"/>
    <cellStyle name="40% - akcent 4 72" xfId="6534"/>
    <cellStyle name="40% - akcent 4 72 2" xfId="6535"/>
    <cellStyle name="40% - akcent 4 72 2 2" xfId="6536"/>
    <cellStyle name="40% - akcent 4 72 2 3" xfId="6537"/>
    <cellStyle name="40% - akcent 4 72 3" xfId="6538"/>
    <cellStyle name="40% - akcent 4 72 4" xfId="6539"/>
    <cellStyle name="40% - akcent 4 73" xfId="6540"/>
    <cellStyle name="40% - akcent 4 8" xfId="6541"/>
    <cellStyle name="40% - akcent 4 8 2" xfId="6542"/>
    <cellStyle name="40% - akcent 4 8 2 2" xfId="6543"/>
    <cellStyle name="40% - akcent 4 8 2 2 2" xfId="6544"/>
    <cellStyle name="40% - akcent 4 8 2 2 3" xfId="6545"/>
    <cellStyle name="40% - akcent 4 8 2 3" xfId="6546"/>
    <cellStyle name="40% - akcent 4 8 2 4" xfId="6547"/>
    <cellStyle name="40% - akcent 4 8 3" xfId="6548"/>
    <cellStyle name="40% - akcent 4 8 3 2" xfId="6549"/>
    <cellStyle name="40% - akcent 4 8 3 2 2" xfId="6550"/>
    <cellStyle name="40% - akcent 4 8 3 2 3" xfId="6551"/>
    <cellStyle name="40% - akcent 4 8 3 3" xfId="6552"/>
    <cellStyle name="40% - akcent 4 8 3 4" xfId="6553"/>
    <cellStyle name="40% - akcent 4 8 4" xfId="6554"/>
    <cellStyle name="40% - akcent 4 8 5" xfId="6555"/>
    <cellStyle name="40% - akcent 4 8 6" xfId="6556"/>
    <cellStyle name="40% - akcent 4 8 6 2" xfId="6557"/>
    <cellStyle name="40% - akcent 4 8 6 3" xfId="6558"/>
    <cellStyle name="40% - akcent 4 8 7" xfId="6559"/>
    <cellStyle name="40% - akcent 4 8 8" xfId="6560"/>
    <cellStyle name="40% - akcent 4 9" xfId="6561"/>
    <cellStyle name="40% - akcent 4 9 2" xfId="6562"/>
    <cellStyle name="40% - akcent 4 9 2 2" xfId="6563"/>
    <cellStyle name="40% - akcent 4 9 2 2 2" xfId="6564"/>
    <cellStyle name="40% - akcent 4 9 2 2 3" xfId="6565"/>
    <cellStyle name="40% - akcent 4 9 2 3" xfId="6566"/>
    <cellStyle name="40% - akcent 4 9 2 4" xfId="6567"/>
    <cellStyle name="40% - akcent 4 9 3" xfId="6568"/>
    <cellStyle name="40% - akcent 4 9 3 2" xfId="6569"/>
    <cellStyle name="40% - akcent 4 9 3 2 2" xfId="6570"/>
    <cellStyle name="40% - akcent 4 9 3 2 3" xfId="6571"/>
    <cellStyle name="40% - akcent 4 9 3 3" xfId="6572"/>
    <cellStyle name="40% - akcent 4 9 3 4" xfId="6573"/>
    <cellStyle name="40% - akcent 4 9 4" xfId="6574"/>
    <cellStyle name="40% - akcent 4 9 5" xfId="6575"/>
    <cellStyle name="40% - akcent 4 9 6" xfId="6576"/>
    <cellStyle name="40% - akcent 4 9 6 2" xfId="6577"/>
    <cellStyle name="40% - akcent 4 9 6 3" xfId="6578"/>
    <cellStyle name="40% - akcent 4 9 7" xfId="6579"/>
    <cellStyle name="40% - akcent 4 9 8" xfId="6580"/>
    <cellStyle name="40% - akcent 5 10" xfId="6581"/>
    <cellStyle name="40% - akcent 5 10 2" xfId="6582"/>
    <cellStyle name="40% - akcent 5 10 2 2" xfId="6583"/>
    <cellStyle name="40% - akcent 5 10 2 2 2" xfId="6584"/>
    <cellStyle name="40% - akcent 5 10 2 2 3" xfId="6585"/>
    <cellStyle name="40% - akcent 5 10 2 3" xfId="6586"/>
    <cellStyle name="40% - akcent 5 10 2 4" xfId="6587"/>
    <cellStyle name="40% - akcent 5 10 3" xfId="6588"/>
    <cellStyle name="40% - akcent 5 10 3 2" xfId="6589"/>
    <cellStyle name="40% - akcent 5 10 3 2 2" xfId="6590"/>
    <cellStyle name="40% - akcent 5 10 3 2 3" xfId="6591"/>
    <cellStyle name="40% - akcent 5 10 3 3" xfId="6592"/>
    <cellStyle name="40% - akcent 5 10 3 4" xfId="6593"/>
    <cellStyle name="40% - akcent 5 10 4" xfId="6594"/>
    <cellStyle name="40% - akcent 5 10 5" xfId="6595"/>
    <cellStyle name="40% - akcent 5 10 6" xfId="6596"/>
    <cellStyle name="40% - akcent 5 10 6 2" xfId="6597"/>
    <cellStyle name="40% - akcent 5 10 6 3" xfId="6598"/>
    <cellStyle name="40% - akcent 5 10 7" xfId="6599"/>
    <cellStyle name="40% - akcent 5 10 8" xfId="6600"/>
    <cellStyle name="40% - akcent 5 11" xfId="6601"/>
    <cellStyle name="40% - akcent 5 11 2" xfId="6602"/>
    <cellStyle name="40% - akcent 5 11 2 2" xfId="6603"/>
    <cellStyle name="40% - akcent 5 11 2 2 2" xfId="6604"/>
    <cellStyle name="40% - akcent 5 11 2 2 3" xfId="6605"/>
    <cellStyle name="40% - akcent 5 11 2 3" xfId="6606"/>
    <cellStyle name="40% - akcent 5 11 2 4" xfId="6607"/>
    <cellStyle name="40% - akcent 5 11 3" xfId="6608"/>
    <cellStyle name="40% - akcent 5 11 3 2" xfId="6609"/>
    <cellStyle name="40% - akcent 5 11 3 2 2" xfId="6610"/>
    <cellStyle name="40% - akcent 5 11 3 2 3" xfId="6611"/>
    <cellStyle name="40% - akcent 5 11 3 3" xfId="6612"/>
    <cellStyle name="40% - akcent 5 11 3 4" xfId="6613"/>
    <cellStyle name="40% - akcent 5 11 4" xfId="6614"/>
    <cellStyle name="40% - akcent 5 11 5" xfId="6615"/>
    <cellStyle name="40% - akcent 5 11 6" xfId="6616"/>
    <cellStyle name="40% - akcent 5 11 6 2" xfId="6617"/>
    <cellStyle name="40% - akcent 5 11 6 3" xfId="6618"/>
    <cellStyle name="40% - akcent 5 11 7" xfId="6619"/>
    <cellStyle name="40% - akcent 5 11 8" xfId="6620"/>
    <cellStyle name="40% - akcent 5 12" xfId="6621"/>
    <cellStyle name="40% - akcent 5 12 2" xfId="6622"/>
    <cellStyle name="40% - akcent 5 12 2 2" xfId="6623"/>
    <cellStyle name="40% - akcent 5 12 2 2 2" xfId="6624"/>
    <cellStyle name="40% - akcent 5 12 2 2 3" xfId="6625"/>
    <cellStyle name="40% - akcent 5 12 2 3" xfId="6626"/>
    <cellStyle name="40% - akcent 5 12 2 4" xfId="6627"/>
    <cellStyle name="40% - akcent 5 12 3" xfId="6628"/>
    <cellStyle name="40% - akcent 5 12 3 2" xfId="6629"/>
    <cellStyle name="40% - akcent 5 12 3 2 2" xfId="6630"/>
    <cellStyle name="40% - akcent 5 12 3 2 3" xfId="6631"/>
    <cellStyle name="40% - akcent 5 12 3 3" xfId="6632"/>
    <cellStyle name="40% - akcent 5 12 3 4" xfId="6633"/>
    <cellStyle name="40% - akcent 5 12 4" xfId="6634"/>
    <cellStyle name="40% - akcent 5 12 5" xfId="6635"/>
    <cellStyle name="40% - akcent 5 12 6" xfId="6636"/>
    <cellStyle name="40% - akcent 5 12 6 2" xfId="6637"/>
    <cellStyle name="40% - akcent 5 12 6 3" xfId="6638"/>
    <cellStyle name="40% - akcent 5 12 7" xfId="6639"/>
    <cellStyle name="40% - akcent 5 12 8" xfId="6640"/>
    <cellStyle name="40% - akcent 5 13" xfId="6641"/>
    <cellStyle name="40% - akcent 5 13 2" xfId="6642"/>
    <cellStyle name="40% - akcent 5 13 2 2" xfId="6643"/>
    <cellStyle name="40% - akcent 5 13 2 2 2" xfId="6644"/>
    <cellStyle name="40% - akcent 5 13 2 2 3" xfId="6645"/>
    <cellStyle name="40% - akcent 5 13 2 3" xfId="6646"/>
    <cellStyle name="40% - akcent 5 13 2 4" xfId="6647"/>
    <cellStyle name="40% - akcent 5 13 3" xfId="6648"/>
    <cellStyle name="40% - akcent 5 13 3 2" xfId="6649"/>
    <cellStyle name="40% - akcent 5 13 3 2 2" xfId="6650"/>
    <cellStyle name="40% - akcent 5 13 3 2 3" xfId="6651"/>
    <cellStyle name="40% - akcent 5 13 3 3" xfId="6652"/>
    <cellStyle name="40% - akcent 5 13 3 4" xfId="6653"/>
    <cellStyle name="40% - akcent 5 13 4" xfId="6654"/>
    <cellStyle name="40% - akcent 5 13 5" xfId="6655"/>
    <cellStyle name="40% - akcent 5 13 6" xfId="6656"/>
    <cellStyle name="40% - akcent 5 13 6 2" xfId="6657"/>
    <cellStyle name="40% - akcent 5 13 6 3" xfId="6658"/>
    <cellStyle name="40% - akcent 5 13 7" xfId="6659"/>
    <cellStyle name="40% - akcent 5 13 8" xfId="6660"/>
    <cellStyle name="40% - akcent 5 14" xfId="6661"/>
    <cellStyle name="40% - akcent 5 14 2" xfId="6662"/>
    <cellStyle name="40% - akcent 5 14 2 2" xfId="6663"/>
    <cellStyle name="40% - akcent 5 14 2 2 2" xfId="6664"/>
    <cellStyle name="40% - akcent 5 14 2 2 3" xfId="6665"/>
    <cellStyle name="40% - akcent 5 14 2 3" xfId="6666"/>
    <cellStyle name="40% - akcent 5 14 2 4" xfId="6667"/>
    <cellStyle name="40% - akcent 5 14 3" xfId="6668"/>
    <cellStyle name="40% - akcent 5 14 3 2" xfId="6669"/>
    <cellStyle name="40% - akcent 5 14 3 2 2" xfId="6670"/>
    <cellStyle name="40% - akcent 5 14 3 2 3" xfId="6671"/>
    <cellStyle name="40% - akcent 5 14 3 3" xfId="6672"/>
    <cellStyle name="40% - akcent 5 14 3 4" xfId="6673"/>
    <cellStyle name="40% - akcent 5 14 4" xfId="6674"/>
    <cellStyle name="40% - akcent 5 14 5" xfId="6675"/>
    <cellStyle name="40% - akcent 5 14 6" xfId="6676"/>
    <cellStyle name="40% - akcent 5 14 6 2" xfId="6677"/>
    <cellStyle name="40% - akcent 5 14 6 3" xfId="6678"/>
    <cellStyle name="40% - akcent 5 14 7" xfId="6679"/>
    <cellStyle name="40% - akcent 5 14 8" xfId="6680"/>
    <cellStyle name="40% - akcent 5 15" xfId="6681"/>
    <cellStyle name="40% - akcent 5 15 2" xfId="6682"/>
    <cellStyle name="40% - akcent 5 15 3" xfId="6683"/>
    <cellStyle name="40% - akcent 5 15 4" xfId="6684"/>
    <cellStyle name="40% - akcent 5 15 4 2" xfId="6685"/>
    <cellStyle name="40% - akcent 5 15 4 3" xfId="6686"/>
    <cellStyle name="40% - akcent 5 15 5" xfId="6687"/>
    <cellStyle name="40% - akcent 5 15 6" xfId="6688"/>
    <cellStyle name="40% - akcent 5 16" xfId="6689"/>
    <cellStyle name="40% - akcent 5 16 2" xfId="6690"/>
    <cellStyle name="40% - akcent 5 16 3" xfId="6691"/>
    <cellStyle name="40% - akcent 5 16 4" xfId="6692"/>
    <cellStyle name="40% - akcent 5 16 4 2" xfId="6693"/>
    <cellStyle name="40% - akcent 5 16 4 3" xfId="6694"/>
    <cellStyle name="40% - akcent 5 16 5" xfId="6695"/>
    <cellStyle name="40% - akcent 5 16 6" xfId="6696"/>
    <cellStyle name="40% - akcent 5 17" xfId="6697"/>
    <cellStyle name="40% - akcent 5 17 2" xfId="6698"/>
    <cellStyle name="40% - akcent 5 17 3" xfId="6699"/>
    <cellStyle name="40% - akcent 5 17 4" xfId="6700"/>
    <cellStyle name="40% - akcent 5 17 4 2" xfId="6701"/>
    <cellStyle name="40% - akcent 5 17 4 3" xfId="6702"/>
    <cellStyle name="40% - akcent 5 17 5" xfId="6703"/>
    <cellStyle name="40% - akcent 5 17 6" xfId="6704"/>
    <cellStyle name="40% - akcent 5 18" xfId="6705"/>
    <cellStyle name="40% - akcent 5 18 2" xfId="6706"/>
    <cellStyle name="40% - akcent 5 18 3" xfId="6707"/>
    <cellStyle name="40% - akcent 5 18 4" xfId="6708"/>
    <cellStyle name="40% - akcent 5 18 4 2" xfId="6709"/>
    <cellStyle name="40% - akcent 5 18 4 3" xfId="6710"/>
    <cellStyle name="40% - akcent 5 18 5" xfId="6711"/>
    <cellStyle name="40% - akcent 5 18 6" xfId="6712"/>
    <cellStyle name="40% - akcent 5 19" xfId="6713"/>
    <cellStyle name="40% - akcent 5 19 2" xfId="6714"/>
    <cellStyle name="40% - akcent 5 19 3" xfId="6715"/>
    <cellStyle name="40% - akcent 5 19 4" xfId="6716"/>
    <cellStyle name="40% - akcent 5 19 4 2" xfId="6717"/>
    <cellStyle name="40% - akcent 5 19 4 3" xfId="6718"/>
    <cellStyle name="40% - akcent 5 19 5" xfId="6719"/>
    <cellStyle name="40% - akcent 5 19 6" xfId="6720"/>
    <cellStyle name="40% - akcent 5 2" xfId="6721"/>
    <cellStyle name="40% - akcent 5 2 10" xfId="6722"/>
    <cellStyle name="40% - akcent 5 2 11" xfId="6723"/>
    <cellStyle name="40% - akcent 5 2 11 2" xfId="6724"/>
    <cellStyle name="40% - akcent 5 2 11 3" xfId="6725"/>
    <cellStyle name="40% - akcent 5 2 12" xfId="6726"/>
    <cellStyle name="40% - akcent 5 2 13" xfId="6727"/>
    <cellStyle name="40% - akcent 5 2 2" xfId="6728"/>
    <cellStyle name="40% - akcent 5 2 2 2" xfId="6729"/>
    <cellStyle name="40% - akcent 5 2 2 2 2" xfId="6730"/>
    <cellStyle name="40% - akcent 5 2 2 2 2 2" xfId="6731"/>
    <cellStyle name="40% - akcent 5 2 2 2 2 3" xfId="6732"/>
    <cellStyle name="40% - akcent 5 2 2 2 3" xfId="6733"/>
    <cellStyle name="40% - akcent 5 2 2 2 4" xfId="6734"/>
    <cellStyle name="40% - akcent 5 2 2 3" xfId="6735"/>
    <cellStyle name="40% - akcent 5 2 2 3 2" xfId="6736"/>
    <cellStyle name="40% - akcent 5 2 2 3 2 2" xfId="6737"/>
    <cellStyle name="40% - akcent 5 2 2 3 2 3" xfId="6738"/>
    <cellStyle name="40% - akcent 5 2 2 3 3" xfId="6739"/>
    <cellStyle name="40% - akcent 5 2 2 3 4" xfId="6740"/>
    <cellStyle name="40% - akcent 5 2 3" xfId="6741"/>
    <cellStyle name="40% - akcent 5 2 4" xfId="6742"/>
    <cellStyle name="40% - akcent 5 2 5" xfId="6743"/>
    <cellStyle name="40% - akcent 5 2 6" xfId="6744"/>
    <cellStyle name="40% - akcent 5 2 7" xfId="6745"/>
    <cellStyle name="40% - akcent 5 2 8" xfId="6746"/>
    <cellStyle name="40% - akcent 5 2 9" xfId="6747"/>
    <cellStyle name="40% - akcent 5 20" xfId="6748"/>
    <cellStyle name="40% - akcent 5 20 2" xfId="6749"/>
    <cellStyle name="40% - akcent 5 20 3" xfId="6750"/>
    <cellStyle name="40% - akcent 5 20 4" xfId="6751"/>
    <cellStyle name="40% - akcent 5 20 4 2" xfId="6752"/>
    <cellStyle name="40% - akcent 5 20 4 3" xfId="6753"/>
    <cellStyle name="40% - akcent 5 20 5" xfId="6754"/>
    <cellStyle name="40% - akcent 5 20 6" xfId="6755"/>
    <cellStyle name="40% - akcent 5 21" xfId="6756"/>
    <cellStyle name="40% - akcent 5 21 2" xfId="6757"/>
    <cellStyle name="40% - akcent 5 21 3" xfId="6758"/>
    <cellStyle name="40% - akcent 5 21 4" xfId="6759"/>
    <cellStyle name="40% - akcent 5 21 4 2" xfId="6760"/>
    <cellStyle name="40% - akcent 5 21 4 3" xfId="6761"/>
    <cellStyle name="40% - akcent 5 21 5" xfId="6762"/>
    <cellStyle name="40% - akcent 5 21 6" xfId="6763"/>
    <cellStyle name="40% - akcent 5 22" xfId="6764"/>
    <cellStyle name="40% - akcent 5 22 2" xfId="6765"/>
    <cellStyle name="40% - akcent 5 22 3" xfId="6766"/>
    <cellStyle name="40% - akcent 5 22 4" xfId="6767"/>
    <cellStyle name="40% - akcent 5 22 4 2" xfId="6768"/>
    <cellStyle name="40% - akcent 5 22 4 3" xfId="6769"/>
    <cellStyle name="40% - akcent 5 22 5" xfId="6770"/>
    <cellStyle name="40% - akcent 5 22 6" xfId="6771"/>
    <cellStyle name="40% - akcent 5 23" xfId="6772"/>
    <cellStyle name="40% - akcent 5 23 2" xfId="6773"/>
    <cellStyle name="40% - akcent 5 23 3" xfId="6774"/>
    <cellStyle name="40% - akcent 5 23 4" xfId="6775"/>
    <cellStyle name="40% - akcent 5 23 4 2" xfId="6776"/>
    <cellStyle name="40% - akcent 5 23 4 3" xfId="6777"/>
    <cellStyle name="40% - akcent 5 23 5" xfId="6778"/>
    <cellStyle name="40% - akcent 5 23 6" xfId="6779"/>
    <cellStyle name="40% - akcent 5 24" xfId="6780"/>
    <cellStyle name="40% - akcent 5 24 2" xfId="6781"/>
    <cellStyle name="40% - akcent 5 24 3" xfId="6782"/>
    <cellStyle name="40% - akcent 5 24 4" xfId="6783"/>
    <cellStyle name="40% - akcent 5 24 4 2" xfId="6784"/>
    <cellStyle name="40% - akcent 5 24 4 3" xfId="6785"/>
    <cellStyle name="40% - akcent 5 24 5" xfId="6786"/>
    <cellStyle name="40% - akcent 5 24 6" xfId="6787"/>
    <cellStyle name="40% - akcent 5 25" xfId="6788"/>
    <cellStyle name="40% - akcent 5 25 2" xfId="6789"/>
    <cellStyle name="40% - akcent 5 25 3" xfId="6790"/>
    <cellStyle name="40% - akcent 5 25 4" xfId="6791"/>
    <cellStyle name="40% - akcent 5 25 4 2" xfId="6792"/>
    <cellStyle name="40% - akcent 5 25 4 3" xfId="6793"/>
    <cellStyle name="40% - akcent 5 25 5" xfId="6794"/>
    <cellStyle name="40% - akcent 5 25 6" xfId="6795"/>
    <cellStyle name="40% - akcent 5 26" xfId="6796"/>
    <cellStyle name="40% - akcent 5 26 2" xfId="6797"/>
    <cellStyle name="40% - akcent 5 26 3" xfId="6798"/>
    <cellStyle name="40% - akcent 5 26 4" xfId="6799"/>
    <cellStyle name="40% - akcent 5 26 4 2" xfId="6800"/>
    <cellStyle name="40% - akcent 5 26 4 3" xfId="6801"/>
    <cellStyle name="40% - akcent 5 26 5" xfId="6802"/>
    <cellStyle name="40% - akcent 5 26 6" xfId="6803"/>
    <cellStyle name="40% - akcent 5 27" xfId="6804"/>
    <cellStyle name="40% - akcent 5 27 2" xfId="6805"/>
    <cellStyle name="40% - akcent 5 27 3" xfId="6806"/>
    <cellStyle name="40% - akcent 5 27 4" xfId="6807"/>
    <cellStyle name="40% - akcent 5 27 4 2" xfId="6808"/>
    <cellStyle name="40% - akcent 5 27 4 3" xfId="6809"/>
    <cellStyle name="40% - akcent 5 27 5" xfId="6810"/>
    <cellStyle name="40% - akcent 5 27 6" xfId="6811"/>
    <cellStyle name="40% - akcent 5 28" xfId="6812"/>
    <cellStyle name="40% - akcent 5 28 2" xfId="6813"/>
    <cellStyle name="40% - akcent 5 28 3" xfId="6814"/>
    <cellStyle name="40% - akcent 5 28 4" xfId="6815"/>
    <cellStyle name="40% - akcent 5 28 4 2" xfId="6816"/>
    <cellStyle name="40% - akcent 5 28 4 3" xfId="6817"/>
    <cellStyle name="40% - akcent 5 28 5" xfId="6818"/>
    <cellStyle name="40% - akcent 5 28 6" xfId="6819"/>
    <cellStyle name="40% - akcent 5 29" xfId="6820"/>
    <cellStyle name="40% - akcent 5 29 2" xfId="6821"/>
    <cellStyle name="40% - akcent 5 29 3" xfId="6822"/>
    <cellStyle name="40% - akcent 5 29 4" xfId="6823"/>
    <cellStyle name="40% - akcent 5 29 4 2" xfId="6824"/>
    <cellStyle name="40% - akcent 5 29 4 3" xfId="6825"/>
    <cellStyle name="40% - akcent 5 29 5" xfId="6826"/>
    <cellStyle name="40% - akcent 5 29 6" xfId="6827"/>
    <cellStyle name="40% - akcent 5 3" xfId="6828"/>
    <cellStyle name="40% - akcent 5 3 2" xfId="6829"/>
    <cellStyle name="40% - akcent 5 3 2 2" xfId="6830"/>
    <cellStyle name="40% - akcent 5 3 2 3" xfId="6831"/>
    <cellStyle name="40% - akcent 5 3 2 4" xfId="6832"/>
    <cellStyle name="40% - akcent 5 3 2 4 2" xfId="6833"/>
    <cellStyle name="40% - akcent 5 3 2 4 3" xfId="6834"/>
    <cellStyle name="40% - akcent 5 3 2 5" xfId="6835"/>
    <cellStyle name="40% - akcent 5 3 2 6" xfId="6836"/>
    <cellStyle name="40% - akcent 5 3 3" xfId="6837"/>
    <cellStyle name="40% - akcent 5 3 3 2" xfId="6838"/>
    <cellStyle name="40% - akcent 5 3 3 3" xfId="6839"/>
    <cellStyle name="40% - akcent 5 3 3 4" xfId="6840"/>
    <cellStyle name="40% - akcent 5 3 3 4 2" xfId="6841"/>
    <cellStyle name="40% - akcent 5 3 3 4 3" xfId="6842"/>
    <cellStyle name="40% - akcent 5 3 3 5" xfId="6843"/>
    <cellStyle name="40% - akcent 5 3 3 6" xfId="6844"/>
    <cellStyle name="40% - akcent 5 3 4" xfId="6845"/>
    <cellStyle name="40% - akcent 5 3 5" xfId="6846"/>
    <cellStyle name="40% - akcent 5 3 6" xfId="6847"/>
    <cellStyle name="40% - akcent 5 3 6 2" xfId="6848"/>
    <cellStyle name="40% - akcent 5 3 6 3" xfId="6849"/>
    <cellStyle name="40% - akcent 5 3 7" xfId="6850"/>
    <cellStyle name="40% - akcent 5 3 8" xfId="6851"/>
    <cellStyle name="40% - akcent 5 30" xfId="6852"/>
    <cellStyle name="40% - akcent 5 30 2" xfId="6853"/>
    <cellStyle name="40% - akcent 5 30 3" xfId="6854"/>
    <cellStyle name="40% - akcent 5 30 4" xfId="6855"/>
    <cellStyle name="40% - akcent 5 30 4 2" xfId="6856"/>
    <cellStyle name="40% - akcent 5 30 4 3" xfId="6857"/>
    <cellStyle name="40% - akcent 5 30 5" xfId="6858"/>
    <cellStyle name="40% - akcent 5 30 6" xfId="6859"/>
    <cellStyle name="40% - akcent 5 31" xfId="6860"/>
    <cellStyle name="40% - akcent 5 31 2" xfId="6861"/>
    <cellStyle name="40% - akcent 5 31 3" xfId="6862"/>
    <cellStyle name="40% - akcent 5 31 4" xfId="6863"/>
    <cellStyle name="40% - akcent 5 31 4 2" xfId="6864"/>
    <cellStyle name="40% - akcent 5 31 4 3" xfId="6865"/>
    <cellStyle name="40% - akcent 5 31 5" xfId="6866"/>
    <cellStyle name="40% - akcent 5 31 6" xfId="6867"/>
    <cellStyle name="40% - akcent 5 32" xfId="6868"/>
    <cellStyle name="40% - akcent 5 32 2" xfId="6869"/>
    <cellStyle name="40% - akcent 5 32 3" xfId="6870"/>
    <cellStyle name="40% - akcent 5 32 4" xfId="6871"/>
    <cellStyle name="40% - akcent 5 32 4 2" xfId="6872"/>
    <cellStyle name="40% - akcent 5 32 4 3" xfId="6873"/>
    <cellStyle name="40% - akcent 5 32 5" xfId="6874"/>
    <cellStyle name="40% - akcent 5 32 6" xfId="6875"/>
    <cellStyle name="40% - akcent 5 33" xfId="6876"/>
    <cellStyle name="40% - akcent 5 33 2" xfId="6877"/>
    <cellStyle name="40% - akcent 5 33 2 2" xfId="6878"/>
    <cellStyle name="40% - akcent 5 33 2 3" xfId="6879"/>
    <cellStyle name="40% - akcent 5 33 3" xfId="6880"/>
    <cellStyle name="40% - akcent 5 33 4" xfId="6881"/>
    <cellStyle name="40% - akcent 5 34" xfId="6882"/>
    <cellStyle name="40% - akcent 5 34 2" xfId="6883"/>
    <cellStyle name="40% - akcent 5 34 2 2" xfId="6884"/>
    <cellStyle name="40% - akcent 5 34 2 3" xfId="6885"/>
    <cellStyle name="40% - akcent 5 34 3" xfId="6886"/>
    <cellStyle name="40% - akcent 5 34 4" xfId="6887"/>
    <cellStyle name="40% - akcent 5 35" xfId="6888"/>
    <cellStyle name="40% - akcent 5 35 2" xfId="6889"/>
    <cellStyle name="40% - akcent 5 35 2 2" xfId="6890"/>
    <cellStyle name="40% - akcent 5 35 2 3" xfId="6891"/>
    <cellStyle name="40% - akcent 5 35 3" xfId="6892"/>
    <cellStyle name="40% - akcent 5 35 4" xfId="6893"/>
    <cellStyle name="40% - akcent 5 36" xfId="6894"/>
    <cellStyle name="40% - akcent 5 36 2" xfId="6895"/>
    <cellStyle name="40% - akcent 5 36 2 2" xfId="6896"/>
    <cellStyle name="40% - akcent 5 36 2 3" xfId="6897"/>
    <cellStyle name="40% - akcent 5 36 3" xfId="6898"/>
    <cellStyle name="40% - akcent 5 36 4" xfId="6899"/>
    <cellStyle name="40% - akcent 5 37" xfId="6900"/>
    <cellStyle name="40% - akcent 5 37 2" xfId="6901"/>
    <cellStyle name="40% - akcent 5 37 2 2" xfId="6902"/>
    <cellStyle name="40% - akcent 5 37 2 3" xfId="6903"/>
    <cellStyle name="40% - akcent 5 37 3" xfId="6904"/>
    <cellStyle name="40% - akcent 5 37 4" xfId="6905"/>
    <cellStyle name="40% - akcent 5 38" xfId="6906"/>
    <cellStyle name="40% - akcent 5 38 2" xfId="6907"/>
    <cellStyle name="40% - akcent 5 38 2 2" xfId="6908"/>
    <cellStyle name="40% - akcent 5 38 2 3" xfId="6909"/>
    <cellStyle name="40% - akcent 5 38 3" xfId="6910"/>
    <cellStyle name="40% - akcent 5 38 4" xfId="6911"/>
    <cellStyle name="40% - akcent 5 39" xfId="6912"/>
    <cellStyle name="40% - akcent 5 39 2" xfId="6913"/>
    <cellStyle name="40% - akcent 5 39 2 2" xfId="6914"/>
    <cellStyle name="40% - akcent 5 39 2 3" xfId="6915"/>
    <cellStyle name="40% - akcent 5 39 3" xfId="6916"/>
    <cellStyle name="40% - akcent 5 39 4" xfId="6917"/>
    <cellStyle name="40% - akcent 5 4" xfId="6918"/>
    <cellStyle name="40% - akcent 5 4 2" xfId="6919"/>
    <cellStyle name="40% - akcent 5 4 2 2" xfId="6920"/>
    <cellStyle name="40% - akcent 5 4 2 3" xfId="6921"/>
    <cellStyle name="40% - akcent 5 4 2 4" xfId="6922"/>
    <cellStyle name="40% - akcent 5 4 2 4 2" xfId="6923"/>
    <cellStyle name="40% - akcent 5 4 2 4 3" xfId="6924"/>
    <cellStyle name="40% - akcent 5 4 2 5" xfId="6925"/>
    <cellStyle name="40% - akcent 5 4 2 6" xfId="6926"/>
    <cellStyle name="40% - akcent 5 4 3" xfId="6927"/>
    <cellStyle name="40% - akcent 5 4 3 2" xfId="6928"/>
    <cellStyle name="40% - akcent 5 4 3 2 2" xfId="6929"/>
    <cellStyle name="40% - akcent 5 4 3 2 3" xfId="6930"/>
    <cellStyle name="40% - akcent 5 4 3 3" xfId="6931"/>
    <cellStyle name="40% - akcent 5 4 3 4" xfId="6932"/>
    <cellStyle name="40% - akcent 5 4 4" xfId="6933"/>
    <cellStyle name="40% - akcent 5 4 5" xfId="6934"/>
    <cellStyle name="40% - akcent 5 4 6" xfId="6935"/>
    <cellStyle name="40% - akcent 5 4 6 2" xfId="6936"/>
    <cellStyle name="40% - akcent 5 4 6 3" xfId="6937"/>
    <cellStyle name="40% - akcent 5 4 7" xfId="6938"/>
    <cellStyle name="40% - akcent 5 4 8" xfId="6939"/>
    <cellStyle name="40% - akcent 5 40" xfId="6940"/>
    <cellStyle name="40% - akcent 5 40 2" xfId="6941"/>
    <cellStyle name="40% - akcent 5 40 2 2" xfId="6942"/>
    <cellStyle name="40% - akcent 5 40 2 3" xfId="6943"/>
    <cellStyle name="40% - akcent 5 40 3" xfId="6944"/>
    <cellStyle name="40% - akcent 5 40 4" xfId="6945"/>
    <cellStyle name="40% - akcent 5 41" xfId="6946"/>
    <cellStyle name="40% - akcent 5 41 2" xfId="6947"/>
    <cellStyle name="40% - akcent 5 41 2 2" xfId="6948"/>
    <cellStyle name="40% - akcent 5 41 2 3" xfId="6949"/>
    <cellStyle name="40% - akcent 5 41 3" xfId="6950"/>
    <cellStyle name="40% - akcent 5 41 4" xfId="6951"/>
    <cellStyle name="40% - akcent 5 42" xfId="6952"/>
    <cellStyle name="40% - akcent 5 42 2" xfId="6953"/>
    <cellStyle name="40% - akcent 5 42 2 2" xfId="6954"/>
    <cellStyle name="40% - akcent 5 42 2 3" xfId="6955"/>
    <cellStyle name="40% - akcent 5 42 3" xfId="6956"/>
    <cellStyle name="40% - akcent 5 42 4" xfId="6957"/>
    <cellStyle name="40% - akcent 5 43" xfId="6958"/>
    <cellStyle name="40% - akcent 5 43 2" xfId="6959"/>
    <cellStyle name="40% - akcent 5 43 2 2" xfId="6960"/>
    <cellStyle name="40% - akcent 5 43 2 3" xfId="6961"/>
    <cellStyle name="40% - akcent 5 43 3" xfId="6962"/>
    <cellStyle name="40% - akcent 5 43 4" xfId="6963"/>
    <cellStyle name="40% - akcent 5 44" xfId="6964"/>
    <cellStyle name="40% - akcent 5 44 2" xfId="6965"/>
    <cellStyle name="40% - akcent 5 44 2 2" xfId="6966"/>
    <cellStyle name="40% - akcent 5 44 2 3" xfId="6967"/>
    <cellStyle name="40% - akcent 5 44 3" xfId="6968"/>
    <cellStyle name="40% - akcent 5 44 4" xfId="6969"/>
    <cellStyle name="40% - akcent 5 45" xfId="6970"/>
    <cellStyle name="40% - akcent 5 45 2" xfId="6971"/>
    <cellStyle name="40% - akcent 5 45 2 2" xfId="6972"/>
    <cellStyle name="40% - akcent 5 45 2 3" xfId="6973"/>
    <cellStyle name="40% - akcent 5 45 3" xfId="6974"/>
    <cellStyle name="40% - akcent 5 45 4" xfId="6975"/>
    <cellStyle name="40% - akcent 5 46" xfId="6976"/>
    <cellStyle name="40% - akcent 5 46 2" xfId="6977"/>
    <cellStyle name="40% - akcent 5 46 2 2" xfId="6978"/>
    <cellStyle name="40% - akcent 5 46 2 3" xfId="6979"/>
    <cellStyle name="40% - akcent 5 46 3" xfId="6980"/>
    <cellStyle name="40% - akcent 5 46 4" xfId="6981"/>
    <cellStyle name="40% - akcent 5 47" xfId="6982"/>
    <cellStyle name="40% - akcent 5 47 2" xfId="6983"/>
    <cellStyle name="40% - akcent 5 47 2 2" xfId="6984"/>
    <cellStyle name="40% - akcent 5 47 2 3" xfId="6985"/>
    <cellStyle name="40% - akcent 5 47 3" xfId="6986"/>
    <cellStyle name="40% - akcent 5 47 4" xfId="6987"/>
    <cellStyle name="40% - akcent 5 48" xfId="6988"/>
    <cellStyle name="40% - akcent 5 48 2" xfId="6989"/>
    <cellStyle name="40% - akcent 5 48 2 2" xfId="6990"/>
    <cellStyle name="40% - akcent 5 48 2 3" xfId="6991"/>
    <cellStyle name="40% - akcent 5 48 3" xfId="6992"/>
    <cellStyle name="40% - akcent 5 48 4" xfId="6993"/>
    <cellStyle name="40% - akcent 5 49" xfId="6994"/>
    <cellStyle name="40% - akcent 5 49 2" xfId="6995"/>
    <cellStyle name="40% - akcent 5 49 2 2" xfId="6996"/>
    <cellStyle name="40% - akcent 5 49 2 3" xfId="6997"/>
    <cellStyle name="40% - akcent 5 49 3" xfId="6998"/>
    <cellStyle name="40% - akcent 5 49 4" xfId="6999"/>
    <cellStyle name="40% - akcent 5 5" xfId="7000"/>
    <cellStyle name="40% - akcent 5 5 2" xfId="7001"/>
    <cellStyle name="40% - akcent 5 5 2 2" xfId="7002"/>
    <cellStyle name="40% - akcent 5 5 2 2 2" xfId="7003"/>
    <cellStyle name="40% - akcent 5 5 2 2 3" xfId="7004"/>
    <cellStyle name="40% - akcent 5 5 2 3" xfId="7005"/>
    <cellStyle name="40% - akcent 5 5 2 4" xfId="7006"/>
    <cellStyle name="40% - akcent 5 5 3" xfId="7007"/>
    <cellStyle name="40% - akcent 5 5 3 2" xfId="7008"/>
    <cellStyle name="40% - akcent 5 5 3 2 2" xfId="7009"/>
    <cellStyle name="40% - akcent 5 5 3 2 3" xfId="7010"/>
    <cellStyle name="40% - akcent 5 5 3 3" xfId="7011"/>
    <cellStyle name="40% - akcent 5 5 3 4" xfId="7012"/>
    <cellStyle name="40% - akcent 5 5 4" xfId="7013"/>
    <cellStyle name="40% - akcent 5 5 5" xfId="7014"/>
    <cellStyle name="40% - akcent 5 5 6" xfId="7015"/>
    <cellStyle name="40% - akcent 5 5 6 2" xfId="7016"/>
    <cellStyle name="40% - akcent 5 5 6 3" xfId="7017"/>
    <cellStyle name="40% - akcent 5 5 7" xfId="7018"/>
    <cellStyle name="40% - akcent 5 5 8" xfId="7019"/>
    <cellStyle name="40% - akcent 5 50" xfId="7020"/>
    <cellStyle name="40% - akcent 5 50 2" xfId="7021"/>
    <cellStyle name="40% - akcent 5 50 2 2" xfId="7022"/>
    <cellStyle name="40% - akcent 5 50 2 3" xfId="7023"/>
    <cellStyle name="40% - akcent 5 50 3" xfId="7024"/>
    <cellStyle name="40% - akcent 5 50 4" xfId="7025"/>
    <cellStyle name="40% - akcent 5 51" xfId="7026"/>
    <cellStyle name="40% - akcent 5 51 2" xfId="7027"/>
    <cellStyle name="40% - akcent 5 51 2 2" xfId="7028"/>
    <cellStyle name="40% - akcent 5 51 2 3" xfId="7029"/>
    <cellStyle name="40% - akcent 5 51 3" xfId="7030"/>
    <cellStyle name="40% - akcent 5 51 4" xfId="7031"/>
    <cellStyle name="40% - akcent 5 52" xfId="7032"/>
    <cellStyle name="40% - akcent 5 52 2" xfId="7033"/>
    <cellStyle name="40% - akcent 5 52 2 2" xfId="7034"/>
    <cellStyle name="40% - akcent 5 52 2 3" xfId="7035"/>
    <cellStyle name="40% - akcent 5 52 3" xfId="7036"/>
    <cellStyle name="40% - akcent 5 52 4" xfId="7037"/>
    <cellStyle name="40% - akcent 5 53" xfId="7038"/>
    <cellStyle name="40% - akcent 5 53 2" xfId="7039"/>
    <cellStyle name="40% - akcent 5 53 2 2" xfId="7040"/>
    <cellStyle name="40% - akcent 5 53 2 3" xfId="7041"/>
    <cellStyle name="40% - akcent 5 53 3" xfId="7042"/>
    <cellStyle name="40% - akcent 5 53 4" xfId="7043"/>
    <cellStyle name="40% - akcent 5 54" xfId="7044"/>
    <cellStyle name="40% - akcent 5 54 2" xfId="7045"/>
    <cellStyle name="40% - akcent 5 54 2 2" xfId="7046"/>
    <cellStyle name="40% - akcent 5 54 2 3" xfId="7047"/>
    <cellStyle name="40% - akcent 5 54 3" xfId="7048"/>
    <cellStyle name="40% - akcent 5 54 4" xfId="7049"/>
    <cellStyle name="40% - akcent 5 55" xfId="7050"/>
    <cellStyle name="40% - akcent 5 55 2" xfId="7051"/>
    <cellStyle name="40% - akcent 5 55 2 2" xfId="7052"/>
    <cellStyle name="40% - akcent 5 55 2 3" xfId="7053"/>
    <cellStyle name="40% - akcent 5 55 3" xfId="7054"/>
    <cellStyle name="40% - akcent 5 55 4" xfId="7055"/>
    <cellStyle name="40% - akcent 5 56" xfId="7056"/>
    <cellStyle name="40% - akcent 5 56 2" xfId="7057"/>
    <cellStyle name="40% - akcent 5 56 2 2" xfId="7058"/>
    <cellStyle name="40% - akcent 5 56 2 3" xfId="7059"/>
    <cellStyle name="40% - akcent 5 56 3" xfId="7060"/>
    <cellStyle name="40% - akcent 5 56 4" xfId="7061"/>
    <cellStyle name="40% - akcent 5 57" xfId="7062"/>
    <cellStyle name="40% - akcent 5 57 2" xfId="7063"/>
    <cellStyle name="40% - akcent 5 57 2 2" xfId="7064"/>
    <cellStyle name="40% - akcent 5 57 2 3" xfId="7065"/>
    <cellStyle name="40% - akcent 5 57 3" xfId="7066"/>
    <cellStyle name="40% - akcent 5 57 4" xfId="7067"/>
    <cellStyle name="40% - akcent 5 58" xfId="7068"/>
    <cellStyle name="40% - akcent 5 58 2" xfId="7069"/>
    <cellStyle name="40% - akcent 5 58 2 2" xfId="7070"/>
    <cellStyle name="40% - akcent 5 58 2 3" xfId="7071"/>
    <cellStyle name="40% - akcent 5 58 3" xfId="7072"/>
    <cellStyle name="40% - akcent 5 58 4" xfId="7073"/>
    <cellStyle name="40% - akcent 5 59" xfId="7074"/>
    <cellStyle name="40% - akcent 5 59 2" xfId="7075"/>
    <cellStyle name="40% - akcent 5 59 2 2" xfId="7076"/>
    <cellStyle name="40% - akcent 5 59 2 3" xfId="7077"/>
    <cellStyle name="40% - akcent 5 59 3" xfId="7078"/>
    <cellStyle name="40% - akcent 5 59 4" xfId="7079"/>
    <cellStyle name="40% - akcent 5 6" xfId="7080"/>
    <cellStyle name="40% - akcent 5 6 2" xfId="7081"/>
    <cellStyle name="40% - akcent 5 6 2 2" xfId="7082"/>
    <cellStyle name="40% - akcent 5 6 2 2 2" xfId="7083"/>
    <cellStyle name="40% - akcent 5 6 2 2 3" xfId="7084"/>
    <cellStyle name="40% - akcent 5 6 2 3" xfId="7085"/>
    <cellStyle name="40% - akcent 5 6 2 4" xfId="7086"/>
    <cellStyle name="40% - akcent 5 6 3" xfId="7087"/>
    <cellStyle name="40% - akcent 5 6 3 2" xfId="7088"/>
    <cellStyle name="40% - akcent 5 6 3 2 2" xfId="7089"/>
    <cellStyle name="40% - akcent 5 6 3 2 3" xfId="7090"/>
    <cellStyle name="40% - akcent 5 6 3 3" xfId="7091"/>
    <cellStyle name="40% - akcent 5 6 3 4" xfId="7092"/>
    <cellStyle name="40% - akcent 5 6 4" xfId="7093"/>
    <cellStyle name="40% - akcent 5 6 5" xfId="7094"/>
    <cellStyle name="40% - akcent 5 6 6" xfId="7095"/>
    <cellStyle name="40% - akcent 5 6 6 2" xfId="7096"/>
    <cellStyle name="40% - akcent 5 6 6 3" xfId="7097"/>
    <cellStyle name="40% - akcent 5 6 7" xfId="7098"/>
    <cellStyle name="40% - akcent 5 6 8" xfId="7099"/>
    <cellStyle name="40% - akcent 5 60" xfId="7100"/>
    <cellStyle name="40% - akcent 5 60 2" xfId="7101"/>
    <cellStyle name="40% - akcent 5 60 2 2" xfId="7102"/>
    <cellStyle name="40% - akcent 5 60 2 3" xfId="7103"/>
    <cellStyle name="40% - akcent 5 60 3" xfId="7104"/>
    <cellStyle name="40% - akcent 5 60 4" xfId="7105"/>
    <cellStyle name="40% - akcent 5 61" xfId="7106"/>
    <cellStyle name="40% - akcent 5 61 2" xfId="7107"/>
    <cellStyle name="40% - akcent 5 61 2 2" xfId="7108"/>
    <cellStyle name="40% - akcent 5 61 2 3" xfId="7109"/>
    <cellStyle name="40% - akcent 5 61 3" xfId="7110"/>
    <cellStyle name="40% - akcent 5 61 4" xfId="7111"/>
    <cellStyle name="40% - akcent 5 62" xfId="7112"/>
    <cellStyle name="40% - akcent 5 62 2" xfId="7113"/>
    <cellStyle name="40% - akcent 5 62 2 2" xfId="7114"/>
    <cellStyle name="40% - akcent 5 62 2 3" xfId="7115"/>
    <cellStyle name="40% - akcent 5 62 3" xfId="7116"/>
    <cellStyle name="40% - akcent 5 62 4" xfId="7117"/>
    <cellStyle name="40% - akcent 5 63" xfId="7118"/>
    <cellStyle name="40% - akcent 5 63 2" xfId="7119"/>
    <cellStyle name="40% - akcent 5 63 2 2" xfId="7120"/>
    <cellStyle name="40% - akcent 5 63 2 3" xfId="7121"/>
    <cellStyle name="40% - akcent 5 63 3" xfId="7122"/>
    <cellStyle name="40% - akcent 5 63 4" xfId="7123"/>
    <cellStyle name="40% - akcent 5 64" xfId="7124"/>
    <cellStyle name="40% - akcent 5 64 2" xfId="7125"/>
    <cellStyle name="40% - akcent 5 64 2 2" xfId="7126"/>
    <cellStyle name="40% - akcent 5 64 2 3" xfId="7127"/>
    <cellStyle name="40% - akcent 5 64 3" xfId="7128"/>
    <cellStyle name="40% - akcent 5 64 4" xfId="7129"/>
    <cellStyle name="40% - akcent 5 65" xfId="7130"/>
    <cellStyle name="40% - akcent 5 65 2" xfId="7131"/>
    <cellStyle name="40% - akcent 5 65 2 2" xfId="7132"/>
    <cellStyle name="40% - akcent 5 65 2 3" xfId="7133"/>
    <cellStyle name="40% - akcent 5 65 3" xfId="7134"/>
    <cellStyle name="40% - akcent 5 65 4" xfId="7135"/>
    <cellStyle name="40% - akcent 5 66" xfId="7136"/>
    <cellStyle name="40% - akcent 5 66 2" xfId="7137"/>
    <cellStyle name="40% - akcent 5 66 2 2" xfId="7138"/>
    <cellStyle name="40% - akcent 5 66 2 3" xfId="7139"/>
    <cellStyle name="40% - akcent 5 66 3" xfId="7140"/>
    <cellStyle name="40% - akcent 5 66 4" xfId="7141"/>
    <cellStyle name="40% - akcent 5 67" xfId="7142"/>
    <cellStyle name="40% - akcent 5 67 2" xfId="7143"/>
    <cellStyle name="40% - akcent 5 67 2 2" xfId="7144"/>
    <cellStyle name="40% - akcent 5 67 2 3" xfId="7145"/>
    <cellStyle name="40% - akcent 5 67 3" xfId="7146"/>
    <cellStyle name="40% - akcent 5 67 4" xfId="7147"/>
    <cellStyle name="40% - akcent 5 68" xfId="7148"/>
    <cellStyle name="40% - akcent 5 68 2" xfId="7149"/>
    <cellStyle name="40% - akcent 5 68 2 2" xfId="7150"/>
    <cellStyle name="40% - akcent 5 68 2 3" xfId="7151"/>
    <cellStyle name="40% - akcent 5 68 3" xfId="7152"/>
    <cellStyle name="40% - akcent 5 68 4" xfId="7153"/>
    <cellStyle name="40% - akcent 5 69" xfId="7154"/>
    <cellStyle name="40% - akcent 5 69 2" xfId="7155"/>
    <cellStyle name="40% - akcent 5 69 2 2" xfId="7156"/>
    <cellStyle name="40% - akcent 5 69 2 3" xfId="7157"/>
    <cellStyle name="40% - akcent 5 69 3" xfId="7158"/>
    <cellStyle name="40% - akcent 5 69 4" xfId="7159"/>
    <cellStyle name="40% - akcent 5 7" xfId="7160"/>
    <cellStyle name="40% - akcent 5 7 2" xfId="7161"/>
    <cellStyle name="40% - akcent 5 7 2 2" xfId="7162"/>
    <cellStyle name="40% - akcent 5 7 2 2 2" xfId="7163"/>
    <cellStyle name="40% - akcent 5 7 2 2 3" xfId="7164"/>
    <cellStyle name="40% - akcent 5 7 2 3" xfId="7165"/>
    <cellStyle name="40% - akcent 5 7 2 4" xfId="7166"/>
    <cellStyle name="40% - akcent 5 7 3" xfId="7167"/>
    <cellStyle name="40% - akcent 5 7 3 2" xfId="7168"/>
    <cellStyle name="40% - akcent 5 7 3 2 2" xfId="7169"/>
    <cellStyle name="40% - akcent 5 7 3 2 3" xfId="7170"/>
    <cellStyle name="40% - akcent 5 7 3 3" xfId="7171"/>
    <cellStyle name="40% - akcent 5 7 3 4" xfId="7172"/>
    <cellStyle name="40% - akcent 5 7 4" xfId="7173"/>
    <cellStyle name="40% - akcent 5 7 5" xfId="7174"/>
    <cellStyle name="40% - akcent 5 7 6" xfId="7175"/>
    <cellStyle name="40% - akcent 5 7 6 2" xfId="7176"/>
    <cellStyle name="40% - akcent 5 7 6 3" xfId="7177"/>
    <cellStyle name="40% - akcent 5 7 7" xfId="7178"/>
    <cellStyle name="40% - akcent 5 7 8" xfId="7179"/>
    <cellStyle name="40% - akcent 5 70" xfId="7180"/>
    <cellStyle name="40% - akcent 5 70 2" xfId="7181"/>
    <cellStyle name="40% - akcent 5 70 2 2" xfId="7182"/>
    <cellStyle name="40% - akcent 5 70 2 3" xfId="7183"/>
    <cellStyle name="40% - akcent 5 70 3" xfId="7184"/>
    <cellStyle name="40% - akcent 5 70 4" xfId="7185"/>
    <cellStyle name="40% - akcent 5 71" xfId="7186"/>
    <cellStyle name="40% - akcent 5 71 2" xfId="7187"/>
    <cellStyle name="40% - akcent 5 71 2 2" xfId="7188"/>
    <cellStyle name="40% - akcent 5 71 2 3" xfId="7189"/>
    <cellStyle name="40% - akcent 5 71 3" xfId="7190"/>
    <cellStyle name="40% - akcent 5 71 4" xfId="7191"/>
    <cellStyle name="40% - akcent 5 72" xfId="7192"/>
    <cellStyle name="40% - akcent 5 72 2" xfId="7193"/>
    <cellStyle name="40% - akcent 5 72 2 2" xfId="7194"/>
    <cellStyle name="40% - akcent 5 72 2 3" xfId="7195"/>
    <cellStyle name="40% - akcent 5 72 3" xfId="7196"/>
    <cellStyle name="40% - akcent 5 72 4" xfId="7197"/>
    <cellStyle name="40% - akcent 5 73" xfId="7198"/>
    <cellStyle name="40% - akcent 5 8" xfId="7199"/>
    <cellStyle name="40% - akcent 5 8 2" xfId="7200"/>
    <cellStyle name="40% - akcent 5 8 2 2" xfId="7201"/>
    <cellStyle name="40% - akcent 5 8 2 2 2" xfId="7202"/>
    <cellStyle name="40% - akcent 5 8 2 2 3" xfId="7203"/>
    <cellStyle name="40% - akcent 5 8 2 3" xfId="7204"/>
    <cellStyle name="40% - akcent 5 8 2 4" xfId="7205"/>
    <cellStyle name="40% - akcent 5 8 3" xfId="7206"/>
    <cellStyle name="40% - akcent 5 8 3 2" xfId="7207"/>
    <cellStyle name="40% - akcent 5 8 3 2 2" xfId="7208"/>
    <cellStyle name="40% - akcent 5 8 3 2 3" xfId="7209"/>
    <cellStyle name="40% - akcent 5 8 3 3" xfId="7210"/>
    <cellStyle name="40% - akcent 5 8 3 4" xfId="7211"/>
    <cellStyle name="40% - akcent 5 8 4" xfId="7212"/>
    <cellStyle name="40% - akcent 5 8 5" xfId="7213"/>
    <cellStyle name="40% - akcent 5 8 6" xfId="7214"/>
    <cellStyle name="40% - akcent 5 8 6 2" xfId="7215"/>
    <cellStyle name="40% - akcent 5 8 6 3" xfId="7216"/>
    <cellStyle name="40% - akcent 5 8 7" xfId="7217"/>
    <cellStyle name="40% - akcent 5 8 8" xfId="7218"/>
    <cellStyle name="40% - akcent 5 9" xfId="7219"/>
    <cellStyle name="40% - akcent 5 9 2" xfId="7220"/>
    <cellStyle name="40% - akcent 5 9 2 2" xfId="7221"/>
    <cellStyle name="40% - akcent 5 9 2 2 2" xfId="7222"/>
    <cellStyle name="40% - akcent 5 9 2 2 3" xfId="7223"/>
    <cellStyle name="40% - akcent 5 9 2 3" xfId="7224"/>
    <cellStyle name="40% - akcent 5 9 2 4" xfId="7225"/>
    <cellStyle name="40% - akcent 5 9 3" xfId="7226"/>
    <cellStyle name="40% - akcent 5 9 3 2" xfId="7227"/>
    <cellStyle name="40% - akcent 5 9 3 2 2" xfId="7228"/>
    <cellStyle name="40% - akcent 5 9 3 2 3" xfId="7229"/>
    <cellStyle name="40% - akcent 5 9 3 3" xfId="7230"/>
    <cellStyle name="40% - akcent 5 9 3 4" xfId="7231"/>
    <cellStyle name="40% - akcent 5 9 4" xfId="7232"/>
    <cellStyle name="40% - akcent 5 9 5" xfId="7233"/>
    <cellStyle name="40% - akcent 5 9 6" xfId="7234"/>
    <cellStyle name="40% - akcent 5 9 6 2" xfId="7235"/>
    <cellStyle name="40% - akcent 5 9 6 3" xfId="7236"/>
    <cellStyle name="40% - akcent 5 9 7" xfId="7237"/>
    <cellStyle name="40% - akcent 5 9 8" xfId="7238"/>
    <cellStyle name="40% - akcent 6 10" xfId="7239"/>
    <cellStyle name="40% - akcent 6 10 2" xfId="7240"/>
    <cellStyle name="40% - akcent 6 10 2 2" xfId="7241"/>
    <cellStyle name="40% - akcent 6 10 2 2 2" xfId="7242"/>
    <cellStyle name="40% - akcent 6 10 2 2 3" xfId="7243"/>
    <cellStyle name="40% - akcent 6 10 2 3" xfId="7244"/>
    <cellStyle name="40% - akcent 6 10 2 4" xfId="7245"/>
    <cellStyle name="40% - akcent 6 10 3" xfId="7246"/>
    <cellStyle name="40% - akcent 6 10 3 2" xfId="7247"/>
    <cellStyle name="40% - akcent 6 10 3 2 2" xfId="7248"/>
    <cellStyle name="40% - akcent 6 10 3 2 3" xfId="7249"/>
    <cellStyle name="40% - akcent 6 10 3 3" xfId="7250"/>
    <cellStyle name="40% - akcent 6 10 3 4" xfId="7251"/>
    <cellStyle name="40% - akcent 6 10 4" xfId="7252"/>
    <cellStyle name="40% - akcent 6 10 5" xfId="7253"/>
    <cellStyle name="40% - akcent 6 10 6" xfId="7254"/>
    <cellStyle name="40% - akcent 6 10 6 2" xfId="7255"/>
    <cellStyle name="40% - akcent 6 10 6 3" xfId="7256"/>
    <cellStyle name="40% - akcent 6 10 7" xfId="7257"/>
    <cellStyle name="40% - akcent 6 10 8" xfId="7258"/>
    <cellStyle name="40% - akcent 6 11" xfId="7259"/>
    <cellStyle name="40% - akcent 6 11 2" xfId="7260"/>
    <cellStyle name="40% - akcent 6 11 2 2" xfId="7261"/>
    <cellStyle name="40% - akcent 6 11 2 2 2" xfId="7262"/>
    <cellStyle name="40% - akcent 6 11 2 2 3" xfId="7263"/>
    <cellStyle name="40% - akcent 6 11 2 3" xfId="7264"/>
    <cellStyle name="40% - akcent 6 11 2 4" xfId="7265"/>
    <cellStyle name="40% - akcent 6 11 3" xfId="7266"/>
    <cellStyle name="40% - akcent 6 11 3 2" xfId="7267"/>
    <cellStyle name="40% - akcent 6 11 3 2 2" xfId="7268"/>
    <cellStyle name="40% - akcent 6 11 3 2 3" xfId="7269"/>
    <cellStyle name="40% - akcent 6 11 3 3" xfId="7270"/>
    <cellStyle name="40% - akcent 6 11 3 4" xfId="7271"/>
    <cellStyle name="40% - akcent 6 11 4" xfId="7272"/>
    <cellStyle name="40% - akcent 6 11 5" xfId="7273"/>
    <cellStyle name="40% - akcent 6 11 6" xfId="7274"/>
    <cellStyle name="40% - akcent 6 11 6 2" xfId="7275"/>
    <cellStyle name="40% - akcent 6 11 6 3" xfId="7276"/>
    <cellStyle name="40% - akcent 6 11 7" xfId="7277"/>
    <cellStyle name="40% - akcent 6 11 8" xfId="7278"/>
    <cellStyle name="40% - akcent 6 12" xfId="7279"/>
    <cellStyle name="40% - akcent 6 12 2" xfId="7280"/>
    <cellStyle name="40% - akcent 6 12 2 2" xfId="7281"/>
    <cellStyle name="40% - akcent 6 12 2 2 2" xfId="7282"/>
    <cellStyle name="40% - akcent 6 12 2 2 3" xfId="7283"/>
    <cellStyle name="40% - akcent 6 12 2 3" xfId="7284"/>
    <cellStyle name="40% - akcent 6 12 2 4" xfId="7285"/>
    <cellStyle name="40% - akcent 6 12 3" xfId="7286"/>
    <cellStyle name="40% - akcent 6 12 3 2" xfId="7287"/>
    <cellStyle name="40% - akcent 6 12 3 2 2" xfId="7288"/>
    <cellStyle name="40% - akcent 6 12 3 2 3" xfId="7289"/>
    <cellStyle name="40% - akcent 6 12 3 3" xfId="7290"/>
    <cellStyle name="40% - akcent 6 12 3 4" xfId="7291"/>
    <cellStyle name="40% - akcent 6 12 4" xfId="7292"/>
    <cellStyle name="40% - akcent 6 12 5" xfId="7293"/>
    <cellStyle name="40% - akcent 6 12 6" xfId="7294"/>
    <cellStyle name="40% - akcent 6 12 6 2" xfId="7295"/>
    <cellStyle name="40% - akcent 6 12 6 3" xfId="7296"/>
    <cellStyle name="40% - akcent 6 12 7" xfId="7297"/>
    <cellStyle name="40% - akcent 6 12 8" xfId="7298"/>
    <cellStyle name="40% - akcent 6 13" xfId="7299"/>
    <cellStyle name="40% - akcent 6 13 2" xfId="7300"/>
    <cellStyle name="40% - akcent 6 13 2 2" xfId="7301"/>
    <cellStyle name="40% - akcent 6 13 2 2 2" xfId="7302"/>
    <cellStyle name="40% - akcent 6 13 2 2 3" xfId="7303"/>
    <cellStyle name="40% - akcent 6 13 2 3" xfId="7304"/>
    <cellStyle name="40% - akcent 6 13 2 4" xfId="7305"/>
    <cellStyle name="40% - akcent 6 13 3" xfId="7306"/>
    <cellStyle name="40% - akcent 6 13 3 2" xfId="7307"/>
    <cellStyle name="40% - akcent 6 13 3 2 2" xfId="7308"/>
    <cellStyle name="40% - akcent 6 13 3 2 3" xfId="7309"/>
    <cellStyle name="40% - akcent 6 13 3 3" xfId="7310"/>
    <cellStyle name="40% - akcent 6 13 3 4" xfId="7311"/>
    <cellStyle name="40% - akcent 6 13 4" xfId="7312"/>
    <cellStyle name="40% - akcent 6 13 5" xfId="7313"/>
    <cellStyle name="40% - akcent 6 13 6" xfId="7314"/>
    <cellStyle name="40% - akcent 6 13 6 2" xfId="7315"/>
    <cellStyle name="40% - akcent 6 13 6 3" xfId="7316"/>
    <cellStyle name="40% - akcent 6 13 7" xfId="7317"/>
    <cellStyle name="40% - akcent 6 13 8" xfId="7318"/>
    <cellStyle name="40% - akcent 6 14" xfId="7319"/>
    <cellStyle name="40% - akcent 6 14 2" xfId="7320"/>
    <cellStyle name="40% - akcent 6 14 2 2" xfId="7321"/>
    <cellStyle name="40% - akcent 6 14 2 2 2" xfId="7322"/>
    <cellStyle name="40% - akcent 6 14 2 2 3" xfId="7323"/>
    <cellStyle name="40% - akcent 6 14 2 3" xfId="7324"/>
    <cellStyle name="40% - akcent 6 14 2 4" xfId="7325"/>
    <cellStyle name="40% - akcent 6 14 3" xfId="7326"/>
    <cellStyle name="40% - akcent 6 14 3 2" xfId="7327"/>
    <cellStyle name="40% - akcent 6 14 3 2 2" xfId="7328"/>
    <cellStyle name="40% - akcent 6 14 3 2 3" xfId="7329"/>
    <cellStyle name="40% - akcent 6 14 3 3" xfId="7330"/>
    <cellStyle name="40% - akcent 6 14 3 4" xfId="7331"/>
    <cellStyle name="40% - akcent 6 14 4" xfId="7332"/>
    <cellStyle name="40% - akcent 6 14 5" xfId="7333"/>
    <cellStyle name="40% - akcent 6 14 6" xfId="7334"/>
    <cellStyle name="40% - akcent 6 14 6 2" xfId="7335"/>
    <cellStyle name="40% - akcent 6 14 6 3" xfId="7336"/>
    <cellStyle name="40% - akcent 6 14 7" xfId="7337"/>
    <cellStyle name="40% - akcent 6 14 8" xfId="7338"/>
    <cellStyle name="40% - akcent 6 15" xfId="7339"/>
    <cellStyle name="40% - akcent 6 15 2" xfId="7340"/>
    <cellStyle name="40% - akcent 6 15 3" xfId="7341"/>
    <cellStyle name="40% - akcent 6 15 4" xfId="7342"/>
    <cellStyle name="40% - akcent 6 15 4 2" xfId="7343"/>
    <cellStyle name="40% - akcent 6 15 4 3" xfId="7344"/>
    <cellStyle name="40% - akcent 6 15 5" xfId="7345"/>
    <cellStyle name="40% - akcent 6 15 6" xfId="7346"/>
    <cellStyle name="40% - akcent 6 16" xfId="7347"/>
    <cellStyle name="40% - akcent 6 16 2" xfId="7348"/>
    <cellStyle name="40% - akcent 6 16 3" xfId="7349"/>
    <cellStyle name="40% - akcent 6 16 4" xfId="7350"/>
    <cellStyle name="40% - akcent 6 16 4 2" xfId="7351"/>
    <cellStyle name="40% - akcent 6 16 4 3" xfId="7352"/>
    <cellStyle name="40% - akcent 6 16 5" xfId="7353"/>
    <cellStyle name="40% - akcent 6 16 6" xfId="7354"/>
    <cellStyle name="40% - akcent 6 17" xfId="7355"/>
    <cellStyle name="40% - akcent 6 17 2" xfId="7356"/>
    <cellStyle name="40% - akcent 6 17 3" xfId="7357"/>
    <cellStyle name="40% - akcent 6 17 4" xfId="7358"/>
    <cellStyle name="40% - akcent 6 17 4 2" xfId="7359"/>
    <cellStyle name="40% - akcent 6 17 4 3" xfId="7360"/>
    <cellStyle name="40% - akcent 6 17 5" xfId="7361"/>
    <cellStyle name="40% - akcent 6 17 6" xfId="7362"/>
    <cellStyle name="40% - akcent 6 18" xfId="7363"/>
    <cellStyle name="40% - akcent 6 18 2" xfId="7364"/>
    <cellStyle name="40% - akcent 6 18 3" xfId="7365"/>
    <cellStyle name="40% - akcent 6 18 4" xfId="7366"/>
    <cellStyle name="40% - akcent 6 18 4 2" xfId="7367"/>
    <cellStyle name="40% - akcent 6 18 4 3" xfId="7368"/>
    <cellStyle name="40% - akcent 6 18 5" xfId="7369"/>
    <cellStyle name="40% - akcent 6 18 6" xfId="7370"/>
    <cellStyle name="40% - akcent 6 19" xfId="7371"/>
    <cellStyle name="40% - akcent 6 19 2" xfId="7372"/>
    <cellStyle name="40% - akcent 6 19 3" xfId="7373"/>
    <cellStyle name="40% - akcent 6 19 4" xfId="7374"/>
    <cellStyle name="40% - akcent 6 19 4 2" xfId="7375"/>
    <cellStyle name="40% - akcent 6 19 4 3" xfId="7376"/>
    <cellStyle name="40% - akcent 6 19 5" xfId="7377"/>
    <cellStyle name="40% - akcent 6 19 6" xfId="7378"/>
    <cellStyle name="40% - akcent 6 2" xfId="7379"/>
    <cellStyle name="40% - akcent 6 2 10" xfId="7380"/>
    <cellStyle name="40% - akcent 6 2 11" xfId="7381"/>
    <cellStyle name="40% - akcent 6 2 11 2" xfId="7382"/>
    <cellStyle name="40% - akcent 6 2 11 3" xfId="7383"/>
    <cellStyle name="40% - akcent 6 2 12" xfId="7384"/>
    <cellStyle name="40% - akcent 6 2 13" xfId="7385"/>
    <cellStyle name="40% - akcent 6 2 2" xfId="7386"/>
    <cellStyle name="40% - akcent 6 2 2 2" xfId="7387"/>
    <cellStyle name="40% - akcent 6 2 2 2 2" xfId="7388"/>
    <cellStyle name="40% - akcent 6 2 2 2 2 2" xfId="7389"/>
    <cellStyle name="40% - akcent 6 2 2 2 2 3" xfId="7390"/>
    <cellStyle name="40% - akcent 6 2 2 2 3" xfId="7391"/>
    <cellStyle name="40% - akcent 6 2 2 2 4" xfId="7392"/>
    <cellStyle name="40% - akcent 6 2 2 3" xfId="7393"/>
    <cellStyle name="40% - akcent 6 2 2 3 2" xfId="7394"/>
    <cellStyle name="40% - akcent 6 2 2 3 2 2" xfId="7395"/>
    <cellStyle name="40% - akcent 6 2 2 3 2 3" xfId="7396"/>
    <cellStyle name="40% - akcent 6 2 2 3 3" xfId="7397"/>
    <cellStyle name="40% - akcent 6 2 2 3 4" xfId="7398"/>
    <cellStyle name="40% - akcent 6 2 3" xfId="7399"/>
    <cellStyle name="40% - akcent 6 2 4" xfId="7400"/>
    <cellStyle name="40% - akcent 6 2 5" xfId="7401"/>
    <cellStyle name="40% - akcent 6 2 6" xfId="7402"/>
    <cellStyle name="40% - akcent 6 2 7" xfId="7403"/>
    <cellStyle name="40% - akcent 6 2 8" xfId="7404"/>
    <cellStyle name="40% - akcent 6 2 9" xfId="7405"/>
    <cellStyle name="40% - akcent 6 20" xfId="7406"/>
    <cellStyle name="40% - akcent 6 20 2" xfId="7407"/>
    <cellStyle name="40% - akcent 6 20 3" xfId="7408"/>
    <cellStyle name="40% - akcent 6 20 4" xfId="7409"/>
    <cellStyle name="40% - akcent 6 20 4 2" xfId="7410"/>
    <cellStyle name="40% - akcent 6 20 4 3" xfId="7411"/>
    <cellStyle name="40% - akcent 6 20 5" xfId="7412"/>
    <cellStyle name="40% - akcent 6 20 6" xfId="7413"/>
    <cellStyle name="40% - akcent 6 21" xfId="7414"/>
    <cellStyle name="40% - akcent 6 21 2" xfId="7415"/>
    <cellStyle name="40% - akcent 6 21 3" xfId="7416"/>
    <cellStyle name="40% - akcent 6 21 4" xfId="7417"/>
    <cellStyle name="40% - akcent 6 21 4 2" xfId="7418"/>
    <cellStyle name="40% - akcent 6 21 4 3" xfId="7419"/>
    <cellStyle name="40% - akcent 6 21 5" xfId="7420"/>
    <cellStyle name="40% - akcent 6 21 6" xfId="7421"/>
    <cellStyle name="40% - akcent 6 22" xfId="7422"/>
    <cellStyle name="40% - akcent 6 22 2" xfId="7423"/>
    <cellStyle name="40% - akcent 6 22 3" xfId="7424"/>
    <cellStyle name="40% - akcent 6 22 4" xfId="7425"/>
    <cellStyle name="40% - akcent 6 22 4 2" xfId="7426"/>
    <cellStyle name="40% - akcent 6 22 4 3" xfId="7427"/>
    <cellStyle name="40% - akcent 6 22 5" xfId="7428"/>
    <cellStyle name="40% - akcent 6 22 6" xfId="7429"/>
    <cellStyle name="40% - akcent 6 23" xfId="7430"/>
    <cellStyle name="40% - akcent 6 23 2" xfId="7431"/>
    <cellStyle name="40% - akcent 6 23 3" xfId="7432"/>
    <cellStyle name="40% - akcent 6 23 4" xfId="7433"/>
    <cellStyle name="40% - akcent 6 23 4 2" xfId="7434"/>
    <cellStyle name="40% - akcent 6 23 4 3" xfId="7435"/>
    <cellStyle name="40% - akcent 6 23 5" xfId="7436"/>
    <cellStyle name="40% - akcent 6 23 6" xfId="7437"/>
    <cellStyle name="40% - akcent 6 24" xfId="7438"/>
    <cellStyle name="40% - akcent 6 24 2" xfId="7439"/>
    <cellStyle name="40% - akcent 6 24 3" xfId="7440"/>
    <cellStyle name="40% - akcent 6 24 4" xfId="7441"/>
    <cellStyle name="40% - akcent 6 24 4 2" xfId="7442"/>
    <cellStyle name="40% - akcent 6 24 4 3" xfId="7443"/>
    <cellStyle name="40% - akcent 6 24 5" xfId="7444"/>
    <cellStyle name="40% - akcent 6 24 6" xfId="7445"/>
    <cellStyle name="40% - akcent 6 25" xfId="7446"/>
    <cellStyle name="40% - akcent 6 25 2" xfId="7447"/>
    <cellStyle name="40% - akcent 6 25 3" xfId="7448"/>
    <cellStyle name="40% - akcent 6 25 4" xfId="7449"/>
    <cellStyle name="40% - akcent 6 25 4 2" xfId="7450"/>
    <cellStyle name="40% - akcent 6 25 4 3" xfId="7451"/>
    <cellStyle name="40% - akcent 6 25 5" xfId="7452"/>
    <cellStyle name="40% - akcent 6 25 6" xfId="7453"/>
    <cellStyle name="40% - akcent 6 26" xfId="7454"/>
    <cellStyle name="40% - akcent 6 26 2" xfId="7455"/>
    <cellStyle name="40% - akcent 6 26 3" xfId="7456"/>
    <cellStyle name="40% - akcent 6 26 4" xfId="7457"/>
    <cellStyle name="40% - akcent 6 26 4 2" xfId="7458"/>
    <cellStyle name="40% - akcent 6 26 4 3" xfId="7459"/>
    <cellStyle name="40% - akcent 6 26 5" xfId="7460"/>
    <cellStyle name="40% - akcent 6 26 6" xfId="7461"/>
    <cellStyle name="40% - akcent 6 27" xfId="7462"/>
    <cellStyle name="40% - akcent 6 27 2" xfId="7463"/>
    <cellStyle name="40% - akcent 6 27 3" xfId="7464"/>
    <cellStyle name="40% - akcent 6 27 4" xfId="7465"/>
    <cellStyle name="40% - akcent 6 27 4 2" xfId="7466"/>
    <cellStyle name="40% - akcent 6 27 4 3" xfId="7467"/>
    <cellStyle name="40% - akcent 6 27 5" xfId="7468"/>
    <cellStyle name="40% - akcent 6 27 6" xfId="7469"/>
    <cellStyle name="40% - akcent 6 28" xfId="7470"/>
    <cellStyle name="40% - akcent 6 28 2" xfId="7471"/>
    <cellStyle name="40% - akcent 6 28 3" xfId="7472"/>
    <cellStyle name="40% - akcent 6 28 4" xfId="7473"/>
    <cellStyle name="40% - akcent 6 28 4 2" xfId="7474"/>
    <cellStyle name="40% - akcent 6 28 4 3" xfId="7475"/>
    <cellStyle name="40% - akcent 6 28 5" xfId="7476"/>
    <cellStyle name="40% - akcent 6 28 6" xfId="7477"/>
    <cellStyle name="40% - akcent 6 29" xfId="7478"/>
    <cellStyle name="40% - akcent 6 29 2" xfId="7479"/>
    <cellStyle name="40% - akcent 6 29 3" xfId="7480"/>
    <cellStyle name="40% - akcent 6 29 4" xfId="7481"/>
    <cellStyle name="40% - akcent 6 29 4 2" xfId="7482"/>
    <cellStyle name="40% - akcent 6 29 4 3" xfId="7483"/>
    <cellStyle name="40% - akcent 6 29 5" xfId="7484"/>
    <cellStyle name="40% - akcent 6 29 6" xfId="7485"/>
    <cellStyle name="40% - akcent 6 3" xfId="7486"/>
    <cellStyle name="40% - akcent 6 3 2" xfId="7487"/>
    <cellStyle name="40% - akcent 6 3 2 2" xfId="7488"/>
    <cellStyle name="40% - akcent 6 3 2 3" xfId="7489"/>
    <cellStyle name="40% - akcent 6 3 2 4" xfId="7490"/>
    <cellStyle name="40% - akcent 6 3 2 4 2" xfId="7491"/>
    <cellStyle name="40% - akcent 6 3 2 4 3" xfId="7492"/>
    <cellStyle name="40% - akcent 6 3 2 5" xfId="7493"/>
    <cellStyle name="40% - akcent 6 3 2 6" xfId="7494"/>
    <cellStyle name="40% - akcent 6 3 3" xfId="7495"/>
    <cellStyle name="40% - akcent 6 3 3 2" xfId="7496"/>
    <cellStyle name="40% - akcent 6 3 3 3" xfId="7497"/>
    <cellStyle name="40% - akcent 6 3 3 4" xfId="7498"/>
    <cellStyle name="40% - akcent 6 3 3 4 2" xfId="7499"/>
    <cellStyle name="40% - akcent 6 3 3 4 3" xfId="7500"/>
    <cellStyle name="40% - akcent 6 3 3 5" xfId="7501"/>
    <cellStyle name="40% - akcent 6 3 3 6" xfId="7502"/>
    <cellStyle name="40% - akcent 6 3 4" xfId="7503"/>
    <cellStyle name="40% - akcent 6 3 5" xfId="7504"/>
    <cellStyle name="40% - akcent 6 3 6" xfId="7505"/>
    <cellStyle name="40% - akcent 6 3 6 2" xfId="7506"/>
    <cellStyle name="40% - akcent 6 3 6 3" xfId="7507"/>
    <cellStyle name="40% - akcent 6 3 7" xfId="7508"/>
    <cellStyle name="40% - akcent 6 3 8" xfId="7509"/>
    <cellStyle name="40% - akcent 6 30" xfId="7510"/>
    <cellStyle name="40% - akcent 6 30 2" xfId="7511"/>
    <cellStyle name="40% - akcent 6 30 3" xfId="7512"/>
    <cellStyle name="40% - akcent 6 30 4" xfId="7513"/>
    <cellStyle name="40% - akcent 6 30 4 2" xfId="7514"/>
    <cellStyle name="40% - akcent 6 30 4 3" xfId="7515"/>
    <cellStyle name="40% - akcent 6 30 5" xfId="7516"/>
    <cellStyle name="40% - akcent 6 30 6" xfId="7517"/>
    <cellStyle name="40% - akcent 6 31" xfId="7518"/>
    <cellStyle name="40% - akcent 6 31 2" xfId="7519"/>
    <cellStyle name="40% - akcent 6 31 3" xfId="7520"/>
    <cellStyle name="40% - akcent 6 31 4" xfId="7521"/>
    <cellStyle name="40% - akcent 6 31 4 2" xfId="7522"/>
    <cellStyle name="40% - akcent 6 31 4 3" xfId="7523"/>
    <cellStyle name="40% - akcent 6 31 5" xfId="7524"/>
    <cellStyle name="40% - akcent 6 31 6" xfId="7525"/>
    <cellStyle name="40% - akcent 6 32" xfId="7526"/>
    <cellStyle name="40% - akcent 6 32 2" xfId="7527"/>
    <cellStyle name="40% - akcent 6 32 3" xfId="7528"/>
    <cellStyle name="40% - akcent 6 32 4" xfId="7529"/>
    <cellStyle name="40% - akcent 6 32 4 2" xfId="7530"/>
    <cellStyle name="40% - akcent 6 32 4 3" xfId="7531"/>
    <cellStyle name="40% - akcent 6 32 5" xfId="7532"/>
    <cellStyle name="40% - akcent 6 32 6" xfId="7533"/>
    <cellStyle name="40% - akcent 6 33" xfId="7534"/>
    <cellStyle name="40% - akcent 6 33 2" xfId="7535"/>
    <cellStyle name="40% - akcent 6 33 2 2" xfId="7536"/>
    <cellStyle name="40% - akcent 6 33 2 3" xfId="7537"/>
    <cellStyle name="40% - akcent 6 33 3" xfId="7538"/>
    <cellStyle name="40% - akcent 6 33 4" xfId="7539"/>
    <cellStyle name="40% - akcent 6 34" xfId="7540"/>
    <cellStyle name="40% - akcent 6 34 2" xfId="7541"/>
    <cellStyle name="40% - akcent 6 34 2 2" xfId="7542"/>
    <cellStyle name="40% - akcent 6 34 2 3" xfId="7543"/>
    <cellStyle name="40% - akcent 6 34 3" xfId="7544"/>
    <cellStyle name="40% - akcent 6 34 4" xfId="7545"/>
    <cellStyle name="40% - akcent 6 35" xfId="7546"/>
    <cellStyle name="40% - akcent 6 35 2" xfId="7547"/>
    <cellStyle name="40% - akcent 6 35 2 2" xfId="7548"/>
    <cellStyle name="40% - akcent 6 35 2 3" xfId="7549"/>
    <cellStyle name="40% - akcent 6 35 3" xfId="7550"/>
    <cellStyle name="40% - akcent 6 35 4" xfId="7551"/>
    <cellStyle name="40% - akcent 6 36" xfId="7552"/>
    <cellStyle name="40% - akcent 6 36 2" xfId="7553"/>
    <cellStyle name="40% - akcent 6 36 2 2" xfId="7554"/>
    <cellStyle name="40% - akcent 6 36 2 3" xfId="7555"/>
    <cellStyle name="40% - akcent 6 36 3" xfId="7556"/>
    <cellStyle name="40% - akcent 6 36 4" xfId="7557"/>
    <cellStyle name="40% - akcent 6 37" xfId="7558"/>
    <cellStyle name="40% - akcent 6 37 2" xfId="7559"/>
    <cellStyle name="40% - akcent 6 37 2 2" xfId="7560"/>
    <cellStyle name="40% - akcent 6 37 2 3" xfId="7561"/>
    <cellStyle name="40% - akcent 6 37 3" xfId="7562"/>
    <cellStyle name="40% - akcent 6 37 4" xfId="7563"/>
    <cellStyle name="40% - akcent 6 38" xfId="7564"/>
    <cellStyle name="40% - akcent 6 38 2" xfId="7565"/>
    <cellStyle name="40% - akcent 6 38 2 2" xfId="7566"/>
    <cellStyle name="40% - akcent 6 38 2 3" xfId="7567"/>
    <cellStyle name="40% - akcent 6 38 3" xfId="7568"/>
    <cellStyle name="40% - akcent 6 38 4" xfId="7569"/>
    <cellStyle name="40% - akcent 6 39" xfId="7570"/>
    <cellStyle name="40% - akcent 6 39 2" xfId="7571"/>
    <cellStyle name="40% - akcent 6 39 2 2" xfId="7572"/>
    <cellStyle name="40% - akcent 6 39 2 3" xfId="7573"/>
    <cellStyle name="40% - akcent 6 39 3" xfId="7574"/>
    <cellStyle name="40% - akcent 6 39 4" xfId="7575"/>
    <cellStyle name="40% - akcent 6 4" xfId="7576"/>
    <cellStyle name="40% - akcent 6 4 2" xfId="7577"/>
    <cellStyle name="40% - akcent 6 4 2 2" xfId="7578"/>
    <cellStyle name="40% - akcent 6 4 2 3" xfId="7579"/>
    <cellStyle name="40% - akcent 6 4 2 4" xfId="7580"/>
    <cellStyle name="40% - akcent 6 4 2 4 2" xfId="7581"/>
    <cellStyle name="40% - akcent 6 4 2 4 3" xfId="7582"/>
    <cellStyle name="40% - akcent 6 4 2 5" xfId="7583"/>
    <cellStyle name="40% - akcent 6 4 2 6" xfId="7584"/>
    <cellStyle name="40% - akcent 6 4 3" xfId="7585"/>
    <cellStyle name="40% - akcent 6 4 3 2" xfId="7586"/>
    <cellStyle name="40% - akcent 6 4 3 2 2" xfId="7587"/>
    <cellStyle name="40% - akcent 6 4 3 2 3" xfId="7588"/>
    <cellStyle name="40% - akcent 6 4 3 3" xfId="7589"/>
    <cellStyle name="40% - akcent 6 4 3 4" xfId="7590"/>
    <cellStyle name="40% - akcent 6 4 4" xfId="7591"/>
    <cellStyle name="40% - akcent 6 4 5" xfId="7592"/>
    <cellStyle name="40% - akcent 6 4 6" xfId="7593"/>
    <cellStyle name="40% - akcent 6 4 6 2" xfId="7594"/>
    <cellStyle name="40% - akcent 6 4 6 3" xfId="7595"/>
    <cellStyle name="40% - akcent 6 4 7" xfId="7596"/>
    <cellStyle name="40% - akcent 6 4 8" xfId="7597"/>
    <cellStyle name="40% - akcent 6 40" xfId="7598"/>
    <cellStyle name="40% - akcent 6 40 2" xfId="7599"/>
    <cellStyle name="40% - akcent 6 40 2 2" xfId="7600"/>
    <cellStyle name="40% - akcent 6 40 2 3" xfId="7601"/>
    <cellStyle name="40% - akcent 6 40 3" xfId="7602"/>
    <cellStyle name="40% - akcent 6 40 4" xfId="7603"/>
    <cellStyle name="40% - akcent 6 41" xfId="7604"/>
    <cellStyle name="40% - akcent 6 41 2" xfId="7605"/>
    <cellStyle name="40% - akcent 6 41 2 2" xfId="7606"/>
    <cellStyle name="40% - akcent 6 41 2 3" xfId="7607"/>
    <cellStyle name="40% - akcent 6 41 3" xfId="7608"/>
    <cellStyle name="40% - akcent 6 41 4" xfId="7609"/>
    <cellStyle name="40% - akcent 6 42" xfId="7610"/>
    <cellStyle name="40% - akcent 6 42 2" xfId="7611"/>
    <cellStyle name="40% - akcent 6 42 2 2" xfId="7612"/>
    <cellStyle name="40% - akcent 6 42 2 3" xfId="7613"/>
    <cellStyle name="40% - akcent 6 42 3" xfId="7614"/>
    <cellStyle name="40% - akcent 6 42 4" xfId="7615"/>
    <cellStyle name="40% - akcent 6 43" xfId="7616"/>
    <cellStyle name="40% - akcent 6 43 2" xfId="7617"/>
    <cellStyle name="40% - akcent 6 43 2 2" xfId="7618"/>
    <cellStyle name="40% - akcent 6 43 2 3" xfId="7619"/>
    <cellStyle name="40% - akcent 6 43 3" xfId="7620"/>
    <cellStyle name="40% - akcent 6 43 4" xfId="7621"/>
    <cellStyle name="40% - akcent 6 44" xfId="7622"/>
    <cellStyle name="40% - akcent 6 44 2" xfId="7623"/>
    <cellStyle name="40% - akcent 6 44 2 2" xfId="7624"/>
    <cellStyle name="40% - akcent 6 44 2 3" xfId="7625"/>
    <cellStyle name="40% - akcent 6 44 3" xfId="7626"/>
    <cellStyle name="40% - akcent 6 44 4" xfId="7627"/>
    <cellStyle name="40% - akcent 6 45" xfId="7628"/>
    <cellStyle name="40% - akcent 6 45 2" xfId="7629"/>
    <cellStyle name="40% - akcent 6 45 2 2" xfId="7630"/>
    <cellStyle name="40% - akcent 6 45 2 3" xfId="7631"/>
    <cellStyle name="40% - akcent 6 45 3" xfId="7632"/>
    <cellStyle name="40% - akcent 6 45 4" xfId="7633"/>
    <cellStyle name="40% - akcent 6 46" xfId="7634"/>
    <cellStyle name="40% - akcent 6 46 2" xfId="7635"/>
    <cellStyle name="40% - akcent 6 46 2 2" xfId="7636"/>
    <cellStyle name="40% - akcent 6 46 2 3" xfId="7637"/>
    <cellStyle name="40% - akcent 6 46 3" xfId="7638"/>
    <cellStyle name="40% - akcent 6 46 4" xfId="7639"/>
    <cellStyle name="40% - akcent 6 47" xfId="7640"/>
    <cellStyle name="40% - akcent 6 47 2" xfId="7641"/>
    <cellStyle name="40% - akcent 6 47 2 2" xfId="7642"/>
    <cellStyle name="40% - akcent 6 47 2 3" xfId="7643"/>
    <cellStyle name="40% - akcent 6 47 3" xfId="7644"/>
    <cellStyle name="40% - akcent 6 47 4" xfId="7645"/>
    <cellStyle name="40% - akcent 6 48" xfId="7646"/>
    <cellStyle name="40% - akcent 6 48 2" xfId="7647"/>
    <cellStyle name="40% - akcent 6 48 2 2" xfId="7648"/>
    <cellStyle name="40% - akcent 6 48 2 3" xfId="7649"/>
    <cellStyle name="40% - akcent 6 48 3" xfId="7650"/>
    <cellStyle name="40% - akcent 6 48 4" xfId="7651"/>
    <cellStyle name="40% - akcent 6 49" xfId="7652"/>
    <cellStyle name="40% - akcent 6 49 2" xfId="7653"/>
    <cellStyle name="40% - akcent 6 49 2 2" xfId="7654"/>
    <cellStyle name="40% - akcent 6 49 2 3" xfId="7655"/>
    <cellStyle name="40% - akcent 6 49 3" xfId="7656"/>
    <cellStyle name="40% - akcent 6 49 4" xfId="7657"/>
    <cellStyle name="40% - akcent 6 5" xfId="7658"/>
    <cellStyle name="40% - akcent 6 5 2" xfId="7659"/>
    <cellStyle name="40% - akcent 6 5 2 2" xfId="7660"/>
    <cellStyle name="40% - akcent 6 5 2 2 2" xfId="7661"/>
    <cellStyle name="40% - akcent 6 5 2 2 3" xfId="7662"/>
    <cellStyle name="40% - akcent 6 5 2 3" xfId="7663"/>
    <cellStyle name="40% - akcent 6 5 2 4" xfId="7664"/>
    <cellStyle name="40% - akcent 6 5 3" xfId="7665"/>
    <cellStyle name="40% - akcent 6 5 3 2" xfId="7666"/>
    <cellStyle name="40% - akcent 6 5 3 2 2" xfId="7667"/>
    <cellStyle name="40% - akcent 6 5 3 2 3" xfId="7668"/>
    <cellStyle name="40% - akcent 6 5 3 3" xfId="7669"/>
    <cellStyle name="40% - akcent 6 5 3 4" xfId="7670"/>
    <cellStyle name="40% - akcent 6 5 4" xfId="7671"/>
    <cellStyle name="40% - akcent 6 5 5" xfId="7672"/>
    <cellStyle name="40% - akcent 6 5 6" xfId="7673"/>
    <cellStyle name="40% - akcent 6 5 6 2" xfId="7674"/>
    <cellStyle name="40% - akcent 6 5 6 3" xfId="7675"/>
    <cellStyle name="40% - akcent 6 5 7" xfId="7676"/>
    <cellStyle name="40% - akcent 6 5 8" xfId="7677"/>
    <cellStyle name="40% - akcent 6 50" xfId="7678"/>
    <cellStyle name="40% - akcent 6 50 2" xfId="7679"/>
    <cellStyle name="40% - akcent 6 50 2 2" xfId="7680"/>
    <cellStyle name="40% - akcent 6 50 2 3" xfId="7681"/>
    <cellStyle name="40% - akcent 6 50 3" xfId="7682"/>
    <cellStyle name="40% - akcent 6 50 4" xfId="7683"/>
    <cellStyle name="40% - akcent 6 51" xfId="7684"/>
    <cellStyle name="40% - akcent 6 51 2" xfId="7685"/>
    <cellStyle name="40% - akcent 6 51 2 2" xfId="7686"/>
    <cellStyle name="40% - akcent 6 51 2 3" xfId="7687"/>
    <cellStyle name="40% - akcent 6 51 3" xfId="7688"/>
    <cellStyle name="40% - akcent 6 51 4" xfId="7689"/>
    <cellStyle name="40% - akcent 6 52" xfId="7690"/>
    <cellStyle name="40% - akcent 6 52 2" xfId="7691"/>
    <cellStyle name="40% - akcent 6 52 2 2" xfId="7692"/>
    <cellStyle name="40% - akcent 6 52 2 3" xfId="7693"/>
    <cellStyle name="40% - akcent 6 52 3" xfId="7694"/>
    <cellStyle name="40% - akcent 6 52 4" xfId="7695"/>
    <cellStyle name="40% - akcent 6 53" xfId="7696"/>
    <cellStyle name="40% - akcent 6 53 2" xfId="7697"/>
    <cellStyle name="40% - akcent 6 53 2 2" xfId="7698"/>
    <cellStyle name="40% - akcent 6 53 2 3" xfId="7699"/>
    <cellStyle name="40% - akcent 6 53 3" xfId="7700"/>
    <cellStyle name="40% - akcent 6 53 4" xfId="7701"/>
    <cellStyle name="40% - akcent 6 54" xfId="7702"/>
    <cellStyle name="40% - akcent 6 54 2" xfId="7703"/>
    <cellStyle name="40% - akcent 6 54 2 2" xfId="7704"/>
    <cellStyle name="40% - akcent 6 54 2 3" xfId="7705"/>
    <cellStyle name="40% - akcent 6 54 3" xfId="7706"/>
    <cellStyle name="40% - akcent 6 54 4" xfId="7707"/>
    <cellStyle name="40% - akcent 6 55" xfId="7708"/>
    <cellStyle name="40% - akcent 6 55 2" xfId="7709"/>
    <cellStyle name="40% - akcent 6 55 2 2" xfId="7710"/>
    <cellStyle name="40% - akcent 6 55 2 3" xfId="7711"/>
    <cellStyle name="40% - akcent 6 55 3" xfId="7712"/>
    <cellStyle name="40% - akcent 6 55 4" xfId="7713"/>
    <cellStyle name="40% - akcent 6 56" xfId="7714"/>
    <cellStyle name="40% - akcent 6 56 2" xfId="7715"/>
    <cellStyle name="40% - akcent 6 56 2 2" xfId="7716"/>
    <cellStyle name="40% - akcent 6 56 2 3" xfId="7717"/>
    <cellStyle name="40% - akcent 6 56 3" xfId="7718"/>
    <cellStyle name="40% - akcent 6 56 4" xfId="7719"/>
    <cellStyle name="40% - akcent 6 57" xfId="7720"/>
    <cellStyle name="40% - akcent 6 57 2" xfId="7721"/>
    <cellStyle name="40% - akcent 6 57 2 2" xfId="7722"/>
    <cellStyle name="40% - akcent 6 57 2 3" xfId="7723"/>
    <cellStyle name="40% - akcent 6 57 3" xfId="7724"/>
    <cellStyle name="40% - akcent 6 57 4" xfId="7725"/>
    <cellStyle name="40% - akcent 6 58" xfId="7726"/>
    <cellStyle name="40% - akcent 6 58 2" xfId="7727"/>
    <cellStyle name="40% - akcent 6 58 2 2" xfId="7728"/>
    <cellStyle name="40% - akcent 6 58 2 3" xfId="7729"/>
    <cellStyle name="40% - akcent 6 58 3" xfId="7730"/>
    <cellStyle name="40% - akcent 6 58 4" xfId="7731"/>
    <cellStyle name="40% - akcent 6 59" xfId="7732"/>
    <cellStyle name="40% - akcent 6 59 2" xfId="7733"/>
    <cellStyle name="40% - akcent 6 59 2 2" xfId="7734"/>
    <cellStyle name="40% - akcent 6 59 2 3" xfId="7735"/>
    <cellStyle name="40% - akcent 6 59 3" xfId="7736"/>
    <cellStyle name="40% - akcent 6 59 4" xfId="7737"/>
    <cellStyle name="40% - akcent 6 6" xfId="7738"/>
    <cellStyle name="40% - akcent 6 6 2" xfId="7739"/>
    <cellStyle name="40% - akcent 6 6 2 2" xfId="7740"/>
    <cellStyle name="40% - akcent 6 6 2 2 2" xfId="7741"/>
    <cellStyle name="40% - akcent 6 6 2 2 3" xfId="7742"/>
    <cellStyle name="40% - akcent 6 6 2 3" xfId="7743"/>
    <cellStyle name="40% - akcent 6 6 2 4" xfId="7744"/>
    <cellStyle name="40% - akcent 6 6 3" xfId="7745"/>
    <cellStyle name="40% - akcent 6 6 3 2" xfId="7746"/>
    <cellStyle name="40% - akcent 6 6 3 2 2" xfId="7747"/>
    <cellStyle name="40% - akcent 6 6 3 2 3" xfId="7748"/>
    <cellStyle name="40% - akcent 6 6 3 3" xfId="7749"/>
    <cellStyle name="40% - akcent 6 6 3 4" xfId="7750"/>
    <cellStyle name="40% - akcent 6 6 4" xfId="7751"/>
    <cellStyle name="40% - akcent 6 6 5" xfId="7752"/>
    <cellStyle name="40% - akcent 6 6 6" xfId="7753"/>
    <cellStyle name="40% - akcent 6 6 6 2" xfId="7754"/>
    <cellStyle name="40% - akcent 6 6 6 3" xfId="7755"/>
    <cellStyle name="40% - akcent 6 6 7" xfId="7756"/>
    <cellStyle name="40% - akcent 6 6 8" xfId="7757"/>
    <cellStyle name="40% - akcent 6 60" xfId="7758"/>
    <cellStyle name="40% - akcent 6 60 2" xfId="7759"/>
    <cellStyle name="40% - akcent 6 60 2 2" xfId="7760"/>
    <cellStyle name="40% - akcent 6 60 2 3" xfId="7761"/>
    <cellStyle name="40% - akcent 6 60 3" xfId="7762"/>
    <cellStyle name="40% - akcent 6 60 4" xfId="7763"/>
    <cellStyle name="40% - akcent 6 61" xfId="7764"/>
    <cellStyle name="40% - akcent 6 61 2" xfId="7765"/>
    <cellStyle name="40% - akcent 6 61 2 2" xfId="7766"/>
    <cellStyle name="40% - akcent 6 61 2 3" xfId="7767"/>
    <cellStyle name="40% - akcent 6 61 3" xfId="7768"/>
    <cellStyle name="40% - akcent 6 61 4" xfId="7769"/>
    <cellStyle name="40% - akcent 6 62" xfId="7770"/>
    <cellStyle name="40% - akcent 6 62 2" xfId="7771"/>
    <cellStyle name="40% - akcent 6 62 2 2" xfId="7772"/>
    <cellStyle name="40% - akcent 6 62 2 3" xfId="7773"/>
    <cellStyle name="40% - akcent 6 62 3" xfId="7774"/>
    <cellStyle name="40% - akcent 6 62 4" xfId="7775"/>
    <cellStyle name="40% - akcent 6 63" xfId="7776"/>
    <cellStyle name="40% - akcent 6 63 2" xfId="7777"/>
    <cellStyle name="40% - akcent 6 63 2 2" xfId="7778"/>
    <cellStyle name="40% - akcent 6 63 2 3" xfId="7779"/>
    <cellStyle name="40% - akcent 6 63 3" xfId="7780"/>
    <cellStyle name="40% - akcent 6 63 4" xfId="7781"/>
    <cellStyle name="40% - akcent 6 64" xfId="7782"/>
    <cellStyle name="40% - akcent 6 64 2" xfId="7783"/>
    <cellStyle name="40% - akcent 6 64 2 2" xfId="7784"/>
    <cellStyle name="40% - akcent 6 64 2 3" xfId="7785"/>
    <cellStyle name="40% - akcent 6 64 3" xfId="7786"/>
    <cellStyle name="40% - akcent 6 64 4" xfId="7787"/>
    <cellStyle name="40% - akcent 6 65" xfId="7788"/>
    <cellStyle name="40% - akcent 6 65 2" xfId="7789"/>
    <cellStyle name="40% - akcent 6 65 2 2" xfId="7790"/>
    <cellStyle name="40% - akcent 6 65 2 3" xfId="7791"/>
    <cellStyle name="40% - akcent 6 65 3" xfId="7792"/>
    <cellStyle name="40% - akcent 6 65 4" xfId="7793"/>
    <cellStyle name="40% - akcent 6 66" xfId="7794"/>
    <cellStyle name="40% - akcent 6 66 2" xfId="7795"/>
    <cellStyle name="40% - akcent 6 66 2 2" xfId="7796"/>
    <cellStyle name="40% - akcent 6 66 2 3" xfId="7797"/>
    <cellStyle name="40% - akcent 6 66 3" xfId="7798"/>
    <cellStyle name="40% - akcent 6 66 4" xfId="7799"/>
    <cellStyle name="40% - akcent 6 67" xfId="7800"/>
    <cellStyle name="40% - akcent 6 67 2" xfId="7801"/>
    <cellStyle name="40% - akcent 6 67 2 2" xfId="7802"/>
    <cellStyle name="40% - akcent 6 67 2 3" xfId="7803"/>
    <cellStyle name="40% - akcent 6 67 3" xfId="7804"/>
    <cellStyle name="40% - akcent 6 67 4" xfId="7805"/>
    <cellStyle name="40% - akcent 6 68" xfId="7806"/>
    <cellStyle name="40% - akcent 6 68 2" xfId="7807"/>
    <cellStyle name="40% - akcent 6 68 2 2" xfId="7808"/>
    <cellStyle name="40% - akcent 6 68 2 3" xfId="7809"/>
    <cellStyle name="40% - akcent 6 68 3" xfId="7810"/>
    <cellStyle name="40% - akcent 6 68 4" xfId="7811"/>
    <cellStyle name="40% - akcent 6 69" xfId="7812"/>
    <cellStyle name="40% - akcent 6 69 2" xfId="7813"/>
    <cellStyle name="40% - akcent 6 69 2 2" xfId="7814"/>
    <cellStyle name="40% - akcent 6 69 2 3" xfId="7815"/>
    <cellStyle name="40% - akcent 6 69 3" xfId="7816"/>
    <cellStyle name="40% - akcent 6 69 4" xfId="7817"/>
    <cellStyle name="40% - akcent 6 7" xfId="7818"/>
    <cellStyle name="40% - akcent 6 7 2" xfId="7819"/>
    <cellStyle name="40% - akcent 6 7 2 2" xfId="7820"/>
    <cellStyle name="40% - akcent 6 7 2 2 2" xfId="7821"/>
    <cellStyle name="40% - akcent 6 7 2 2 3" xfId="7822"/>
    <cellStyle name="40% - akcent 6 7 2 3" xfId="7823"/>
    <cellStyle name="40% - akcent 6 7 2 4" xfId="7824"/>
    <cellStyle name="40% - akcent 6 7 3" xfId="7825"/>
    <cellStyle name="40% - akcent 6 7 3 2" xfId="7826"/>
    <cellStyle name="40% - akcent 6 7 3 2 2" xfId="7827"/>
    <cellStyle name="40% - akcent 6 7 3 2 3" xfId="7828"/>
    <cellStyle name="40% - akcent 6 7 3 3" xfId="7829"/>
    <cellStyle name="40% - akcent 6 7 3 4" xfId="7830"/>
    <cellStyle name="40% - akcent 6 7 4" xfId="7831"/>
    <cellStyle name="40% - akcent 6 7 5" xfId="7832"/>
    <cellStyle name="40% - akcent 6 7 6" xfId="7833"/>
    <cellStyle name="40% - akcent 6 7 6 2" xfId="7834"/>
    <cellStyle name="40% - akcent 6 7 6 3" xfId="7835"/>
    <cellStyle name="40% - akcent 6 7 7" xfId="7836"/>
    <cellStyle name="40% - akcent 6 7 8" xfId="7837"/>
    <cellStyle name="40% - akcent 6 70" xfId="7838"/>
    <cellStyle name="40% - akcent 6 70 2" xfId="7839"/>
    <cellStyle name="40% - akcent 6 70 2 2" xfId="7840"/>
    <cellStyle name="40% - akcent 6 70 2 3" xfId="7841"/>
    <cellStyle name="40% - akcent 6 70 3" xfId="7842"/>
    <cellStyle name="40% - akcent 6 70 4" xfId="7843"/>
    <cellStyle name="40% - akcent 6 71" xfId="7844"/>
    <cellStyle name="40% - akcent 6 71 2" xfId="7845"/>
    <cellStyle name="40% - akcent 6 71 2 2" xfId="7846"/>
    <cellStyle name="40% - akcent 6 71 2 3" xfId="7847"/>
    <cellStyle name="40% - akcent 6 71 3" xfId="7848"/>
    <cellStyle name="40% - akcent 6 71 4" xfId="7849"/>
    <cellStyle name="40% - akcent 6 72" xfId="7850"/>
    <cellStyle name="40% - akcent 6 72 2" xfId="7851"/>
    <cellStyle name="40% - akcent 6 72 2 2" xfId="7852"/>
    <cellStyle name="40% - akcent 6 72 2 3" xfId="7853"/>
    <cellStyle name="40% - akcent 6 72 3" xfId="7854"/>
    <cellStyle name="40% - akcent 6 72 4" xfId="7855"/>
    <cellStyle name="40% - akcent 6 73" xfId="7856"/>
    <cellStyle name="40% - akcent 6 8" xfId="7857"/>
    <cellStyle name="40% - akcent 6 8 2" xfId="7858"/>
    <cellStyle name="40% - akcent 6 8 2 2" xfId="7859"/>
    <cellStyle name="40% - akcent 6 8 2 2 2" xfId="7860"/>
    <cellStyle name="40% - akcent 6 8 2 2 3" xfId="7861"/>
    <cellStyle name="40% - akcent 6 8 2 3" xfId="7862"/>
    <cellStyle name="40% - akcent 6 8 2 4" xfId="7863"/>
    <cellStyle name="40% - akcent 6 8 3" xfId="7864"/>
    <cellStyle name="40% - akcent 6 8 3 2" xfId="7865"/>
    <cellStyle name="40% - akcent 6 8 3 2 2" xfId="7866"/>
    <cellStyle name="40% - akcent 6 8 3 2 3" xfId="7867"/>
    <cellStyle name="40% - akcent 6 8 3 3" xfId="7868"/>
    <cellStyle name="40% - akcent 6 8 3 4" xfId="7869"/>
    <cellStyle name="40% - akcent 6 8 4" xfId="7870"/>
    <cellStyle name="40% - akcent 6 8 5" xfId="7871"/>
    <cellStyle name="40% - akcent 6 8 6" xfId="7872"/>
    <cellStyle name="40% - akcent 6 8 6 2" xfId="7873"/>
    <cellStyle name="40% - akcent 6 8 6 3" xfId="7874"/>
    <cellStyle name="40% - akcent 6 8 7" xfId="7875"/>
    <cellStyle name="40% - akcent 6 8 8" xfId="7876"/>
    <cellStyle name="40% - akcent 6 9" xfId="7877"/>
    <cellStyle name="40% - akcent 6 9 2" xfId="7878"/>
    <cellStyle name="40% - akcent 6 9 2 2" xfId="7879"/>
    <cellStyle name="40% - akcent 6 9 2 2 2" xfId="7880"/>
    <cellStyle name="40% - akcent 6 9 2 2 3" xfId="7881"/>
    <cellStyle name="40% - akcent 6 9 2 3" xfId="7882"/>
    <cellStyle name="40% - akcent 6 9 2 4" xfId="7883"/>
    <cellStyle name="40% - akcent 6 9 3" xfId="7884"/>
    <cellStyle name="40% - akcent 6 9 3 2" xfId="7885"/>
    <cellStyle name="40% - akcent 6 9 3 2 2" xfId="7886"/>
    <cellStyle name="40% - akcent 6 9 3 2 3" xfId="7887"/>
    <cellStyle name="40% - akcent 6 9 3 3" xfId="7888"/>
    <cellStyle name="40% - akcent 6 9 3 4" xfId="7889"/>
    <cellStyle name="40% - akcent 6 9 4" xfId="7890"/>
    <cellStyle name="40% - akcent 6 9 5" xfId="7891"/>
    <cellStyle name="40% - akcent 6 9 6" xfId="7892"/>
    <cellStyle name="40% - akcent 6 9 6 2" xfId="7893"/>
    <cellStyle name="40% - akcent 6 9 6 3" xfId="7894"/>
    <cellStyle name="40% - akcent 6 9 7" xfId="7895"/>
    <cellStyle name="40% - akcent 6 9 8" xfId="7896"/>
    <cellStyle name="60% - akcent 1 10" xfId="7897"/>
    <cellStyle name="60% - akcent 1 10 2" xfId="7898"/>
    <cellStyle name="60% - akcent 1 10 3" xfId="7899"/>
    <cellStyle name="60% - akcent 1 11" xfId="7900"/>
    <cellStyle name="60% - akcent 1 11 2" xfId="7901"/>
    <cellStyle name="60% - akcent 1 11 3" xfId="7902"/>
    <cellStyle name="60% - akcent 1 12" xfId="7903"/>
    <cellStyle name="60% - akcent 1 12 2" xfId="7904"/>
    <cellStyle name="60% - akcent 1 12 3" xfId="7905"/>
    <cellStyle name="60% - akcent 1 13" xfId="7906"/>
    <cellStyle name="60% - akcent 1 13 2" xfId="7907"/>
    <cellStyle name="60% - akcent 1 13 3" xfId="7908"/>
    <cellStyle name="60% - akcent 1 14" xfId="7909"/>
    <cellStyle name="60% - akcent 1 14 2" xfId="7910"/>
    <cellStyle name="60% - akcent 1 14 3" xfId="7911"/>
    <cellStyle name="60% - akcent 1 15" xfId="7912"/>
    <cellStyle name="60% - akcent 1 15 2" xfId="7913"/>
    <cellStyle name="60% - akcent 1 15 3" xfId="7914"/>
    <cellStyle name="60% - akcent 1 16" xfId="7915"/>
    <cellStyle name="60% - akcent 1 16 2" xfId="7916"/>
    <cellStyle name="60% - akcent 1 16 3" xfId="7917"/>
    <cellStyle name="60% - akcent 1 17" xfId="7918"/>
    <cellStyle name="60% - akcent 1 17 2" xfId="7919"/>
    <cellStyle name="60% - akcent 1 17 3" xfId="7920"/>
    <cellStyle name="60% - akcent 1 18" xfId="7921"/>
    <cellStyle name="60% - akcent 1 18 2" xfId="7922"/>
    <cellStyle name="60% - akcent 1 18 3" xfId="7923"/>
    <cellStyle name="60% - akcent 1 19" xfId="7924"/>
    <cellStyle name="60% - akcent 1 19 2" xfId="7925"/>
    <cellStyle name="60% - akcent 1 19 3" xfId="7926"/>
    <cellStyle name="60% - akcent 1 2" xfId="7927"/>
    <cellStyle name="60% - akcent 1 2 10" xfId="7928"/>
    <cellStyle name="60% - akcent 1 2 2" xfId="7929"/>
    <cellStyle name="60% - akcent 1 2 2 2" xfId="7930"/>
    <cellStyle name="60% - akcent 1 2 2 3" xfId="7931"/>
    <cellStyle name="60% - akcent 1 2 3" xfId="7932"/>
    <cellStyle name="60% - akcent 1 2 4" xfId="7933"/>
    <cellStyle name="60% - akcent 1 2 5" xfId="7934"/>
    <cellStyle name="60% - akcent 1 2 6" xfId="7935"/>
    <cellStyle name="60% - akcent 1 2 7" xfId="7936"/>
    <cellStyle name="60% - akcent 1 2 8" xfId="7937"/>
    <cellStyle name="60% - akcent 1 2 9" xfId="7938"/>
    <cellStyle name="60% - akcent 1 20" xfId="7939"/>
    <cellStyle name="60% - akcent 1 20 2" xfId="7940"/>
    <cellStyle name="60% - akcent 1 20 3" xfId="7941"/>
    <cellStyle name="60% - akcent 1 21" xfId="7942"/>
    <cellStyle name="60% - akcent 1 21 2" xfId="7943"/>
    <cellStyle name="60% - akcent 1 21 3" xfId="7944"/>
    <cellStyle name="60% - akcent 1 22" xfId="7945"/>
    <cellStyle name="60% - akcent 1 22 2" xfId="7946"/>
    <cellStyle name="60% - akcent 1 22 3" xfId="7947"/>
    <cellStyle name="60% - akcent 1 23" xfId="7948"/>
    <cellStyle name="60% - akcent 1 23 2" xfId="7949"/>
    <cellStyle name="60% - akcent 1 23 3" xfId="7950"/>
    <cellStyle name="60% - akcent 1 24" xfId="7951"/>
    <cellStyle name="60% - akcent 1 24 2" xfId="7952"/>
    <cellStyle name="60% - akcent 1 24 3" xfId="7953"/>
    <cellStyle name="60% - akcent 1 25" xfId="7954"/>
    <cellStyle name="60% - akcent 1 25 2" xfId="7955"/>
    <cellStyle name="60% - akcent 1 25 3" xfId="7956"/>
    <cellStyle name="60% - akcent 1 26" xfId="7957"/>
    <cellStyle name="60% - akcent 1 26 2" xfId="7958"/>
    <cellStyle name="60% - akcent 1 26 3" xfId="7959"/>
    <cellStyle name="60% - akcent 1 27" xfId="7960"/>
    <cellStyle name="60% - akcent 1 27 2" xfId="7961"/>
    <cellStyle name="60% - akcent 1 27 3" xfId="7962"/>
    <cellStyle name="60% - akcent 1 28" xfId="7963"/>
    <cellStyle name="60% - akcent 1 28 2" xfId="7964"/>
    <cellStyle name="60% - akcent 1 28 3" xfId="7965"/>
    <cellStyle name="60% - akcent 1 29" xfId="7966"/>
    <cellStyle name="60% - akcent 1 29 2" xfId="7967"/>
    <cellStyle name="60% - akcent 1 29 3" xfId="7968"/>
    <cellStyle name="60% - akcent 1 3" xfId="7969"/>
    <cellStyle name="60% - akcent 1 3 2" xfId="7970"/>
    <cellStyle name="60% - akcent 1 3 3" xfId="7971"/>
    <cellStyle name="60% - akcent 1 3 4" xfId="7972"/>
    <cellStyle name="60% - akcent 1 30" xfId="7973"/>
    <cellStyle name="60% - akcent 1 30 2" xfId="7974"/>
    <cellStyle name="60% - akcent 1 30 3" xfId="7975"/>
    <cellStyle name="60% - akcent 1 31" xfId="7976"/>
    <cellStyle name="60% - akcent 1 31 2" xfId="7977"/>
    <cellStyle name="60% - akcent 1 31 3" xfId="7978"/>
    <cellStyle name="60% - akcent 1 32" xfId="7979"/>
    <cellStyle name="60% - akcent 1 32 2" xfId="7980"/>
    <cellStyle name="60% - akcent 1 32 3" xfId="7981"/>
    <cellStyle name="60% - akcent 1 33" xfId="7982"/>
    <cellStyle name="60% - akcent 1 34" xfId="7983"/>
    <cellStyle name="60% - akcent 1 35" xfId="7984"/>
    <cellStyle name="60% - akcent 1 36" xfId="7985"/>
    <cellStyle name="60% - akcent 1 37" xfId="7986"/>
    <cellStyle name="60% - akcent 1 38" xfId="7987"/>
    <cellStyle name="60% - akcent 1 39" xfId="7988"/>
    <cellStyle name="60% - akcent 1 4" xfId="7989"/>
    <cellStyle name="60% - akcent 1 4 2" xfId="7990"/>
    <cellStyle name="60% - akcent 1 4 3" xfId="7991"/>
    <cellStyle name="60% - akcent 1 40" xfId="7992"/>
    <cellStyle name="60% - akcent 1 41" xfId="7993"/>
    <cellStyle name="60% - akcent 1 42" xfId="7994"/>
    <cellStyle name="60% - akcent 1 43" xfId="7995"/>
    <cellStyle name="60% - akcent 1 44" xfId="7996"/>
    <cellStyle name="60% - akcent 1 45" xfId="7997"/>
    <cellStyle name="60% - akcent 1 46" xfId="7998"/>
    <cellStyle name="60% - akcent 1 47" xfId="7999"/>
    <cellStyle name="60% - akcent 1 48" xfId="8000"/>
    <cellStyle name="60% - akcent 1 49" xfId="8001"/>
    <cellStyle name="60% - akcent 1 5" xfId="8002"/>
    <cellStyle name="60% - akcent 1 5 2" xfId="8003"/>
    <cellStyle name="60% - akcent 1 5 3" xfId="8004"/>
    <cellStyle name="60% - akcent 1 50" xfId="8005"/>
    <cellStyle name="60% - akcent 1 51" xfId="8006"/>
    <cellStyle name="60% - akcent 1 52" xfId="8007"/>
    <cellStyle name="60% - akcent 1 53" xfId="8008"/>
    <cellStyle name="60% - akcent 1 54" xfId="8009"/>
    <cellStyle name="60% - akcent 1 55" xfId="8010"/>
    <cellStyle name="60% - akcent 1 56" xfId="8011"/>
    <cellStyle name="60% - akcent 1 57" xfId="8012"/>
    <cellStyle name="60% - akcent 1 58" xfId="8013"/>
    <cellStyle name="60% - akcent 1 59" xfId="8014"/>
    <cellStyle name="60% - akcent 1 6" xfId="8015"/>
    <cellStyle name="60% - akcent 1 6 2" xfId="8016"/>
    <cellStyle name="60% - akcent 1 6 3" xfId="8017"/>
    <cellStyle name="60% - akcent 1 60" xfId="8018"/>
    <cellStyle name="60% - akcent 1 61" xfId="8019"/>
    <cellStyle name="60% - akcent 1 62" xfId="8020"/>
    <cellStyle name="60% - akcent 1 63" xfId="8021"/>
    <cellStyle name="60% - akcent 1 64" xfId="8022"/>
    <cellStyle name="60% - akcent 1 65" xfId="8023"/>
    <cellStyle name="60% - akcent 1 66" xfId="8024"/>
    <cellStyle name="60% - akcent 1 67" xfId="8025"/>
    <cellStyle name="60% - akcent 1 68" xfId="8026"/>
    <cellStyle name="60% - akcent 1 69" xfId="8027"/>
    <cellStyle name="60% - akcent 1 7" xfId="8028"/>
    <cellStyle name="60% - akcent 1 7 2" xfId="8029"/>
    <cellStyle name="60% - akcent 1 7 3" xfId="8030"/>
    <cellStyle name="60% - akcent 1 70" xfId="8031"/>
    <cellStyle name="60% - akcent 1 71" xfId="8032"/>
    <cellStyle name="60% - akcent 1 72" xfId="8033"/>
    <cellStyle name="60% - akcent 1 73" xfId="8034"/>
    <cellStyle name="60% - akcent 1 8" xfId="8035"/>
    <cellStyle name="60% - akcent 1 8 2" xfId="8036"/>
    <cellStyle name="60% - akcent 1 8 3" xfId="8037"/>
    <cellStyle name="60% - akcent 1 9" xfId="8038"/>
    <cellStyle name="60% - akcent 1 9 2" xfId="8039"/>
    <cellStyle name="60% - akcent 1 9 3" xfId="8040"/>
    <cellStyle name="60% - akcent 2 10" xfId="8041"/>
    <cellStyle name="60% - akcent 2 10 2" xfId="8042"/>
    <cellStyle name="60% - akcent 2 10 3" xfId="8043"/>
    <cellStyle name="60% - akcent 2 11" xfId="8044"/>
    <cellStyle name="60% - akcent 2 11 2" xfId="8045"/>
    <cellStyle name="60% - akcent 2 11 3" xfId="8046"/>
    <cellStyle name="60% - akcent 2 12" xfId="8047"/>
    <cellStyle name="60% - akcent 2 12 2" xfId="8048"/>
    <cellStyle name="60% - akcent 2 12 3" xfId="8049"/>
    <cellStyle name="60% - akcent 2 13" xfId="8050"/>
    <cellStyle name="60% - akcent 2 13 2" xfId="8051"/>
    <cellStyle name="60% - akcent 2 13 3" xfId="8052"/>
    <cellStyle name="60% - akcent 2 14" xfId="8053"/>
    <cellStyle name="60% - akcent 2 14 2" xfId="8054"/>
    <cellStyle name="60% - akcent 2 14 3" xfId="8055"/>
    <cellStyle name="60% - akcent 2 15" xfId="8056"/>
    <cellStyle name="60% - akcent 2 15 2" xfId="8057"/>
    <cellStyle name="60% - akcent 2 15 3" xfId="8058"/>
    <cellStyle name="60% - akcent 2 16" xfId="8059"/>
    <cellStyle name="60% - akcent 2 16 2" xfId="8060"/>
    <cellStyle name="60% - akcent 2 16 3" xfId="8061"/>
    <cellStyle name="60% - akcent 2 17" xfId="8062"/>
    <cellStyle name="60% - akcent 2 17 2" xfId="8063"/>
    <cellStyle name="60% - akcent 2 17 3" xfId="8064"/>
    <cellStyle name="60% - akcent 2 18" xfId="8065"/>
    <cellStyle name="60% - akcent 2 18 2" xfId="8066"/>
    <cellStyle name="60% - akcent 2 18 3" xfId="8067"/>
    <cellStyle name="60% - akcent 2 19" xfId="8068"/>
    <cellStyle name="60% - akcent 2 19 2" xfId="8069"/>
    <cellStyle name="60% - akcent 2 19 3" xfId="8070"/>
    <cellStyle name="60% - akcent 2 2" xfId="8071"/>
    <cellStyle name="60% - akcent 2 2 10" xfId="8072"/>
    <cellStyle name="60% - akcent 2 2 2" xfId="8073"/>
    <cellStyle name="60% - akcent 2 2 2 2" xfId="8074"/>
    <cellStyle name="60% - akcent 2 2 2 3" xfId="8075"/>
    <cellStyle name="60% - akcent 2 2 3" xfId="8076"/>
    <cellStyle name="60% - akcent 2 2 4" xfId="8077"/>
    <cellStyle name="60% - akcent 2 2 5" xfId="8078"/>
    <cellStyle name="60% - akcent 2 2 6" xfId="8079"/>
    <cellStyle name="60% - akcent 2 2 7" xfId="8080"/>
    <cellStyle name="60% - akcent 2 2 8" xfId="8081"/>
    <cellStyle name="60% - akcent 2 2 9" xfId="8082"/>
    <cellStyle name="60% - akcent 2 20" xfId="8083"/>
    <cellStyle name="60% - akcent 2 20 2" xfId="8084"/>
    <cellStyle name="60% - akcent 2 20 3" xfId="8085"/>
    <cellStyle name="60% - akcent 2 21" xfId="8086"/>
    <cellStyle name="60% - akcent 2 21 2" xfId="8087"/>
    <cellStyle name="60% - akcent 2 21 3" xfId="8088"/>
    <cellStyle name="60% - akcent 2 22" xfId="8089"/>
    <cellStyle name="60% - akcent 2 22 2" xfId="8090"/>
    <cellStyle name="60% - akcent 2 22 3" xfId="8091"/>
    <cellStyle name="60% - akcent 2 23" xfId="8092"/>
    <cellStyle name="60% - akcent 2 23 2" xfId="8093"/>
    <cellStyle name="60% - akcent 2 23 3" xfId="8094"/>
    <cellStyle name="60% - akcent 2 24" xfId="8095"/>
    <cellStyle name="60% - akcent 2 24 2" xfId="8096"/>
    <cellStyle name="60% - akcent 2 24 3" xfId="8097"/>
    <cellStyle name="60% - akcent 2 25" xfId="8098"/>
    <cellStyle name="60% - akcent 2 25 2" xfId="8099"/>
    <cellStyle name="60% - akcent 2 25 3" xfId="8100"/>
    <cellStyle name="60% - akcent 2 26" xfId="8101"/>
    <cellStyle name="60% - akcent 2 26 2" xfId="8102"/>
    <cellStyle name="60% - akcent 2 26 3" xfId="8103"/>
    <cellStyle name="60% - akcent 2 27" xfId="8104"/>
    <cellStyle name="60% - akcent 2 27 2" xfId="8105"/>
    <cellStyle name="60% - akcent 2 27 3" xfId="8106"/>
    <cellStyle name="60% - akcent 2 28" xfId="8107"/>
    <cellStyle name="60% - akcent 2 28 2" xfId="8108"/>
    <cellStyle name="60% - akcent 2 28 3" xfId="8109"/>
    <cellStyle name="60% - akcent 2 29" xfId="8110"/>
    <cellStyle name="60% - akcent 2 29 2" xfId="8111"/>
    <cellStyle name="60% - akcent 2 29 3" xfId="8112"/>
    <cellStyle name="60% - akcent 2 3" xfId="8113"/>
    <cellStyle name="60% - akcent 2 3 2" xfId="8114"/>
    <cellStyle name="60% - akcent 2 3 3" xfId="8115"/>
    <cellStyle name="60% - akcent 2 3 4" xfId="8116"/>
    <cellStyle name="60% - akcent 2 30" xfId="8117"/>
    <cellStyle name="60% - akcent 2 30 2" xfId="8118"/>
    <cellStyle name="60% - akcent 2 30 3" xfId="8119"/>
    <cellStyle name="60% - akcent 2 31" xfId="8120"/>
    <cellStyle name="60% - akcent 2 31 2" xfId="8121"/>
    <cellStyle name="60% - akcent 2 31 3" xfId="8122"/>
    <cellStyle name="60% - akcent 2 32" xfId="8123"/>
    <cellStyle name="60% - akcent 2 32 2" xfId="8124"/>
    <cellStyle name="60% - akcent 2 32 3" xfId="8125"/>
    <cellStyle name="60% - akcent 2 33" xfId="8126"/>
    <cellStyle name="60% - akcent 2 34" xfId="8127"/>
    <cellStyle name="60% - akcent 2 35" xfId="8128"/>
    <cellStyle name="60% - akcent 2 36" xfId="8129"/>
    <cellStyle name="60% - akcent 2 37" xfId="8130"/>
    <cellStyle name="60% - akcent 2 38" xfId="8131"/>
    <cellStyle name="60% - akcent 2 39" xfId="8132"/>
    <cellStyle name="60% - akcent 2 4" xfId="8133"/>
    <cellStyle name="60% - akcent 2 4 2" xfId="8134"/>
    <cellStyle name="60% - akcent 2 4 3" xfId="8135"/>
    <cellStyle name="60% - akcent 2 40" xfId="8136"/>
    <cellStyle name="60% - akcent 2 41" xfId="8137"/>
    <cellStyle name="60% - akcent 2 42" xfId="8138"/>
    <cellStyle name="60% - akcent 2 43" xfId="8139"/>
    <cellStyle name="60% - akcent 2 44" xfId="8140"/>
    <cellStyle name="60% - akcent 2 45" xfId="8141"/>
    <cellStyle name="60% - akcent 2 46" xfId="8142"/>
    <cellStyle name="60% - akcent 2 47" xfId="8143"/>
    <cellStyle name="60% - akcent 2 48" xfId="8144"/>
    <cellStyle name="60% - akcent 2 49" xfId="8145"/>
    <cellStyle name="60% - akcent 2 5" xfId="8146"/>
    <cellStyle name="60% - akcent 2 5 2" xfId="8147"/>
    <cellStyle name="60% - akcent 2 5 3" xfId="8148"/>
    <cellStyle name="60% - akcent 2 50" xfId="8149"/>
    <cellStyle name="60% - akcent 2 51" xfId="8150"/>
    <cellStyle name="60% - akcent 2 52" xfId="8151"/>
    <cellStyle name="60% - akcent 2 53" xfId="8152"/>
    <cellStyle name="60% - akcent 2 54" xfId="8153"/>
    <cellStyle name="60% - akcent 2 55" xfId="8154"/>
    <cellStyle name="60% - akcent 2 56" xfId="8155"/>
    <cellStyle name="60% - akcent 2 57" xfId="8156"/>
    <cellStyle name="60% - akcent 2 58" xfId="8157"/>
    <cellStyle name="60% - akcent 2 59" xfId="8158"/>
    <cellStyle name="60% - akcent 2 6" xfId="8159"/>
    <cellStyle name="60% - akcent 2 6 2" xfId="8160"/>
    <cellStyle name="60% - akcent 2 6 3" xfId="8161"/>
    <cellStyle name="60% - akcent 2 60" xfId="8162"/>
    <cellStyle name="60% - akcent 2 61" xfId="8163"/>
    <cellStyle name="60% - akcent 2 62" xfId="8164"/>
    <cellStyle name="60% - akcent 2 63" xfId="8165"/>
    <cellStyle name="60% - akcent 2 64" xfId="8166"/>
    <cellStyle name="60% - akcent 2 65" xfId="8167"/>
    <cellStyle name="60% - akcent 2 66" xfId="8168"/>
    <cellStyle name="60% - akcent 2 67" xfId="8169"/>
    <cellStyle name="60% - akcent 2 68" xfId="8170"/>
    <cellStyle name="60% - akcent 2 69" xfId="8171"/>
    <cellStyle name="60% - akcent 2 7" xfId="8172"/>
    <cellStyle name="60% - akcent 2 7 2" xfId="8173"/>
    <cellStyle name="60% - akcent 2 7 3" xfId="8174"/>
    <cellStyle name="60% - akcent 2 70" xfId="8175"/>
    <cellStyle name="60% - akcent 2 71" xfId="8176"/>
    <cellStyle name="60% - akcent 2 72" xfId="8177"/>
    <cellStyle name="60% - akcent 2 73" xfId="8178"/>
    <cellStyle name="60% - akcent 2 8" xfId="8179"/>
    <cellStyle name="60% - akcent 2 8 2" xfId="8180"/>
    <cellStyle name="60% - akcent 2 8 3" xfId="8181"/>
    <cellStyle name="60% - akcent 2 9" xfId="8182"/>
    <cellStyle name="60% - akcent 2 9 2" xfId="8183"/>
    <cellStyle name="60% - akcent 2 9 3" xfId="8184"/>
    <cellStyle name="60% - akcent 3 10" xfId="8185"/>
    <cellStyle name="60% - akcent 3 10 2" xfId="8186"/>
    <cellStyle name="60% - akcent 3 10 3" xfId="8187"/>
    <cellStyle name="60% - akcent 3 11" xfId="8188"/>
    <cellStyle name="60% - akcent 3 11 2" xfId="8189"/>
    <cellStyle name="60% - akcent 3 11 3" xfId="8190"/>
    <cellStyle name="60% - akcent 3 12" xfId="8191"/>
    <cellStyle name="60% - akcent 3 12 2" xfId="8192"/>
    <cellStyle name="60% - akcent 3 12 3" xfId="8193"/>
    <cellStyle name="60% - akcent 3 13" xfId="8194"/>
    <cellStyle name="60% - akcent 3 13 2" xfId="8195"/>
    <cellStyle name="60% - akcent 3 13 3" xfId="8196"/>
    <cellStyle name="60% - akcent 3 14" xfId="8197"/>
    <cellStyle name="60% - akcent 3 14 2" xfId="8198"/>
    <cellStyle name="60% - akcent 3 14 3" xfId="8199"/>
    <cellStyle name="60% - akcent 3 15" xfId="8200"/>
    <cellStyle name="60% - akcent 3 15 2" xfId="8201"/>
    <cellStyle name="60% - akcent 3 15 3" xfId="8202"/>
    <cellStyle name="60% - akcent 3 16" xfId="8203"/>
    <cellStyle name="60% - akcent 3 16 2" xfId="8204"/>
    <cellStyle name="60% - akcent 3 16 3" xfId="8205"/>
    <cellStyle name="60% - akcent 3 17" xfId="8206"/>
    <cellStyle name="60% - akcent 3 17 2" xfId="8207"/>
    <cellStyle name="60% - akcent 3 17 3" xfId="8208"/>
    <cellStyle name="60% - akcent 3 18" xfId="8209"/>
    <cellStyle name="60% - akcent 3 18 2" xfId="8210"/>
    <cellStyle name="60% - akcent 3 18 3" xfId="8211"/>
    <cellStyle name="60% - akcent 3 19" xfId="8212"/>
    <cellStyle name="60% - akcent 3 19 2" xfId="8213"/>
    <cellStyle name="60% - akcent 3 19 3" xfId="8214"/>
    <cellStyle name="60% - akcent 3 2" xfId="8215"/>
    <cellStyle name="60% - akcent 3 2 10" xfId="8216"/>
    <cellStyle name="60% - akcent 3 2 2" xfId="8217"/>
    <cellStyle name="60% - akcent 3 2 2 2" xfId="8218"/>
    <cellStyle name="60% - akcent 3 2 2 3" xfId="8219"/>
    <cellStyle name="60% - akcent 3 2 3" xfId="8220"/>
    <cellStyle name="60% - akcent 3 2 4" xfId="8221"/>
    <cellStyle name="60% - akcent 3 2 5" xfId="8222"/>
    <cellStyle name="60% - akcent 3 2 6" xfId="8223"/>
    <cellStyle name="60% - akcent 3 2 7" xfId="8224"/>
    <cellStyle name="60% - akcent 3 2 8" xfId="8225"/>
    <cellStyle name="60% - akcent 3 2 9" xfId="8226"/>
    <cellStyle name="60% - akcent 3 20" xfId="8227"/>
    <cellStyle name="60% - akcent 3 20 2" xfId="8228"/>
    <cellStyle name="60% - akcent 3 20 3" xfId="8229"/>
    <cellStyle name="60% - akcent 3 21" xfId="8230"/>
    <cellStyle name="60% - akcent 3 21 2" xfId="8231"/>
    <cellStyle name="60% - akcent 3 21 3" xfId="8232"/>
    <cellStyle name="60% - akcent 3 22" xfId="8233"/>
    <cellStyle name="60% - akcent 3 22 2" xfId="8234"/>
    <cellStyle name="60% - akcent 3 22 3" xfId="8235"/>
    <cellStyle name="60% - akcent 3 23" xfId="8236"/>
    <cellStyle name="60% - akcent 3 23 2" xfId="8237"/>
    <cellStyle name="60% - akcent 3 23 3" xfId="8238"/>
    <cellStyle name="60% - akcent 3 24" xfId="8239"/>
    <cellStyle name="60% - akcent 3 24 2" xfId="8240"/>
    <cellStyle name="60% - akcent 3 24 3" xfId="8241"/>
    <cellStyle name="60% - akcent 3 25" xfId="8242"/>
    <cellStyle name="60% - akcent 3 25 2" xfId="8243"/>
    <cellStyle name="60% - akcent 3 25 3" xfId="8244"/>
    <cellStyle name="60% - akcent 3 26" xfId="8245"/>
    <cellStyle name="60% - akcent 3 26 2" xfId="8246"/>
    <cellStyle name="60% - akcent 3 26 3" xfId="8247"/>
    <cellStyle name="60% - akcent 3 27" xfId="8248"/>
    <cellStyle name="60% - akcent 3 27 2" xfId="8249"/>
    <cellStyle name="60% - akcent 3 27 3" xfId="8250"/>
    <cellStyle name="60% - akcent 3 28" xfId="8251"/>
    <cellStyle name="60% - akcent 3 28 2" xfId="8252"/>
    <cellStyle name="60% - akcent 3 28 3" xfId="8253"/>
    <cellStyle name="60% - akcent 3 29" xfId="8254"/>
    <cellStyle name="60% - akcent 3 29 2" xfId="8255"/>
    <cellStyle name="60% - akcent 3 29 3" xfId="8256"/>
    <cellStyle name="60% - akcent 3 3" xfId="8257"/>
    <cellStyle name="60% - akcent 3 3 2" xfId="8258"/>
    <cellStyle name="60% - akcent 3 3 3" xfId="8259"/>
    <cellStyle name="60% - akcent 3 3 4" xfId="8260"/>
    <cellStyle name="60% - akcent 3 30" xfId="8261"/>
    <cellStyle name="60% - akcent 3 30 2" xfId="8262"/>
    <cellStyle name="60% - akcent 3 30 3" xfId="8263"/>
    <cellStyle name="60% - akcent 3 31" xfId="8264"/>
    <cellStyle name="60% - akcent 3 31 2" xfId="8265"/>
    <cellStyle name="60% - akcent 3 31 3" xfId="8266"/>
    <cellStyle name="60% - akcent 3 32" xfId="8267"/>
    <cellStyle name="60% - akcent 3 32 2" xfId="8268"/>
    <cellStyle name="60% - akcent 3 32 3" xfId="8269"/>
    <cellStyle name="60% - akcent 3 33" xfId="8270"/>
    <cellStyle name="60% - akcent 3 34" xfId="8271"/>
    <cellStyle name="60% - akcent 3 35" xfId="8272"/>
    <cellStyle name="60% - akcent 3 36" xfId="8273"/>
    <cellStyle name="60% - akcent 3 37" xfId="8274"/>
    <cellStyle name="60% - akcent 3 38" xfId="8275"/>
    <cellStyle name="60% - akcent 3 39" xfId="8276"/>
    <cellStyle name="60% - akcent 3 4" xfId="8277"/>
    <cellStyle name="60% - akcent 3 4 2" xfId="8278"/>
    <cellStyle name="60% - akcent 3 4 3" xfId="8279"/>
    <cellStyle name="60% - akcent 3 40" xfId="8280"/>
    <cellStyle name="60% - akcent 3 41" xfId="8281"/>
    <cellStyle name="60% - akcent 3 42" xfId="8282"/>
    <cellStyle name="60% - akcent 3 43" xfId="8283"/>
    <cellStyle name="60% - akcent 3 44" xfId="8284"/>
    <cellStyle name="60% - akcent 3 45" xfId="8285"/>
    <cellStyle name="60% - akcent 3 46" xfId="8286"/>
    <cellStyle name="60% - akcent 3 47" xfId="8287"/>
    <cellStyle name="60% - akcent 3 48" xfId="8288"/>
    <cellStyle name="60% - akcent 3 49" xfId="8289"/>
    <cellStyle name="60% - akcent 3 5" xfId="8290"/>
    <cellStyle name="60% - akcent 3 5 2" xfId="8291"/>
    <cellStyle name="60% - akcent 3 5 3" xfId="8292"/>
    <cellStyle name="60% - akcent 3 50" xfId="8293"/>
    <cellStyle name="60% - akcent 3 51" xfId="8294"/>
    <cellStyle name="60% - akcent 3 52" xfId="8295"/>
    <cellStyle name="60% - akcent 3 53" xfId="8296"/>
    <cellStyle name="60% - akcent 3 54" xfId="8297"/>
    <cellStyle name="60% - akcent 3 55" xfId="8298"/>
    <cellStyle name="60% - akcent 3 56" xfId="8299"/>
    <cellStyle name="60% - akcent 3 57" xfId="8300"/>
    <cellStyle name="60% - akcent 3 58" xfId="8301"/>
    <cellStyle name="60% - akcent 3 59" xfId="8302"/>
    <cellStyle name="60% - akcent 3 6" xfId="8303"/>
    <cellStyle name="60% - akcent 3 6 2" xfId="8304"/>
    <cellStyle name="60% - akcent 3 6 3" xfId="8305"/>
    <cellStyle name="60% - akcent 3 60" xfId="8306"/>
    <cellStyle name="60% - akcent 3 61" xfId="8307"/>
    <cellStyle name="60% - akcent 3 62" xfId="8308"/>
    <cellStyle name="60% - akcent 3 63" xfId="8309"/>
    <cellStyle name="60% - akcent 3 64" xfId="8310"/>
    <cellStyle name="60% - akcent 3 65" xfId="8311"/>
    <cellStyle name="60% - akcent 3 66" xfId="8312"/>
    <cellStyle name="60% - akcent 3 67" xfId="8313"/>
    <cellStyle name="60% - akcent 3 68" xfId="8314"/>
    <cellStyle name="60% - akcent 3 69" xfId="8315"/>
    <cellStyle name="60% - akcent 3 7" xfId="8316"/>
    <cellStyle name="60% - akcent 3 7 2" xfId="8317"/>
    <cellStyle name="60% - akcent 3 7 3" xfId="8318"/>
    <cellStyle name="60% - akcent 3 70" xfId="8319"/>
    <cellStyle name="60% - akcent 3 71" xfId="8320"/>
    <cellStyle name="60% - akcent 3 72" xfId="8321"/>
    <cellStyle name="60% - akcent 3 73" xfId="8322"/>
    <cellStyle name="60% - akcent 3 8" xfId="8323"/>
    <cellStyle name="60% - akcent 3 8 2" xfId="8324"/>
    <cellStyle name="60% - akcent 3 8 3" xfId="8325"/>
    <cellStyle name="60% - akcent 3 9" xfId="8326"/>
    <cellStyle name="60% - akcent 3 9 2" xfId="8327"/>
    <cellStyle name="60% - akcent 3 9 3" xfId="8328"/>
    <cellStyle name="60% - akcent 4 10" xfId="8329"/>
    <cellStyle name="60% - akcent 4 10 2" xfId="8330"/>
    <cellStyle name="60% - akcent 4 10 3" xfId="8331"/>
    <cellStyle name="60% - akcent 4 11" xfId="8332"/>
    <cellStyle name="60% - akcent 4 11 2" xfId="8333"/>
    <cellStyle name="60% - akcent 4 11 3" xfId="8334"/>
    <cellStyle name="60% - akcent 4 12" xfId="8335"/>
    <cellStyle name="60% - akcent 4 12 2" xfId="8336"/>
    <cellStyle name="60% - akcent 4 12 3" xfId="8337"/>
    <cellStyle name="60% - akcent 4 13" xfId="8338"/>
    <cellStyle name="60% - akcent 4 13 2" xfId="8339"/>
    <cellStyle name="60% - akcent 4 13 3" xfId="8340"/>
    <cellStyle name="60% - akcent 4 14" xfId="8341"/>
    <cellStyle name="60% - akcent 4 14 2" xfId="8342"/>
    <cellStyle name="60% - akcent 4 14 3" xfId="8343"/>
    <cellStyle name="60% - akcent 4 15" xfId="8344"/>
    <cellStyle name="60% - akcent 4 15 2" xfId="8345"/>
    <cellStyle name="60% - akcent 4 15 3" xfId="8346"/>
    <cellStyle name="60% - akcent 4 16" xfId="8347"/>
    <cellStyle name="60% - akcent 4 16 2" xfId="8348"/>
    <cellStyle name="60% - akcent 4 16 3" xfId="8349"/>
    <cellStyle name="60% - akcent 4 17" xfId="8350"/>
    <cellStyle name="60% - akcent 4 17 2" xfId="8351"/>
    <cellStyle name="60% - akcent 4 17 3" xfId="8352"/>
    <cellStyle name="60% - akcent 4 18" xfId="8353"/>
    <cellStyle name="60% - akcent 4 18 2" xfId="8354"/>
    <cellStyle name="60% - akcent 4 18 3" xfId="8355"/>
    <cellStyle name="60% - akcent 4 19" xfId="8356"/>
    <cellStyle name="60% - akcent 4 19 2" xfId="8357"/>
    <cellStyle name="60% - akcent 4 19 3" xfId="8358"/>
    <cellStyle name="60% - akcent 4 2" xfId="8359"/>
    <cellStyle name="60% - akcent 4 2 10" xfId="8360"/>
    <cellStyle name="60% - akcent 4 2 2" xfId="8361"/>
    <cellStyle name="60% - akcent 4 2 2 2" xfId="8362"/>
    <cellStyle name="60% - akcent 4 2 2 3" xfId="8363"/>
    <cellStyle name="60% - akcent 4 2 3" xfId="8364"/>
    <cellStyle name="60% - akcent 4 2 4" xfId="8365"/>
    <cellStyle name="60% - akcent 4 2 5" xfId="8366"/>
    <cellStyle name="60% - akcent 4 2 6" xfId="8367"/>
    <cellStyle name="60% - akcent 4 2 7" xfId="8368"/>
    <cellStyle name="60% - akcent 4 2 8" xfId="8369"/>
    <cellStyle name="60% - akcent 4 2 9" xfId="8370"/>
    <cellStyle name="60% - akcent 4 20" xfId="8371"/>
    <cellStyle name="60% - akcent 4 20 2" xfId="8372"/>
    <cellStyle name="60% - akcent 4 20 3" xfId="8373"/>
    <cellStyle name="60% - akcent 4 21" xfId="8374"/>
    <cellStyle name="60% - akcent 4 21 2" xfId="8375"/>
    <cellStyle name="60% - akcent 4 21 3" xfId="8376"/>
    <cellStyle name="60% - akcent 4 22" xfId="8377"/>
    <cellStyle name="60% - akcent 4 22 2" xfId="8378"/>
    <cellStyle name="60% - akcent 4 22 3" xfId="8379"/>
    <cellStyle name="60% - akcent 4 23" xfId="8380"/>
    <cellStyle name="60% - akcent 4 23 2" xfId="8381"/>
    <cellStyle name="60% - akcent 4 23 3" xfId="8382"/>
    <cellStyle name="60% - akcent 4 24" xfId="8383"/>
    <cellStyle name="60% - akcent 4 24 2" xfId="8384"/>
    <cellStyle name="60% - akcent 4 24 3" xfId="8385"/>
    <cellStyle name="60% - akcent 4 25" xfId="8386"/>
    <cellStyle name="60% - akcent 4 25 2" xfId="8387"/>
    <cellStyle name="60% - akcent 4 25 3" xfId="8388"/>
    <cellStyle name="60% - akcent 4 26" xfId="8389"/>
    <cellStyle name="60% - akcent 4 26 2" xfId="8390"/>
    <cellStyle name="60% - akcent 4 26 3" xfId="8391"/>
    <cellStyle name="60% - akcent 4 27" xfId="8392"/>
    <cellStyle name="60% - akcent 4 27 2" xfId="8393"/>
    <cellStyle name="60% - akcent 4 27 3" xfId="8394"/>
    <cellStyle name="60% - akcent 4 28" xfId="8395"/>
    <cellStyle name="60% - akcent 4 28 2" xfId="8396"/>
    <cellStyle name="60% - akcent 4 28 3" xfId="8397"/>
    <cellStyle name="60% - akcent 4 29" xfId="8398"/>
    <cellStyle name="60% - akcent 4 29 2" xfId="8399"/>
    <cellStyle name="60% - akcent 4 29 3" xfId="8400"/>
    <cellStyle name="60% - akcent 4 3" xfId="8401"/>
    <cellStyle name="60% - akcent 4 3 2" xfId="8402"/>
    <cellStyle name="60% - akcent 4 3 3" xfId="8403"/>
    <cellStyle name="60% - akcent 4 3 4" xfId="8404"/>
    <cellStyle name="60% - akcent 4 30" xfId="8405"/>
    <cellStyle name="60% - akcent 4 30 2" xfId="8406"/>
    <cellStyle name="60% - akcent 4 30 3" xfId="8407"/>
    <cellStyle name="60% - akcent 4 31" xfId="8408"/>
    <cellStyle name="60% - akcent 4 31 2" xfId="8409"/>
    <cellStyle name="60% - akcent 4 31 3" xfId="8410"/>
    <cellStyle name="60% - akcent 4 32" xfId="8411"/>
    <cellStyle name="60% - akcent 4 32 2" xfId="8412"/>
    <cellStyle name="60% - akcent 4 32 3" xfId="8413"/>
    <cellStyle name="60% - akcent 4 33" xfId="8414"/>
    <cellStyle name="60% - akcent 4 34" xfId="8415"/>
    <cellStyle name="60% - akcent 4 35" xfId="8416"/>
    <cellStyle name="60% - akcent 4 36" xfId="8417"/>
    <cellStyle name="60% - akcent 4 37" xfId="8418"/>
    <cellStyle name="60% - akcent 4 38" xfId="8419"/>
    <cellStyle name="60% - akcent 4 39" xfId="8420"/>
    <cellStyle name="60% - akcent 4 4" xfId="8421"/>
    <cellStyle name="60% - akcent 4 4 2" xfId="8422"/>
    <cellStyle name="60% - akcent 4 4 3" xfId="8423"/>
    <cellStyle name="60% - akcent 4 40" xfId="8424"/>
    <cellStyle name="60% - akcent 4 41" xfId="8425"/>
    <cellStyle name="60% - akcent 4 42" xfId="8426"/>
    <cellStyle name="60% - akcent 4 43" xfId="8427"/>
    <cellStyle name="60% - akcent 4 44" xfId="8428"/>
    <cellStyle name="60% - akcent 4 45" xfId="8429"/>
    <cellStyle name="60% - akcent 4 46" xfId="8430"/>
    <cellStyle name="60% - akcent 4 47" xfId="8431"/>
    <cellStyle name="60% - akcent 4 48" xfId="8432"/>
    <cellStyle name="60% - akcent 4 49" xfId="8433"/>
    <cellStyle name="60% - akcent 4 5" xfId="8434"/>
    <cellStyle name="60% - akcent 4 5 2" xfId="8435"/>
    <cellStyle name="60% - akcent 4 5 3" xfId="8436"/>
    <cellStyle name="60% - akcent 4 50" xfId="8437"/>
    <cellStyle name="60% - akcent 4 51" xfId="8438"/>
    <cellStyle name="60% - akcent 4 52" xfId="8439"/>
    <cellStyle name="60% - akcent 4 53" xfId="8440"/>
    <cellStyle name="60% - akcent 4 54" xfId="8441"/>
    <cellStyle name="60% - akcent 4 55" xfId="8442"/>
    <cellStyle name="60% - akcent 4 56" xfId="8443"/>
    <cellStyle name="60% - akcent 4 57" xfId="8444"/>
    <cellStyle name="60% - akcent 4 58" xfId="8445"/>
    <cellStyle name="60% - akcent 4 59" xfId="8446"/>
    <cellStyle name="60% - akcent 4 6" xfId="8447"/>
    <cellStyle name="60% - akcent 4 6 2" xfId="8448"/>
    <cellStyle name="60% - akcent 4 6 3" xfId="8449"/>
    <cellStyle name="60% - akcent 4 60" xfId="8450"/>
    <cellStyle name="60% - akcent 4 61" xfId="8451"/>
    <cellStyle name="60% - akcent 4 62" xfId="8452"/>
    <cellStyle name="60% - akcent 4 63" xfId="8453"/>
    <cellStyle name="60% - akcent 4 64" xfId="8454"/>
    <cellStyle name="60% - akcent 4 65" xfId="8455"/>
    <cellStyle name="60% - akcent 4 66" xfId="8456"/>
    <cellStyle name="60% - akcent 4 67" xfId="8457"/>
    <cellStyle name="60% - akcent 4 68" xfId="8458"/>
    <cellStyle name="60% - akcent 4 69" xfId="8459"/>
    <cellStyle name="60% - akcent 4 7" xfId="8460"/>
    <cellStyle name="60% - akcent 4 7 2" xfId="8461"/>
    <cellStyle name="60% - akcent 4 7 3" xfId="8462"/>
    <cellStyle name="60% - akcent 4 70" xfId="8463"/>
    <cellStyle name="60% - akcent 4 71" xfId="8464"/>
    <cellStyle name="60% - akcent 4 72" xfId="8465"/>
    <cellStyle name="60% - akcent 4 73" xfId="8466"/>
    <cellStyle name="60% - akcent 4 8" xfId="8467"/>
    <cellStyle name="60% - akcent 4 8 2" xfId="8468"/>
    <cellStyle name="60% - akcent 4 8 3" xfId="8469"/>
    <cellStyle name="60% - akcent 4 9" xfId="8470"/>
    <cellStyle name="60% - akcent 4 9 2" xfId="8471"/>
    <cellStyle name="60% - akcent 4 9 3" xfId="8472"/>
    <cellStyle name="60% - akcent 5 10" xfId="8473"/>
    <cellStyle name="60% - akcent 5 10 2" xfId="8474"/>
    <cellStyle name="60% - akcent 5 10 3" xfId="8475"/>
    <cellStyle name="60% - akcent 5 11" xfId="8476"/>
    <cellStyle name="60% - akcent 5 11 2" xfId="8477"/>
    <cellStyle name="60% - akcent 5 11 3" xfId="8478"/>
    <cellStyle name="60% - akcent 5 12" xfId="8479"/>
    <cellStyle name="60% - akcent 5 12 2" xfId="8480"/>
    <cellStyle name="60% - akcent 5 12 3" xfId="8481"/>
    <cellStyle name="60% - akcent 5 13" xfId="8482"/>
    <cellStyle name="60% - akcent 5 13 2" xfId="8483"/>
    <cellStyle name="60% - akcent 5 13 3" xfId="8484"/>
    <cellStyle name="60% - akcent 5 14" xfId="8485"/>
    <cellStyle name="60% - akcent 5 14 2" xfId="8486"/>
    <cellStyle name="60% - akcent 5 14 3" xfId="8487"/>
    <cellStyle name="60% - akcent 5 15" xfId="8488"/>
    <cellStyle name="60% - akcent 5 15 2" xfId="8489"/>
    <cellStyle name="60% - akcent 5 15 3" xfId="8490"/>
    <cellStyle name="60% - akcent 5 16" xfId="8491"/>
    <cellStyle name="60% - akcent 5 16 2" xfId="8492"/>
    <cellStyle name="60% - akcent 5 16 3" xfId="8493"/>
    <cellStyle name="60% - akcent 5 17" xfId="8494"/>
    <cellStyle name="60% - akcent 5 17 2" xfId="8495"/>
    <cellStyle name="60% - akcent 5 17 3" xfId="8496"/>
    <cellStyle name="60% - akcent 5 18" xfId="8497"/>
    <cellStyle name="60% - akcent 5 18 2" xfId="8498"/>
    <cellStyle name="60% - akcent 5 18 3" xfId="8499"/>
    <cellStyle name="60% - akcent 5 19" xfId="8500"/>
    <cellStyle name="60% - akcent 5 19 2" xfId="8501"/>
    <cellStyle name="60% - akcent 5 19 3" xfId="8502"/>
    <cellStyle name="60% - akcent 5 2" xfId="8503"/>
    <cellStyle name="60% - akcent 5 2 10" xfId="8504"/>
    <cellStyle name="60% - akcent 5 2 2" xfId="8505"/>
    <cellStyle name="60% - akcent 5 2 2 2" xfId="8506"/>
    <cellStyle name="60% - akcent 5 2 2 3" xfId="8507"/>
    <cellStyle name="60% - akcent 5 2 3" xfId="8508"/>
    <cellStyle name="60% - akcent 5 2 4" xfId="8509"/>
    <cellStyle name="60% - akcent 5 2 5" xfId="8510"/>
    <cellStyle name="60% - akcent 5 2 6" xfId="8511"/>
    <cellStyle name="60% - akcent 5 2 7" xfId="8512"/>
    <cellStyle name="60% - akcent 5 2 8" xfId="8513"/>
    <cellStyle name="60% - akcent 5 2 9" xfId="8514"/>
    <cellStyle name="60% - akcent 5 20" xfId="8515"/>
    <cellStyle name="60% - akcent 5 20 2" xfId="8516"/>
    <cellStyle name="60% - akcent 5 20 3" xfId="8517"/>
    <cellStyle name="60% - akcent 5 21" xfId="8518"/>
    <cellStyle name="60% - akcent 5 21 2" xfId="8519"/>
    <cellStyle name="60% - akcent 5 21 3" xfId="8520"/>
    <cellStyle name="60% - akcent 5 22" xfId="8521"/>
    <cellStyle name="60% - akcent 5 22 2" xfId="8522"/>
    <cellStyle name="60% - akcent 5 22 3" xfId="8523"/>
    <cellStyle name="60% - akcent 5 23" xfId="8524"/>
    <cellStyle name="60% - akcent 5 23 2" xfId="8525"/>
    <cellStyle name="60% - akcent 5 23 3" xfId="8526"/>
    <cellStyle name="60% - akcent 5 24" xfId="8527"/>
    <cellStyle name="60% - akcent 5 24 2" xfId="8528"/>
    <cellStyle name="60% - akcent 5 24 3" xfId="8529"/>
    <cellStyle name="60% - akcent 5 25" xfId="8530"/>
    <cellStyle name="60% - akcent 5 25 2" xfId="8531"/>
    <cellStyle name="60% - akcent 5 25 3" xfId="8532"/>
    <cellStyle name="60% - akcent 5 26" xfId="8533"/>
    <cellStyle name="60% - akcent 5 26 2" xfId="8534"/>
    <cellStyle name="60% - akcent 5 26 3" xfId="8535"/>
    <cellStyle name="60% - akcent 5 27" xfId="8536"/>
    <cellStyle name="60% - akcent 5 27 2" xfId="8537"/>
    <cellStyle name="60% - akcent 5 27 3" xfId="8538"/>
    <cellStyle name="60% - akcent 5 28" xfId="8539"/>
    <cellStyle name="60% - akcent 5 28 2" xfId="8540"/>
    <cellStyle name="60% - akcent 5 28 3" xfId="8541"/>
    <cellStyle name="60% - akcent 5 29" xfId="8542"/>
    <cellStyle name="60% - akcent 5 29 2" xfId="8543"/>
    <cellStyle name="60% - akcent 5 29 3" xfId="8544"/>
    <cellStyle name="60% - akcent 5 3" xfId="8545"/>
    <cellStyle name="60% - akcent 5 3 2" xfId="8546"/>
    <cellStyle name="60% - akcent 5 3 3" xfId="8547"/>
    <cellStyle name="60% - akcent 5 3 4" xfId="8548"/>
    <cellStyle name="60% - akcent 5 30" xfId="8549"/>
    <cellStyle name="60% - akcent 5 30 2" xfId="8550"/>
    <cellStyle name="60% - akcent 5 30 3" xfId="8551"/>
    <cellStyle name="60% - akcent 5 31" xfId="8552"/>
    <cellStyle name="60% - akcent 5 31 2" xfId="8553"/>
    <cellStyle name="60% - akcent 5 31 3" xfId="8554"/>
    <cellStyle name="60% - akcent 5 32" xfId="8555"/>
    <cellStyle name="60% - akcent 5 32 2" xfId="8556"/>
    <cellStyle name="60% - akcent 5 32 3" xfId="8557"/>
    <cellStyle name="60% - akcent 5 33" xfId="8558"/>
    <cellStyle name="60% - akcent 5 34" xfId="8559"/>
    <cellStyle name="60% - akcent 5 35" xfId="8560"/>
    <cellStyle name="60% - akcent 5 36" xfId="8561"/>
    <cellStyle name="60% - akcent 5 37" xfId="8562"/>
    <cellStyle name="60% - akcent 5 38" xfId="8563"/>
    <cellStyle name="60% - akcent 5 39" xfId="8564"/>
    <cellStyle name="60% - akcent 5 4" xfId="8565"/>
    <cellStyle name="60% - akcent 5 4 2" xfId="8566"/>
    <cellStyle name="60% - akcent 5 4 3" xfId="8567"/>
    <cellStyle name="60% - akcent 5 40" xfId="8568"/>
    <cellStyle name="60% - akcent 5 41" xfId="8569"/>
    <cellStyle name="60% - akcent 5 42" xfId="8570"/>
    <cellStyle name="60% - akcent 5 43" xfId="8571"/>
    <cellStyle name="60% - akcent 5 44" xfId="8572"/>
    <cellStyle name="60% - akcent 5 45" xfId="8573"/>
    <cellStyle name="60% - akcent 5 46" xfId="8574"/>
    <cellStyle name="60% - akcent 5 47" xfId="8575"/>
    <cellStyle name="60% - akcent 5 48" xfId="8576"/>
    <cellStyle name="60% - akcent 5 49" xfId="8577"/>
    <cellStyle name="60% - akcent 5 5" xfId="8578"/>
    <cellStyle name="60% - akcent 5 5 2" xfId="8579"/>
    <cellStyle name="60% - akcent 5 5 3" xfId="8580"/>
    <cellStyle name="60% - akcent 5 50" xfId="8581"/>
    <cellStyle name="60% - akcent 5 51" xfId="8582"/>
    <cellStyle name="60% - akcent 5 52" xfId="8583"/>
    <cellStyle name="60% - akcent 5 53" xfId="8584"/>
    <cellStyle name="60% - akcent 5 54" xfId="8585"/>
    <cellStyle name="60% - akcent 5 55" xfId="8586"/>
    <cellStyle name="60% - akcent 5 56" xfId="8587"/>
    <cellStyle name="60% - akcent 5 57" xfId="8588"/>
    <cellStyle name="60% - akcent 5 58" xfId="8589"/>
    <cellStyle name="60% - akcent 5 59" xfId="8590"/>
    <cellStyle name="60% - akcent 5 6" xfId="8591"/>
    <cellStyle name="60% - akcent 5 6 2" xfId="8592"/>
    <cellStyle name="60% - akcent 5 6 3" xfId="8593"/>
    <cellStyle name="60% - akcent 5 60" xfId="8594"/>
    <cellStyle name="60% - akcent 5 61" xfId="8595"/>
    <cellStyle name="60% - akcent 5 62" xfId="8596"/>
    <cellStyle name="60% - akcent 5 63" xfId="8597"/>
    <cellStyle name="60% - akcent 5 64" xfId="8598"/>
    <cellStyle name="60% - akcent 5 65" xfId="8599"/>
    <cellStyle name="60% - akcent 5 66" xfId="8600"/>
    <cellStyle name="60% - akcent 5 67" xfId="8601"/>
    <cellStyle name="60% - akcent 5 68" xfId="8602"/>
    <cellStyle name="60% - akcent 5 69" xfId="8603"/>
    <cellStyle name="60% - akcent 5 7" xfId="8604"/>
    <cellStyle name="60% - akcent 5 7 2" xfId="8605"/>
    <cellStyle name="60% - akcent 5 7 3" xfId="8606"/>
    <cellStyle name="60% - akcent 5 70" xfId="8607"/>
    <cellStyle name="60% - akcent 5 71" xfId="8608"/>
    <cellStyle name="60% - akcent 5 72" xfId="8609"/>
    <cellStyle name="60% - akcent 5 73" xfId="8610"/>
    <cellStyle name="60% - akcent 5 8" xfId="8611"/>
    <cellStyle name="60% - akcent 5 8 2" xfId="8612"/>
    <cellStyle name="60% - akcent 5 8 3" xfId="8613"/>
    <cellStyle name="60% - akcent 5 9" xfId="8614"/>
    <cellStyle name="60% - akcent 5 9 2" xfId="8615"/>
    <cellStyle name="60% - akcent 5 9 3" xfId="8616"/>
    <cellStyle name="60% - akcent 6 10" xfId="8617"/>
    <cellStyle name="60% - akcent 6 10 2" xfId="8618"/>
    <cellStyle name="60% - akcent 6 10 3" xfId="8619"/>
    <cellStyle name="60% - akcent 6 11" xfId="8620"/>
    <cellStyle name="60% - akcent 6 11 2" xfId="8621"/>
    <cellStyle name="60% - akcent 6 11 3" xfId="8622"/>
    <cellStyle name="60% - akcent 6 12" xfId="8623"/>
    <cellStyle name="60% - akcent 6 12 2" xfId="8624"/>
    <cellStyle name="60% - akcent 6 12 3" xfId="8625"/>
    <cellStyle name="60% - akcent 6 13" xfId="8626"/>
    <cellStyle name="60% - akcent 6 13 2" xfId="8627"/>
    <cellStyle name="60% - akcent 6 13 3" xfId="8628"/>
    <cellStyle name="60% - akcent 6 14" xfId="8629"/>
    <cellStyle name="60% - akcent 6 14 2" xfId="8630"/>
    <cellStyle name="60% - akcent 6 14 3" xfId="8631"/>
    <cellStyle name="60% - akcent 6 15" xfId="8632"/>
    <cellStyle name="60% - akcent 6 15 2" xfId="8633"/>
    <cellStyle name="60% - akcent 6 15 3" xfId="8634"/>
    <cellStyle name="60% - akcent 6 16" xfId="8635"/>
    <cellStyle name="60% - akcent 6 16 2" xfId="8636"/>
    <cellStyle name="60% - akcent 6 16 3" xfId="8637"/>
    <cellStyle name="60% - akcent 6 17" xfId="8638"/>
    <cellStyle name="60% - akcent 6 17 2" xfId="8639"/>
    <cellStyle name="60% - akcent 6 17 3" xfId="8640"/>
    <cellStyle name="60% - akcent 6 18" xfId="8641"/>
    <cellStyle name="60% - akcent 6 18 2" xfId="8642"/>
    <cellStyle name="60% - akcent 6 18 3" xfId="8643"/>
    <cellStyle name="60% - akcent 6 19" xfId="8644"/>
    <cellStyle name="60% - akcent 6 19 2" xfId="8645"/>
    <cellStyle name="60% - akcent 6 19 3" xfId="8646"/>
    <cellStyle name="60% - akcent 6 2" xfId="8647"/>
    <cellStyle name="60% - akcent 6 2 10" xfId="8648"/>
    <cellStyle name="60% - akcent 6 2 2" xfId="8649"/>
    <cellStyle name="60% - akcent 6 2 2 2" xfId="8650"/>
    <cellStyle name="60% - akcent 6 2 2 3" xfId="8651"/>
    <cellStyle name="60% - akcent 6 2 3" xfId="8652"/>
    <cellStyle name="60% - akcent 6 2 4" xfId="8653"/>
    <cellStyle name="60% - akcent 6 2 5" xfId="8654"/>
    <cellStyle name="60% - akcent 6 2 6" xfId="8655"/>
    <cellStyle name="60% - akcent 6 2 7" xfId="8656"/>
    <cellStyle name="60% - akcent 6 2 8" xfId="8657"/>
    <cellStyle name="60% - akcent 6 2 9" xfId="8658"/>
    <cellStyle name="60% - akcent 6 20" xfId="8659"/>
    <cellStyle name="60% - akcent 6 20 2" xfId="8660"/>
    <cellStyle name="60% - akcent 6 20 3" xfId="8661"/>
    <cellStyle name="60% - akcent 6 21" xfId="8662"/>
    <cellStyle name="60% - akcent 6 21 2" xfId="8663"/>
    <cellStyle name="60% - akcent 6 21 3" xfId="8664"/>
    <cellStyle name="60% - akcent 6 22" xfId="8665"/>
    <cellStyle name="60% - akcent 6 22 2" xfId="8666"/>
    <cellStyle name="60% - akcent 6 22 3" xfId="8667"/>
    <cellStyle name="60% - akcent 6 23" xfId="8668"/>
    <cellStyle name="60% - akcent 6 23 2" xfId="8669"/>
    <cellStyle name="60% - akcent 6 23 3" xfId="8670"/>
    <cellStyle name="60% - akcent 6 24" xfId="8671"/>
    <cellStyle name="60% - akcent 6 24 2" xfId="8672"/>
    <cellStyle name="60% - akcent 6 24 3" xfId="8673"/>
    <cellStyle name="60% - akcent 6 25" xfId="8674"/>
    <cellStyle name="60% - akcent 6 25 2" xfId="8675"/>
    <cellStyle name="60% - akcent 6 25 3" xfId="8676"/>
    <cellStyle name="60% - akcent 6 26" xfId="8677"/>
    <cellStyle name="60% - akcent 6 26 2" xfId="8678"/>
    <cellStyle name="60% - akcent 6 26 3" xfId="8679"/>
    <cellStyle name="60% - akcent 6 27" xfId="8680"/>
    <cellStyle name="60% - akcent 6 27 2" xfId="8681"/>
    <cellStyle name="60% - akcent 6 27 3" xfId="8682"/>
    <cellStyle name="60% - akcent 6 28" xfId="8683"/>
    <cellStyle name="60% - akcent 6 28 2" xfId="8684"/>
    <cellStyle name="60% - akcent 6 28 3" xfId="8685"/>
    <cellStyle name="60% - akcent 6 29" xfId="8686"/>
    <cellStyle name="60% - akcent 6 29 2" xfId="8687"/>
    <cellStyle name="60% - akcent 6 29 3" xfId="8688"/>
    <cellStyle name="60% - akcent 6 3" xfId="8689"/>
    <cellStyle name="60% - akcent 6 3 2" xfId="8690"/>
    <cellStyle name="60% - akcent 6 3 3" xfId="8691"/>
    <cellStyle name="60% - akcent 6 3 4" xfId="8692"/>
    <cellStyle name="60% - akcent 6 30" xfId="8693"/>
    <cellStyle name="60% - akcent 6 30 2" xfId="8694"/>
    <cellStyle name="60% - akcent 6 30 3" xfId="8695"/>
    <cellStyle name="60% - akcent 6 31" xfId="8696"/>
    <cellStyle name="60% - akcent 6 31 2" xfId="8697"/>
    <cellStyle name="60% - akcent 6 31 3" xfId="8698"/>
    <cellStyle name="60% - akcent 6 32" xfId="8699"/>
    <cellStyle name="60% - akcent 6 32 2" xfId="8700"/>
    <cellStyle name="60% - akcent 6 32 3" xfId="8701"/>
    <cellStyle name="60% - akcent 6 33" xfId="8702"/>
    <cellStyle name="60% - akcent 6 34" xfId="8703"/>
    <cellStyle name="60% - akcent 6 35" xfId="8704"/>
    <cellStyle name="60% - akcent 6 36" xfId="8705"/>
    <cellStyle name="60% - akcent 6 37" xfId="8706"/>
    <cellStyle name="60% - akcent 6 38" xfId="8707"/>
    <cellStyle name="60% - akcent 6 39" xfId="8708"/>
    <cellStyle name="60% - akcent 6 4" xfId="8709"/>
    <cellStyle name="60% - akcent 6 4 2" xfId="8710"/>
    <cellStyle name="60% - akcent 6 4 3" xfId="8711"/>
    <cellStyle name="60% - akcent 6 40" xfId="8712"/>
    <cellStyle name="60% - akcent 6 41" xfId="8713"/>
    <cellStyle name="60% - akcent 6 42" xfId="8714"/>
    <cellStyle name="60% - akcent 6 43" xfId="8715"/>
    <cellStyle name="60% - akcent 6 44" xfId="8716"/>
    <cellStyle name="60% - akcent 6 45" xfId="8717"/>
    <cellStyle name="60% - akcent 6 46" xfId="8718"/>
    <cellStyle name="60% - akcent 6 47" xfId="8719"/>
    <cellStyle name="60% - akcent 6 48" xfId="8720"/>
    <cellStyle name="60% - akcent 6 49" xfId="8721"/>
    <cellStyle name="60% - akcent 6 5" xfId="8722"/>
    <cellStyle name="60% - akcent 6 5 2" xfId="8723"/>
    <cellStyle name="60% - akcent 6 5 3" xfId="8724"/>
    <cellStyle name="60% - akcent 6 50" xfId="8725"/>
    <cellStyle name="60% - akcent 6 51" xfId="8726"/>
    <cellStyle name="60% - akcent 6 52" xfId="8727"/>
    <cellStyle name="60% - akcent 6 53" xfId="8728"/>
    <cellStyle name="60% - akcent 6 54" xfId="8729"/>
    <cellStyle name="60% - akcent 6 55" xfId="8730"/>
    <cellStyle name="60% - akcent 6 56" xfId="8731"/>
    <cellStyle name="60% - akcent 6 57" xfId="8732"/>
    <cellStyle name="60% - akcent 6 58" xfId="8733"/>
    <cellStyle name="60% - akcent 6 59" xfId="8734"/>
    <cellStyle name="60% - akcent 6 6" xfId="8735"/>
    <cellStyle name="60% - akcent 6 6 2" xfId="8736"/>
    <cellStyle name="60% - akcent 6 6 3" xfId="8737"/>
    <cellStyle name="60% - akcent 6 60" xfId="8738"/>
    <cellStyle name="60% - akcent 6 61" xfId="8739"/>
    <cellStyle name="60% - akcent 6 62" xfId="8740"/>
    <cellStyle name="60% - akcent 6 63" xfId="8741"/>
    <cellStyle name="60% - akcent 6 64" xfId="8742"/>
    <cellStyle name="60% - akcent 6 65" xfId="8743"/>
    <cellStyle name="60% - akcent 6 66" xfId="8744"/>
    <cellStyle name="60% - akcent 6 67" xfId="8745"/>
    <cellStyle name="60% - akcent 6 68" xfId="8746"/>
    <cellStyle name="60% - akcent 6 69" xfId="8747"/>
    <cellStyle name="60% - akcent 6 7" xfId="8748"/>
    <cellStyle name="60% - akcent 6 7 2" xfId="8749"/>
    <cellStyle name="60% - akcent 6 7 3" xfId="8750"/>
    <cellStyle name="60% - akcent 6 70" xfId="8751"/>
    <cellStyle name="60% - akcent 6 71" xfId="8752"/>
    <cellStyle name="60% - akcent 6 72" xfId="8753"/>
    <cellStyle name="60% - akcent 6 73" xfId="8754"/>
    <cellStyle name="60% - akcent 6 8" xfId="8755"/>
    <cellStyle name="60% - akcent 6 8 2" xfId="8756"/>
    <cellStyle name="60% - akcent 6 8 3" xfId="8757"/>
    <cellStyle name="60% - akcent 6 9" xfId="8758"/>
    <cellStyle name="60% - akcent 6 9 2" xfId="8759"/>
    <cellStyle name="60% - akcent 6 9 3" xfId="8760"/>
    <cellStyle name="Akcent 1 10" xfId="8761"/>
    <cellStyle name="Akcent 1 10 2" xfId="8762"/>
    <cellStyle name="Akcent 1 10 3" xfId="8763"/>
    <cellStyle name="Akcent 1 11" xfId="8764"/>
    <cellStyle name="Akcent 1 11 2" xfId="8765"/>
    <cellStyle name="Akcent 1 11 3" xfId="8766"/>
    <cellStyle name="Akcent 1 12" xfId="8767"/>
    <cellStyle name="Akcent 1 12 2" xfId="8768"/>
    <cellStyle name="Akcent 1 12 3" xfId="8769"/>
    <cellStyle name="Akcent 1 13" xfId="8770"/>
    <cellStyle name="Akcent 1 13 2" xfId="8771"/>
    <cellStyle name="Akcent 1 13 3" xfId="8772"/>
    <cellStyle name="Akcent 1 14" xfId="8773"/>
    <cellStyle name="Akcent 1 14 2" xfId="8774"/>
    <cellStyle name="Akcent 1 14 3" xfId="8775"/>
    <cellStyle name="Akcent 1 15" xfId="8776"/>
    <cellStyle name="Akcent 1 15 2" xfId="8777"/>
    <cellStyle name="Akcent 1 15 3" xfId="8778"/>
    <cellStyle name="Akcent 1 16" xfId="8779"/>
    <cellStyle name="Akcent 1 16 2" xfId="8780"/>
    <cellStyle name="Akcent 1 16 3" xfId="8781"/>
    <cellStyle name="Akcent 1 17" xfId="8782"/>
    <cellStyle name="Akcent 1 17 2" xfId="8783"/>
    <cellStyle name="Akcent 1 17 3" xfId="8784"/>
    <cellStyle name="Akcent 1 18" xfId="8785"/>
    <cellStyle name="Akcent 1 18 2" xfId="8786"/>
    <cellStyle name="Akcent 1 18 3" xfId="8787"/>
    <cellStyle name="Akcent 1 19" xfId="8788"/>
    <cellStyle name="Akcent 1 19 2" xfId="8789"/>
    <cellStyle name="Akcent 1 19 3" xfId="8790"/>
    <cellStyle name="Akcent 1 2" xfId="8791"/>
    <cellStyle name="Akcent 1 2 10" xfId="8792"/>
    <cellStyle name="Akcent 1 2 2" xfId="8793"/>
    <cellStyle name="Akcent 1 2 2 2" xfId="8794"/>
    <cellStyle name="Akcent 1 2 2 3" xfId="8795"/>
    <cellStyle name="Akcent 1 2 3" xfId="8796"/>
    <cellStyle name="Akcent 1 2 4" xfId="8797"/>
    <cellStyle name="Akcent 1 2 5" xfId="8798"/>
    <cellStyle name="Akcent 1 2 6" xfId="8799"/>
    <cellStyle name="Akcent 1 2 7" xfId="8800"/>
    <cellStyle name="Akcent 1 2 8" xfId="8801"/>
    <cellStyle name="Akcent 1 2 9" xfId="8802"/>
    <cellStyle name="Akcent 1 20" xfId="8803"/>
    <cellStyle name="Akcent 1 20 2" xfId="8804"/>
    <cellStyle name="Akcent 1 20 3" xfId="8805"/>
    <cellStyle name="Akcent 1 21" xfId="8806"/>
    <cellStyle name="Akcent 1 21 2" xfId="8807"/>
    <cellStyle name="Akcent 1 21 3" xfId="8808"/>
    <cellStyle name="Akcent 1 22" xfId="8809"/>
    <cellStyle name="Akcent 1 22 2" xfId="8810"/>
    <cellStyle name="Akcent 1 22 3" xfId="8811"/>
    <cellStyle name="Akcent 1 23" xfId="8812"/>
    <cellStyle name="Akcent 1 23 2" xfId="8813"/>
    <cellStyle name="Akcent 1 23 3" xfId="8814"/>
    <cellStyle name="Akcent 1 24" xfId="8815"/>
    <cellStyle name="Akcent 1 24 2" xfId="8816"/>
    <cellStyle name="Akcent 1 24 3" xfId="8817"/>
    <cellStyle name="Akcent 1 25" xfId="8818"/>
    <cellStyle name="Akcent 1 25 2" xfId="8819"/>
    <cellStyle name="Akcent 1 25 3" xfId="8820"/>
    <cellStyle name="Akcent 1 26" xfId="8821"/>
    <cellStyle name="Akcent 1 26 2" xfId="8822"/>
    <cellStyle name="Akcent 1 26 3" xfId="8823"/>
    <cellStyle name="Akcent 1 27" xfId="8824"/>
    <cellStyle name="Akcent 1 27 2" xfId="8825"/>
    <cellStyle name="Akcent 1 27 3" xfId="8826"/>
    <cellStyle name="Akcent 1 28" xfId="8827"/>
    <cellStyle name="Akcent 1 28 2" xfId="8828"/>
    <cellStyle name="Akcent 1 28 3" xfId="8829"/>
    <cellStyle name="Akcent 1 29" xfId="8830"/>
    <cellStyle name="Akcent 1 29 2" xfId="8831"/>
    <cellStyle name="Akcent 1 29 3" xfId="8832"/>
    <cellStyle name="Akcent 1 3" xfId="8833"/>
    <cellStyle name="Akcent 1 3 2" xfId="8834"/>
    <cellStyle name="Akcent 1 3 3" xfId="8835"/>
    <cellStyle name="Akcent 1 3 4" xfId="8836"/>
    <cellStyle name="Akcent 1 30" xfId="8837"/>
    <cellStyle name="Akcent 1 30 2" xfId="8838"/>
    <cellStyle name="Akcent 1 30 3" xfId="8839"/>
    <cellStyle name="Akcent 1 31" xfId="8840"/>
    <cellStyle name="Akcent 1 31 2" xfId="8841"/>
    <cellStyle name="Akcent 1 31 3" xfId="8842"/>
    <cellStyle name="Akcent 1 32" xfId="8843"/>
    <cellStyle name="Akcent 1 32 2" xfId="8844"/>
    <cellStyle name="Akcent 1 32 3" xfId="8845"/>
    <cellStyle name="Akcent 1 33" xfId="8846"/>
    <cellStyle name="Akcent 1 34" xfId="8847"/>
    <cellStyle name="Akcent 1 35" xfId="8848"/>
    <cellStyle name="Akcent 1 36" xfId="8849"/>
    <cellStyle name="Akcent 1 37" xfId="8850"/>
    <cellStyle name="Akcent 1 38" xfId="8851"/>
    <cellStyle name="Akcent 1 39" xfId="8852"/>
    <cellStyle name="Akcent 1 4" xfId="8853"/>
    <cellStyle name="Akcent 1 4 2" xfId="8854"/>
    <cellStyle name="Akcent 1 4 3" xfId="8855"/>
    <cellStyle name="Akcent 1 40" xfId="8856"/>
    <cellStyle name="Akcent 1 41" xfId="8857"/>
    <cellStyle name="Akcent 1 42" xfId="8858"/>
    <cellStyle name="Akcent 1 43" xfId="8859"/>
    <cellStyle name="Akcent 1 44" xfId="8860"/>
    <cellStyle name="Akcent 1 45" xfId="8861"/>
    <cellStyle name="Akcent 1 46" xfId="8862"/>
    <cellStyle name="Akcent 1 47" xfId="8863"/>
    <cellStyle name="Akcent 1 48" xfId="8864"/>
    <cellStyle name="Akcent 1 49" xfId="8865"/>
    <cellStyle name="Akcent 1 5" xfId="8866"/>
    <cellStyle name="Akcent 1 5 2" xfId="8867"/>
    <cellStyle name="Akcent 1 5 3" xfId="8868"/>
    <cellStyle name="Akcent 1 50" xfId="8869"/>
    <cellStyle name="Akcent 1 51" xfId="8870"/>
    <cellStyle name="Akcent 1 52" xfId="8871"/>
    <cellStyle name="Akcent 1 53" xfId="8872"/>
    <cellStyle name="Akcent 1 54" xfId="8873"/>
    <cellStyle name="Akcent 1 55" xfId="8874"/>
    <cellStyle name="Akcent 1 56" xfId="8875"/>
    <cellStyle name="Akcent 1 57" xfId="8876"/>
    <cellStyle name="Akcent 1 58" xfId="8877"/>
    <cellStyle name="Akcent 1 59" xfId="8878"/>
    <cellStyle name="Akcent 1 6" xfId="8879"/>
    <cellStyle name="Akcent 1 6 2" xfId="8880"/>
    <cellStyle name="Akcent 1 6 3" xfId="8881"/>
    <cellStyle name="Akcent 1 60" xfId="8882"/>
    <cellStyle name="Akcent 1 61" xfId="8883"/>
    <cellStyle name="Akcent 1 62" xfId="8884"/>
    <cellStyle name="Akcent 1 63" xfId="8885"/>
    <cellStyle name="Akcent 1 64" xfId="8886"/>
    <cellStyle name="Akcent 1 65" xfId="8887"/>
    <cellStyle name="Akcent 1 66" xfId="8888"/>
    <cellStyle name="Akcent 1 67" xfId="8889"/>
    <cellStyle name="Akcent 1 68" xfId="8890"/>
    <cellStyle name="Akcent 1 69" xfId="8891"/>
    <cellStyle name="Akcent 1 7" xfId="8892"/>
    <cellStyle name="Akcent 1 7 2" xfId="8893"/>
    <cellStyle name="Akcent 1 7 3" xfId="8894"/>
    <cellStyle name="Akcent 1 70" xfId="8895"/>
    <cellStyle name="Akcent 1 71" xfId="8896"/>
    <cellStyle name="Akcent 1 72" xfId="8897"/>
    <cellStyle name="Akcent 1 73" xfId="8898"/>
    <cellStyle name="Akcent 1 8" xfId="8899"/>
    <cellStyle name="Akcent 1 8 2" xfId="8900"/>
    <cellStyle name="Akcent 1 8 3" xfId="8901"/>
    <cellStyle name="Akcent 1 9" xfId="8902"/>
    <cellStyle name="Akcent 1 9 2" xfId="8903"/>
    <cellStyle name="Akcent 1 9 3" xfId="8904"/>
    <cellStyle name="Akcent 2 10" xfId="8905"/>
    <cellStyle name="Akcent 2 10 2" xfId="8906"/>
    <cellStyle name="Akcent 2 10 3" xfId="8907"/>
    <cellStyle name="Akcent 2 11" xfId="8908"/>
    <cellStyle name="Akcent 2 11 2" xfId="8909"/>
    <cellStyle name="Akcent 2 11 3" xfId="8910"/>
    <cellStyle name="Akcent 2 12" xfId="8911"/>
    <cellStyle name="Akcent 2 12 2" xfId="8912"/>
    <cellStyle name="Akcent 2 12 3" xfId="8913"/>
    <cellStyle name="Akcent 2 13" xfId="8914"/>
    <cellStyle name="Akcent 2 13 2" xfId="8915"/>
    <cellStyle name="Akcent 2 13 3" xfId="8916"/>
    <cellStyle name="Akcent 2 14" xfId="8917"/>
    <cellStyle name="Akcent 2 14 2" xfId="8918"/>
    <cellStyle name="Akcent 2 14 3" xfId="8919"/>
    <cellStyle name="Akcent 2 15" xfId="8920"/>
    <cellStyle name="Akcent 2 15 2" xfId="8921"/>
    <cellStyle name="Akcent 2 15 3" xfId="8922"/>
    <cellStyle name="Akcent 2 16" xfId="8923"/>
    <cellStyle name="Akcent 2 16 2" xfId="8924"/>
    <cellStyle name="Akcent 2 16 3" xfId="8925"/>
    <cellStyle name="Akcent 2 17" xfId="8926"/>
    <cellStyle name="Akcent 2 17 2" xfId="8927"/>
    <cellStyle name="Akcent 2 17 3" xfId="8928"/>
    <cellStyle name="Akcent 2 18" xfId="8929"/>
    <cellStyle name="Akcent 2 18 2" xfId="8930"/>
    <cellStyle name="Akcent 2 18 3" xfId="8931"/>
    <cellStyle name="Akcent 2 19" xfId="8932"/>
    <cellStyle name="Akcent 2 19 2" xfId="8933"/>
    <cellStyle name="Akcent 2 19 3" xfId="8934"/>
    <cellStyle name="Akcent 2 2" xfId="8935"/>
    <cellStyle name="Akcent 2 2 10" xfId="8936"/>
    <cellStyle name="Akcent 2 2 2" xfId="8937"/>
    <cellStyle name="Akcent 2 2 2 2" xfId="8938"/>
    <cellStyle name="Akcent 2 2 2 3" xfId="8939"/>
    <cellStyle name="Akcent 2 2 3" xfId="8940"/>
    <cellStyle name="Akcent 2 2 4" xfId="8941"/>
    <cellStyle name="Akcent 2 2 5" xfId="8942"/>
    <cellStyle name="Akcent 2 2 6" xfId="8943"/>
    <cellStyle name="Akcent 2 2 7" xfId="8944"/>
    <cellStyle name="Akcent 2 2 8" xfId="8945"/>
    <cellStyle name="Akcent 2 2 9" xfId="8946"/>
    <cellStyle name="Akcent 2 20" xfId="8947"/>
    <cellStyle name="Akcent 2 20 2" xfId="8948"/>
    <cellStyle name="Akcent 2 20 3" xfId="8949"/>
    <cellStyle name="Akcent 2 21" xfId="8950"/>
    <cellStyle name="Akcent 2 21 2" xfId="8951"/>
    <cellStyle name="Akcent 2 21 3" xfId="8952"/>
    <cellStyle name="Akcent 2 22" xfId="8953"/>
    <cellStyle name="Akcent 2 22 2" xfId="8954"/>
    <cellStyle name="Akcent 2 22 3" xfId="8955"/>
    <cellStyle name="Akcent 2 23" xfId="8956"/>
    <cellStyle name="Akcent 2 23 2" xfId="8957"/>
    <cellStyle name="Akcent 2 23 3" xfId="8958"/>
    <cellStyle name="Akcent 2 24" xfId="8959"/>
    <cellStyle name="Akcent 2 24 2" xfId="8960"/>
    <cellStyle name="Akcent 2 24 3" xfId="8961"/>
    <cellStyle name="Akcent 2 25" xfId="8962"/>
    <cellStyle name="Akcent 2 25 2" xfId="8963"/>
    <cellStyle name="Akcent 2 25 3" xfId="8964"/>
    <cellStyle name="Akcent 2 26" xfId="8965"/>
    <cellStyle name="Akcent 2 26 2" xfId="8966"/>
    <cellStyle name="Akcent 2 26 3" xfId="8967"/>
    <cellStyle name="Akcent 2 27" xfId="8968"/>
    <cellStyle name="Akcent 2 27 2" xfId="8969"/>
    <cellStyle name="Akcent 2 27 3" xfId="8970"/>
    <cellStyle name="Akcent 2 28" xfId="8971"/>
    <cellStyle name="Akcent 2 28 2" xfId="8972"/>
    <cellStyle name="Akcent 2 28 3" xfId="8973"/>
    <cellStyle name="Akcent 2 29" xfId="8974"/>
    <cellStyle name="Akcent 2 29 2" xfId="8975"/>
    <cellStyle name="Akcent 2 29 3" xfId="8976"/>
    <cellStyle name="Akcent 2 3" xfId="8977"/>
    <cellStyle name="Akcent 2 3 2" xfId="8978"/>
    <cellStyle name="Akcent 2 3 3" xfId="8979"/>
    <cellStyle name="Akcent 2 3 4" xfId="8980"/>
    <cellStyle name="Akcent 2 30" xfId="8981"/>
    <cellStyle name="Akcent 2 30 2" xfId="8982"/>
    <cellStyle name="Akcent 2 30 3" xfId="8983"/>
    <cellStyle name="Akcent 2 31" xfId="8984"/>
    <cellStyle name="Akcent 2 31 2" xfId="8985"/>
    <cellStyle name="Akcent 2 31 3" xfId="8986"/>
    <cellStyle name="Akcent 2 32" xfId="8987"/>
    <cellStyle name="Akcent 2 32 2" xfId="8988"/>
    <cellStyle name="Akcent 2 32 3" xfId="8989"/>
    <cellStyle name="Akcent 2 33" xfId="8990"/>
    <cellStyle name="Akcent 2 34" xfId="8991"/>
    <cellStyle name="Akcent 2 35" xfId="8992"/>
    <cellStyle name="Akcent 2 36" xfId="8993"/>
    <cellStyle name="Akcent 2 37" xfId="8994"/>
    <cellStyle name="Akcent 2 38" xfId="8995"/>
    <cellStyle name="Akcent 2 39" xfId="8996"/>
    <cellStyle name="Akcent 2 4" xfId="8997"/>
    <cellStyle name="Akcent 2 4 2" xfId="8998"/>
    <cellStyle name="Akcent 2 4 3" xfId="8999"/>
    <cellStyle name="Akcent 2 40" xfId="9000"/>
    <cellStyle name="Akcent 2 41" xfId="9001"/>
    <cellStyle name="Akcent 2 42" xfId="9002"/>
    <cellStyle name="Akcent 2 43" xfId="9003"/>
    <cellStyle name="Akcent 2 44" xfId="9004"/>
    <cellStyle name="Akcent 2 45" xfId="9005"/>
    <cellStyle name="Akcent 2 46" xfId="9006"/>
    <cellStyle name="Akcent 2 47" xfId="9007"/>
    <cellStyle name="Akcent 2 48" xfId="9008"/>
    <cellStyle name="Akcent 2 49" xfId="9009"/>
    <cellStyle name="Akcent 2 5" xfId="9010"/>
    <cellStyle name="Akcent 2 5 2" xfId="9011"/>
    <cellStyle name="Akcent 2 5 3" xfId="9012"/>
    <cellStyle name="Akcent 2 50" xfId="9013"/>
    <cellStyle name="Akcent 2 51" xfId="9014"/>
    <cellStyle name="Akcent 2 52" xfId="9015"/>
    <cellStyle name="Akcent 2 53" xfId="9016"/>
    <cellStyle name="Akcent 2 54" xfId="9017"/>
    <cellStyle name="Akcent 2 55" xfId="9018"/>
    <cellStyle name="Akcent 2 56" xfId="9019"/>
    <cellStyle name="Akcent 2 57" xfId="9020"/>
    <cellStyle name="Akcent 2 58" xfId="9021"/>
    <cellStyle name="Akcent 2 59" xfId="9022"/>
    <cellStyle name="Akcent 2 6" xfId="9023"/>
    <cellStyle name="Akcent 2 6 2" xfId="9024"/>
    <cellStyle name="Akcent 2 6 3" xfId="9025"/>
    <cellStyle name="Akcent 2 60" xfId="9026"/>
    <cellStyle name="Akcent 2 61" xfId="9027"/>
    <cellStyle name="Akcent 2 62" xfId="9028"/>
    <cellStyle name="Akcent 2 63" xfId="9029"/>
    <cellStyle name="Akcent 2 64" xfId="9030"/>
    <cellStyle name="Akcent 2 65" xfId="9031"/>
    <cellStyle name="Akcent 2 66" xfId="9032"/>
    <cellStyle name="Akcent 2 67" xfId="9033"/>
    <cellStyle name="Akcent 2 68" xfId="9034"/>
    <cellStyle name="Akcent 2 69" xfId="9035"/>
    <cellStyle name="Akcent 2 7" xfId="9036"/>
    <cellStyle name="Akcent 2 7 2" xfId="9037"/>
    <cellStyle name="Akcent 2 7 3" xfId="9038"/>
    <cellStyle name="Akcent 2 70" xfId="9039"/>
    <cellStyle name="Akcent 2 71" xfId="9040"/>
    <cellStyle name="Akcent 2 72" xfId="9041"/>
    <cellStyle name="Akcent 2 73" xfId="9042"/>
    <cellStyle name="Akcent 2 8" xfId="9043"/>
    <cellStyle name="Akcent 2 8 2" xfId="9044"/>
    <cellStyle name="Akcent 2 8 3" xfId="9045"/>
    <cellStyle name="Akcent 2 9" xfId="9046"/>
    <cellStyle name="Akcent 2 9 2" xfId="9047"/>
    <cellStyle name="Akcent 2 9 3" xfId="9048"/>
    <cellStyle name="Akcent 3 10" xfId="9049"/>
    <cellStyle name="Akcent 3 10 2" xfId="9050"/>
    <cellStyle name="Akcent 3 10 3" xfId="9051"/>
    <cellStyle name="Akcent 3 11" xfId="9052"/>
    <cellStyle name="Akcent 3 11 2" xfId="9053"/>
    <cellStyle name="Akcent 3 11 3" xfId="9054"/>
    <cellStyle name="Akcent 3 12" xfId="9055"/>
    <cellStyle name="Akcent 3 12 2" xfId="9056"/>
    <cellStyle name="Akcent 3 12 3" xfId="9057"/>
    <cellStyle name="Akcent 3 13" xfId="9058"/>
    <cellStyle name="Akcent 3 13 2" xfId="9059"/>
    <cellStyle name="Akcent 3 13 3" xfId="9060"/>
    <cellStyle name="Akcent 3 14" xfId="9061"/>
    <cellStyle name="Akcent 3 14 2" xfId="9062"/>
    <cellStyle name="Akcent 3 14 3" xfId="9063"/>
    <cellStyle name="Akcent 3 15" xfId="9064"/>
    <cellStyle name="Akcent 3 15 2" xfId="9065"/>
    <cellStyle name="Akcent 3 15 3" xfId="9066"/>
    <cellStyle name="Akcent 3 16" xfId="9067"/>
    <cellStyle name="Akcent 3 16 2" xfId="9068"/>
    <cellStyle name="Akcent 3 16 3" xfId="9069"/>
    <cellStyle name="Akcent 3 17" xfId="9070"/>
    <cellStyle name="Akcent 3 17 2" xfId="9071"/>
    <cellStyle name="Akcent 3 17 3" xfId="9072"/>
    <cellStyle name="Akcent 3 18" xfId="9073"/>
    <cellStyle name="Akcent 3 18 2" xfId="9074"/>
    <cellStyle name="Akcent 3 18 3" xfId="9075"/>
    <cellStyle name="Akcent 3 19" xfId="9076"/>
    <cellStyle name="Akcent 3 19 2" xfId="9077"/>
    <cellStyle name="Akcent 3 19 3" xfId="9078"/>
    <cellStyle name="Akcent 3 2" xfId="9079"/>
    <cellStyle name="Akcent 3 2 10" xfId="9080"/>
    <cellStyle name="Akcent 3 2 2" xfId="9081"/>
    <cellStyle name="Akcent 3 2 2 2" xfId="9082"/>
    <cellStyle name="Akcent 3 2 2 3" xfId="9083"/>
    <cellStyle name="Akcent 3 2 3" xfId="9084"/>
    <cellStyle name="Akcent 3 2 4" xfId="9085"/>
    <cellStyle name="Akcent 3 2 5" xfId="9086"/>
    <cellStyle name="Akcent 3 2 6" xfId="9087"/>
    <cellStyle name="Akcent 3 2 7" xfId="9088"/>
    <cellStyle name="Akcent 3 2 8" xfId="9089"/>
    <cellStyle name="Akcent 3 2 9" xfId="9090"/>
    <cellStyle name="Akcent 3 20" xfId="9091"/>
    <cellStyle name="Akcent 3 20 2" xfId="9092"/>
    <cellStyle name="Akcent 3 20 3" xfId="9093"/>
    <cellStyle name="Akcent 3 21" xfId="9094"/>
    <cellStyle name="Akcent 3 21 2" xfId="9095"/>
    <cellStyle name="Akcent 3 21 3" xfId="9096"/>
    <cellStyle name="Akcent 3 22" xfId="9097"/>
    <cellStyle name="Akcent 3 22 2" xfId="9098"/>
    <cellStyle name="Akcent 3 22 3" xfId="9099"/>
    <cellStyle name="Akcent 3 23" xfId="9100"/>
    <cellStyle name="Akcent 3 23 2" xfId="9101"/>
    <cellStyle name="Akcent 3 23 3" xfId="9102"/>
    <cellStyle name="Akcent 3 24" xfId="9103"/>
    <cellStyle name="Akcent 3 24 2" xfId="9104"/>
    <cellStyle name="Akcent 3 24 3" xfId="9105"/>
    <cellStyle name="Akcent 3 25" xfId="9106"/>
    <cellStyle name="Akcent 3 25 2" xfId="9107"/>
    <cellStyle name="Akcent 3 25 3" xfId="9108"/>
    <cellStyle name="Akcent 3 26" xfId="9109"/>
    <cellStyle name="Akcent 3 26 2" xfId="9110"/>
    <cellStyle name="Akcent 3 26 3" xfId="9111"/>
    <cellStyle name="Akcent 3 27" xfId="9112"/>
    <cellStyle name="Akcent 3 27 2" xfId="9113"/>
    <cellStyle name="Akcent 3 27 3" xfId="9114"/>
    <cellStyle name="Akcent 3 28" xfId="9115"/>
    <cellStyle name="Akcent 3 28 2" xfId="9116"/>
    <cellStyle name="Akcent 3 28 3" xfId="9117"/>
    <cellStyle name="Akcent 3 29" xfId="9118"/>
    <cellStyle name="Akcent 3 29 2" xfId="9119"/>
    <cellStyle name="Akcent 3 29 3" xfId="9120"/>
    <cellStyle name="Akcent 3 3" xfId="9121"/>
    <cellStyle name="Akcent 3 3 2" xfId="9122"/>
    <cellStyle name="Akcent 3 3 3" xfId="9123"/>
    <cellStyle name="Akcent 3 3 4" xfId="9124"/>
    <cellStyle name="Akcent 3 30" xfId="9125"/>
    <cellStyle name="Akcent 3 30 2" xfId="9126"/>
    <cellStyle name="Akcent 3 30 3" xfId="9127"/>
    <cellStyle name="Akcent 3 31" xfId="9128"/>
    <cellStyle name="Akcent 3 31 2" xfId="9129"/>
    <cellStyle name="Akcent 3 31 3" xfId="9130"/>
    <cellStyle name="Akcent 3 32" xfId="9131"/>
    <cellStyle name="Akcent 3 32 2" xfId="9132"/>
    <cellStyle name="Akcent 3 32 3" xfId="9133"/>
    <cellStyle name="Akcent 3 33" xfId="9134"/>
    <cellStyle name="Akcent 3 34" xfId="9135"/>
    <cellStyle name="Akcent 3 35" xfId="9136"/>
    <cellStyle name="Akcent 3 36" xfId="9137"/>
    <cellStyle name="Akcent 3 37" xfId="9138"/>
    <cellStyle name="Akcent 3 38" xfId="9139"/>
    <cellStyle name="Akcent 3 39" xfId="9140"/>
    <cellStyle name="Akcent 3 4" xfId="9141"/>
    <cellStyle name="Akcent 3 4 2" xfId="9142"/>
    <cellStyle name="Akcent 3 4 3" xfId="9143"/>
    <cellStyle name="Akcent 3 40" xfId="9144"/>
    <cellStyle name="Akcent 3 41" xfId="9145"/>
    <cellStyle name="Akcent 3 42" xfId="9146"/>
    <cellStyle name="Akcent 3 43" xfId="9147"/>
    <cellStyle name="Akcent 3 44" xfId="9148"/>
    <cellStyle name="Akcent 3 45" xfId="9149"/>
    <cellStyle name="Akcent 3 46" xfId="9150"/>
    <cellStyle name="Akcent 3 47" xfId="9151"/>
    <cellStyle name="Akcent 3 48" xfId="9152"/>
    <cellStyle name="Akcent 3 49" xfId="9153"/>
    <cellStyle name="Akcent 3 5" xfId="9154"/>
    <cellStyle name="Akcent 3 5 2" xfId="9155"/>
    <cellStyle name="Akcent 3 5 3" xfId="9156"/>
    <cellStyle name="Akcent 3 50" xfId="9157"/>
    <cellStyle name="Akcent 3 51" xfId="9158"/>
    <cellStyle name="Akcent 3 52" xfId="9159"/>
    <cellStyle name="Akcent 3 53" xfId="9160"/>
    <cellStyle name="Akcent 3 54" xfId="9161"/>
    <cellStyle name="Akcent 3 55" xfId="9162"/>
    <cellStyle name="Akcent 3 56" xfId="9163"/>
    <cellStyle name="Akcent 3 57" xfId="9164"/>
    <cellStyle name="Akcent 3 58" xfId="9165"/>
    <cellStyle name="Akcent 3 59" xfId="9166"/>
    <cellStyle name="Akcent 3 6" xfId="9167"/>
    <cellStyle name="Akcent 3 6 2" xfId="9168"/>
    <cellStyle name="Akcent 3 6 3" xfId="9169"/>
    <cellStyle name="Akcent 3 60" xfId="9170"/>
    <cellStyle name="Akcent 3 61" xfId="9171"/>
    <cellStyle name="Akcent 3 62" xfId="9172"/>
    <cellStyle name="Akcent 3 63" xfId="9173"/>
    <cellStyle name="Akcent 3 64" xfId="9174"/>
    <cellStyle name="Akcent 3 65" xfId="9175"/>
    <cellStyle name="Akcent 3 66" xfId="9176"/>
    <cellStyle name="Akcent 3 67" xfId="9177"/>
    <cellStyle name="Akcent 3 68" xfId="9178"/>
    <cellStyle name="Akcent 3 69" xfId="9179"/>
    <cellStyle name="Akcent 3 7" xfId="9180"/>
    <cellStyle name="Akcent 3 7 2" xfId="9181"/>
    <cellStyle name="Akcent 3 7 3" xfId="9182"/>
    <cellStyle name="Akcent 3 70" xfId="9183"/>
    <cellStyle name="Akcent 3 71" xfId="9184"/>
    <cellStyle name="Akcent 3 72" xfId="9185"/>
    <cellStyle name="Akcent 3 73" xfId="9186"/>
    <cellStyle name="Akcent 3 8" xfId="9187"/>
    <cellStyle name="Akcent 3 8 2" xfId="9188"/>
    <cellStyle name="Akcent 3 8 3" xfId="9189"/>
    <cellStyle name="Akcent 3 9" xfId="9190"/>
    <cellStyle name="Akcent 3 9 2" xfId="9191"/>
    <cellStyle name="Akcent 3 9 3" xfId="9192"/>
    <cellStyle name="Akcent 4 10" xfId="9193"/>
    <cellStyle name="Akcent 4 10 2" xfId="9194"/>
    <cellStyle name="Akcent 4 10 3" xfId="9195"/>
    <cellStyle name="Akcent 4 11" xfId="9196"/>
    <cellStyle name="Akcent 4 11 2" xfId="9197"/>
    <cellStyle name="Akcent 4 11 3" xfId="9198"/>
    <cellStyle name="Akcent 4 12" xfId="9199"/>
    <cellStyle name="Akcent 4 12 2" xfId="9200"/>
    <cellStyle name="Akcent 4 12 3" xfId="9201"/>
    <cellStyle name="Akcent 4 13" xfId="9202"/>
    <cellStyle name="Akcent 4 13 2" xfId="9203"/>
    <cellStyle name="Akcent 4 13 3" xfId="9204"/>
    <cellStyle name="Akcent 4 14" xfId="9205"/>
    <cellStyle name="Akcent 4 14 2" xfId="9206"/>
    <cellStyle name="Akcent 4 14 3" xfId="9207"/>
    <cellStyle name="Akcent 4 15" xfId="9208"/>
    <cellStyle name="Akcent 4 15 2" xfId="9209"/>
    <cellStyle name="Akcent 4 15 3" xfId="9210"/>
    <cellStyle name="Akcent 4 16" xfId="9211"/>
    <cellStyle name="Akcent 4 16 2" xfId="9212"/>
    <cellStyle name="Akcent 4 16 3" xfId="9213"/>
    <cellStyle name="Akcent 4 17" xfId="9214"/>
    <cellStyle name="Akcent 4 17 2" xfId="9215"/>
    <cellStyle name="Akcent 4 17 3" xfId="9216"/>
    <cellStyle name="Akcent 4 18" xfId="9217"/>
    <cellStyle name="Akcent 4 18 2" xfId="9218"/>
    <cellStyle name="Akcent 4 18 3" xfId="9219"/>
    <cellStyle name="Akcent 4 19" xfId="9220"/>
    <cellStyle name="Akcent 4 19 2" xfId="9221"/>
    <cellStyle name="Akcent 4 19 3" xfId="9222"/>
    <cellStyle name="Akcent 4 2" xfId="9223"/>
    <cellStyle name="Akcent 4 2 10" xfId="9224"/>
    <cellStyle name="Akcent 4 2 2" xfId="9225"/>
    <cellStyle name="Akcent 4 2 2 2" xfId="9226"/>
    <cellStyle name="Akcent 4 2 2 3" xfId="9227"/>
    <cellStyle name="Akcent 4 2 3" xfId="9228"/>
    <cellStyle name="Akcent 4 2 4" xfId="9229"/>
    <cellStyle name="Akcent 4 2 5" xfId="9230"/>
    <cellStyle name="Akcent 4 2 6" xfId="9231"/>
    <cellStyle name="Akcent 4 2 7" xfId="9232"/>
    <cellStyle name="Akcent 4 2 8" xfId="9233"/>
    <cellStyle name="Akcent 4 2 9" xfId="9234"/>
    <cellStyle name="Akcent 4 20" xfId="9235"/>
    <cellStyle name="Akcent 4 20 2" xfId="9236"/>
    <cellStyle name="Akcent 4 20 3" xfId="9237"/>
    <cellStyle name="Akcent 4 21" xfId="9238"/>
    <cellStyle name="Akcent 4 21 2" xfId="9239"/>
    <cellStyle name="Akcent 4 21 3" xfId="9240"/>
    <cellStyle name="Akcent 4 22" xfId="9241"/>
    <cellStyle name="Akcent 4 22 2" xfId="9242"/>
    <cellStyle name="Akcent 4 22 3" xfId="9243"/>
    <cellStyle name="Akcent 4 23" xfId="9244"/>
    <cellStyle name="Akcent 4 23 2" xfId="9245"/>
    <cellStyle name="Akcent 4 23 3" xfId="9246"/>
    <cellStyle name="Akcent 4 24" xfId="9247"/>
    <cellStyle name="Akcent 4 24 2" xfId="9248"/>
    <cellStyle name="Akcent 4 24 3" xfId="9249"/>
    <cellStyle name="Akcent 4 25" xfId="9250"/>
    <cellStyle name="Akcent 4 25 2" xfId="9251"/>
    <cellStyle name="Akcent 4 25 3" xfId="9252"/>
    <cellStyle name="Akcent 4 26" xfId="9253"/>
    <cellStyle name="Akcent 4 26 2" xfId="9254"/>
    <cellStyle name="Akcent 4 26 3" xfId="9255"/>
    <cellStyle name="Akcent 4 27" xfId="9256"/>
    <cellStyle name="Akcent 4 27 2" xfId="9257"/>
    <cellStyle name="Akcent 4 27 3" xfId="9258"/>
    <cellStyle name="Akcent 4 28" xfId="9259"/>
    <cellStyle name="Akcent 4 28 2" xfId="9260"/>
    <cellStyle name="Akcent 4 28 3" xfId="9261"/>
    <cellStyle name="Akcent 4 29" xfId="9262"/>
    <cellStyle name="Akcent 4 29 2" xfId="9263"/>
    <cellStyle name="Akcent 4 29 3" xfId="9264"/>
    <cellStyle name="Akcent 4 3" xfId="9265"/>
    <cellStyle name="Akcent 4 3 2" xfId="9266"/>
    <cellStyle name="Akcent 4 3 3" xfId="9267"/>
    <cellStyle name="Akcent 4 3 4" xfId="9268"/>
    <cellStyle name="Akcent 4 30" xfId="9269"/>
    <cellStyle name="Akcent 4 30 2" xfId="9270"/>
    <cellStyle name="Akcent 4 30 3" xfId="9271"/>
    <cellStyle name="Akcent 4 31" xfId="9272"/>
    <cellStyle name="Akcent 4 31 2" xfId="9273"/>
    <cellStyle name="Akcent 4 31 3" xfId="9274"/>
    <cellStyle name="Akcent 4 32" xfId="9275"/>
    <cellStyle name="Akcent 4 32 2" xfId="9276"/>
    <cellStyle name="Akcent 4 32 3" xfId="9277"/>
    <cellStyle name="Akcent 4 33" xfId="9278"/>
    <cellStyle name="Akcent 4 34" xfId="9279"/>
    <cellStyle name="Akcent 4 35" xfId="9280"/>
    <cellStyle name="Akcent 4 36" xfId="9281"/>
    <cellStyle name="Akcent 4 37" xfId="9282"/>
    <cellStyle name="Akcent 4 38" xfId="9283"/>
    <cellStyle name="Akcent 4 39" xfId="9284"/>
    <cellStyle name="Akcent 4 4" xfId="9285"/>
    <cellStyle name="Akcent 4 4 2" xfId="9286"/>
    <cellStyle name="Akcent 4 4 3" xfId="9287"/>
    <cellStyle name="Akcent 4 40" xfId="9288"/>
    <cellStyle name="Akcent 4 41" xfId="9289"/>
    <cellStyle name="Akcent 4 42" xfId="9290"/>
    <cellStyle name="Akcent 4 43" xfId="9291"/>
    <cellStyle name="Akcent 4 44" xfId="9292"/>
    <cellStyle name="Akcent 4 45" xfId="9293"/>
    <cellStyle name="Akcent 4 46" xfId="9294"/>
    <cellStyle name="Akcent 4 47" xfId="9295"/>
    <cellStyle name="Akcent 4 48" xfId="9296"/>
    <cellStyle name="Akcent 4 49" xfId="9297"/>
    <cellStyle name="Akcent 4 5" xfId="9298"/>
    <cellStyle name="Akcent 4 5 2" xfId="9299"/>
    <cellStyle name="Akcent 4 5 3" xfId="9300"/>
    <cellStyle name="Akcent 4 50" xfId="9301"/>
    <cellStyle name="Akcent 4 51" xfId="9302"/>
    <cellStyle name="Akcent 4 52" xfId="9303"/>
    <cellStyle name="Akcent 4 53" xfId="9304"/>
    <cellStyle name="Akcent 4 54" xfId="9305"/>
    <cellStyle name="Akcent 4 55" xfId="9306"/>
    <cellStyle name="Akcent 4 56" xfId="9307"/>
    <cellStyle name="Akcent 4 57" xfId="9308"/>
    <cellStyle name="Akcent 4 58" xfId="9309"/>
    <cellStyle name="Akcent 4 59" xfId="9310"/>
    <cellStyle name="Akcent 4 6" xfId="9311"/>
    <cellStyle name="Akcent 4 6 2" xfId="9312"/>
    <cellStyle name="Akcent 4 6 3" xfId="9313"/>
    <cellStyle name="Akcent 4 60" xfId="9314"/>
    <cellStyle name="Akcent 4 61" xfId="9315"/>
    <cellStyle name="Akcent 4 62" xfId="9316"/>
    <cellStyle name="Akcent 4 63" xfId="9317"/>
    <cellStyle name="Akcent 4 64" xfId="9318"/>
    <cellStyle name="Akcent 4 65" xfId="9319"/>
    <cellStyle name="Akcent 4 66" xfId="9320"/>
    <cellStyle name="Akcent 4 67" xfId="9321"/>
    <cellStyle name="Akcent 4 68" xfId="9322"/>
    <cellStyle name="Akcent 4 69" xfId="9323"/>
    <cellStyle name="Akcent 4 7" xfId="9324"/>
    <cellStyle name="Akcent 4 7 2" xfId="9325"/>
    <cellStyle name="Akcent 4 7 3" xfId="9326"/>
    <cellStyle name="Akcent 4 70" xfId="9327"/>
    <cellStyle name="Akcent 4 71" xfId="9328"/>
    <cellStyle name="Akcent 4 72" xfId="9329"/>
    <cellStyle name="Akcent 4 73" xfId="9330"/>
    <cellStyle name="Akcent 4 8" xfId="9331"/>
    <cellStyle name="Akcent 4 8 2" xfId="9332"/>
    <cellStyle name="Akcent 4 8 3" xfId="9333"/>
    <cellStyle name="Akcent 4 9" xfId="9334"/>
    <cellStyle name="Akcent 4 9 2" xfId="9335"/>
    <cellStyle name="Akcent 4 9 3" xfId="9336"/>
    <cellStyle name="Akcent 5 10" xfId="9337"/>
    <cellStyle name="Akcent 5 10 2" xfId="9338"/>
    <cellStyle name="Akcent 5 10 3" xfId="9339"/>
    <cellStyle name="Akcent 5 11" xfId="9340"/>
    <cellStyle name="Akcent 5 11 2" xfId="9341"/>
    <cellStyle name="Akcent 5 11 3" xfId="9342"/>
    <cellStyle name="Akcent 5 12" xfId="9343"/>
    <cellStyle name="Akcent 5 12 2" xfId="9344"/>
    <cellStyle name="Akcent 5 12 3" xfId="9345"/>
    <cellStyle name="Akcent 5 13" xfId="9346"/>
    <cellStyle name="Akcent 5 13 2" xfId="9347"/>
    <cellStyle name="Akcent 5 13 3" xfId="9348"/>
    <cellStyle name="Akcent 5 14" xfId="9349"/>
    <cellStyle name="Akcent 5 14 2" xfId="9350"/>
    <cellStyle name="Akcent 5 14 3" xfId="9351"/>
    <cellStyle name="Akcent 5 15" xfId="9352"/>
    <cellStyle name="Akcent 5 15 2" xfId="9353"/>
    <cellStyle name="Akcent 5 15 3" xfId="9354"/>
    <cellStyle name="Akcent 5 16" xfId="9355"/>
    <cellStyle name="Akcent 5 16 2" xfId="9356"/>
    <cellStyle name="Akcent 5 16 3" xfId="9357"/>
    <cellStyle name="Akcent 5 17" xfId="9358"/>
    <cellStyle name="Akcent 5 17 2" xfId="9359"/>
    <cellStyle name="Akcent 5 17 3" xfId="9360"/>
    <cellStyle name="Akcent 5 18" xfId="9361"/>
    <cellStyle name="Akcent 5 18 2" xfId="9362"/>
    <cellStyle name="Akcent 5 18 3" xfId="9363"/>
    <cellStyle name="Akcent 5 19" xfId="9364"/>
    <cellStyle name="Akcent 5 19 2" xfId="9365"/>
    <cellStyle name="Akcent 5 19 3" xfId="9366"/>
    <cellStyle name="Akcent 5 2" xfId="9367"/>
    <cellStyle name="Akcent 5 2 10" xfId="9368"/>
    <cellStyle name="Akcent 5 2 2" xfId="9369"/>
    <cellStyle name="Akcent 5 2 2 2" xfId="9370"/>
    <cellStyle name="Akcent 5 2 2 3" xfId="9371"/>
    <cellStyle name="Akcent 5 2 3" xfId="9372"/>
    <cellStyle name="Akcent 5 2 4" xfId="9373"/>
    <cellStyle name="Akcent 5 2 5" xfId="9374"/>
    <cellStyle name="Akcent 5 2 6" xfId="9375"/>
    <cellStyle name="Akcent 5 2 7" xfId="9376"/>
    <cellStyle name="Akcent 5 2 8" xfId="9377"/>
    <cellStyle name="Akcent 5 2 9" xfId="9378"/>
    <cellStyle name="Akcent 5 20" xfId="9379"/>
    <cellStyle name="Akcent 5 20 2" xfId="9380"/>
    <cellStyle name="Akcent 5 20 3" xfId="9381"/>
    <cellStyle name="Akcent 5 21" xfId="9382"/>
    <cellStyle name="Akcent 5 21 2" xfId="9383"/>
    <cellStyle name="Akcent 5 21 3" xfId="9384"/>
    <cellStyle name="Akcent 5 22" xfId="9385"/>
    <cellStyle name="Akcent 5 22 2" xfId="9386"/>
    <cellStyle name="Akcent 5 22 3" xfId="9387"/>
    <cellStyle name="Akcent 5 23" xfId="9388"/>
    <cellStyle name="Akcent 5 23 2" xfId="9389"/>
    <cellStyle name="Akcent 5 23 3" xfId="9390"/>
    <cellStyle name="Akcent 5 24" xfId="9391"/>
    <cellStyle name="Akcent 5 24 2" xfId="9392"/>
    <cellStyle name="Akcent 5 24 3" xfId="9393"/>
    <cellStyle name="Akcent 5 25" xfId="9394"/>
    <cellStyle name="Akcent 5 25 2" xfId="9395"/>
    <cellStyle name="Akcent 5 25 3" xfId="9396"/>
    <cellStyle name="Akcent 5 26" xfId="9397"/>
    <cellStyle name="Akcent 5 26 2" xfId="9398"/>
    <cellStyle name="Akcent 5 26 3" xfId="9399"/>
    <cellStyle name="Akcent 5 27" xfId="9400"/>
    <cellStyle name="Akcent 5 27 2" xfId="9401"/>
    <cellStyle name="Akcent 5 27 3" xfId="9402"/>
    <cellStyle name="Akcent 5 28" xfId="9403"/>
    <cellStyle name="Akcent 5 28 2" xfId="9404"/>
    <cellStyle name="Akcent 5 28 3" xfId="9405"/>
    <cellStyle name="Akcent 5 29" xfId="9406"/>
    <cellStyle name="Akcent 5 29 2" xfId="9407"/>
    <cellStyle name="Akcent 5 29 3" xfId="9408"/>
    <cellStyle name="Akcent 5 3" xfId="9409"/>
    <cellStyle name="Akcent 5 3 2" xfId="9410"/>
    <cellStyle name="Akcent 5 3 3" xfId="9411"/>
    <cellStyle name="Akcent 5 3 4" xfId="9412"/>
    <cellStyle name="Akcent 5 30" xfId="9413"/>
    <cellStyle name="Akcent 5 30 2" xfId="9414"/>
    <cellStyle name="Akcent 5 30 3" xfId="9415"/>
    <cellStyle name="Akcent 5 31" xfId="9416"/>
    <cellStyle name="Akcent 5 31 2" xfId="9417"/>
    <cellStyle name="Akcent 5 31 3" xfId="9418"/>
    <cellStyle name="Akcent 5 32" xfId="9419"/>
    <cellStyle name="Akcent 5 32 2" xfId="9420"/>
    <cellStyle name="Akcent 5 32 3" xfId="9421"/>
    <cellStyle name="Akcent 5 33" xfId="9422"/>
    <cellStyle name="Akcent 5 34" xfId="9423"/>
    <cellStyle name="Akcent 5 35" xfId="9424"/>
    <cellStyle name="Akcent 5 36" xfId="9425"/>
    <cellStyle name="Akcent 5 37" xfId="9426"/>
    <cellStyle name="Akcent 5 38" xfId="9427"/>
    <cellStyle name="Akcent 5 39" xfId="9428"/>
    <cellStyle name="Akcent 5 4" xfId="9429"/>
    <cellStyle name="Akcent 5 4 2" xfId="9430"/>
    <cellStyle name="Akcent 5 4 3" xfId="9431"/>
    <cellStyle name="Akcent 5 40" xfId="9432"/>
    <cellStyle name="Akcent 5 41" xfId="9433"/>
    <cellStyle name="Akcent 5 42" xfId="9434"/>
    <cellStyle name="Akcent 5 43" xfId="9435"/>
    <cellStyle name="Akcent 5 44" xfId="9436"/>
    <cellStyle name="Akcent 5 45" xfId="9437"/>
    <cellStyle name="Akcent 5 46" xfId="9438"/>
    <cellStyle name="Akcent 5 47" xfId="9439"/>
    <cellStyle name="Akcent 5 48" xfId="9440"/>
    <cellStyle name="Akcent 5 49" xfId="9441"/>
    <cellStyle name="Akcent 5 5" xfId="9442"/>
    <cellStyle name="Akcent 5 5 2" xfId="9443"/>
    <cellStyle name="Akcent 5 5 3" xfId="9444"/>
    <cellStyle name="Akcent 5 50" xfId="9445"/>
    <cellStyle name="Akcent 5 51" xfId="9446"/>
    <cellStyle name="Akcent 5 52" xfId="9447"/>
    <cellStyle name="Akcent 5 53" xfId="9448"/>
    <cellStyle name="Akcent 5 54" xfId="9449"/>
    <cellStyle name="Akcent 5 55" xfId="9450"/>
    <cellStyle name="Akcent 5 56" xfId="9451"/>
    <cellStyle name="Akcent 5 57" xfId="9452"/>
    <cellStyle name="Akcent 5 58" xfId="9453"/>
    <cellStyle name="Akcent 5 59" xfId="9454"/>
    <cellStyle name="Akcent 5 6" xfId="9455"/>
    <cellStyle name="Akcent 5 6 2" xfId="9456"/>
    <cellStyle name="Akcent 5 6 3" xfId="9457"/>
    <cellStyle name="Akcent 5 60" xfId="9458"/>
    <cellStyle name="Akcent 5 61" xfId="9459"/>
    <cellStyle name="Akcent 5 62" xfId="9460"/>
    <cellStyle name="Akcent 5 63" xfId="9461"/>
    <cellStyle name="Akcent 5 64" xfId="9462"/>
    <cellStyle name="Akcent 5 65" xfId="9463"/>
    <cellStyle name="Akcent 5 66" xfId="9464"/>
    <cellStyle name="Akcent 5 67" xfId="9465"/>
    <cellStyle name="Akcent 5 68" xfId="9466"/>
    <cellStyle name="Akcent 5 69" xfId="9467"/>
    <cellStyle name="Akcent 5 7" xfId="9468"/>
    <cellStyle name="Akcent 5 7 2" xfId="9469"/>
    <cellStyle name="Akcent 5 7 3" xfId="9470"/>
    <cellStyle name="Akcent 5 70" xfId="9471"/>
    <cellStyle name="Akcent 5 71" xfId="9472"/>
    <cellStyle name="Akcent 5 72" xfId="9473"/>
    <cellStyle name="Akcent 5 73" xfId="9474"/>
    <cellStyle name="Akcent 5 8" xfId="9475"/>
    <cellStyle name="Akcent 5 8 2" xfId="9476"/>
    <cellStyle name="Akcent 5 8 3" xfId="9477"/>
    <cellStyle name="Akcent 5 9" xfId="9478"/>
    <cellStyle name="Akcent 5 9 2" xfId="9479"/>
    <cellStyle name="Akcent 5 9 3" xfId="9480"/>
    <cellStyle name="Akcent 6 10" xfId="9481"/>
    <cellStyle name="Akcent 6 10 2" xfId="9482"/>
    <cellStyle name="Akcent 6 10 3" xfId="9483"/>
    <cellStyle name="Akcent 6 11" xfId="9484"/>
    <cellStyle name="Akcent 6 11 2" xfId="9485"/>
    <cellStyle name="Akcent 6 11 3" xfId="9486"/>
    <cellStyle name="Akcent 6 12" xfId="9487"/>
    <cellStyle name="Akcent 6 12 2" xfId="9488"/>
    <cellStyle name="Akcent 6 12 3" xfId="9489"/>
    <cellStyle name="Akcent 6 13" xfId="9490"/>
    <cellStyle name="Akcent 6 13 2" xfId="9491"/>
    <cellStyle name="Akcent 6 13 3" xfId="9492"/>
    <cellStyle name="Akcent 6 14" xfId="9493"/>
    <cellStyle name="Akcent 6 14 2" xfId="9494"/>
    <cellStyle name="Akcent 6 14 3" xfId="9495"/>
    <cellStyle name="Akcent 6 15" xfId="9496"/>
    <cellStyle name="Akcent 6 15 2" xfId="9497"/>
    <cellStyle name="Akcent 6 15 3" xfId="9498"/>
    <cellStyle name="Akcent 6 16" xfId="9499"/>
    <cellStyle name="Akcent 6 16 2" xfId="9500"/>
    <cellStyle name="Akcent 6 16 3" xfId="9501"/>
    <cellStyle name="Akcent 6 17" xfId="9502"/>
    <cellStyle name="Akcent 6 17 2" xfId="9503"/>
    <cellStyle name="Akcent 6 17 3" xfId="9504"/>
    <cellStyle name="Akcent 6 18" xfId="9505"/>
    <cellStyle name="Akcent 6 18 2" xfId="9506"/>
    <cellStyle name="Akcent 6 18 3" xfId="9507"/>
    <cellStyle name="Akcent 6 19" xfId="9508"/>
    <cellStyle name="Akcent 6 19 2" xfId="9509"/>
    <cellStyle name="Akcent 6 19 3" xfId="9510"/>
    <cellStyle name="Akcent 6 2" xfId="9511"/>
    <cellStyle name="Akcent 6 2 10" xfId="9512"/>
    <cellStyle name="Akcent 6 2 2" xfId="9513"/>
    <cellStyle name="Akcent 6 2 2 2" xfId="9514"/>
    <cellStyle name="Akcent 6 2 2 3" xfId="9515"/>
    <cellStyle name="Akcent 6 2 3" xfId="9516"/>
    <cellStyle name="Akcent 6 2 4" xfId="9517"/>
    <cellStyle name="Akcent 6 2 5" xfId="9518"/>
    <cellStyle name="Akcent 6 2 6" xfId="9519"/>
    <cellStyle name="Akcent 6 2 7" xfId="9520"/>
    <cellStyle name="Akcent 6 2 8" xfId="9521"/>
    <cellStyle name="Akcent 6 2 9" xfId="9522"/>
    <cellStyle name="Akcent 6 20" xfId="9523"/>
    <cellStyle name="Akcent 6 20 2" xfId="9524"/>
    <cellStyle name="Akcent 6 20 3" xfId="9525"/>
    <cellStyle name="Akcent 6 21" xfId="9526"/>
    <cellStyle name="Akcent 6 21 2" xfId="9527"/>
    <cellStyle name="Akcent 6 21 3" xfId="9528"/>
    <cellStyle name="Akcent 6 22" xfId="9529"/>
    <cellStyle name="Akcent 6 22 2" xfId="9530"/>
    <cellStyle name="Akcent 6 22 3" xfId="9531"/>
    <cellStyle name="Akcent 6 23" xfId="9532"/>
    <cellStyle name="Akcent 6 23 2" xfId="9533"/>
    <cellStyle name="Akcent 6 23 3" xfId="9534"/>
    <cellStyle name="Akcent 6 24" xfId="9535"/>
    <cellStyle name="Akcent 6 24 2" xfId="9536"/>
    <cellStyle name="Akcent 6 24 3" xfId="9537"/>
    <cellStyle name="Akcent 6 25" xfId="9538"/>
    <cellStyle name="Akcent 6 25 2" xfId="9539"/>
    <cellStyle name="Akcent 6 25 3" xfId="9540"/>
    <cellStyle name="Akcent 6 26" xfId="9541"/>
    <cellStyle name="Akcent 6 26 2" xfId="9542"/>
    <cellStyle name="Akcent 6 26 3" xfId="9543"/>
    <cellStyle name="Akcent 6 27" xfId="9544"/>
    <cellStyle name="Akcent 6 27 2" xfId="9545"/>
    <cellStyle name="Akcent 6 27 3" xfId="9546"/>
    <cellStyle name="Akcent 6 28" xfId="9547"/>
    <cellStyle name="Akcent 6 28 2" xfId="9548"/>
    <cellStyle name="Akcent 6 28 3" xfId="9549"/>
    <cellStyle name="Akcent 6 29" xfId="9550"/>
    <cellStyle name="Akcent 6 29 2" xfId="9551"/>
    <cellStyle name="Akcent 6 29 3" xfId="9552"/>
    <cellStyle name="Akcent 6 3" xfId="9553"/>
    <cellStyle name="Akcent 6 3 2" xfId="9554"/>
    <cellStyle name="Akcent 6 3 3" xfId="9555"/>
    <cellStyle name="Akcent 6 3 4" xfId="9556"/>
    <cellStyle name="Akcent 6 30" xfId="9557"/>
    <cellStyle name="Akcent 6 30 2" xfId="9558"/>
    <cellStyle name="Akcent 6 30 3" xfId="9559"/>
    <cellStyle name="Akcent 6 31" xfId="9560"/>
    <cellStyle name="Akcent 6 31 2" xfId="9561"/>
    <cellStyle name="Akcent 6 31 3" xfId="9562"/>
    <cellStyle name="Akcent 6 32" xfId="9563"/>
    <cellStyle name="Akcent 6 32 2" xfId="9564"/>
    <cellStyle name="Akcent 6 32 3" xfId="9565"/>
    <cellStyle name="Akcent 6 33" xfId="9566"/>
    <cellStyle name="Akcent 6 34" xfId="9567"/>
    <cellStyle name="Akcent 6 35" xfId="9568"/>
    <cellStyle name="Akcent 6 36" xfId="9569"/>
    <cellStyle name="Akcent 6 37" xfId="9570"/>
    <cellStyle name="Akcent 6 38" xfId="9571"/>
    <cellStyle name="Akcent 6 39" xfId="9572"/>
    <cellStyle name="Akcent 6 4" xfId="9573"/>
    <cellStyle name="Akcent 6 4 2" xfId="9574"/>
    <cellStyle name="Akcent 6 4 3" xfId="9575"/>
    <cellStyle name="Akcent 6 40" xfId="9576"/>
    <cellStyle name="Akcent 6 41" xfId="9577"/>
    <cellStyle name="Akcent 6 42" xfId="9578"/>
    <cellStyle name="Akcent 6 43" xfId="9579"/>
    <cellStyle name="Akcent 6 44" xfId="9580"/>
    <cellStyle name="Akcent 6 45" xfId="9581"/>
    <cellStyle name="Akcent 6 46" xfId="9582"/>
    <cellStyle name="Akcent 6 47" xfId="9583"/>
    <cellStyle name="Akcent 6 48" xfId="9584"/>
    <cellStyle name="Akcent 6 49" xfId="9585"/>
    <cellStyle name="Akcent 6 5" xfId="9586"/>
    <cellStyle name="Akcent 6 5 2" xfId="9587"/>
    <cellStyle name="Akcent 6 5 3" xfId="9588"/>
    <cellStyle name="Akcent 6 50" xfId="9589"/>
    <cellStyle name="Akcent 6 51" xfId="9590"/>
    <cellStyle name="Akcent 6 52" xfId="9591"/>
    <cellStyle name="Akcent 6 53" xfId="9592"/>
    <cellStyle name="Akcent 6 54" xfId="9593"/>
    <cellStyle name="Akcent 6 55" xfId="9594"/>
    <cellStyle name="Akcent 6 56" xfId="9595"/>
    <cellStyle name="Akcent 6 57" xfId="9596"/>
    <cellStyle name="Akcent 6 58" xfId="9597"/>
    <cellStyle name="Akcent 6 59" xfId="9598"/>
    <cellStyle name="Akcent 6 6" xfId="9599"/>
    <cellStyle name="Akcent 6 6 2" xfId="9600"/>
    <cellStyle name="Akcent 6 6 3" xfId="9601"/>
    <cellStyle name="Akcent 6 60" xfId="9602"/>
    <cellStyle name="Akcent 6 61" xfId="9603"/>
    <cellStyle name="Akcent 6 62" xfId="9604"/>
    <cellStyle name="Akcent 6 63" xfId="9605"/>
    <cellStyle name="Akcent 6 64" xfId="9606"/>
    <cellStyle name="Akcent 6 65" xfId="9607"/>
    <cellStyle name="Akcent 6 66" xfId="9608"/>
    <cellStyle name="Akcent 6 67" xfId="9609"/>
    <cellStyle name="Akcent 6 68" xfId="9610"/>
    <cellStyle name="Akcent 6 69" xfId="9611"/>
    <cellStyle name="Akcent 6 7" xfId="9612"/>
    <cellStyle name="Akcent 6 7 2" xfId="9613"/>
    <cellStyle name="Akcent 6 7 3" xfId="9614"/>
    <cellStyle name="Akcent 6 70" xfId="9615"/>
    <cellStyle name="Akcent 6 71" xfId="9616"/>
    <cellStyle name="Akcent 6 72" xfId="9617"/>
    <cellStyle name="Akcent 6 73" xfId="9618"/>
    <cellStyle name="Akcent 6 8" xfId="9619"/>
    <cellStyle name="Akcent 6 8 2" xfId="9620"/>
    <cellStyle name="Akcent 6 8 3" xfId="9621"/>
    <cellStyle name="Akcent 6 9" xfId="9622"/>
    <cellStyle name="Akcent 6 9 2" xfId="9623"/>
    <cellStyle name="Akcent 6 9 3" xfId="9624"/>
    <cellStyle name="Dane wejściowe 10" xfId="9625"/>
    <cellStyle name="Dane wejściowe 10 2" xfId="9626"/>
    <cellStyle name="Dane wejściowe 10 3" xfId="9627"/>
    <cellStyle name="Dane wejściowe 11" xfId="9628"/>
    <cellStyle name="Dane wejściowe 11 2" xfId="9629"/>
    <cellStyle name="Dane wejściowe 11 3" xfId="9630"/>
    <cellStyle name="Dane wejściowe 12" xfId="9631"/>
    <cellStyle name="Dane wejściowe 12 2" xfId="9632"/>
    <cellStyle name="Dane wejściowe 12 3" xfId="9633"/>
    <cellStyle name="Dane wejściowe 13" xfId="9634"/>
    <cellStyle name="Dane wejściowe 13 2" xfId="9635"/>
    <cellStyle name="Dane wejściowe 13 3" xfId="9636"/>
    <cellStyle name="Dane wejściowe 14" xfId="9637"/>
    <cellStyle name="Dane wejściowe 14 2" xfId="9638"/>
    <cellStyle name="Dane wejściowe 14 3" xfId="9639"/>
    <cellStyle name="Dane wejściowe 15" xfId="9640"/>
    <cellStyle name="Dane wejściowe 15 2" xfId="9641"/>
    <cellStyle name="Dane wejściowe 15 3" xfId="9642"/>
    <cellStyle name="Dane wejściowe 16" xfId="9643"/>
    <cellStyle name="Dane wejściowe 16 2" xfId="9644"/>
    <cellStyle name="Dane wejściowe 16 3" xfId="9645"/>
    <cellStyle name="Dane wejściowe 17" xfId="9646"/>
    <cellStyle name="Dane wejściowe 17 2" xfId="9647"/>
    <cellStyle name="Dane wejściowe 17 3" xfId="9648"/>
    <cellStyle name="Dane wejściowe 18" xfId="9649"/>
    <cellStyle name="Dane wejściowe 18 2" xfId="9650"/>
    <cellStyle name="Dane wejściowe 18 3" xfId="9651"/>
    <cellStyle name="Dane wejściowe 19" xfId="9652"/>
    <cellStyle name="Dane wejściowe 19 2" xfId="9653"/>
    <cellStyle name="Dane wejściowe 19 3" xfId="9654"/>
    <cellStyle name="Dane wejściowe 2" xfId="9655"/>
    <cellStyle name="Dane wejściowe 2 10" xfId="9656"/>
    <cellStyle name="Dane wejściowe 2 2" xfId="9657"/>
    <cellStyle name="Dane wejściowe 2 2 2" xfId="9658"/>
    <cellStyle name="Dane wejściowe 2 2 3" xfId="9659"/>
    <cellStyle name="Dane wejściowe 2 3" xfId="9660"/>
    <cellStyle name="Dane wejściowe 2 4" xfId="9661"/>
    <cellStyle name="Dane wejściowe 2 5" xfId="9662"/>
    <cellStyle name="Dane wejściowe 2 6" xfId="9663"/>
    <cellStyle name="Dane wejściowe 2 7" xfId="9664"/>
    <cellStyle name="Dane wejściowe 2 8" xfId="9665"/>
    <cellStyle name="Dane wejściowe 2 9" xfId="9666"/>
    <cellStyle name="Dane wejściowe 20" xfId="9667"/>
    <cellStyle name="Dane wejściowe 20 2" xfId="9668"/>
    <cellStyle name="Dane wejściowe 20 3" xfId="9669"/>
    <cellStyle name="Dane wejściowe 21" xfId="9670"/>
    <cellStyle name="Dane wejściowe 21 2" xfId="9671"/>
    <cellStyle name="Dane wejściowe 21 3" xfId="9672"/>
    <cellStyle name="Dane wejściowe 22" xfId="9673"/>
    <cellStyle name="Dane wejściowe 22 2" xfId="9674"/>
    <cellStyle name="Dane wejściowe 22 3" xfId="9675"/>
    <cellStyle name="Dane wejściowe 23" xfId="9676"/>
    <cellStyle name="Dane wejściowe 23 2" xfId="9677"/>
    <cellStyle name="Dane wejściowe 23 3" xfId="9678"/>
    <cellStyle name="Dane wejściowe 24" xfId="9679"/>
    <cellStyle name="Dane wejściowe 24 2" xfId="9680"/>
    <cellStyle name="Dane wejściowe 24 3" xfId="9681"/>
    <cellStyle name="Dane wejściowe 25" xfId="9682"/>
    <cellStyle name="Dane wejściowe 25 2" xfId="9683"/>
    <cellStyle name="Dane wejściowe 25 3" xfId="9684"/>
    <cellStyle name="Dane wejściowe 26" xfId="9685"/>
    <cellStyle name="Dane wejściowe 26 2" xfId="9686"/>
    <cellStyle name="Dane wejściowe 26 3" xfId="9687"/>
    <cellStyle name="Dane wejściowe 27" xfId="9688"/>
    <cellStyle name="Dane wejściowe 27 2" xfId="9689"/>
    <cellStyle name="Dane wejściowe 27 3" xfId="9690"/>
    <cellStyle name="Dane wejściowe 28" xfId="9691"/>
    <cellStyle name="Dane wejściowe 28 2" xfId="9692"/>
    <cellStyle name="Dane wejściowe 28 3" xfId="9693"/>
    <cellStyle name="Dane wejściowe 29" xfId="9694"/>
    <cellStyle name="Dane wejściowe 29 2" xfId="9695"/>
    <cellStyle name="Dane wejściowe 29 3" xfId="9696"/>
    <cellStyle name="Dane wejściowe 3" xfId="9697"/>
    <cellStyle name="Dane wejściowe 3 2" xfId="9698"/>
    <cellStyle name="Dane wejściowe 3 3" xfId="9699"/>
    <cellStyle name="Dane wejściowe 3 4" xfId="9700"/>
    <cellStyle name="Dane wejściowe 30" xfId="9701"/>
    <cellStyle name="Dane wejściowe 30 2" xfId="9702"/>
    <cellStyle name="Dane wejściowe 30 3" xfId="9703"/>
    <cellStyle name="Dane wejściowe 31" xfId="9704"/>
    <cellStyle name="Dane wejściowe 31 2" xfId="9705"/>
    <cellStyle name="Dane wejściowe 31 3" xfId="9706"/>
    <cellStyle name="Dane wejściowe 32" xfId="9707"/>
    <cellStyle name="Dane wejściowe 32 2" xfId="9708"/>
    <cellStyle name="Dane wejściowe 32 3" xfId="9709"/>
    <cellStyle name="Dane wejściowe 33" xfId="9710"/>
    <cellStyle name="Dane wejściowe 34" xfId="9711"/>
    <cellStyle name="Dane wejściowe 35" xfId="9712"/>
    <cellStyle name="Dane wejściowe 36" xfId="9713"/>
    <cellStyle name="Dane wejściowe 37" xfId="9714"/>
    <cellStyle name="Dane wejściowe 38" xfId="9715"/>
    <cellStyle name="Dane wejściowe 39" xfId="9716"/>
    <cellStyle name="Dane wejściowe 4" xfId="9717"/>
    <cellStyle name="Dane wejściowe 4 2" xfId="9718"/>
    <cellStyle name="Dane wejściowe 4 3" xfId="9719"/>
    <cellStyle name="Dane wejściowe 40" xfId="9720"/>
    <cellStyle name="Dane wejściowe 41" xfId="9721"/>
    <cellStyle name="Dane wejściowe 42" xfId="9722"/>
    <cellStyle name="Dane wejściowe 43" xfId="9723"/>
    <cellStyle name="Dane wejściowe 44" xfId="9724"/>
    <cellStyle name="Dane wejściowe 45" xfId="9725"/>
    <cellStyle name="Dane wejściowe 46" xfId="9726"/>
    <cellStyle name="Dane wejściowe 47" xfId="9727"/>
    <cellStyle name="Dane wejściowe 48" xfId="9728"/>
    <cellStyle name="Dane wejściowe 49" xfId="9729"/>
    <cellStyle name="Dane wejściowe 5" xfId="9730"/>
    <cellStyle name="Dane wejściowe 5 2" xfId="9731"/>
    <cellStyle name="Dane wejściowe 5 3" xfId="9732"/>
    <cellStyle name="Dane wejściowe 50" xfId="9733"/>
    <cellStyle name="Dane wejściowe 51" xfId="9734"/>
    <cellStyle name="Dane wejściowe 52" xfId="9735"/>
    <cellStyle name="Dane wejściowe 53" xfId="9736"/>
    <cellStyle name="Dane wejściowe 54" xfId="9737"/>
    <cellStyle name="Dane wejściowe 55" xfId="9738"/>
    <cellStyle name="Dane wejściowe 56" xfId="9739"/>
    <cellStyle name="Dane wejściowe 57" xfId="9740"/>
    <cellStyle name="Dane wejściowe 58" xfId="9741"/>
    <cellStyle name="Dane wejściowe 59" xfId="9742"/>
    <cellStyle name="Dane wejściowe 6" xfId="9743"/>
    <cellStyle name="Dane wejściowe 6 2" xfId="9744"/>
    <cellStyle name="Dane wejściowe 6 3" xfId="9745"/>
    <cellStyle name="Dane wejściowe 60" xfId="9746"/>
    <cellStyle name="Dane wejściowe 61" xfId="9747"/>
    <cellStyle name="Dane wejściowe 62" xfId="9748"/>
    <cellStyle name="Dane wejściowe 63" xfId="9749"/>
    <cellStyle name="Dane wejściowe 64" xfId="9750"/>
    <cellStyle name="Dane wejściowe 65" xfId="9751"/>
    <cellStyle name="Dane wejściowe 66" xfId="9752"/>
    <cellStyle name="Dane wejściowe 67" xfId="9753"/>
    <cellStyle name="Dane wejściowe 68" xfId="9754"/>
    <cellStyle name="Dane wejściowe 69" xfId="9755"/>
    <cellStyle name="Dane wejściowe 7" xfId="9756"/>
    <cellStyle name="Dane wejściowe 7 2" xfId="9757"/>
    <cellStyle name="Dane wejściowe 7 3" xfId="9758"/>
    <cellStyle name="Dane wejściowe 70" xfId="9759"/>
    <cellStyle name="Dane wejściowe 71" xfId="9760"/>
    <cellStyle name="Dane wejściowe 72" xfId="9761"/>
    <cellStyle name="Dane wejściowe 73" xfId="9762"/>
    <cellStyle name="Dane wejściowe 8" xfId="9763"/>
    <cellStyle name="Dane wejściowe 8 2" xfId="9764"/>
    <cellStyle name="Dane wejściowe 8 3" xfId="9765"/>
    <cellStyle name="Dane wejściowe 9" xfId="9766"/>
    <cellStyle name="Dane wejściowe 9 2" xfId="9767"/>
    <cellStyle name="Dane wejściowe 9 3" xfId="9768"/>
    <cellStyle name="Dane wyjściowe 10" xfId="9769"/>
    <cellStyle name="Dane wyjściowe 10 2" xfId="9770"/>
    <cellStyle name="Dane wyjściowe 10 3" xfId="9771"/>
    <cellStyle name="Dane wyjściowe 11" xfId="9772"/>
    <cellStyle name="Dane wyjściowe 11 2" xfId="9773"/>
    <cellStyle name="Dane wyjściowe 11 3" xfId="9774"/>
    <cellStyle name="Dane wyjściowe 12" xfId="9775"/>
    <cellStyle name="Dane wyjściowe 12 2" xfId="9776"/>
    <cellStyle name="Dane wyjściowe 12 3" xfId="9777"/>
    <cellStyle name="Dane wyjściowe 13" xfId="9778"/>
    <cellStyle name="Dane wyjściowe 13 2" xfId="9779"/>
    <cellStyle name="Dane wyjściowe 13 3" xfId="9780"/>
    <cellStyle name="Dane wyjściowe 14" xfId="9781"/>
    <cellStyle name="Dane wyjściowe 14 2" xfId="9782"/>
    <cellStyle name="Dane wyjściowe 14 3" xfId="9783"/>
    <cellStyle name="Dane wyjściowe 15" xfId="9784"/>
    <cellStyle name="Dane wyjściowe 15 2" xfId="9785"/>
    <cellStyle name="Dane wyjściowe 15 3" xfId="9786"/>
    <cellStyle name="Dane wyjściowe 16" xfId="9787"/>
    <cellStyle name="Dane wyjściowe 16 2" xfId="9788"/>
    <cellStyle name="Dane wyjściowe 16 3" xfId="9789"/>
    <cellStyle name="Dane wyjściowe 17" xfId="9790"/>
    <cellStyle name="Dane wyjściowe 17 2" xfId="9791"/>
    <cellStyle name="Dane wyjściowe 17 3" xfId="9792"/>
    <cellStyle name="Dane wyjściowe 18" xfId="9793"/>
    <cellStyle name="Dane wyjściowe 18 2" xfId="9794"/>
    <cellStyle name="Dane wyjściowe 18 3" xfId="9795"/>
    <cellStyle name="Dane wyjściowe 19" xfId="9796"/>
    <cellStyle name="Dane wyjściowe 19 2" xfId="9797"/>
    <cellStyle name="Dane wyjściowe 19 3" xfId="9798"/>
    <cellStyle name="Dane wyjściowe 2" xfId="9799"/>
    <cellStyle name="Dane wyjściowe 2 10" xfId="9800"/>
    <cellStyle name="Dane wyjściowe 2 2" xfId="9801"/>
    <cellStyle name="Dane wyjściowe 2 2 2" xfId="9802"/>
    <cellStyle name="Dane wyjściowe 2 2 3" xfId="9803"/>
    <cellStyle name="Dane wyjściowe 2 3" xfId="9804"/>
    <cellStyle name="Dane wyjściowe 2 4" xfId="9805"/>
    <cellStyle name="Dane wyjściowe 2 5" xfId="9806"/>
    <cellStyle name="Dane wyjściowe 2 6" xfId="9807"/>
    <cellStyle name="Dane wyjściowe 2 7" xfId="9808"/>
    <cellStyle name="Dane wyjściowe 2 8" xfId="9809"/>
    <cellStyle name="Dane wyjściowe 2 9" xfId="9810"/>
    <cellStyle name="Dane wyjściowe 20" xfId="9811"/>
    <cellStyle name="Dane wyjściowe 20 2" xfId="9812"/>
    <cellStyle name="Dane wyjściowe 20 3" xfId="9813"/>
    <cellStyle name="Dane wyjściowe 21" xfId="9814"/>
    <cellStyle name="Dane wyjściowe 21 2" xfId="9815"/>
    <cellStyle name="Dane wyjściowe 21 3" xfId="9816"/>
    <cellStyle name="Dane wyjściowe 22" xfId="9817"/>
    <cellStyle name="Dane wyjściowe 22 2" xfId="9818"/>
    <cellStyle name="Dane wyjściowe 22 3" xfId="9819"/>
    <cellStyle name="Dane wyjściowe 23" xfId="9820"/>
    <cellStyle name="Dane wyjściowe 23 2" xfId="9821"/>
    <cellStyle name="Dane wyjściowe 23 3" xfId="9822"/>
    <cellStyle name="Dane wyjściowe 24" xfId="9823"/>
    <cellStyle name="Dane wyjściowe 24 2" xfId="9824"/>
    <cellStyle name="Dane wyjściowe 24 3" xfId="9825"/>
    <cellStyle name="Dane wyjściowe 25" xfId="9826"/>
    <cellStyle name="Dane wyjściowe 25 2" xfId="9827"/>
    <cellStyle name="Dane wyjściowe 25 3" xfId="9828"/>
    <cellStyle name="Dane wyjściowe 26" xfId="9829"/>
    <cellStyle name="Dane wyjściowe 26 2" xfId="9830"/>
    <cellStyle name="Dane wyjściowe 26 3" xfId="9831"/>
    <cellStyle name="Dane wyjściowe 27" xfId="9832"/>
    <cellStyle name="Dane wyjściowe 27 2" xfId="9833"/>
    <cellStyle name="Dane wyjściowe 27 3" xfId="9834"/>
    <cellStyle name="Dane wyjściowe 28" xfId="9835"/>
    <cellStyle name="Dane wyjściowe 28 2" xfId="9836"/>
    <cellStyle name="Dane wyjściowe 28 3" xfId="9837"/>
    <cellStyle name="Dane wyjściowe 29" xfId="9838"/>
    <cellStyle name="Dane wyjściowe 29 2" xfId="9839"/>
    <cellStyle name="Dane wyjściowe 29 3" xfId="9840"/>
    <cellStyle name="Dane wyjściowe 3" xfId="9841"/>
    <cellStyle name="Dane wyjściowe 3 2" xfId="9842"/>
    <cellStyle name="Dane wyjściowe 3 3" xfId="9843"/>
    <cellStyle name="Dane wyjściowe 3 4" xfId="9844"/>
    <cellStyle name="Dane wyjściowe 30" xfId="9845"/>
    <cellStyle name="Dane wyjściowe 30 2" xfId="9846"/>
    <cellStyle name="Dane wyjściowe 30 3" xfId="9847"/>
    <cellStyle name="Dane wyjściowe 31" xfId="9848"/>
    <cellStyle name="Dane wyjściowe 31 2" xfId="9849"/>
    <cellStyle name="Dane wyjściowe 31 3" xfId="9850"/>
    <cellStyle name="Dane wyjściowe 32" xfId="9851"/>
    <cellStyle name="Dane wyjściowe 32 2" xfId="9852"/>
    <cellStyle name="Dane wyjściowe 32 3" xfId="9853"/>
    <cellStyle name="Dane wyjściowe 33" xfId="9854"/>
    <cellStyle name="Dane wyjściowe 34" xfId="9855"/>
    <cellStyle name="Dane wyjściowe 35" xfId="9856"/>
    <cellStyle name="Dane wyjściowe 36" xfId="9857"/>
    <cellStyle name="Dane wyjściowe 37" xfId="9858"/>
    <cellStyle name="Dane wyjściowe 38" xfId="9859"/>
    <cellStyle name="Dane wyjściowe 39" xfId="9860"/>
    <cellStyle name="Dane wyjściowe 4" xfId="9861"/>
    <cellStyle name="Dane wyjściowe 4 2" xfId="9862"/>
    <cellStyle name="Dane wyjściowe 4 3" xfId="9863"/>
    <cellStyle name="Dane wyjściowe 40" xfId="9864"/>
    <cellStyle name="Dane wyjściowe 41" xfId="9865"/>
    <cellStyle name="Dane wyjściowe 42" xfId="9866"/>
    <cellStyle name="Dane wyjściowe 43" xfId="9867"/>
    <cellStyle name="Dane wyjściowe 44" xfId="9868"/>
    <cellStyle name="Dane wyjściowe 45" xfId="9869"/>
    <cellStyle name="Dane wyjściowe 46" xfId="9870"/>
    <cellStyle name="Dane wyjściowe 47" xfId="9871"/>
    <cellStyle name="Dane wyjściowe 48" xfId="9872"/>
    <cellStyle name="Dane wyjściowe 49" xfId="9873"/>
    <cellStyle name="Dane wyjściowe 5" xfId="9874"/>
    <cellStyle name="Dane wyjściowe 5 2" xfId="9875"/>
    <cellStyle name="Dane wyjściowe 5 3" xfId="9876"/>
    <cellStyle name="Dane wyjściowe 50" xfId="9877"/>
    <cellStyle name="Dane wyjściowe 51" xfId="9878"/>
    <cellStyle name="Dane wyjściowe 52" xfId="9879"/>
    <cellStyle name="Dane wyjściowe 53" xfId="9880"/>
    <cellStyle name="Dane wyjściowe 54" xfId="9881"/>
    <cellStyle name="Dane wyjściowe 55" xfId="9882"/>
    <cellStyle name="Dane wyjściowe 56" xfId="9883"/>
    <cellStyle name="Dane wyjściowe 57" xfId="9884"/>
    <cellStyle name="Dane wyjściowe 58" xfId="9885"/>
    <cellStyle name="Dane wyjściowe 59" xfId="9886"/>
    <cellStyle name="Dane wyjściowe 6" xfId="9887"/>
    <cellStyle name="Dane wyjściowe 6 2" xfId="9888"/>
    <cellStyle name="Dane wyjściowe 6 3" xfId="9889"/>
    <cellStyle name="Dane wyjściowe 60" xfId="9890"/>
    <cellStyle name="Dane wyjściowe 61" xfId="9891"/>
    <cellStyle name="Dane wyjściowe 62" xfId="9892"/>
    <cellStyle name="Dane wyjściowe 63" xfId="9893"/>
    <cellStyle name="Dane wyjściowe 64" xfId="9894"/>
    <cellStyle name="Dane wyjściowe 65" xfId="9895"/>
    <cellStyle name="Dane wyjściowe 66" xfId="9896"/>
    <cellStyle name="Dane wyjściowe 67" xfId="9897"/>
    <cellStyle name="Dane wyjściowe 68" xfId="9898"/>
    <cellStyle name="Dane wyjściowe 69" xfId="9899"/>
    <cellStyle name="Dane wyjściowe 7" xfId="9900"/>
    <cellStyle name="Dane wyjściowe 7 2" xfId="9901"/>
    <cellStyle name="Dane wyjściowe 7 3" xfId="9902"/>
    <cellStyle name="Dane wyjściowe 70" xfId="9903"/>
    <cellStyle name="Dane wyjściowe 71" xfId="9904"/>
    <cellStyle name="Dane wyjściowe 72" xfId="9905"/>
    <cellStyle name="Dane wyjściowe 73" xfId="9906"/>
    <cellStyle name="Dane wyjściowe 8" xfId="9907"/>
    <cellStyle name="Dane wyjściowe 8 2" xfId="9908"/>
    <cellStyle name="Dane wyjściowe 8 3" xfId="9909"/>
    <cellStyle name="Dane wyjściowe 9" xfId="9910"/>
    <cellStyle name="Dane wyjściowe 9 2" xfId="9911"/>
    <cellStyle name="Dane wyjściowe 9 3" xfId="9912"/>
    <cellStyle name="Dobre 10" xfId="9913"/>
    <cellStyle name="Dobre 10 2" xfId="9914"/>
    <cellStyle name="Dobre 10 3" xfId="9915"/>
    <cellStyle name="Dobre 11" xfId="9916"/>
    <cellStyle name="Dobre 11 2" xfId="9917"/>
    <cellStyle name="Dobre 11 3" xfId="9918"/>
    <cellStyle name="Dobre 12" xfId="9919"/>
    <cellStyle name="Dobre 12 2" xfId="9920"/>
    <cellStyle name="Dobre 12 3" xfId="9921"/>
    <cellStyle name="Dobre 13" xfId="9922"/>
    <cellStyle name="Dobre 13 2" xfId="9923"/>
    <cellStyle name="Dobre 13 3" xfId="9924"/>
    <cellStyle name="Dobre 14" xfId="9925"/>
    <cellStyle name="Dobre 14 2" xfId="9926"/>
    <cellStyle name="Dobre 14 3" xfId="9927"/>
    <cellStyle name="Dobre 15" xfId="9928"/>
    <cellStyle name="Dobre 15 2" xfId="9929"/>
    <cellStyle name="Dobre 15 3" xfId="9930"/>
    <cellStyle name="Dobre 16" xfId="9931"/>
    <cellStyle name="Dobre 16 2" xfId="9932"/>
    <cellStyle name="Dobre 16 3" xfId="9933"/>
    <cellStyle name="Dobre 17" xfId="9934"/>
    <cellStyle name="Dobre 17 2" xfId="9935"/>
    <cellStyle name="Dobre 17 3" xfId="9936"/>
    <cellStyle name="Dobre 18" xfId="9937"/>
    <cellStyle name="Dobre 18 2" xfId="9938"/>
    <cellStyle name="Dobre 18 3" xfId="9939"/>
    <cellStyle name="Dobre 19" xfId="9940"/>
    <cellStyle name="Dobre 19 2" xfId="9941"/>
    <cellStyle name="Dobre 19 3" xfId="9942"/>
    <cellStyle name="Dobre 2" xfId="9943"/>
    <cellStyle name="Dobre 2 10" xfId="9944"/>
    <cellStyle name="Dobre 2 2" xfId="9945"/>
    <cellStyle name="Dobre 2 2 2" xfId="9946"/>
    <cellStyle name="Dobre 2 2 3" xfId="9947"/>
    <cellStyle name="Dobre 2 3" xfId="9948"/>
    <cellStyle name="Dobre 2 4" xfId="9949"/>
    <cellStyle name="Dobre 2 5" xfId="9950"/>
    <cellStyle name="Dobre 2 6" xfId="9951"/>
    <cellStyle name="Dobre 2 7" xfId="9952"/>
    <cellStyle name="Dobre 2 8" xfId="9953"/>
    <cellStyle name="Dobre 2 9" xfId="9954"/>
    <cellStyle name="Dobre 20" xfId="9955"/>
    <cellStyle name="Dobre 20 2" xfId="9956"/>
    <cellStyle name="Dobre 20 3" xfId="9957"/>
    <cellStyle name="Dobre 21" xfId="9958"/>
    <cellStyle name="Dobre 21 2" xfId="9959"/>
    <cellStyle name="Dobre 21 3" xfId="9960"/>
    <cellStyle name="Dobre 22" xfId="9961"/>
    <cellStyle name="Dobre 22 2" xfId="9962"/>
    <cellStyle name="Dobre 22 3" xfId="9963"/>
    <cellStyle name="Dobre 23" xfId="9964"/>
    <cellStyle name="Dobre 23 2" xfId="9965"/>
    <cellStyle name="Dobre 23 3" xfId="9966"/>
    <cellStyle name="Dobre 24" xfId="9967"/>
    <cellStyle name="Dobre 24 2" xfId="9968"/>
    <cellStyle name="Dobre 24 3" xfId="9969"/>
    <cellStyle name="Dobre 25" xfId="9970"/>
    <cellStyle name="Dobre 25 2" xfId="9971"/>
    <cellStyle name="Dobre 25 3" xfId="9972"/>
    <cellStyle name="Dobre 26" xfId="9973"/>
    <cellStyle name="Dobre 26 2" xfId="9974"/>
    <cellStyle name="Dobre 26 3" xfId="9975"/>
    <cellStyle name="Dobre 27" xfId="9976"/>
    <cellStyle name="Dobre 27 2" xfId="9977"/>
    <cellStyle name="Dobre 27 3" xfId="9978"/>
    <cellStyle name="Dobre 28" xfId="9979"/>
    <cellStyle name="Dobre 28 2" xfId="9980"/>
    <cellStyle name="Dobre 28 3" xfId="9981"/>
    <cellStyle name="Dobre 29" xfId="9982"/>
    <cellStyle name="Dobre 29 2" xfId="9983"/>
    <cellStyle name="Dobre 29 3" xfId="9984"/>
    <cellStyle name="Dobre 3" xfId="9985"/>
    <cellStyle name="Dobre 3 2" xfId="9986"/>
    <cellStyle name="Dobre 3 3" xfId="9987"/>
    <cellStyle name="Dobre 3 4" xfId="9988"/>
    <cellStyle name="Dobre 30" xfId="9989"/>
    <cellStyle name="Dobre 30 2" xfId="9990"/>
    <cellStyle name="Dobre 30 3" xfId="9991"/>
    <cellStyle name="Dobre 31" xfId="9992"/>
    <cellStyle name="Dobre 31 2" xfId="9993"/>
    <cellStyle name="Dobre 31 3" xfId="9994"/>
    <cellStyle name="Dobre 32" xfId="9995"/>
    <cellStyle name="Dobre 32 2" xfId="9996"/>
    <cellStyle name="Dobre 32 3" xfId="9997"/>
    <cellStyle name="Dobre 33" xfId="9998"/>
    <cellStyle name="Dobre 34" xfId="9999"/>
    <cellStyle name="Dobre 35" xfId="10000"/>
    <cellStyle name="Dobre 36" xfId="10001"/>
    <cellStyle name="Dobre 37" xfId="10002"/>
    <cellStyle name="Dobre 38" xfId="10003"/>
    <cellStyle name="Dobre 39" xfId="10004"/>
    <cellStyle name="Dobre 4" xfId="10005"/>
    <cellStyle name="Dobre 4 2" xfId="10006"/>
    <cellStyle name="Dobre 4 3" xfId="10007"/>
    <cellStyle name="Dobre 40" xfId="10008"/>
    <cellStyle name="Dobre 41" xfId="10009"/>
    <cellStyle name="Dobre 42" xfId="10010"/>
    <cellStyle name="Dobre 43" xfId="10011"/>
    <cellStyle name="Dobre 44" xfId="10012"/>
    <cellStyle name="Dobre 45" xfId="10013"/>
    <cellStyle name="Dobre 46" xfId="10014"/>
    <cellStyle name="Dobre 47" xfId="10015"/>
    <cellStyle name="Dobre 48" xfId="10016"/>
    <cellStyle name="Dobre 49" xfId="10017"/>
    <cellStyle name="Dobre 5" xfId="10018"/>
    <cellStyle name="Dobre 5 2" xfId="10019"/>
    <cellStyle name="Dobre 5 3" xfId="10020"/>
    <cellStyle name="Dobre 50" xfId="10021"/>
    <cellStyle name="Dobre 51" xfId="10022"/>
    <cellStyle name="Dobre 52" xfId="10023"/>
    <cellStyle name="Dobre 53" xfId="10024"/>
    <cellStyle name="Dobre 54" xfId="10025"/>
    <cellStyle name="Dobre 55" xfId="10026"/>
    <cellStyle name="Dobre 56" xfId="10027"/>
    <cellStyle name="Dobre 57" xfId="10028"/>
    <cellStyle name="Dobre 58" xfId="10029"/>
    <cellStyle name="Dobre 59" xfId="10030"/>
    <cellStyle name="Dobre 6" xfId="10031"/>
    <cellStyle name="Dobre 6 2" xfId="10032"/>
    <cellStyle name="Dobre 6 3" xfId="10033"/>
    <cellStyle name="Dobre 60" xfId="10034"/>
    <cellStyle name="Dobre 61" xfId="10035"/>
    <cellStyle name="Dobre 62" xfId="10036"/>
    <cellStyle name="Dobre 63" xfId="10037"/>
    <cellStyle name="Dobre 64" xfId="10038"/>
    <cellStyle name="Dobre 65" xfId="10039"/>
    <cellStyle name="Dobre 66" xfId="10040"/>
    <cellStyle name="Dobre 67" xfId="10041"/>
    <cellStyle name="Dobre 68" xfId="10042"/>
    <cellStyle name="Dobre 69" xfId="10043"/>
    <cellStyle name="Dobre 7" xfId="10044"/>
    <cellStyle name="Dobre 7 2" xfId="10045"/>
    <cellStyle name="Dobre 7 3" xfId="10046"/>
    <cellStyle name="Dobre 70" xfId="10047"/>
    <cellStyle name="Dobre 71" xfId="10048"/>
    <cellStyle name="Dobre 72" xfId="10049"/>
    <cellStyle name="Dobre 73" xfId="10050"/>
    <cellStyle name="Dobre 8" xfId="10051"/>
    <cellStyle name="Dobre 8 2" xfId="10052"/>
    <cellStyle name="Dobre 8 3" xfId="10053"/>
    <cellStyle name="Dobre 9" xfId="10054"/>
    <cellStyle name="Dobre 9 2" xfId="10055"/>
    <cellStyle name="Dobre 9 3" xfId="10056"/>
    <cellStyle name="Dziesiętny 2" xfId="10057"/>
    <cellStyle name="Dziesiętny 2 2" xfId="10058"/>
    <cellStyle name="Dziesiętny 2 2 2" xfId="10059"/>
    <cellStyle name="Dziesiętny 2 2 2 2" xfId="10060"/>
    <cellStyle name="Dziesiętny 2 2 2 3" xfId="10061"/>
    <cellStyle name="Dziesiętny 2 2 2 4" xfId="10062"/>
    <cellStyle name="Dziesiętny 2 2 3" xfId="10063"/>
    <cellStyle name="Dziesiętny 2 2 4" xfId="10064"/>
    <cellStyle name="Dziesiętny 2 2 5" xfId="10065"/>
    <cellStyle name="Dziesiętny 2 3" xfId="10066"/>
    <cellStyle name="Dziesiętny 2 3 2" xfId="10067"/>
    <cellStyle name="Dziesiętny 2 3 3" xfId="10068"/>
    <cellStyle name="Dziesiętny 2 3 4" xfId="10069"/>
    <cellStyle name="Dziesiętny 2 4" xfId="10070"/>
    <cellStyle name="Dziesiętny 2 5" xfId="10071"/>
    <cellStyle name="Dziesiętny 2 6" xfId="10072"/>
    <cellStyle name="Dziesiętny 2 7" xfId="10073"/>
    <cellStyle name="Dziesiętny 2 8" xfId="10074"/>
    <cellStyle name="Dziesiętny 3" xfId="10075"/>
    <cellStyle name="Dziesiętny 3 2" xfId="10076"/>
    <cellStyle name="Dziesiętny 4" xfId="10077"/>
    <cellStyle name="Dziesiętny 4 2" xfId="10078"/>
    <cellStyle name="Dziesiętny 4 2 2" xfId="10079"/>
    <cellStyle name="Dziesiętny 4 2 2 2" xfId="10080"/>
    <cellStyle name="Dziesiętny 4 2 2 2 2" xfId="10081"/>
    <cellStyle name="Dziesiętny 4 2 2 2 3" xfId="10082"/>
    <cellStyle name="Dziesiętny 4 2 2 2 4" xfId="10083"/>
    <cellStyle name="Dziesiętny 4 2 2 3" xfId="10084"/>
    <cellStyle name="Dziesiętny 4 2 2 4" xfId="10085"/>
    <cellStyle name="Dziesiętny 4 2 2 5" xfId="10086"/>
    <cellStyle name="Dziesiętny 4 2 3" xfId="10087"/>
    <cellStyle name="Dziesiętny 4 2 3 2" xfId="10088"/>
    <cellStyle name="Dziesiętny 4 2 3 3" xfId="10089"/>
    <cellStyle name="Dziesiętny 4 2 3 4" xfId="10090"/>
    <cellStyle name="Dziesiętny 4 2 4" xfId="10091"/>
    <cellStyle name="Dziesiętny 4 2 5" xfId="10092"/>
    <cellStyle name="Dziesiętny 4 2 6" xfId="10093"/>
    <cellStyle name="Dziesiętny 4 3" xfId="10094"/>
    <cellStyle name="Dziesiętny 4 3 2" xfId="10095"/>
    <cellStyle name="Dziesiętny 4 3 2 2" xfId="10096"/>
    <cellStyle name="Dziesiętny 4 3 2 3" xfId="10097"/>
    <cellStyle name="Dziesiętny 4 3 2 4" xfId="10098"/>
    <cellStyle name="Dziesiętny 4 3 3" xfId="10099"/>
    <cellStyle name="Dziesiętny 4 3 4" xfId="10100"/>
    <cellStyle name="Dziesiętny 4 3 5" xfId="10101"/>
    <cellStyle name="Dziesiętny 4 4" xfId="10102"/>
    <cellStyle name="Dziesiętny 4 4 2" xfId="10103"/>
    <cellStyle name="Dziesiętny 4 4 3" xfId="10104"/>
    <cellStyle name="Dziesiętny 4 4 4" xfId="10105"/>
    <cellStyle name="Dziesiętny 4 5" xfId="10106"/>
    <cellStyle name="Dziesiętny 4 6" xfId="10107"/>
    <cellStyle name="Dziesiętny 4 7" xfId="10108"/>
    <cellStyle name="Dziesiętny 5" xfId="10109"/>
    <cellStyle name="Dziesiętny 6" xfId="10110"/>
    <cellStyle name="Hiperłącze 2" xfId="10111"/>
    <cellStyle name="Komórka połączona 10" xfId="10112"/>
    <cellStyle name="Komórka połączona 10 2" xfId="10113"/>
    <cellStyle name="Komórka połączona 10 3" xfId="10114"/>
    <cellStyle name="Komórka połączona 11" xfId="10115"/>
    <cellStyle name="Komórka połączona 11 2" xfId="10116"/>
    <cellStyle name="Komórka połączona 11 3" xfId="10117"/>
    <cellStyle name="Komórka połączona 12" xfId="10118"/>
    <cellStyle name="Komórka połączona 12 2" xfId="10119"/>
    <cellStyle name="Komórka połączona 12 3" xfId="10120"/>
    <cellStyle name="Komórka połączona 13" xfId="10121"/>
    <cellStyle name="Komórka połączona 13 2" xfId="10122"/>
    <cellStyle name="Komórka połączona 13 3" xfId="10123"/>
    <cellStyle name="Komórka połączona 14" xfId="10124"/>
    <cellStyle name="Komórka połączona 14 2" xfId="10125"/>
    <cellStyle name="Komórka połączona 14 3" xfId="10126"/>
    <cellStyle name="Komórka połączona 15" xfId="10127"/>
    <cellStyle name="Komórka połączona 15 2" xfId="10128"/>
    <cellStyle name="Komórka połączona 15 3" xfId="10129"/>
    <cellStyle name="Komórka połączona 16" xfId="10130"/>
    <cellStyle name="Komórka połączona 16 2" xfId="10131"/>
    <cellStyle name="Komórka połączona 16 3" xfId="10132"/>
    <cellStyle name="Komórka połączona 17" xfId="10133"/>
    <cellStyle name="Komórka połączona 17 2" xfId="10134"/>
    <cellStyle name="Komórka połączona 17 3" xfId="10135"/>
    <cellStyle name="Komórka połączona 18" xfId="10136"/>
    <cellStyle name="Komórka połączona 18 2" xfId="10137"/>
    <cellStyle name="Komórka połączona 18 3" xfId="10138"/>
    <cellStyle name="Komórka połączona 19" xfId="10139"/>
    <cellStyle name="Komórka połączona 19 2" xfId="10140"/>
    <cellStyle name="Komórka połączona 19 3" xfId="10141"/>
    <cellStyle name="Komórka połączona 2" xfId="10142"/>
    <cellStyle name="Komórka połączona 2 10" xfId="10143"/>
    <cellStyle name="Komórka połączona 2 2" xfId="10144"/>
    <cellStyle name="Komórka połączona 2 2 2" xfId="10145"/>
    <cellStyle name="Komórka połączona 2 2 3" xfId="10146"/>
    <cellStyle name="Komórka połączona 2 3" xfId="10147"/>
    <cellStyle name="Komórka połączona 2 4" xfId="10148"/>
    <cellStyle name="Komórka połączona 2 5" xfId="10149"/>
    <cellStyle name="Komórka połączona 2 6" xfId="10150"/>
    <cellStyle name="Komórka połączona 2 7" xfId="10151"/>
    <cellStyle name="Komórka połączona 2 8" xfId="10152"/>
    <cellStyle name="Komórka połączona 2 9" xfId="10153"/>
    <cellStyle name="Komórka połączona 20" xfId="10154"/>
    <cellStyle name="Komórka połączona 20 2" xfId="10155"/>
    <cellStyle name="Komórka połączona 20 3" xfId="10156"/>
    <cellStyle name="Komórka połączona 21" xfId="10157"/>
    <cellStyle name="Komórka połączona 21 2" xfId="10158"/>
    <cellStyle name="Komórka połączona 21 3" xfId="10159"/>
    <cellStyle name="Komórka połączona 22" xfId="10160"/>
    <cellStyle name="Komórka połączona 22 2" xfId="10161"/>
    <cellStyle name="Komórka połączona 22 3" xfId="10162"/>
    <cellStyle name="Komórka połączona 23" xfId="10163"/>
    <cellStyle name="Komórka połączona 23 2" xfId="10164"/>
    <cellStyle name="Komórka połączona 23 3" xfId="10165"/>
    <cellStyle name="Komórka połączona 24" xfId="10166"/>
    <cellStyle name="Komórka połączona 24 2" xfId="10167"/>
    <cellStyle name="Komórka połączona 24 3" xfId="10168"/>
    <cellStyle name="Komórka połączona 25" xfId="10169"/>
    <cellStyle name="Komórka połączona 25 2" xfId="10170"/>
    <cellStyle name="Komórka połączona 25 3" xfId="10171"/>
    <cellStyle name="Komórka połączona 26" xfId="10172"/>
    <cellStyle name="Komórka połączona 26 2" xfId="10173"/>
    <cellStyle name="Komórka połączona 26 3" xfId="10174"/>
    <cellStyle name="Komórka połączona 27" xfId="10175"/>
    <cellStyle name="Komórka połączona 27 2" xfId="10176"/>
    <cellStyle name="Komórka połączona 27 3" xfId="10177"/>
    <cellStyle name="Komórka połączona 28" xfId="10178"/>
    <cellStyle name="Komórka połączona 28 2" xfId="10179"/>
    <cellStyle name="Komórka połączona 28 3" xfId="10180"/>
    <cellStyle name="Komórka połączona 29" xfId="10181"/>
    <cellStyle name="Komórka połączona 29 2" xfId="10182"/>
    <cellStyle name="Komórka połączona 29 3" xfId="10183"/>
    <cellStyle name="Komórka połączona 3" xfId="10184"/>
    <cellStyle name="Komórka połączona 3 2" xfId="10185"/>
    <cellStyle name="Komórka połączona 3 3" xfId="10186"/>
    <cellStyle name="Komórka połączona 3 4" xfId="10187"/>
    <cellStyle name="Komórka połączona 30" xfId="10188"/>
    <cellStyle name="Komórka połączona 30 2" xfId="10189"/>
    <cellStyle name="Komórka połączona 30 3" xfId="10190"/>
    <cellStyle name="Komórka połączona 31" xfId="10191"/>
    <cellStyle name="Komórka połączona 31 2" xfId="10192"/>
    <cellStyle name="Komórka połączona 31 3" xfId="10193"/>
    <cellStyle name="Komórka połączona 32" xfId="10194"/>
    <cellStyle name="Komórka połączona 32 2" xfId="10195"/>
    <cellStyle name="Komórka połączona 32 3" xfId="10196"/>
    <cellStyle name="Komórka połączona 33" xfId="10197"/>
    <cellStyle name="Komórka połączona 34" xfId="10198"/>
    <cellStyle name="Komórka połączona 35" xfId="10199"/>
    <cellStyle name="Komórka połączona 36" xfId="10200"/>
    <cellStyle name="Komórka połączona 37" xfId="10201"/>
    <cellStyle name="Komórka połączona 38" xfId="10202"/>
    <cellStyle name="Komórka połączona 39" xfId="10203"/>
    <cellStyle name="Komórka połączona 4" xfId="10204"/>
    <cellStyle name="Komórka połączona 4 2" xfId="10205"/>
    <cellStyle name="Komórka połączona 4 3" xfId="10206"/>
    <cellStyle name="Komórka połączona 40" xfId="10207"/>
    <cellStyle name="Komórka połączona 41" xfId="10208"/>
    <cellStyle name="Komórka połączona 42" xfId="10209"/>
    <cellStyle name="Komórka połączona 43" xfId="10210"/>
    <cellStyle name="Komórka połączona 44" xfId="10211"/>
    <cellStyle name="Komórka połączona 45" xfId="10212"/>
    <cellStyle name="Komórka połączona 46" xfId="10213"/>
    <cellStyle name="Komórka połączona 47" xfId="10214"/>
    <cellStyle name="Komórka połączona 48" xfId="10215"/>
    <cellStyle name="Komórka połączona 49" xfId="10216"/>
    <cellStyle name="Komórka połączona 5" xfId="10217"/>
    <cellStyle name="Komórka połączona 5 2" xfId="10218"/>
    <cellStyle name="Komórka połączona 5 3" xfId="10219"/>
    <cellStyle name="Komórka połączona 50" xfId="10220"/>
    <cellStyle name="Komórka połączona 51" xfId="10221"/>
    <cellStyle name="Komórka połączona 52" xfId="10222"/>
    <cellStyle name="Komórka połączona 53" xfId="10223"/>
    <cellStyle name="Komórka połączona 54" xfId="10224"/>
    <cellStyle name="Komórka połączona 55" xfId="10225"/>
    <cellStyle name="Komórka połączona 56" xfId="10226"/>
    <cellStyle name="Komórka połączona 57" xfId="10227"/>
    <cellStyle name="Komórka połączona 58" xfId="10228"/>
    <cellStyle name="Komórka połączona 59" xfId="10229"/>
    <cellStyle name="Komórka połączona 6" xfId="10230"/>
    <cellStyle name="Komórka połączona 6 2" xfId="10231"/>
    <cellStyle name="Komórka połączona 6 3" xfId="10232"/>
    <cellStyle name="Komórka połączona 60" xfId="10233"/>
    <cellStyle name="Komórka połączona 61" xfId="10234"/>
    <cellStyle name="Komórka połączona 62" xfId="10235"/>
    <cellStyle name="Komórka połączona 63" xfId="10236"/>
    <cellStyle name="Komórka połączona 64" xfId="10237"/>
    <cellStyle name="Komórka połączona 65" xfId="10238"/>
    <cellStyle name="Komórka połączona 66" xfId="10239"/>
    <cellStyle name="Komórka połączona 67" xfId="10240"/>
    <cellStyle name="Komórka połączona 68" xfId="10241"/>
    <cellStyle name="Komórka połączona 69" xfId="10242"/>
    <cellStyle name="Komórka połączona 7" xfId="10243"/>
    <cellStyle name="Komórka połączona 7 2" xfId="10244"/>
    <cellStyle name="Komórka połączona 7 3" xfId="10245"/>
    <cellStyle name="Komórka połączona 70" xfId="10246"/>
    <cellStyle name="Komórka połączona 71" xfId="10247"/>
    <cellStyle name="Komórka połączona 72" xfId="10248"/>
    <cellStyle name="Komórka połączona 73" xfId="10249"/>
    <cellStyle name="Komórka połączona 8" xfId="10250"/>
    <cellStyle name="Komórka połączona 8 2" xfId="10251"/>
    <cellStyle name="Komórka połączona 8 3" xfId="10252"/>
    <cellStyle name="Komórka połączona 9" xfId="10253"/>
    <cellStyle name="Komórka połączona 9 2" xfId="10254"/>
    <cellStyle name="Komórka połączona 9 3" xfId="10255"/>
    <cellStyle name="Komórka zaznaczona 10" xfId="10256"/>
    <cellStyle name="Komórka zaznaczona 10 2" xfId="10257"/>
    <cellStyle name="Komórka zaznaczona 10 3" xfId="10258"/>
    <cellStyle name="Komórka zaznaczona 11" xfId="10259"/>
    <cellStyle name="Komórka zaznaczona 11 2" xfId="10260"/>
    <cellStyle name="Komórka zaznaczona 11 3" xfId="10261"/>
    <cellStyle name="Komórka zaznaczona 12" xfId="10262"/>
    <cellStyle name="Komórka zaznaczona 12 2" xfId="10263"/>
    <cellStyle name="Komórka zaznaczona 12 3" xfId="10264"/>
    <cellStyle name="Komórka zaznaczona 13" xfId="10265"/>
    <cellStyle name="Komórka zaznaczona 13 2" xfId="10266"/>
    <cellStyle name="Komórka zaznaczona 13 3" xfId="10267"/>
    <cellStyle name="Komórka zaznaczona 14" xfId="10268"/>
    <cellStyle name="Komórka zaznaczona 14 2" xfId="10269"/>
    <cellStyle name="Komórka zaznaczona 14 3" xfId="10270"/>
    <cellStyle name="Komórka zaznaczona 15" xfId="10271"/>
    <cellStyle name="Komórka zaznaczona 15 2" xfId="10272"/>
    <cellStyle name="Komórka zaznaczona 15 3" xfId="10273"/>
    <cellStyle name="Komórka zaznaczona 16" xfId="10274"/>
    <cellStyle name="Komórka zaznaczona 16 2" xfId="10275"/>
    <cellStyle name="Komórka zaznaczona 16 3" xfId="10276"/>
    <cellStyle name="Komórka zaznaczona 17" xfId="10277"/>
    <cellStyle name="Komórka zaznaczona 17 2" xfId="10278"/>
    <cellStyle name="Komórka zaznaczona 17 3" xfId="10279"/>
    <cellStyle name="Komórka zaznaczona 18" xfId="10280"/>
    <cellStyle name="Komórka zaznaczona 18 2" xfId="10281"/>
    <cellStyle name="Komórka zaznaczona 18 3" xfId="10282"/>
    <cellStyle name="Komórka zaznaczona 19" xfId="10283"/>
    <cellStyle name="Komórka zaznaczona 19 2" xfId="10284"/>
    <cellStyle name="Komórka zaznaczona 19 3" xfId="10285"/>
    <cellStyle name="Komórka zaznaczona 2" xfId="10286"/>
    <cellStyle name="Komórka zaznaczona 2 10" xfId="10287"/>
    <cellStyle name="Komórka zaznaczona 2 2" xfId="10288"/>
    <cellStyle name="Komórka zaznaczona 2 2 2" xfId="10289"/>
    <cellStyle name="Komórka zaznaczona 2 2 3" xfId="10290"/>
    <cellStyle name="Komórka zaznaczona 2 3" xfId="10291"/>
    <cellStyle name="Komórka zaznaczona 2 4" xfId="10292"/>
    <cellStyle name="Komórka zaznaczona 2 5" xfId="10293"/>
    <cellStyle name="Komórka zaznaczona 2 6" xfId="10294"/>
    <cellStyle name="Komórka zaznaczona 2 7" xfId="10295"/>
    <cellStyle name="Komórka zaznaczona 2 8" xfId="10296"/>
    <cellStyle name="Komórka zaznaczona 2 9" xfId="10297"/>
    <cellStyle name="Komórka zaznaczona 20" xfId="10298"/>
    <cellStyle name="Komórka zaznaczona 20 2" xfId="10299"/>
    <cellStyle name="Komórka zaznaczona 20 3" xfId="10300"/>
    <cellStyle name="Komórka zaznaczona 21" xfId="10301"/>
    <cellStyle name="Komórka zaznaczona 21 2" xfId="10302"/>
    <cellStyle name="Komórka zaznaczona 21 3" xfId="10303"/>
    <cellStyle name="Komórka zaznaczona 22" xfId="10304"/>
    <cellStyle name="Komórka zaznaczona 22 2" xfId="10305"/>
    <cellStyle name="Komórka zaznaczona 22 3" xfId="10306"/>
    <cellStyle name="Komórka zaznaczona 23" xfId="10307"/>
    <cellStyle name="Komórka zaznaczona 23 2" xfId="10308"/>
    <cellStyle name="Komórka zaznaczona 23 3" xfId="10309"/>
    <cellStyle name="Komórka zaznaczona 24" xfId="10310"/>
    <cellStyle name="Komórka zaznaczona 24 2" xfId="10311"/>
    <cellStyle name="Komórka zaznaczona 24 3" xfId="10312"/>
    <cellStyle name="Komórka zaznaczona 25" xfId="10313"/>
    <cellStyle name="Komórka zaznaczona 25 2" xfId="10314"/>
    <cellStyle name="Komórka zaznaczona 25 3" xfId="10315"/>
    <cellStyle name="Komórka zaznaczona 26" xfId="10316"/>
    <cellStyle name="Komórka zaznaczona 26 2" xfId="10317"/>
    <cellStyle name="Komórka zaznaczona 26 3" xfId="10318"/>
    <cellStyle name="Komórka zaznaczona 27" xfId="10319"/>
    <cellStyle name="Komórka zaznaczona 27 2" xfId="10320"/>
    <cellStyle name="Komórka zaznaczona 27 3" xfId="10321"/>
    <cellStyle name="Komórka zaznaczona 28" xfId="10322"/>
    <cellStyle name="Komórka zaznaczona 28 2" xfId="10323"/>
    <cellStyle name="Komórka zaznaczona 28 3" xfId="10324"/>
    <cellStyle name="Komórka zaznaczona 29" xfId="10325"/>
    <cellStyle name="Komórka zaznaczona 29 2" xfId="10326"/>
    <cellStyle name="Komórka zaznaczona 29 3" xfId="10327"/>
    <cellStyle name="Komórka zaznaczona 3" xfId="10328"/>
    <cellStyle name="Komórka zaznaczona 3 2" xfId="10329"/>
    <cellStyle name="Komórka zaznaczona 3 3" xfId="10330"/>
    <cellStyle name="Komórka zaznaczona 3 4" xfId="10331"/>
    <cellStyle name="Komórka zaznaczona 30" xfId="10332"/>
    <cellStyle name="Komórka zaznaczona 30 2" xfId="10333"/>
    <cellStyle name="Komórka zaznaczona 30 3" xfId="10334"/>
    <cellStyle name="Komórka zaznaczona 31" xfId="10335"/>
    <cellStyle name="Komórka zaznaczona 31 2" xfId="10336"/>
    <cellStyle name="Komórka zaznaczona 31 3" xfId="10337"/>
    <cellStyle name="Komórka zaznaczona 32" xfId="10338"/>
    <cellStyle name="Komórka zaznaczona 32 2" xfId="10339"/>
    <cellStyle name="Komórka zaznaczona 32 3" xfId="10340"/>
    <cellStyle name="Komórka zaznaczona 33" xfId="10341"/>
    <cellStyle name="Komórka zaznaczona 34" xfId="10342"/>
    <cellStyle name="Komórka zaznaczona 35" xfId="10343"/>
    <cellStyle name="Komórka zaznaczona 36" xfId="10344"/>
    <cellStyle name="Komórka zaznaczona 37" xfId="10345"/>
    <cellStyle name="Komórka zaznaczona 38" xfId="10346"/>
    <cellStyle name="Komórka zaznaczona 39" xfId="10347"/>
    <cellStyle name="Komórka zaznaczona 4" xfId="10348"/>
    <cellStyle name="Komórka zaznaczona 4 2" xfId="10349"/>
    <cellStyle name="Komórka zaznaczona 4 3" xfId="10350"/>
    <cellStyle name="Komórka zaznaczona 40" xfId="10351"/>
    <cellStyle name="Komórka zaznaczona 41" xfId="10352"/>
    <cellStyle name="Komórka zaznaczona 42" xfId="10353"/>
    <cellStyle name="Komórka zaznaczona 43" xfId="10354"/>
    <cellStyle name="Komórka zaznaczona 44" xfId="10355"/>
    <cellStyle name="Komórka zaznaczona 45" xfId="10356"/>
    <cellStyle name="Komórka zaznaczona 46" xfId="10357"/>
    <cellStyle name="Komórka zaznaczona 47" xfId="10358"/>
    <cellStyle name="Komórka zaznaczona 48" xfId="10359"/>
    <cellStyle name="Komórka zaznaczona 49" xfId="10360"/>
    <cellStyle name="Komórka zaznaczona 5" xfId="10361"/>
    <cellStyle name="Komórka zaznaczona 5 2" xfId="10362"/>
    <cellStyle name="Komórka zaznaczona 5 3" xfId="10363"/>
    <cellStyle name="Komórka zaznaczona 50" xfId="10364"/>
    <cellStyle name="Komórka zaznaczona 51" xfId="10365"/>
    <cellStyle name="Komórka zaznaczona 52" xfId="10366"/>
    <cellStyle name="Komórka zaznaczona 53" xfId="10367"/>
    <cellStyle name="Komórka zaznaczona 54" xfId="10368"/>
    <cellStyle name="Komórka zaznaczona 55" xfId="10369"/>
    <cellStyle name="Komórka zaznaczona 56" xfId="10370"/>
    <cellStyle name="Komórka zaznaczona 57" xfId="10371"/>
    <cellStyle name="Komórka zaznaczona 58" xfId="10372"/>
    <cellStyle name="Komórka zaznaczona 59" xfId="10373"/>
    <cellStyle name="Komórka zaznaczona 6" xfId="10374"/>
    <cellStyle name="Komórka zaznaczona 6 2" xfId="10375"/>
    <cellStyle name="Komórka zaznaczona 6 3" xfId="10376"/>
    <cellStyle name="Komórka zaznaczona 60" xfId="10377"/>
    <cellStyle name="Komórka zaznaczona 61" xfId="10378"/>
    <cellStyle name="Komórka zaznaczona 62" xfId="10379"/>
    <cellStyle name="Komórka zaznaczona 63" xfId="10380"/>
    <cellStyle name="Komórka zaznaczona 64" xfId="10381"/>
    <cellStyle name="Komórka zaznaczona 65" xfId="10382"/>
    <cellStyle name="Komórka zaznaczona 66" xfId="10383"/>
    <cellStyle name="Komórka zaznaczona 67" xfId="10384"/>
    <cellStyle name="Komórka zaznaczona 68" xfId="10385"/>
    <cellStyle name="Komórka zaznaczona 69" xfId="10386"/>
    <cellStyle name="Komórka zaznaczona 7" xfId="10387"/>
    <cellStyle name="Komórka zaznaczona 7 2" xfId="10388"/>
    <cellStyle name="Komórka zaznaczona 7 3" xfId="10389"/>
    <cellStyle name="Komórka zaznaczona 70" xfId="10390"/>
    <cellStyle name="Komórka zaznaczona 71" xfId="10391"/>
    <cellStyle name="Komórka zaznaczona 72" xfId="10392"/>
    <cellStyle name="Komórka zaznaczona 73" xfId="10393"/>
    <cellStyle name="Komórka zaznaczona 8" xfId="10394"/>
    <cellStyle name="Komórka zaznaczona 8 2" xfId="10395"/>
    <cellStyle name="Komórka zaznaczona 8 3" xfId="10396"/>
    <cellStyle name="Komórka zaznaczona 9" xfId="10397"/>
    <cellStyle name="Komórka zaznaczona 9 2" xfId="10398"/>
    <cellStyle name="Komórka zaznaczona 9 3" xfId="10399"/>
    <cellStyle name="Nagłówek 1 10" xfId="10400"/>
    <cellStyle name="Nagłówek 1 10 2" xfId="10401"/>
    <cellStyle name="Nagłówek 1 10 3" xfId="10402"/>
    <cellStyle name="Nagłówek 1 11" xfId="10403"/>
    <cellStyle name="Nagłówek 1 11 2" xfId="10404"/>
    <cellStyle name="Nagłówek 1 11 3" xfId="10405"/>
    <cellStyle name="Nagłówek 1 12" xfId="10406"/>
    <cellStyle name="Nagłówek 1 12 2" xfId="10407"/>
    <cellStyle name="Nagłówek 1 12 3" xfId="10408"/>
    <cellStyle name="Nagłówek 1 13" xfId="10409"/>
    <cellStyle name="Nagłówek 1 13 2" xfId="10410"/>
    <cellStyle name="Nagłówek 1 13 3" xfId="10411"/>
    <cellStyle name="Nagłówek 1 14" xfId="10412"/>
    <cellStyle name="Nagłówek 1 14 2" xfId="10413"/>
    <cellStyle name="Nagłówek 1 14 3" xfId="10414"/>
    <cellStyle name="Nagłówek 1 15" xfId="10415"/>
    <cellStyle name="Nagłówek 1 15 2" xfId="10416"/>
    <cellStyle name="Nagłówek 1 15 3" xfId="10417"/>
    <cellStyle name="Nagłówek 1 16" xfId="10418"/>
    <cellStyle name="Nagłówek 1 16 2" xfId="10419"/>
    <cellStyle name="Nagłówek 1 16 3" xfId="10420"/>
    <cellStyle name="Nagłówek 1 17" xfId="10421"/>
    <cellStyle name="Nagłówek 1 17 2" xfId="10422"/>
    <cellStyle name="Nagłówek 1 17 3" xfId="10423"/>
    <cellStyle name="Nagłówek 1 18" xfId="10424"/>
    <cellStyle name="Nagłówek 1 18 2" xfId="10425"/>
    <cellStyle name="Nagłówek 1 18 3" xfId="10426"/>
    <cellStyle name="Nagłówek 1 19" xfId="10427"/>
    <cellStyle name="Nagłówek 1 19 2" xfId="10428"/>
    <cellStyle name="Nagłówek 1 19 3" xfId="10429"/>
    <cellStyle name="Nagłówek 1 2" xfId="10430"/>
    <cellStyle name="Nagłówek 1 2 10" xfId="10431"/>
    <cellStyle name="Nagłówek 1 2 2" xfId="10432"/>
    <cellStyle name="Nagłówek 1 2 2 2" xfId="10433"/>
    <cellStyle name="Nagłówek 1 2 2 3" xfId="10434"/>
    <cellStyle name="Nagłówek 1 2 3" xfId="10435"/>
    <cellStyle name="Nagłówek 1 2 4" xfId="10436"/>
    <cellStyle name="Nagłówek 1 2 5" xfId="10437"/>
    <cellStyle name="Nagłówek 1 2 6" xfId="10438"/>
    <cellStyle name="Nagłówek 1 2 7" xfId="10439"/>
    <cellStyle name="Nagłówek 1 2 8" xfId="10440"/>
    <cellStyle name="Nagłówek 1 2 9" xfId="10441"/>
    <cellStyle name="Nagłówek 1 20" xfId="10442"/>
    <cellStyle name="Nagłówek 1 20 2" xfId="10443"/>
    <cellStyle name="Nagłówek 1 20 3" xfId="10444"/>
    <cellStyle name="Nagłówek 1 21" xfId="10445"/>
    <cellStyle name="Nagłówek 1 21 2" xfId="10446"/>
    <cellStyle name="Nagłówek 1 21 3" xfId="10447"/>
    <cellStyle name="Nagłówek 1 22" xfId="10448"/>
    <cellStyle name="Nagłówek 1 22 2" xfId="10449"/>
    <cellStyle name="Nagłówek 1 22 3" xfId="10450"/>
    <cellStyle name="Nagłówek 1 23" xfId="10451"/>
    <cellStyle name="Nagłówek 1 23 2" xfId="10452"/>
    <cellStyle name="Nagłówek 1 23 3" xfId="10453"/>
    <cellStyle name="Nagłówek 1 24" xfId="10454"/>
    <cellStyle name="Nagłówek 1 24 2" xfId="10455"/>
    <cellStyle name="Nagłówek 1 24 3" xfId="10456"/>
    <cellStyle name="Nagłówek 1 25" xfId="10457"/>
    <cellStyle name="Nagłówek 1 25 2" xfId="10458"/>
    <cellStyle name="Nagłówek 1 25 3" xfId="10459"/>
    <cellStyle name="Nagłówek 1 26" xfId="10460"/>
    <cellStyle name="Nagłówek 1 26 2" xfId="10461"/>
    <cellStyle name="Nagłówek 1 26 3" xfId="10462"/>
    <cellStyle name="Nagłówek 1 27" xfId="10463"/>
    <cellStyle name="Nagłówek 1 27 2" xfId="10464"/>
    <cellStyle name="Nagłówek 1 27 3" xfId="10465"/>
    <cellStyle name="Nagłówek 1 28" xfId="10466"/>
    <cellStyle name="Nagłówek 1 28 2" xfId="10467"/>
    <cellStyle name="Nagłówek 1 28 3" xfId="10468"/>
    <cellStyle name="Nagłówek 1 29" xfId="10469"/>
    <cellStyle name="Nagłówek 1 29 2" xfId="10470"/>
    <cellStyle name="Nagłówek 1 29 3" xfId="10471"/>
    <cellStyle name="Nagłówek 1 3" xfId="10472"/>
    <cellStyle name="Nagłówek 1 3 2" xfId="10473"/>
    <cellStyle name="Nagłówek 1 3 3" xfId="10474"/>
    <cellStyle name="Nagłówek 1 3 4" xfId="10475"/>
    <cellStyle name="Nagłówek 1 30" xfId="10476"/>
    <cellStyle name="Nagłówek 1 30 2" xfId="10477"/>
    <cellStyle name="Nagłówek 1 30 3" xfId="10478"/>
    <cellStyle name="Nagłówek 1 31" xfId="10479"/>
    <cellStyle name="Nagłówek 1 31 2" xfId="10480"/>
    <cellStyle name="Nagłówek 1 31 3" xfId="10481"/>
    <cellStyle name="Nagłówek 1 32" xfId="10482"/>
    <cellStyle name="Nagłówek 1 32 2" xfId="10483"/>
    <cellStyle name="Nagłówek 1 32 3" xfId="10484"/>
    <cellStyle name="Nagłówek 1 33" xfId="10485"/>
    <cellStyle name="Nagłówek 1 34" xfId="10486"/>
    <cellStyle name="Nagłówek 1 35" xfId="10487"/>
    <cellStyle name="Nagłówek 1 36" xfId="10488"/>
    <cellStyle name="Nagłówek 1 37" xfId="10489"/>
    <cellStyle name="Nagłówek 1 38" xfId="10490"/>
    <cellStyle name="Nagłówek 1 39" xfId="10491"/>
    <cellStyle name="Nagłówek 1 4" xfId="10492"/>
    <cellStyle name="Nagłówek 1 4 2" xfId="10493"/>
    <cellStyle name="Nagłówek 1 4 3" xfId="10494"/>
    <cellStyle name="Nagłówek 1 40" xfId="10495"/>
    <cellStyle name="Nagłówek 1 41" xfId="10496"/>
    <cellStyle name="Nagłówek 1 42" xfId="10497"/>
    <cellStyle name="Nagłówek 1 43" xfId="10498"/>
    <cellStyle name="Nagłówek 1 44" xfId="10499"/>
    <cellStyle name="Nagłówek 1 45" xfId="10500"/>
    <cellStyle name="Nagłówek 1 46" xfId="10501"/>
    <cellStyle name="Nagłówek 1 47" xfId="10502"/>
    <cellStyle name="Nagłówek 1 48" xfId="10503"/>
    <cellStyle name="Nagłówek 1 49" xfId="10504"/>
    <cellStyle name="Nagłówek 1 5" xfId="10505"/>
    <cellStyle name="Nagłówek 1 5 2" xfId="10506"/>
    <cellStyle name="Nagłówek 1 5 3" xfId="10507"/>
    <cellStyle name="Nagłówek 1 50" xfId="10508"/>
    <cellStyle name="Nagłówek 1 51" xfId="10509"/>
    <cellStyle name="Nagłówek 1 52" xfId="10510"/>
    <cellStyle name="Nagłówek 1 53" xfId="10511"/>
    <cellStyle name="Nagłówek 1 54" xfId="10512"/>
    <cellStyle name="Nagłówek 1 55" xfId="10513"/>
    <cellStyle name="Nagłówek 1 56" xfId="10514"/>
    <cellStyle name="Nagłówek 1 57" xfId="10515"/>
    <cellStyle name="Nagłówek 1 58" xfId="10516"/>
    <cellStyle name="Nagłówek 1 59" xfId="10517"/>
    <cellStyle name="Nagłówek 1 6" xfId="10518"/>
    <cellStyle name="Nagłówek 1 6 2" xfId="10519"/>
    <cellStyle name="Nagłówek 1 6 3" xfId="10520"/>
    <cellStyle name="Nagłówek 1 60" xfId="10521"/>
    <cellStyle name="Nagłówek 1 61" xfId="10522"/>
    <cellStyle name="Nagłówek 1 62" xfId="10523"/>
    <cellStyle name="Nagłówek 1 63" xfId="10524"/>
    <cellStyle name="Nagłówek 1 64" xfId="10525"/>
    <cellStyle name="Nagłówek 1 65" xfId="10526"/>
    <cellStyle name="Nagłówek 1 66" xfId="10527"/>
    <cellStyle name="Nagłówek 1 67" xfId="10528"/>
    <cellStyle name="Nagłówek 1 68" xfId="10529"/>
    <cellStyle name="Nagłówek 1 69" xfId="10530"/>
    <cellStyle name="Nagłówek 1 7" xfId="10531"/>
    <cellStyle name="Nagłówek 1 7 2" xfId="10532"/>
    <cellStyle name="Nagłówek 1 7 3" xfId="10533"/>
    <cellStyle name="Nagłówek 1 70" xfId="10534"/>
    <cellStyle name="Nagłówek 1 71" xfId="10535"/>
    <cellStyle name="Nagłówek 1 72" xfId="10536"/>
    <cellStyle name="Nagłówek 1 73" xfId="10537"/>
    <cellStyle name="Nagłówek 1 8" xfId="10538"/>
    <cellStyle name="Nagłówek 1 8 2" xfId="10539"/>
    <cellStyle name="Nagłówek 1 8 3" xfId="10540"/>
    <cellStyle name="Nagłówek 1 9" xfId="10541"/>
    <cellStyle name="Nagłówek 1 9 2" xfId="10542"/>
    <cellStyle name="Nagłówek 1 9 3" xfId="10543"/>
    <cellStyle name="Nagłówek 2 10" xfId="10544"/>
    <cellStyle name="Nagłówek 2 10 2" xfId="10545"/>
    <cellStyle name="Nagłówek 2 10 3" xfId="10546"/>
    <cellStyle name="Nagłówek 2 11" xfId="10547"/>
    <cellStyle name="Nagłówek 2 11 2" xfId="10548"/>
    <cellStyle name="Nagłówek 2 11 3" xfId="10549"/>
    <cellStyle name="Nagłówek 2 12" xfId="10550"/>
    <cellStyle name="Nagłówek 2 12 2" xfId="10551"/>
    <cellStyle name="Nagłówek 2 12 3" xfId="10552"/>
    <cellStyle name="Nagłówek 2 13" xfId="10553"/>
    <cellStyle name="Nagłówek 2 13 2" xfId="10554"/>
    <cellStyle name="Nagłówek 2 13 3" xfId="10555"/>
    <cellStyle name="Nagłówek 2 14" xfId="10556"/>
    <cellStyle name="Nagłówek 2 14 2" xfId="10557"/>
    <cellStyle name="Nagłówek 2 14 3" xfId="10558"/>
    <cellStyle name="Nagłówek 2 15" xfId="10559"/>
    <cellStyle name="Nagłówek 2 15 2" xfId="10560"/>
    <cellStyle name="Nagłówek 2 15 3" xfId="10561"/>
    <cellStyle name="Nagłówek 2 16" xfId="10562"/>
    <cellStyle name="Nagłówek 2 16 2" xfId="10563"/>
    <cellStyle name="Nagłówek 2 16 3" xfId="10564"/>
    <cellStyle name="Nagłówek 2 17" xfId="10565"/>
    <cellStyle name="Nagłówek 2 17 2" xfId="10566"/>
    <cellStyle name="Nagłówek 2 17 3" xfId="10567"/>
    <cellStyle name="Nagłówek 2 18" xfId="10568"/>
    <cellStyle name="Nagłówek 2 18 2" xfId="10569"/>
    <cellStyle name="Nagłówek 2 18 3" xfId="10570"/>
    <cellStyle name="Nagłówek 2 19" xfId="10571"/>
    <cellStyle name="Nagłówek 2 19 2" xfId="10572"/>
    <cellStyle name="Nagłówek 2 19 3" xfId="10573"/>
    <cellStyle name="Nagłówek 2 2" xfId="10574"/>
    <cellStyle name="Nagłówek 2 2 10" xfId="10575"/>
    <cellStyle name="Nagłówek 2 2 2" xfId="10576"/>
    <cellStyle name="Nagłówek 2 2 2 2" xfId="10577"/>
    <cellStyle name="Nagłówek 2 2 2 3" xfId="10578"/>
    <cellStyle name="Nagłówek 2 2 3" xfId="10579"/>
    <cellStyle name="Nagłówek 2 2 4" xfId="10580"/>
    <cellStyle name="Nagłówek 2 2 5" xfId="10581"/>
    <cellStyle name="Nagłówek 2 2 6" xfId="10582"/>
    <cellStyle name="Nagłówek 2 2 7" xfId="10583"/>
    <cellStyle name="Nagłówek 2 2 8" xfId="10584"/>
    <cellStyle name="Nagłówek 2 2 9" xfId="10585"/>
    <cellStyle name="Nagłówek 2 20" xfId="10586"/>
    <cellStyle name="Nagłówek 2 20 2" xfId="10587"/>
    <cellStyle name="Nagłówek 2 20 3" xfId="10588"/>
    <cellStyle name="Nagłówek 2 21" xfId="10589"/>
    <cellStyle name="Nagłówek 2 21 2" xfId="10590"/>
    <cellStyle name="Nagłówek 2 21 3" xfId="10591"/>
    <cellStyle name="Nagłówek 2 22" xfId="10592"/>
    <cellStyle name="Nagłówek 2 22 2" xfId="10593"/>
    <cellStyle name="Nagłówek 2 22 3" xfId="10594"/>
    <cellStyle name="Nagłówek 2 23" xfId="10595"/>
    <cellStyle name="Nagłówek 2 23 2" xfId="10596"/>
    <cellStyle name="Nagłówek 2 23 3" xfId="10597"/>
    <cellStyle name="Nagłówek 2 24" xfId="10598"/>
    <cellStyle name="Nagłówek 2 24 2" xfId="10599"/>
    <cellStyle name="Nagłówek 2 24 3" xfId="10600"/>
    <cellStyle name="Nagłówek 2 25" xfId="10601"/>
    <cellStyle name="Nagłówek 2 25 2" xfId="10602"/>
    <cellStyle name="Nagłówek 2 25 3" xfId="10603"/>
    <cellStyle name="Nagłówek 2 26" xfId="10604"/>
    <cellStyle name="Nagłówek 2 26 2" xfId="10605"/>
    <cellStyle name="Nagłówek 2 26 3" xfId="10606"/>
    <cellStyle name="Nagłówek 2 27" xfId="10607"/>
    <cellStyle name="Nagłówek 2 27 2" xfId="10608"/>
    <cellStyle name="Nagłówek 2 27 3" xfId="10609"/>
    <cellStyle name="Nagłówek 2 28" xfId="10610"/>
    <cellStyle name="Nagłówek 2 28 2" xfId="10611"/>
    <cellStyle name="Nagłówek 2 28 3" xfId="10612"/>
    <cellStyle name="Nagłówek 2 29" xfId="10613"/>
    <cellStyle name="Nagłówek 2 29 2" xfId="10614"/>
    <cellStyle name="Nagłówek 2 29 3" xfId="10615"/>
    <cellStyle name="Nagłówek 2 3" xfId="10616"/>
    <cellStyle name="Nagłówek 2 3 2" xfId="10617"/>
    <cellStyle name="Nagłówek 2 3 3" xfId="10618"/>
    <cellStyle name="Nagłówek 2 3 4" xfId="10619"/>
    <cellStyle name="Nagłówek 2 30" xfId="10620"/>
    <cellStyle name="Nagłówek 2 30 2" xfId="10621"/>
    <cellStyle name="Nagłówek 2 30 3" xfId="10622"/>
    <cellStyle name="Nagłówek 2 31" xfId="10623"/>
    <cellStyle name="Nagłówek 2 31 2" xfId="10624"/>
    <cellStyle name="Nagłówek 2 31 3" xfId="10625"/>
    <cellStyle name="Nagłówek 2 32" xfId="10626"/>
    <cellStyle name="Nagłówek 2 32 2" xfId="10627"/>
    <cellStyle name="Nagłówek 2 32 3" xfId="10628"/>
    <cellStyle name="Nagłówek 2 33" xfId="10629"/>
    <cellStyle name="Nagłówek 2 34" xfId="10630"/>
    <cellStyle name="Nagłówek 2 35" xfId="10631"/>
    <cellStyle name="Nagłówek 2 36" xfId="10632"/>
    <cellStyle name="Nagłówek 2 37" xfId="10633"/>
    <cellStyle name="Nagłówek 2 38" xfId="10634"/>
    <cellStyle name="Nagłówek 2 39" xfId="10635"/>
    <cellStyle name="Nagłówek 2 4" xfId="10636"/>
    <cellStyle name="Nagłówek 2 4 2" xfId="10637"/>
    <cellStyle name="Nagłówek 2 4 3" xfId="10638"/>
    <cellStyle name="Nagłówek 2 40" xfId="10639"/>
    <cellStyle name="Nagłówek 2 41" xfId="10640"/>
    <cellStyle name="Nagłówek 2 42" xfId="10641"/>
    <cellStyle name="Nagłówek 2 43" xfId="10642"/>
    <cellStyle name="Nagłówek 2 44" xfId="10643"/>
    <cellStyle name="Nagłówek 2 45" xfId="10644"/>
    <cellStyle name="Nagłówek 2 46" xfId="10645"/>
    <cellStyle name="Nagłówek 2 47" xfId="10646"/>
    <cellStyle name="Nagłówek 2 48" xfId="10647"/>
    <cellStyle name="Nagłówek 2 49" xfId="10648"/>
    <cellStyle name="Nagłówek 2 5" xfId="10649"/>
    <cellStyle name="Nagłówek 2 5 2" xfId="10650"/>
    <cellStyle name="Nagłówek 2 5 3" xfId="10651"/>
    <cellStyle name="Nagłówek 2 50" xfId="10652"/>
    <cellStyle name="Nagłówek 2 51" xfId="10653"/>
    <cellStyle name="Nagłówek 2 52" xfId="10654"/>
    <cellStyle name="Nagłówek 2 53" xfId="10655"/>
    <cellStyle name="Nagłówek 2 54" xfId="10656"/>
    <cellStyle name="Nagłówek 2 55" xfId="10657"/>
    <cellStyle name="Nagłówek 2 56" xfId="10658"/>
    <cellStyle name="Nagłówek 2 57" xfId="10659"/>
    <cellStyle name="Nagłówek 2 58" xfId="10660"/>
    <cellStyle name="Nagłówek 2 59" xfId="10661"/>
    <cellStyle name="Nagłówek 2 6" xfId="10662"/>
    <cellStyle name="Nagłówek 2 6 2" xfId="10663"/>
    <cellStyle name="Nagłówek 2 6 3" xfId="10664"/>
    <cellStyle name="Nagłówek 2 60" xfId="10665"/>
    <cellStyle name="Nagłówek 2 61" xfId="10666"/>
    <cellStyle name="Nagłówek 2 62" xfId="10667"/>
    <cellStyle name="Nagłówek 2 63" xfId="10668"/>
    <cellStyle name="Nagłówek 2 64" xfId="10669"/>
    <cellStyle name="Nagłówek 2 65" xfId="10670"/>
    <cellStyle name="Nagłówek 2 66" xfId="10671"/>
    <cellStyle name="Nagłówek 2 67" xfId="10672"/>
    <cellStyle name="Nagłówek 2 68" xfId="10673"/>
    <cellStyle name="Nagłówek 2 69" xfId="10674"/>
    <cellStyle name="Nagłówek 2 7" xfId="10675"/>
    <cellStyle name="Nagłówek 2 7 2" xfId="10676"/>
    <cellStyle name="Nagłówek 2 7 3" xfId="10677"/>
    <cellStyle name="Nagłówek 2 70" xfId="10678"/>
    <cellStyle name="Nagłówek 2 71" xfId="10679"/>
    <cellStyle name="Nagłówek 2 72" xfId="10680"/>
    <cellStyle name="Nagłówek 2 73" xfId="10681"/>
    <cellStyle name="Nagłówek 2 8" xfId="10682"/>
    <cellStyle name="Nagłówek 2 8 2" xfId="10683"/>
    <cellStyle name="Nagłówek 2 8 3" xfId="10684"/>
    <cellStyle name="Nagłówek 2 9" xfId="10685"/>
    <cellStyle name="Nagłówek 2 9 2" xfId="10686"/>
    <cellStyle name="Nagłówek 2 9 3" xfId="10687"/>
    <cellStyle name="Nagłówek 3 10" xfId="10688"/>
    <cellStyle name="Nagłówek 3 10 2" xfId="10689"/>
    <cellStyle name="Nagłówek 3 10 3" xfId="10690"/>
    <cellStyle name="Nagłówek 3 11" xfId="10691"/>
    <cellStyle name="Nagłówek 3 11 2" xfId="10692"/>
    <cellStyle name="Nagłówek 3 11 3" xfId="10693"/>
    <cellStyle name="Nagłówek 3 12" xfId="10694"/>
    <cellStyle name="Nagłówek 3 12 2" xfId="10695"/>
    <cellStyle name="Nagłówek 3 12 3" xfId="10696"/>
    <cellStyle name="Nagłówek 3 13" xfId="10697"/>
    <cellStyle name="Nagłówek 3 13 2" xfId="10698"/>
    <cellStyle name="Nagłówek 3 13 3" xfId="10699"/>
    <cellStyle name="Nagłówek 3 14" xfId="10700"/>
    <cellStyle name="Nagłówek 3 14 2" xfId="10701"/>
    <cellStyle name="Nagłówek 3 14 3" xfId="10702"/>
    <cellStyle name="Nagłówek 3 15" xfId="10703"/>
    <cellStyle name="Nagłówek 3 15 2" xfId="10704"/>
    <cellStyle name="Nagłówek 3 15 3" xfId="10705"/>
    <cellStyle name="Nagłówek 3 16" xfId="10706"/>
    <cellStyle name="Nagłówek 3 16 2" xfId="10707"/>
    <cellStyle name="Nagłówek 3 16 3" xfId="10708"/>
    <cellStyle name="Nagłówek 3 17" xfId="10709"/>
    <cellStyle name="Nagłówek 3 17 2" xfId="10710"/>
    <cellStyle name="Nagłówek 3 17 3" xfId="10711"/>
    <cellStyle name="Nagłówek 3 18" xfId="10712"/>
    <cellStyle name="Nagłówek 3 18 2" xfId="10713"/>
    <cellStyle name="Nagłówek 3 18 3" xfId="10714"/>
    <cellStyle name="Nagłówek 3 19" xfId="10715"/>
    <cellStyle name="Nagłówek 3 19 2" xfId="10716"/>
    <cellStyle name="Nagłówek 3 19 3" xfId="10717"/>
    <cellStyle name="Nagłówek 3 2" xfId="10718"/>
    <cellStyle name="Nagłówek 3 2 10" xfId="10719"/>
    <cellStyle name="Nagłówek 3 2 2" xfId="10720"/>
    <cellStyle name="Nagłówek 3 2 2 2" xfId="10721"/>
    <cellStyle name="Nagłówek 3 2 2 3" xfId="10722"/>
    <cellStyle name="Nagłówek 3 2 3" xfId="10723"/>
    <cellStyle name="Nagłówek 3 2 4" xfId="10724"/>
    <cellStyle name="Nagłówek 3 2 5" xfId="10725"/>
    <cellStyle name="Nagłówek 3 2 6" xfId="10726"/>
    <cellStyle name="Nagłówek 3 2 7" xfId="10727"/>
    <cellStyle name="Nagłówek 3 2 8" xfId="10728"/>
    <cellStyle name="Nagłówek 3 2 9" xfId="10729"/>
    <cellStyle name="Nagłówek 3 20" xfId="10730"/>
    <cellStyle name="Nagłówek 3 20 2" xfId="10731"/>
    <cellStyle name="Nagłówek 3 20 3" xfId="10732"/>
    <cellStyle name="Nagłówek 3 21" xfId="10733"/>
    <cellStyle name="Nagłówek 3 21 2" xfId="10734"/>
    <cellStyle name="Nagłówek 3 21 3" xfId="10735"/>
    <cellStyle name="Nagłówek 3 22" xfId="10736"/>
    <cellStyle name="Nagłówek 3 22 2" xfId="10737"/>
    <cellStyle name="Nagłówek 3 22 3" xfId="10738"/>
    <cellStyle name="Nagłówek 3 23" xfId="10739"/>
    <cellStyle name="Nagłówek 3 23 2" xfId="10740"/>
    <cellStyle name="Nagłówek 3 23 3" xfId="10741"/>
    <cellStyle name="Nagłówek 3 24" xfId="10742"/>
    <cellStyle name="Nagłówek 3 24 2" xfId="10743"/>
    <cellStyle name="Nagłówek 3 24 3" xfId="10744"/>
    <cellStyle name="Nagłówek 3 25" xfId="10745"/>
    <cellStyle name="Nagłówek 3 25 2" xfId="10746"/>
    <cellStyle name="Nagłówek 3 25 3" xfId="10747"/>
    <cellStyle name="Nagłówek 3 26" xfId="10748"/>
    <cellStyle name="Nagłówek 3 26 2" xfId="10749"/>
    <cellStyle name="Nagłówek 3 26 3" xfId="10750"/>
    <cellStyle name="Nagłówek 3 27" xfId="10751"/>
    <cellStyle name="Nagłówek 3 27 2" xfId="10752"/>
    <cellStyle name="Nagłówek 3 27 3" xfId="10753"/>
    <cellStyle name="Nagłówek 3 28" xfId="10754"/>
    <cellStyle name="Nagłówek 3 28 2" xfId="10755"/>
    <cellStyle name="Nagłówek 3 28 3" xfId="10756"/>
    <cellStyle name="Nagłówek 3 29" xfId="10757"/>
    <cellStyle name="Nagłówek 3 29 2" xfId="10758"/>
    <cellStyle name="Nagłówek 3 29 3" xfId="10759"/>
    <cellStyle name="Nagłówek 3 3" xfId="10760"/>
    <cellStyle name="Nagłówek 3 3 2" xfId="10761"/>
    <cellStyle name="Nagłówek 3 3 3" xfId="10762"/>
    <cellStyle name="Nagłówek 3 3 4" xfId="10763"/>
    <cellStyle name="Nagłówek 3 30" xfId="10764"/>
    <cellStyle name="Nagłówek 3 30 2" xfId="10765"/>
    <cellStyle name="Nagłówek 3 30 3" xfId="10766"/>
    <cellStyle name="Nagłówek 3 31" xfId="10767"/>
    <cellStyle name="Nagłówek 3 31 2" xfId="10768"/>
    <cellStyle name="Nagłówek 3 31 3" xfId="10769"/>
    <cellStyle name="Nagłówek 3 32" xfId="10770"/>
    <cellStyle name="Nagłówek 3 32 2" xfId="10771"/>
    <cellStyle name="Nagłówek 3 32 3" xfId="10772"/>
    <cellStyle name="Nagłówek 3 33" xfId="10773"/>
    <cellStyle name="Nagłówek 3 34" xfId="10774"/>
    <cellStyle name="Nagłówek 3 35" xfId="10775"/>
    <cellStyle name="Nagłówek 3 36" xfId="10776"/>
    <cellStyle name="Nagłówek 3 37" xfId="10777"/>
    <cellStyle name="Nagłówek 3 38" xfId="10778"/>
    <cellStyle name="Nagłówek 3 39" xfId="10779"/>
    <cellStyle name="Nagłówek 3 4" xfId="10780"/>
    <cellStyle name="Nagłówek 3 4 2" xfId="10781"/>
    <cellStyle name="Nagłówek 3 4 3" xfId="10782"/>
    <cellStyle name="Nagłówek 3 40" xfId="10783"/>
    <cellStyle name="Nagłówek 3 41" xfId="10784"/>
    <cellStyle name="Nagłówek 3 42" xfId="10785"/>
    <cellStyle name="Nagłówek 3 43" xfId="10786"/>
    <cellStyle name="Nagłówek 3 44" xfId="10787"/>
    <cellStyle name="Nagłówek 3 45" xfId="10788"/>
    <cellStyle name="Nagłówek 3 46" xfId="10789"/>
    <cellStyle name="Nagłówek 3 47" xfId="10790"/>
    <cellStyle name="Nagłówek 3 48" xfId="10791"/>
    <cellStyle name="Nagłówek 3 49" xfId="10792"/>
    <cellStyle name="Nagłówek 3 5" xfId="10793"/>
    <cellStyle name="Nagłówek 3 5 2" xfId="10794"/>
    <cellStyle name="Nagłówek 3 5 3" xfId="10795"/>
    <cellStyle name="Nagłówek 3 50" xfId="10796"/>
    <cellStyle name="Nagłówek 3 51" xfId="10797"/>
    <cellStyle name="Nagłówek 3 52" xfId="10798"/>
    <cellStyle name="Nagłówek 3 53" xfId="10799"/>
    <cellStyle name="Nagłówek 3 54" xfId="10800"/>
    <cellStyle name="Nagłówek 3 55" xfId="10801"/>
    <cellStyle name="Nagłówek 3 56" xfId="10802"/>
    <cellStyle name="Nagłówek 3 57" xfId="10803"/>
    <cellStyle name="Nagłówek 3 58" xfId="10804"/>
    <cellStyle name="Nagłówek 3 59" xfId="10805"/>
    <cellStyle name="Nagłówek 3 6" xfId="10806"/>
    <cellStyle name="Nagłówek 3 6 2" xfId="10807"/>
    <cellStyle name="Nagłówek 3 6 3" xfId="10808"/>
    <cellStyle name="Nagłówek 3 60" xfId="10809"/>
    <cellStyle name="Nagłówek 3 61" xfId="10810"/>
    <cellStyle name="Nagłówek 3 62" xfId="10811"/>
    <cellStyle name="Nagłówek 3 63" xfId="10812"/>
    <cellStyle name="Nagłówek 3 64" xfId="10813"/>
    <cellStyle name="Nagłówek 3 65" xfId="10814"/>
    <cellStyle name="Nagłówek 3 66" xfId="10815"/>
    <cellStyle name="Nagłówek 3 67" xfId="10816"/>
    <cellStyle name="Nagłówek 3 68" xfId="10817"/>
    <cellStyle name="Nagłówek 3 69" xfId="10818"/>
    <cellStyle name="Nagłówek 3 7" xfId="10819"/>
    <cellStyle name="Nagłówek 3 7 2" xfId="10820"/>
    <cellStyle name="Nagłówek 3 7 3" xfId="10821"/>
    <cellStyle name="Nagłówek 3 70" xfId="10822"/>
    <cellStyle name="Nagłówek 3 71" xfId="10823"/>
    <cellStyle name="Nagłówek 3 72" xfId="10824"/>
    <cellStyle name="Nagłówek 3 73" xfId="10825"/>
    <cellStyle name="Nagłówek 3 8" xfId="10826"/>
    <cellStyle name="Nagłówek 3 8 2" xfId="10827"/>
    <cellStyle name="Nagłówek 3 8 3" xfId="10828"/>
    <cellStyle name="Nagłówek 3 9" xfId="10829"/>
    <cellStyle name="Nagłówek 3 9 2" xfId="10830"/>
    <cellStyle name="Nagłówek 3 9 3" xfId="10831"/>
    <cellStyle name="Nagłówek 4 10" xfId="10832"/>
    <cellStyle name="Nagłówek 4 10 2" xfId="10833"/>
    <cellStyle name="Nagłówek 4 10 3" xfId="10834"/>
    <cellStyle name="Nagłówek 4 11" xfId="10835"/>
    <cellStyle name="Nagłówek 4 11 2" xfId="10836"/>
    <cellStyle name="Nagłówek 4 11 3" xfId="10837"/>
    <cellStyle name="Nagłówek 4 12" xfId="10838"/>
    <cellStyle name="Nagłówek 4 12 2" xfId="10839"/>
    <cellStyle name="Nagłówek 4 12 3" xfId="10840"/>
    <cellStyle name="Nagłówek 4 13" xfId="10841"/>
    <cellStyle name="Nagłówek 4 13 2" xfId="10842"/>
    <cellStyle name="Nagłówek 4 13 3" xfId="10843"/>
    <cellStyle name="Nagłówek 4 14" xfId="10844"/>
    <cellStyle name="Nagłówek 4 14 2" xfId="10845"/>
    <cellStyle name="Nagłówek 4 14 3" xfId="10846"/>
    <cellStyle name="Nagłówek 4 15" xfId="10847"/>
    <cellStyle name="Nagłówek 4 15 2" xfId="10848"/>
    <cellStyle name="Nagłówek 4 15 3" xfId="10849"/>
    <cellStyle name="Nagłówek 4 16" xfId="10850"/>
    <cellStyle name="Nagłówek 4 16 2" xfId="10851"/>
    <cellStyle name="Nagłówek 4 16 3" xfId="10852"/>
    <cellStyle name="Nagłówek 4 17" xfId="10853"/>
    <cellStyle name="Nagłówek 4 17 2" xfId="10854"/>
    <cellStyle name="Nagłówek 4 17 3" xfId="10855"/>
    <cellStyle name="Nagłówek 4 18" xfId="10856"/>
    <cellStyle name="Nagłówek 4 18 2" xfId="10857"/>
    <cellStyle name="Nagłówek 4 18 3" xfId="10858"/>
    <cellStyle name="Nagłówek 4 19" xfId="10859"/>
    <cellStyle name="Nagłówek 4 19 2" xfId="10860"/>
    <cellStyle name="Nagłówek 4 19 3" xfId="10861"/>
    <cellStyle name="Nagłówek 4 2" xfId="10862"/>
    <cellStyle name="Nagłówek 4 2 10" xfId="10863"/>
    <cellStyle name="Nagłówek 4 2 2" xfId="10864"/>
    <cellStyle name="Nagłówek 4 2 2 2" xfId="10865"/>
    <cellStyle name="Nagłówek 4 2 2 3" xfId="10866"/>
    <cellStyle name="Nagłówek 4 2 3" xfId="10867"/>
    <cellStyle name="Nagłówek 4 2 4" xfId="10868"/>
    <cellStyle name="Nagłówek 4 2 5" xfId="10869"/>
    <cellStyle name="Nagłówek 4 2 6" xfId="10870"/>
    <cellStyle name="Nagłówek 4 2 7" xfId="10871"/>
    <cellStyle name="Nagłówek 4 2 8" xfId="10872"/>
    <cellStyle name="Nagłówek 4 2 9" xfId="10873"/>
    <cellStyle name="Nagłówek 4 20" xfId="10874"/>
    <cellStyle name="Nagłówek 4 20 2" xfId="10875"/>
    <cellStyle name="Nagłówek 4 20 3" xfId="10876"/>
    <cellStyle name="Nagłówek 4 21" xfId="10877"/>
    <cellStyle name="Nagłówek 4 21 2" xfId="10878"/>
    <cellStyle name="Nagłówek 4 21 3" xfId="10879"/>
    <cellStyle name="Nagłówek 4 22" xfId="10880"/>
    <cellStyle name="Nagłówek 4 22 2" xfId="10881"/>
    <cellStyle name="Nagłówek 4 22 3" xfId="10882"/>
    <cellStyle name="Nagłówek 4 23" xfId="10883"/>
    <cellStyle name="Nagłówek 4 23 2" xfId="10884"/>
    <cellStyle name="Nagłówek 4 23 3" xfId="10885"/>
    <cellStyle name="Nagłówek 4 24" xfId="10886"/>
    <cellStyle name="Nagłówek 4 24 2" xfId="10887"/>
    <cellStyle name="Nagłówek 4 24 3" xfId="10888"/>
    <cellStyle name="Nagłówek 4 25" xfId="10889"/>
    <cellStyle name="Nagłówek 4 25 2" xfId="10890"/>
    <cellStyle name="Nagłówek 4 25 3" xfId="10891"/>
    <cellStyle name="Nagłówek 4 26" xfId="10892"/>
    <cellStyle name="Nagłówek 4 26 2" xfId="10893"/>
    <cellStyle name="Nagłówek 4 26 3" xfId="10894"/>
    <cellStyle name="Nagłówek 4 27" xfId="10895"/>
    <cellStyle name="Nagłówek 4 27 2" xfId="10896"/>
    <cellStyle name="Nagłówek 4 27 3" xfId="10897"/>
    <cellStyle name="Nagłówek 4 28" xfId="10898"/>
    <cellStyle name="Nagłówek 4 28 2" xfId="10899"/>
    <cellStyle name="Nagłówek 4 28 3" xfId="10900"/>
    <cellStyle name="Nagłówek 4 29" xfId="10901"/>
    <cellStyle name="Nagłówek 4 29 2" xfId="10902"/>
    <cellStyle name="Nagłówek 4 29 3" xfId="10903"/>
    <cellStyle name="Nagłówek 4 3" xfId="10904"/>
    <cellStyle name="Nagłówek 4 3 2" xfId="10905"/>
    <cellStyle name="Nagłówek 4 3 3" xfId="10906"/>
    <cellStyle name="Nagłówek 4 3 4" xfId="10907"/>
    <cellStyle name="Nagłówek 4 30" xfId="10908"/>
    <cellStyle name="Nagłówek 4 30 2" xfId="10909"/>
    <cellStyle name="Nagłówek 4 30 3" xfId="10910"/>
    <cellStyle name="Nagłówek 4 31" xfId="10911"/>
    <cellStyle name="Nagłówek 4 31 2" xfId="10912"/>
    <cellStyle name="Nagłówek 4 31 3" xfId="10913"/>
    <cellStyle name="Nagłówek 4 32" xfId="10914"/>
    <cellStyle name="Nagłówek 4 32 2" xfId="10915"/>
    <cellStyle name="Nagłówek 4 32 3" xfId="10916"/>
    <cellStyle name="Nagłówek 4 33" xfId="10917"/>
    <cellStyle name="Nagłówek 4 34" xfId="10918"/>
    <cellStyle name="Nagłówek 4 35" xfId="10919"/>
    <cellStyle name="Nagłówek 4 36" xfId="10920"/>
    <cellStyle name="Nagłówek 4 37" xfId="10921"/>
    <cellStyle name="Nagłówek 4 38" xfId="10922"/>
    <cellStyle name="Nagłówek 4 39" xfId="10923"/>
    <cellStyle name="Nagłówek 4 4" xfId="10924"/>
    <cellStyle name="Nagłówek 4 4 2" xfId="10925"/>
    <cellStyle name="Nagłówek 4 4 3" xfId="10926"/>
    <cellStyle name="Nagłówek 4 40" xfId="10927"/>
    <cellStyle name="Nagłówek 4 41" xfId="10928"/>
    <cellStyle name="Nagłówek 4 42" xfId="10929"/>
    <cellStyle name="Nagłówek 4 43" xfId="10930"/>
    <cellStyle name="Nagłówek 4 44" xfId="10931"/>
    <cellStyle name="Nagłówek 4 45" xfId="10932"/>
    <cellStyle name="Nagłówek 4 46" xfId="10933"/>
    <cellStyle name="Nagłówek 4 47" xfId="10934"/>
    <cellStyle name="Nagłówek 4 48" xfId="10935"/>
    <cellStyle name="Nagłówek 4 49" xfId="10936"/>
    <cellStyle name="Nagłówek 4 5" xfId="10937"/>
    <cellStyle name="Nagłówek 4 5 2" xfId="10938"/>
    <cellStyle name="Nagłówek 4 5 3" xfId="10939"/>
    <cellStyle name="Nagłówek 4 50" xfId="10940"/>
    <cellStyle name="Nagłówek 4 51" xfId="10941"/>
    <cellStyle name="Nagłówek 4 52" xfId="10942"/>
    <cellStyle name="Nagłówek 4 53" xfId="10943"/>
    <cellStyle name="Nagłówek 4 54" xfId="10944"/>
    <cellStyle name="Nagłówek 4 55" xfId="10945"/>
    <cellStyle name="Nagłówek 4 56" xfId="10946"/>
    <cellStyle name="Nagłówek 4 57" xfId="10947"/>
    <cellStyle name="Nagłówek 4 58" xfId="10948"/>
    <cellStyle name="Nagłówek 4 59" xfId="10949"/>
    <cellStyle name="Nagłówek 4 6" xfId="10950"/>
    <cellStyle name="Nagłówek 4 6 2" xfId="10951"/>
    <cellStyle name="Nagłówek 4 6 3" xfId="10952"/>
    <cellStyle name="Nagłówek 4 60" xfId="10953"/>
    <cellStyle name="Nagłówek 4 61" xfId="10954"/>
    <cellStyle name="Nagłówek 4 62" xfId="10955"/>
    <cellStyle name="Nagłówek 4 63" xfId="10956"/>
    <cellStyle name="Nagłówek 4 64" xfId="10957"/>
    <cellStyle name="Nagłówek 4 65" xfId="10958"/>
    <cellStyle name="Nagłówek 4 66" xfId="10959"/>
    <cellStyle name="Nagłówek 4 67" xfId="10960"/>
    <cellStyle name="Nagłówek 4 68" xfId="10961"/>
    <cellStyle name="Nagłówek 4 69" xfId="10962"/>
    <cellStyle name="Nagłówek 4 7" xfId="10963"/>
    <cellStyle name="Nagłówek 4 7 2" xfId="10964"/>
    <cellStyle name="Nagłówek 4 7 3" xfId="10965"/>
    <cellStyle name="Nagłówek 4 70" xfId="10966"/>
    <cellStyle name="Nagłówek 4 71" xfId="10967"/>
    <cellStyle name="Nagłówek 4 72" xfId="10968"/>
    <cellStyle name="Nagłówek 4 73" xfId="10969"/>
    <cellStyle name="Nagłówek 4 8" xfId="10970"/>
    <cellStyle name="Nagłówek 4 8 2" xfId="10971"/>
    <cellStyle name="Nagłówek 4 8 3" xfId="10972"/>
    <cellStyle name="Nagłówek 4 9" xfId="10973"/>
    <cellStyle name="Nagłówek 4 9 2" xfId="10974"/>
    <cellStyle name="Nagłówek 4 9 3" xfId="10975"/>
    <cellStyle name="Neutralne 10" xfId="10976"/>
    <cellStyle name="Neutralne 10 2" xfId="10977"/>
    <cellStyle name="Neutralne 10 3" xfId="10978"/>
    <cellStyle name="Neutralne 11" xfId="10979"/>
    <cellStyle name="Neutralne 11 2" xfId="10980"/>
    <cellStyle name="Neutralne 11 3" xfId="10981"/>
    <cellStyle name="Neutralne 12" xfId="10982"/>
    <cellStyle name="Neutralne 12 2" xfId="10983"/>
    <cellStyle name="Neutralne 12 3" xfId="10984"/>
    <cellStyle name="Neutralne 13" xfId="10985"/>
    <cellStyle name="Neutralne 13 2" xfId="10986"/>
    <cellStyle name="Neutralne 13 3" xfId="10987"/>
    <cellStyle name="Neutralne 14" xfId="10988"/>
    <cellStyle name="Neutralne 14 2" xfId="10989"/>
    <cellStyle name="Neutralne 14 3" xfId="10990"/>
    <cellStyle name="Neutralne 15" xfId="10991"/>
    <cellStyle name="Neutralne 15 2" xfId="10992"/>
    <cellStyle name="Neutralne 15 3" xfId="10993"/>
    <cellStyle name="Neutralne 16" xfId="10994"/>
    <cellStyle name="Neutralne 16 2" xfId="10995"/>
    <cellStyle name="Neutralne 16 3" xfId="10996"/>
    <cellStyle name="Neutralne 17" xfId="10997"/>
    <cellStyle name="Neutralne 17 2" xfId="10998"/>
    <cellStyle name="Neutralne 17 3" xfId="10999"/>
    <cellStyle name="Neutralne 18" xfId="11000"/>
    <cellStyle name="Neutralne 18 2" xfId="11001"/>
    <cellStyle name="Neutralne 18 3" xfId="11002"/>
    <cellStyle name="Neutralne 19" xfId="11003"/>
    <cellStyle name="Neutralne 19 2" xfId="11004"/>
    <cellStyle name="Neutralne 19 3" xfId="11005"/>
    <cellStyle name="Neutralne 2" xfId="11006"/>
    <cellStyle name="Neutralne 2 10" xfId="11007"/>
    <cellStyle name="Neutralne 2 2" xfId="11008"/>
    <cellStyle name="Neutralne 2 2 2" xfId="11009"/>
    <cellStyle name="Neutralne 2 2 3" xfId="11010"/>
    <cellStyle name="Neutralne 2 3" xfId="11011"/>
    <cellStyle name="Neutralne 2 4" xfId="11012"/>
    <cellStyle name="Neutralne 2 5" xfId="11013"/>
    <cellStyle name="Neutralne 2 6" xfId="11014"/>
    <cellStyle name="Neutralne 2 7" xfId="11015"/>
    <cellStyle name="Neutralne 2 8" xfId="11016"/>
    <cellStyle name="Neutralne 2 9" xfId="11017"/>
    <cellStyle name="Neutralne 20" xfId="11018"/>
    <cellStyle name="Neutralne 20 2" xfId="11019"/>
    <cellStyle name="Neutralne 20 3" xfId="11020"/>
    <cellStyle name="Neutralne 21" xfId="11021"/>
    <cellStyle name="Neutralne 21 2" xfId="11022"/>
    <cellStyle name="Neutralne 21 3" xfId="11023"/>
    <cellStyle name="Neutralne 22" xfId="11024"/>
    <cellStyle name="Neutralne 22 2" xfId="11025"/>
    <cellStyle name="Neutralne 22 3" xfId="11026"/>
    <cellStyle name="Neutralne 23" xfId="11027"/>
    <cellStyle name="Neutralne 23 2" xfId="11028"/>
    <cellStyle name="Neutralne 23 3" xfId="11029"/>
    <cellStyle name="Neutralne 24" xfId="11030"/>
    <cellStyle name="Neutralne 24 2" xfId="11031"/>
    <cellStyle name="Neutralne 24 3" xfId="11032"/>
    <cellStyle name="Neutralne 25" xfId="11033"/>
    <cellStyle name="Neutralne 25 2" xfId="11034"/>
    <cellStyle name="Neutralne 25 3" xfId="11035"/>
    <cellStyle name="Neutralne 26" xfId="11036"/>
    <cellStyle name="Neutralne 26 2" xfId="11037"/>
    <cellStyle name="Neutralne 26 3" xfId="11038"/>
    <cellStyle name="Neutralne 27" xfId="11039"/>
    <cellStyle name="Neutralne 27 2" xfId="11040"/>
    <cellStyle name="Neutralne 27 3" xfId="11041"/>
    <cellStyle name="Neutralne 28" xfId="11042"/>
    <cellStyle name="Neutralne 28 2" xfId="11043"/>
    <cellStyle name="Neutralne 28 3" xfId="11044"/>
    <cellStyle name="Neutralne 29" xfId="11045"/>
    <cellStyle name="Neutralne 29 2" xfId="11046"/>
    <cellStyle name="Neutralne 29 3" xfId="11047"/>
    <cellStyle name="Neutralne 3" xfId="11048"/>
    <cellStyle name="Neutralne 3 2" xfId="11049"/>
    <cellStyle name="Neutralne 3 3" xfId="11050"/>
    <cellStyle name="Neutralne 3 4" xfId="11051"/>
    <cellStyle name="Neutralne 30" xfId="11052"/>
    <cellStyle name="Neutralne 30 2" xfId="11053"/>
    <cellStyle name="Neutralne 30 3" xfId="11054"/>
    <cellStyle name="Neutralne 31" xfId="11055"/>
    <cellStyle name="Neutralne 31 2" xfId="11056"/>
    <cellStyle name="Neutralne 31 3" xfId="11057"/>
    <cellStyle name="Neutralne 32" xfId="11058"/>
    <cellStyle name="Neutralne 32 2" xfId="11059"/>
    <cellStyle name="Neutralne 32 3" xfId="11060"/>
    <cellStyle name="Neutralne 33" xfId="11061"/>
    <cellStyle name="Neutralne 34" xfId="11062"/>
    <cellStyle name="Neutralne 35" xfId="11063"/>
    <cellStyle name="Neutralne 36" xfId="11064"/>
    <cellStyle name="Neutralne 37" xfId="11065"/>
    <cellStyle name="Neutralne 38" xfId="11066"/>
    <cellStyle name="Neutralne 39" xfId="11067"/>
    <cellStyle name="Neutralne 4" xfId="11068"/>
    <cellStyle name="Neutralne 4 2" xfId="11069"/>
    <cellStyle name="Neutralne 4 3" xfId="11070"/>
    <cellStyle name="Neutralne 40" xfId="11071"/>
    <cellStyle name="Neutralne 41" xfId="11072"/>
    <cellStyle name="Neutralne 42" xfId="11073"/>
    <cellStyle name="Neutralne 43" xfId="11074"/>
    <cellStyle name="Neutralne 44" xfId="11075"/>
    <cellStyle name="Neutralne 45" xfId="11076"/>
    <cellStyle name="Neutralne 46" xfId="11077"/>
    <cellStyle name="Neutralne 47" xfId="11078"/>
    <cellStyle name="Neutralne 48" xfId="11079"/>
    <cellStyle name="Neutralne 49" xfId="11080"/>
    <cellStyle name="Neutralne 5" xfId="11081"/>
    <cellStyle name="Neutralne 5 2" xfId="11082"/>
    <cellStyle name="Neutralne 5 3" xfId="11083"/>
    <cellStyle name="Neutralne 50" xfId="11084"/>
    <cellStyle name="Neutralne 51" xfId="11085"/>
    <cellStyle name="Neutralne 52" xfId="11086"/>
    <cellStyle name="Neutralne 53" xfId="11087"/>
    <cellStyle name="Neutralne 54" xfId="11088"/>
    <cellStyle name="Neutralne 55" xfId="11089"/>
    <cellStyle name="Neutralne 56" xfId="11090"/>
    <cellStyle name="Neutralne 57" xfId="11091"/>
    <cellStyle name="Neutralne 58" xfId="11092"/>
    <cellStyle name="Neutralne 59" xfId="11093"/>
    <cellStyle name="Neutralne 6" xfId="11094"/>
    <cellStyle name="Neutralne 6 2" xfId="11095"/>
    <cellStyle name="Neutralne 6 3" xfId="11096"/>
    <cellStyle name="Neutralne 60" xfId="11097"/>
    <cellStyle name="Neutralne 61" xfId="11098"/>
    <cellStyle name="Neutralne 62" xfId="11099"/>
    <cellStyle name="Neutralne 63" xfId="11100"/>
    <cellStyle name="Neutralne 64" xfId="11101"/>
    <cellStyle name="Neutralne 65" xfId="11102"/>
    <cellStyle name="Neutralne 66" xfId="11103"/>
    <cellStyle name="Neutralne 67" xfId="11104"/>
    <cellStyle name="Neutralne 68" xfId="11105"/>
    <cellStyle name="Neutralne 69" xfId="11106"/>
    <cellStyle name="Neutralne 7" xfId="11107"/>
    <cellStyle name="Neutralne 7 2" xfId="11108"/>
    <cellStyle name="Neutralne 7 3" xfId="11109"/>
    <cellStyle name="Neutralne 70" xfId="11110"/>
    <cellStyle name="Neutralne 71" xfId="11111"/>
    <cellStyle name="Neutralne 72" xfId="11112"/>
    <cellStyle name="Neutralne 73" xfId="11113"/>
    <cellStyle name="Neutralne 8" xfId="11114"/>
    <cellStyle name="Neutralne 8 2" xfId="11115"/>
    <cellStyle name="Neutralne 8 3" xfId="11116"/>
    <cellStyle name="Neutralne 9" xfId="11117"/>
    <cellStyle name="Neutralne 9 2" xfId="11118"/>
    <cellStyle name="Neutralne 9 3" xfId="11119"/>
    <cellStyle name="Normalny" xfId="0" builtinId="0"/>
    <cellStyle name="Normalny 10" xfId="11120"/>
    <cellStyle name="Normalny 10 10" xfId="11121"/>
    <cellStyle name="Normalny 10 10 2" xfId="11122"/>
    <cellStyle name="Normalny 10 10 2 2" xfId="11123"/>
    <cellStyle name="Normalny 10 10 2 3" xfId="11124"/>
    <cellStyle name="Normalny 10 10 3" xfId="11125"/>
    <cellStyle name="Normalny 10 10 4" xfId="11126"/>
    <cellStyle name="Normalny 10 11" xfId="11127"/>
    <cellStyle name="Normalny 10 11 2" xfId="11128"/>
    <cellStyle name="Normalny 10 11 2 2" xfId="11129"/>
    <cellStyle name="Normalny 10 11 2 3" xfId="11130"/>
    <cellStyle name="Normalny 10 11 3" xfId="11131"/>
    <cellStyle name="Normalny 10 11 4" xfId="11132"/>
    <cellStyle name="Normalny 10 12" xfId="11133"/>
    <cellStyle name="Normalny 10 12 2" xfId="11134"/>
    <cellStyle name="Normalny 10 12 2 2" xfId="11135"/>
    <cellStyle name="Normalny 10 12 2 3" xfId="11136"/>
    <cellStyle name="Normalny 10 12 3" xfId="11137"/>
    <cellStyle name="Normalny 10 12 4" xfId="11138"/>
    <cellStyle name="Normalny 10 13" xfId="11139"/>
    <cellStyle name="Normalny 10 13 2" xfId="11140"/>
    <cellStyle name="Normalny 10 13 2 2" xfId="11141"/>
    <cellStyle name="Normalny 10 13 2 3" xfId="11142"/>
    <cellStyle name="Normalny 10 13 3" xfId="11143"/>
    <cellStyle name="Normalny 10 13 4" xfId="11144"/>
    <cellStyle name="Normalny 10 14" xfId="11145"/>
    <cellStyle name="Normalny 10 14 2" xfId="11146"/>
    <cellStyle name="Normalny 10 14 2 2" xfId="11147"/>
    <cellStyle name="Normalny 10 14 2 3" xfId="11148"/>
    <cellStyle name="Normalny 10 14 3" xfId="11149"/>
    <cellStyle name="Normalny 10 14 4" xfId="11150"/>
    <cellStyle name="Normalny 10 15" xfId="11151"/>
    <cellStyle name="Normalny 10 15 2" xfId="11152"/>
    <cellStyle name="Normalny 10 15 2 2" xfId="11153"/>
    <cellStyle name="Normalny 10 15 2 3" xfId="11154"/>
    <cellStyle name="Normalny 10 15 3" xfId="11155"/>
    <cellStyle name="Normalny 10 15 4" xfId="11156"/>
    <cellStyle name="Normalny 10 16" xfId="11157"/>
    <cellStyle name="Normalny 10 16 2" xfId="11158"/>
    <cellStyle name="Normalny 10 16 2 2" xfId="11159"/>
    <cellStyle name="Normalny 10 16 2 3" xfId="11160"/>
    <cellStyle name="Normalny 10 16 3" xfId="11161"/>
    <cellStyle name="Normalny 10 16 4" xfId="11162"/>
    <cellStyle name="Normalny 10 17" xfId="11163"/>
    <cellStyle name="Normalny 10 17 2" xfId="11164"/>
    <cellStyle name="Normalny 10 17 2 2" xfId="11165"/>
    <cellStyle name="Normalny 10 17 2 3" xfId="11166"/>
    <cellStyle name="Normalny 10 17 3" xfId="11167"/>
    <cellStyle name="Normalny 10 17 4" xfId="11168"/>
    <cellStyle name="Normalny 10 18" xfId="11169"/>
    <cellStyle name="Normalny 10 18 2" xfId="11170"/>
    <cellStyle name="Normalny 10 18 2 2" xfId="11171"/>
    <cellStyle name="Normalny 10 18 2 3" xfId="11172"/>
    <cellStyle name="Normalny 10 18 3" xfId="11173"/>
    <cellStyle name="Normalny 10 18 4" xfId="11174"/>
    <cellStyle name="Normalny 10 19" xfId="11175"/>
    <cellStyle name="Normalny 10 2" xfId="11176"/>
    <cellStyle name="Normalny 10 2 2" xfId="11177"/>
    <cellStyle name="Normalny 10 2 3" xfId="11178"/>
    <cellStyle name="Normalny 10 2 4" xfId="11179"/>
    <cellStyle name="Normalny 10 2 4 2" xfId="11180"/>
    <cellStyle name="Normalny 10 2 4 3" xfId="11181"/>
    <cellStyle name="Normalny 10 2 5" xfId="11182"/>
    <cellStyle name="Normalny 10 2 6" xfId="11183"/>
    <cellStyle name="Normalny 10 20" xfId="11184"/>
    <cellStyle name="Normalny 10 21" xfId="11185"/>
    <cellStyle name="Normalny 10 21 2" xfId="11186"/>
    <cellStyle name="Normalny 10 21 3" xfId="11187"/>
    <cellStyle name="Normalny 10 22" xfId="11188"/>
    <cellStyle name="Normalny 10 23" xfId="11189"/>
    <cellStyle name="Normalny 10 3" xfId="11190"/>
    <cellStyle name="Normalny 10 3 2" xfId="11191"/>
    <cellStyle name="Normalny 10 3 3" xfId="11192"/>
    <cellStyle name="Normalny 10 3 4" xfId="11193"/>
    <cellStyle name="Normalny 10 3 4 2" xfId="11194"/>
    <cellStyle name="Normalny 10 3 4 3" xfId="11195"/>
    <cellStyle name="Normalny 10 3 5" xfId="11196"/>
    <cellStyle name="Normalny 10 3 6" xfId="11197"/>
    <cellStyle name="Normalny 10 4" xfId="11198"/>
    <cellStyle name="Normalny 10 4 2" xfId="11199"/>
    <cellStyle name="Normalny 10 4 2 2" xfId="11200"/>
    <cellStyle name="Normalny 10 4 2 3" xfId="11201"/>
    <cellStyle name="Normalny 10 4 3" xfId="11202"/>
    <cellStyle name="Normalny 10 4 4" xfId="11203"/>
    <cellStyle name="Normalny 10 5" xfId="11204"/>
    <cellStyle name="Normalny 10 5 2" xfId="11205"/>
    <cellStyle name="Normalny 10 5 2 2" xfId="11206"/>
    <cellStyle name="Normalny 10 5 2 3" xfId="11207"/>
    <cellStyle name="Normalny 10 5 3" xfId="11208"/>
    <cellStyle name="Normalny 10 5 4" xfId="11209"/>
    <cellStyle name="Normalny 10 6" xfId="11210"/>
    <cellStyle name="Normalny 10 6 2" xfId="11211"/>
    <cellStyle name="Normalny 10 6 2 2" xfId="11212"/>
    <cellStyle name="Normalny 10 6 2 3" xfId="11213"/>
    <cellStyle name="Normalny 10 6 3" xfId="11214"/>
    <cellStyle name="Normalny 10 6 4" xfId="11215"/>
    <cellStyle name="Normalny 10 7" xfId="11216"/>
    <cellStyle name="Normalny 10 7 2" xfId="11217"/>
    <cellStyle name="Normalny 10 7 2 2" xfId="11218"/>
    <cellStyle name="Normalny 10 7 2 3" xfId="11219"/>
    <cellStyle name="Normalny 10 7 3" xfId="11220"/>
    <cellStyle name="Normalny 10 7 4" xfId="11221"/>
    <cellStyle name="Normalny 10 8" xfId="11222"/>
    <cellStyle name="Normalny 10 8 2" xfId="11223"/>
    <cellStyle name="Normalny 10 8 2 2" xfId="11224"/>
    <cellStyle name="Normalny 10 8 2 3" xfId="11225"/>
    <cellStyle name="Normalny 10 8 3" xfId="11226"/>
    <cellStyle name="Normalny 10 8 4" xfId="11227"/>
    <cellStyle name="Normalny 10 9" xfId="11228"/>
    <cellStyle name="Normalny 10 9 2" xfId="11229"/>
    <cellStyle name="Normalny 10 9 2 2" xfId="11230"/>
    <cellStyle name="Normalny 10 9 2 3" xfId="11231"/>
    <cellStyle name="Normalny 10 9 3" xfId="11232"/>
    <cellStyle name="Normalny 10 9 4" xfId="11233"/>
    <cellStyle name="Normalny 11" xfId="11234"/>
    <cellStyle name="Normalny 11 10" xfId="11235"/>
    <cellStyle name="Normalny 11 10 2" xfId="11236"/>
    <cellStyle name="Normalny 11 10 2 2" xfId="11237"/>
    <cellStyle name="Normalny 11 10 2 3" xfId="11238"/>
    <cellStyle name="Normalny 11 10 3" xfId="11239"/>
    <cellStyle name="Normalny 11 10 4" xfId="11240"/>
    <cellStyle name="Normalny 11 11" xfId="11241"/>
    <cellStyle name="Normalny 11 11 2" xfId="11242"/>
    <cellStyle name="Normalny 11 11 2 2" xfId="11243"/>
    <cellStyle name="Normalny 11 11 2 3" xfId="11244"/>
    <cellStyle name="Normalny 11 11 3" xfId="11245"/>
    <cellStyle name="Normalny 11 11 4" xfId="11246"/>
    <cellStyle name="Normalny 11 12" xfId="11247"/>
    <cellStyle name="Normalny 11 12 2" xfId="11248"/>
    <cellStyle name="Normalny 11 12 2 2" xfId="11249"/>
    <cellStyle name="Normalny 11 12 2 3" xfId="11250"/>
    <cellStyle name="Normalny 11 12 3" xfId="11251"/>
    <cellStyle name="Normalny 11 12 4" xfId="11252"/>
    <cellStyle name="Normalny 11 13" xfId="11253"/>
    <cellStyle name="Normalny 11 13 2" xfId="11254"/>
    <cellStyle name="Normalny 11 13 2 2" xfId="11255"/>
    <cellStyle name="Normalny 11 13 2 3" xfId="11256"/>
    <cellStyle name="Normalny 11 13 3" xfId="11257"/>
    <cellStyle name="Normalny 11 13 4" xfId="11258"/>
    <cellStyle name="Normalny 11 14" xfId="11259"/>
    <cellStyle name="Normalny 11 14 2" xfId="11260"/>
    <cellStyle name="Normalny 11 14 2 2" xfId="11261"/>
    <cellStyle name="Normalny 11 14 2 3" xfId="11262"/>
    <cellStyle name="Normalny 11 14 3" xfId="11263"/>
    <cellStyle name="Normalny 11 14 4" xfId="11264"/>
    <cellStyle name="Normalny 11 15" xfId="11265"/>
    <cellStyle name="Normalny 11 15 2" xfId="11266"/>
    <cellStyle name="Normalny 11 15 2 2" xfId="11267"/>
    <cellStyle name="Normalny 11 15 2 3" xfId="11268"/>
    <cellStyle name="Normalny 11 15 3" xfId="11269"/>
    <cellStyle name="Normalny 11 15 4" xfId="11270"/>
    <cellStyle name="Normalny 11 16" xfId="11271"/>
    <cellStyle name="Normalny 11 16 2" xfId="11272"/>
    <cellStyle name="Normalny 11 16 2 2" xfId="11273"/>
    <cellStyle name="Normalny 11 16 2 3" xfId="11274"/>
    <cellStyle name="Normalny 11 16 3" xfId="11275"/>
    <cellStyle name="Normalny 11 16 4" xfId="11276"/>
    <cellStyle name="Normalny 11 17" xfId="11277"/>
    <cellStyle name="Normalny 11 17 2" xfId="11278"/>
    <cellStyle name="Normalny 11 17 2 2" xfId="11279"/>
    <cellStyle name="Normalny 11 17 2 3" xfId="11280"/>
    <cellStyle name="Normalny 11 17 3" xfId="11281"/>
    <cellStyle name="Normalny 11 17 4" xfId="11282"/>
    <cellStyle name="Normalny 11 18" xfId="11283"/>
    <cellStyle name="Normalny 11 18 2" xfId="11284"/>
    <cellStyle name="Normalny 11 18 2 2" xfId="11285"/>
    <cellStyle name="Normalny 11 18 2 3" xfId="11286"/>
    <cellStyle name="Normalny 11 18 3" xfId="11287"/>
    <cellStyle name="Normalny 11 18 4" xfId="11288"/>
    <cellStyle name="Normalny 11 19" xfId="11289"/>
    <cellStyle name="Normalny 11 2" xfId="11290"/>
    <cellStyle name="Normalny 11 2 2" xfId="11291"/>
    <cellStyle name="Normalny 11 2 3" xfId="11292"/>
    <cellStyle name="Normalny 11 2 4" xfId="11293"/>
    <cellStyle name="Normalny 11 2 4 2" xfId="11294"/>
    <cellStyle name="Normalny 11 2 4 3" xfId="11295"/>
    <cellStyle name="Normalny 11 2 5" xfId="11296"/>
    <cellStyle name="Normalny 11 2 6" xfId="11297"/>
    <cellStyle name="Normalny 11 20" xfId="11298"/>
    <cellStyle name="Normalny 11 21" xfId="11299"/>
    <cellStyle name="Normalny 11 21 2" xfId="11300"/>
    <cellStyle name="Normalny 11 21 3" xfId="11301"/>
    <cellStyle name="Normalny 11 22" xfId="11302"/>
    <cellStyle name="Normalny 11 23" xfId="11303"/>
    <cellStyle name="Normalny 11 3" xfId="11304"/>
    <cellStyle name="Normalny 11 3 2" xfId="11305"/>
    <cellStyle name="Normalny 11 3 3" xfId="11306"/>
    <cellStyle name="Normalny 11 3 4" xfId="11307"/>
    <cellStyle name="Normalny 11 3 4 2" xfId="11308"/>
    <cellStyle name="Normalny 11 3 4 3" xfId="11309"/>
    <cellStyle name="Normalny 11 3 5" xfId="11310"/>
    <cellStyle name="Normalny 11 3 6" xfId="11311"/>
    <cellStyle name="Normalny 11 4" xfId="11312"/>
    <cellStyle name="Normalny 11 4 2" xfId="11313"/>
    <cellStyle name="Normalny 11 4 2 2" xfId="11314"/>
    <cellStyle name="Normalny 11 4 2 3" xfId="11315"/>
    <cellStyle name="Normalny 11 4 3" xfId="11316"/>
    <cellStyle name="Normalny 11 4 4" xfId="11317"/>
    <cellStyle name="Normalny 11 5" xfId="11318"/>
    <cellStyle name="Normalny 11 5 2" xfId="11319"/>
    <cellStyle name="Normalny 11 5 2 2" xfId="11320"/>
    <cellStyle name="Normalny 11 5 2 3" xfId="11321"/>
    <cellStyle name="Normalny 11 5 3" xfId="11322"/>
    <cellStyle name="Normalny 11 5 4" xfId="11323"/>
    <cellStyle name="Normalny 11 6" xfId="11324"/>
    <cellStyle name="Normalny 11 6 2" xfId="11325"/>
    <cellStyle name="Normalny 11 6 2 2" xfId="11326"/>
    <cellStyle name="Normalny 11 6 2 3" xfId="11327"/>
    <cellStyle name="Normalny 11 6 3" xfId="11328"/>
    <cellStyle name="Normalny 11 6 4" xfId="11329"/>
    <cellStyle name="Normalny 11 7" xfId="11330"/>
    <cellStyle name="Normalny 11 7 2" xfId="11331"/>
    <cellStyle name="Normalny 11 7 2 2" xfId="11332"/>
    <cellStyle name="Normalny 11 7 2 3" xfId="11333"/>
    <cellStyle name="Normalny 11 7 3" xfId="11334"/>
    <cellStyle name="Normalny 11 7 4" xfId="11335"/>
    <cellStyle name="Normalny 11 8" xfId="11336"/>
    <cellStyle name="Normalny 11 8 2" xfId="11337"/>
    <cellStyle name="Normalny 11 8 2 2" xfId="11338"/>
    <cellStyle name="Normalny 11 8 2 3" xfId="11339"/>
    <cellStyle name="Normalny 11 8 3" xfId="11340"/>
    <cellStyle name="Normalny 11 8 4" xfId="11341"/>
    <cellStyle name="Normalny 11 9" xfId="11342"/>
    <cellStyle name="Normalny 11 9 2" xfId="11343"/>
    <cellStyle name="Normalny 11 9 2 2" xfId="11344"/>
    <cellStyle name="Normalny 11 9 2 3" xfId="11345"/>
    <cellStyle name="Normalny 11 9 3" xfId="11346"/>
    <cellStyle name="Normalny 11 9 4" xfId="11347"/>
    <cellStyle name="Normalny 12" xfId="11348"/>
    <cellStyle name="Normalny 12 10" xfId="11349"/>
    <cellStyle name="Normalny 12 10 2" xfId="11350"/>
    <cellStyle name="Normalny 12 10 2 2" xfId="11351"/>
    <cellStyle name="Normalny 12 10 2 3" xfId="11352"/>
    <cellStyle name="Normalny 12 10 3" xfId="11353"/>
    <cellStyle name="Normalny 12 10 4" xfId="11354"/>
    <cellStyle name="Normalny 12 11" xfId="11355"/>
    <cellStyle name="Normalny 12 11 2" xfId="11356"/>
    <cellStyle name="Normalny 12 11 2 2" xfId="11357"/>
    <cellStyle name="Normalny 12 11 2 3" xfId="11358"/>
    <cellStyle name="Normalny 12 11 3" xfId="11359"/>
    <cellStyle name="Normalny 12 11 4" xfId="11360"/>
    <cellStyle name="Normalny 12 12" xfId="11361"/>
    <cellStyle name="Normalny 12 12 2" xfId="11362"/>
    <cellStyle name="Normalny 12 12 2 2" xfId="11363"/>
    <cellStyle name="Normalny 12 12 2 3" xfId="11364"/>
    <cellStyle name="Normalny 12 12 3" xfId="11365"/>
    <cellStyle name="Normalny 12 12 4" xfId="11366"/>
    <cellStyle name="Normalny 12 13" xfId="11367"/>
    <cellStyle name="Normalny 12 13 2" xfId="11368"/>
    <cellStyle name="Normalny 12 13 2 2" xfId="11369"/>
    <cellStyle name="Normalny 12 13 2 3" xfId="11370"/>
    <cellStyle name="Normalny 12 13 3" xfId="11371"/>
    <cellStyle name="Normalny 12 13 4" xfId="11372"/>
    <cellStyle name="Normalny 12 14" xfId="11373"/>
    <cellStyle name="Normalny 12 14 2" xfId="11374"/>
    <cellStyle name="Normalny 12 14 2 2" xfId="11375"/>
    <cellStyle name="Normalny 12 14 2 3" xfId="11376"/>
    <cellStyle name="Normalny 12 14 3" xfId="11377"/>
    <cellStyle name="Normalny 12 14 4" xfId="11378"/>
    <cellStyle name="Normalny 12 15" xfId="11379"/>
    <cellStyle name="Normalny 12 15 2" xfId="11380"/>
    <cellStyle name="Normalny 12 15 2 2" xfId="11381"/>
    <cellStyle name="Normalny 12 15 2 3" xfId="11382"/>
    <cellStyle name="Normalny 12 15 3" xfId="11383"/>
    <cellStyle name="Normalny 12 15 4" xfId="11384"/>
    <cellStyle name="Normalny 12 16" xfId="11385"/>
    <cellStyle name="Normalny 12 16 2" xfId="11386"/>
    <cellStyle name="Normalny 12 16 2 2" xfId="11387"/>
    <cellStyle name="Normalny 12 16 2 3" xfId="11388"/>
    <cellStyle name="Normalny 12 16 3" xfId="11389"/>
    <cellStyle name="Normalny 12 16 4" xfId="11390"/>
    <cellStyle name="Normalny 12 17" xfId="11391"/>
    <cellStyle name="Normalny 12 17 2" xfId="11392"/>
    <cellStyle name="Normalny 12 17 2 2" xfId="11393"/>
    <cellStyle name="Normalny 12 17 2 3" xfId="11394"/>
    <cellStyle name="Normalny 12 17 3" xfId="11395"/>
    <cellStyle name="Normalny 12 17 4" xfId="11396"/>
    <cellStyle name="Normalny 12 18" xfId="11397"/>
    <cellStyle name="Normalny 12 18 2" xfId="11398"/>
    <cellStyle name="Normalny 12 18 2 2" xfId="11399"/>
    <cellStyle name="Normalny 12 18 2 3" xfId="11400"/>
    <cellStyle name="Normalny 12 18 3" xfId="11401"/>
    <cellStyle name="Normalny 12 18 4" xfId="11402"/>
    <cellStyle name="Normalny 12 19" xfId="11403"/>
    <cellStyle name="Normalny 12 19 2" xfId="11404"/>
    <cellStyle name="Normalny 12 19 2 2" xfId="11405"/>
    <cellStyle name="Normalny 12 19 2 3" xfId="11406"/>
    <cellStyle name="Normalny 12 19 3" xfId="11407"/>
    <cellStyle name="Normalny 12 19 4" xfId="11408"/>
    <cellStyle name="Normalny 12 2" xfId="11409"/>
    <cellStyle name="Normalny 12 2 2" xfId="11410"/>
    <cellStyle name="Normalny 12 2 3" xfId="11411"/>
    <cellStyle name="Normalny 12 2 4" xfId="11412"/>
    <cellStyle name="Normalny 12 2 4 2" xfId="11413"/>
    <cellStyle name="Normalny 12 2 4 3" xfId="11414"/>
    <cellStyle name="Normalny 12 2 5" xfId="11415"/>
    <cellStyle name="Normalny 12 2 6" xfId="11416"/>
    <cellStyle name="Normalny 12 20" xfId="11417"/>
    <cellStyle name="Normalny 12 20 2" xfId="11418"/>
    <cellStyle name="Normalny 12 20 2 2" xfId="11419"/>
    <cellStyle name="Normalny 12 20 2 3" xfId="11420"/>
    <cellStyle name="Normalny 12 20 3" xfId="11421"/>
    <cellStyle name="Normalny 12 20 4" xfId="11422"/>
    <cellStyle name="Normalny 12 21" xfId="11423"/>
    <cellStyle name="Normalny 12 21 2" xfId="11424"/>
    <cellStyle name="Normalny 12 21 2 2" xfId="11425"/>
    <cellStyle name="Normalny 12 21 2 3" xfId="11426"/>
    <cellStyle name="Normalny 12 21 3" xfId="11427"/>
    <cellStyle name="Normalny 12 21 4" xfId="11428"/>
    <cellStyle name="Normalny 12 22" xfId="11429"/>
    <cellStyle name="Normalny 12 23" xfId="11430"/>
    <cellStyle name="Normalny 12 24" xfId="11431"/>
    <cellStyle name="Normalny 12 24 2" xfId="11432"/>
    <cellStyle name="Normalny 12 24 3" xfId="11433"/>
    <cellStyle name="Normalny 12 25" xfId="11434"/>
    <cellStyle name="Normalny 12 26" xfId="11435"/>
    <cellStyle name="Normalny 12 3" xfId="11436"/>
    <cellStyle name="Normalny 12 3 2" xfId="11437"/>
    <cellStyle name="Normalny 12 3 3" xfId="11438"/>
    <cellStyle name="Normalny 12 3 4" xfId="11439"/>
    <cellStyle name="Normalny 12 3 4 2" xfId="11440"/>
    <cellStyle name="Normalny 12 3 4 3" xfId="11441"/>
    <cellStyle name="Normalny 12 3 5" xfId="11442"/>
    <cellStyle name="Normalny 12 3 6" xfId="11443"/>
    <cellStyle name="Normalny 12 4" xfId="11444"/>
    <cellStyle name="Normalny 12 4 2" xfId="11445"/>
    <cellStyle name="Normalny 12 4 2 2" xfId="11446"/>
    <cellStyle name="Normalny 12 4 2 3" xfId="11447"/>
    <cellStyle name="Normalny 12 4 3" xfId="11448"/>
    <cellStyle name="Normalny 12 4 4" xfId="11449"/>
    <cellStyle name="Normalny 12 5" xfId="11450"/>
    <cellStyle name="Normalny 12 5 2" xfId="11451"/>
    <cellStyle name="Normalny 12 5 2 2" xfId="11452"/>
    <cellStyle name="Normalny 12 5 2 3" xfId="11453"/>
    <cellStyle name="Normalny 12 5 3" xfId="11454"/>
    <cellStyle name="Normalny 12 5 4" xfId="11455"/>
    <cellStyle name="Normalny 12 6" xfId="11456"/>
    <cellStyle name="Normalny 12 6 2" xfId="11457"/>
    <cellStyle name="Normalny 12 6 2 2" xfId="11458"/>
    <cellStyle name="Normalny 12 6 2 3" xfId="11459"/>
    <cellStyle name="Normalny 12 6 3" xfId="11460"/>
    <cellStyle name="Normalny 12 6 4" xfId="11461"/>
    <cellStyle name="Normalny 12 7" xfId="11462"/>
    <cellStyle name="Normalny 12 7 2" xfId="11463"/>
    <cellStyle name="Normalny 12 7 2 2" xfId="11464"/>
    <cellStyle name="Normalny 12 7 2 3" xfId="11465"/>
    <cellStyle name="Normalny 12 7 3" xfId="11466"/>
    <cellStyle name="Normalny 12 7 4" xfId="11467"/>
    <cellStyle name="Normalny 12 8" xfId="11468"/>
    <cellStyle name="Normalny 12 8 2" xfId="11469"/>
    <cellStyle name="Normalny 12 8 2 2" xfId="11470"/>
    <cellStyle name="Normalny 12 8 2 3" xfId="11471"/>
    <cellStyle name="Normalny 12 8 3" xfId="11472"/>
    <cellStyle name="Normalny 12 8 4" xfId="11473"/>
    <cellStyle name="Normalny 12 9" xfId="11474"/>
    <cellStyle name="Normalny 12 9 2" xfId="11475"/>
    <cellStyle name="Normalny 12 9 2 2" xfId="11476"/>
    <cellStyle name="Normalny 12 9 2 3" xfId="11477"/>
    <cellStyle name="Normalny 12 9 3" xfId="11478"/>
    <cellStyle name="Normalny 12 9 4" xfId="11479"/>
    <cellStyle name="Normalny 13" xfId="11480"/>
    <cellStyle name="Normalny 13 10" xfId="11481"/>
    <cellStyle name="Normalny 13 10 2" xfId="11482"/>
    <cellStyle name="Normalny 13 10 2 2" xfId="11483"/>
    <cellStyle name="Normalny 13 10 2 3" xfId="11484"/>
    <cellStyle name="Normalny 13 10 3" xfId="11485"/>
    <cellStyle name="Normalny 13 10 4" xfId="11486"/>
    <cellStyle name="Normalny 13 11" xfId="11487"/>
    <cellStyle name="Normalny 13 11 2" xfId="11488"/>
    <cellStyle name="Normalny 13 11 2 2" xfId="11489"/>
    <cellStyle name="Normalny 13 11 2 3" xfId="11490"/>
    <cellStyle name="Normalny 13 11 3" xfId="11491"/>
    <cellStyle name="Normalny 13 11 4" xfId="11492"/>
    <cellStyle name="Normalny 13 12" xfId="11493"/>
    <cellStyle name="Normalny 13 12 2" xfId="11494"/>
    <cellStyle name="Normalny 13 12 2 2" xfId="11495"/>
    <cellStyle name="Normalny 13 12 2 3" xfId="11496"/>
    <cellStyle name="Normalny 13 12 3" xfId="11497"/>
    <cellStyle name="Normalny 13 12 4" xfId="11498"/>
    <cellStyle name="Normalny 13 13" xfId="11499"/>
    <cellStyle name="Normalny 13 13 2" xfId="11500"/>
    <cellStyle name="Normalny 13 13 2 2" xfId="11501"/>
    <cellStyle name="Normalny 13 13 2 3" xfId="11502"/>
    <cellStyle name="Normalny 13 13 3" xfId="11503"/>
    <cellStyle name="Normalny 13 13 4" xfId="11504"/>
    <cellStyle name="Normalny 13 14" xfId="11505"/>
    <cellStyle name="Normalny 13 14 2" xfId="11506"/>
    <cellStyle name="Normalny 13 14 2 2" xfId="11507"/>
    <cellStyle name="Normalny 13 14 2 3" xfId="11508"/>
    <cellStyle name="Normalny 13 14 3" xfId="11509"/>
    <cellStyle name="Normalny 13 14 4" xfId="11510"/>
    <cellStyle name="Normalny 13 15" xfId="11511"/>
    <cellStyle name="Normalny 13 15 2" xfId="11512"/>
    <cellStyle name="Normalny 13 15 2 2" xfId="11513"/>
    <cellStyle name="Normalny 13 15 2 3" xfId="11514"/>
    <cellStyle name="Normalny 13 15 3" xfId="11515"/>
    <cellStyle name="Normalny 13 15 4" xfId="11516"/>
    <cellStyle name="Normalny 13 16" xfId="11517"/>
    <cellStyle name="Normalny 13 16 2" xfId="11518"/>
    <cellStyle name="Normalny 13 16 2 2" xfId="11519"/>
    <cellStyle name="Normalny 13 16 2 3" xfId="11520"/>
    <cellStyle name="Normalny 13 16 3" xfId="11521"/>
    <cellStyle name="Normalny 13 16 4" xfId="11522"/>
    <cellStyle name="Normalny 13 17" xfId="11523"/>
    <cellStyle name="Normalny 13 17 2" xfId="11524"/>
    <cellStyle name="Normalny 13 17 2 2" xfId="11525"/>
    <cellStyle name="Normalny 13 17 2 3" xfId="11526"/>
    <cellStyle name="Normalny 13 17 3" xfId="11527"/>
    <cellStyle name="Normalny 13 17 4" xfId="11528"/>
    <cellStyle name="Normalny 13 18" xfId="11529"/>
    <cellStyle name="Normalny 13 18 2" xfId="11530"/>
    <cellStyle name="Normalny 13 18 2 2" xfId="11531"/>
    <cellStyle name="Normalny 13 18 2 3" xfId="11532"/>
    <cellStyle name="Normalny 13 18 3" xfId="11533"/>
    <cellStyle name="Normalny 13 18 4" xfId="11534"/>
    <cellStyle name="Normalny 13 19" xfId="11535"/>
    <cellStyle name="Normalny 13 19 2" xfId="11536"/>
    <cellStyle name="Normalny 13 19 2 2" xfId="11537"/>
    <cellStyle name="Normalny 13 19 2 3" xfId="11538"/>
    <cellStyle name="Normalny 13 19 3" xfId="11539"/>
    <cellStyle name="Normalny 13 19 4" xfId="11540"/>
    <cellStyle name="Normalny 13 2" xfId="11541"/>
    <cellStyle name="Normalny 13 2 2" xfId="11542"/>
    <cellStyle name="Normalny 13 2 3" xfId="11543"/>
    <cellStyle name="Normalny 13 2 4" xfId="11544"/>
    <cellStyle name="Normalny 13 2 4 2" xfId="11545"/>
    <cellStyle name="Normalny 13 2 4 3" xfId="11546"/>
    <cellStyle name="Normalny 13 2 5" xfId="11547"/>
    <cellStyle name="Normalny 13 2 6" xfId="11548"/>
    <cellStyle name="Normalny 13 20" xfId="11549"/>
    <cellStyle name="Normalny 13 20 2" xfId="11550"/>
    <cellStyle name="Normalny 13 20 2 2" xfId="11551"/>
    <cellStyle name="Normalny 13 20 2 3" xfId="11552"/>
    <cellStyle name="Normalny 13 20 3" xfId="11553"/>
    <cellStyle name="Normalny 13 20 4" xfId="11554"/>
    <cellStyle name="Normalny 13 21" xfId="11555"/>
    <cellStyle name="Normalny 13 21 2" xfId="11556"/>
    <cellStyle name="Normalny 13 21 2 2" xfId="11557"/>
    <cellStyle name="Normalny 13 21 2 3" xfId="11558"/>
    <cellStyle name="Normalny 13 21 3" xfId="11559"/>
    <cellStyle name="Normalny 13 21 4" xfId="11560"/>
    <cellStyle name="Normalny 13 22" xfId="11561"/>
    <cellStyle name="Normalny 13 23" xfId="11562"/>
    <cellStyle name="Normalny 13 24" xfId="11563"/>
    <cellStyle name="Normalny 13 24 2" xfId="11564"/>
    <cellStyle name="Normalny 13 24 3" xfId="11565"/>
    <cellStyle name="Normalny 13 25" xfId="11566"/>
    <cellStyle name="Normalny 13 26" xfId="11567"/>
    <cellStyle name="Normalny 13 3" xfId="11568"/>
    <cellStyle name="Normalny 13 3 2" xfId="11569"/>
    <cellStyle name="Normalny 13 3 3" xfId="11570"/>
    <cellStyle name="Normalny 13 3 4" xfId="11571"/>
    <cellStyle name="Normalny 13 3 4 2" xfId="11572"/>
    <cellStyle name="Normalny 13 3 4 3" xfId="11573"/>
    <cellStyle name="Normalny 13 3 5" xfId="11574"/>
    <cellStyle name="Normalny 13 3 6" xfId="11575"/>
    <cellStyle name="Normalny 13 4" xfId="11576"/>
    <cellStyle name="Normalny 13 4 2" xfId="11577"/>
    <cellStyle name="Normalny 13 4 3" xfId="11578"/>
    <cellStyle name="Normalny 13 4 4" xfId="11579"/>
    <cellStyle name="Normalny 13 4 4 2" xfId="11580"/>
    <cellStyle name="Normalny 13 4 4 3" xfId="11581"/>
    <cellStyle name="Normalny 13 4 5" xfId="11582"/>
    <cellStyle name="Normalny 13 4 6" xfId="11583"/>
    <cellStyle name="Normalny 13 5" xfId="11584"/>
    <cellStyle name="Normalny 13 5 2" xfId="11585"/>
    <cellStyle name="Normalny 13 5 3" xfId="11586"/>
    <cellStyle name="Normalny 13 5 4" xfId="11587"/>
    <cellStyle name="Normalny 13 5 4 2" xfId="11588"/>
    <cellStyle name="Normalny 13 5 4 3" xfId="11589"/>
    <cellStyle name="Normalny 13 5 5" xfId="11590"/>
    <cellStyle name="Normalny 13 5 6" xfId="11591"/>
    <cellStyle name="Normalny 13 6" xfId="11592"/>
    <cellStyle name="Normalny 13 6 2" xfId="11593"/>
    <cellStyle name="Normalny 13 6 2 2" xfId="11594"/>
    <cellStyle name="Normalny 13 6 2 3" xfId="11595"/>
    <cellStyle name="Normalny 13 6 3" xfId="11596"/>
    <cellStyle name="Normalny 13 6 4" xfId="11597"/>
    <cellStyle name="Normalny 13 7" xfId="11598"/>
    <cellStyle name="Normalny 13 7 2" xfId="11599"/>
    <cellStyle name="Normalny 13 7 2 2" xfId="11600"/>
    <cellStyle name="Normalny 13 7 2 3" xfId="11601"/>
    <cellStyle name="Normalny 13 7 3" xfId="11602"/>
    <cellStyle name="Normalny 13 7 4" xfId="11603"/>
    <cellStyle name="Normalny 13 8" xfId="11604"/>
    <cellStyle name="Normalny 13 8 2" xfId="11605"/>
    <cellStyle name="Normalny 13 8 2 2" xfId="11606"/>
    <cellStyle name="Normalny 13 8 2 3" xfId="11607"/>
    <cellStyle name="Normalny 13 8 3" xfId="11608"/>
    <cellStyle name="Normalny 13 8 4" xfId="11609"/>
    <cellStyle name="Normalny 13 9" xfId="11610"/>
    <cellStyle name="Normalny 13 9 2" xfId="11611"/>
    <cellStyle name="Normalny 13 9 2 2" xfId="11612"/>
    <cellStyle name="Normalny 13 9 2 3" xfId="11613"/>
    <cellStyle name="Normalny 13 9 3" xfId="11614"/>
    <cellStyle name="Normalny 13 9 4" xfId="11615"/>
    <cellStyle name="Normalny 14" xfId="11616"/>
    <cellStyle name="Normalny 14 10" xfId="11617"/>
    <cellStyle name="Normalny 14 10 2" xfId="11618"/>
    <cellStyle name="Normalny 14 10 2 2" xfId="11619"/>
    <cellStyle name="Normalny 14 10 2 3" xfId="11620"/>
    <cellStyle name="Normalny 14 10 3" xfId="11621"/>
    <cellStyle name="Normalny 14 10 4" xfId="11622"/>
    <cellStyle name="Normalny 14 11" xfId="11623"/>
    <cellStyle name="Normalny 14 11 2" xfId="11624"/>
    <cellStyle name="Normalny 14 11 2 2" xfId="11625"/>
    <cellStyle name="Normalny 14 11 2 3" xfId="11626"/>
    <cellStyle name="Normalny 14 11 3" xfId="11627"/>
    <cellStyle name="Normalny 14 11 4" xfId="11628"/>
    <cellStyle name="Normalny 14 12" xfId="11629"/>
    <cellStyle name="Normalny 14 13" xfId="11630"/>
    <cellStyle name="Normalny 14 14" xfId="11631"/>
    <cellStyle name="Normalny 14 14 2" xfId="11632"/>
    <cellStyle name="Normalny 14 14 3" xfId="11633"/>
    <cellStyle name="Normalny 14 15" xfId="11634"/>
    <cellStyle name="Normalny 14 16" xfId="11635"/>
    <cellStyle name="Normalny 14 2" xfId="11636"/>
    <cellStyle name="Normalny 14 2 2" xfId="11637"/>
    <cellStyle name="Normalny 14 2 2 2" xfId="11638"/>
    <cellStyle name="Normalny 14 2 2 3" xfId="11639"/>
    <cellStyle name="Normalny 14 2 3" xfId="11640"/>
    <cellStyle name="Normalny 14 2 4" xfId="11641"/>
    <cellStyle name="Normalny 14 3" xfId="11642"/>
    <cellStyle name="Normalny 14 3 2" xfId="11643"/>
    <cellStyle name="Normalny 14 3 2 2" xfId="11644"/>
    <cellStyle name="Normalny 14 3 2 3" xfId="11645"/>
    <cellStyle name="Normalny 14 3 3" xfId="11646"/>
    <cellStyle name="Normalny 14 3 4" xfId="11647"/>
    <cellStyle name="Normalny 14 4" xfId="11648"/>
    <cellStyle name="Normalny 14 4 2" xfId="11649"/>
    <cellStyle name="Normalny 14 4 2 2" xfId="11650"/>
    <cellStyle name="Normalny 14 4 2 3" xfId="11651"/>
    <cellStyle name="Normalny 14 4 3" xfId="11652"/>
    <cellStyle name="Normalny 14 4 4" xfId="11653"/>
    <cellStyle name="Normalny 14 5" xfId="11654"/>
    <cellStyle name="Normalny 14 5 2" xfId="11655"/>
    <cellStyle name="Normalny 14 5 2 2" xfId="11656"/>
    <cellStyle name="Normalny 14 5 2 3" xfId="11657"/>
    <cellStyle name="Normalny 14 5 3" xfId="11658"/>
    <cellStyle name="Normalny 14 5 4" xfId="11659"/>
    <cellStyle name="Normalny 14 6" xfId="11660"/>
    <cellStyle name="Normalny 14 6 2" xfId="11661"/>
    <cellStyle name="Normalny 14 6 2 2" xfId="11662"/>
    <cellStyle name="Normalny 14 6 2 3" xfId="11663"/>
    <cellStyle name="Normalny 14 6 3" xfId="11664"/>
    <cellStyle name="Normalny 14 6 4" xfId="11665"/>
    <cellStyle name="Normalny 14 7" xfId="11666"/>
    <cellStyle name="Normalny 14 7 2" xfId="11667"/>
    <cellStyle name="Normalny 14 7 2 2" xfId="11668"/>
    <cellStyle name="Normalny 14 7 2 3" xfId="11669"/>
    <cellStyle name="Normalny 14 7 3" xfId="11670"/>
    <cellStyle name="Normalny 14 7 4" xfId="11671"/>
    <cellStyle name="Normalny 14 8" xfId="11672"/>
    <cellStyle name="Normalny 14 8 2" xfId="11673"/>
    <cellStyle name="Normalny 14 8 2 2" xfId="11674"/>
    <cellStyle name="Normalny 14 8 2 3" xfId="11675"/>
    <cellStyle name="Normalny 14 8 3" xfId="11676"/>
    <cellStyle name="Normalny 14 8 4" xfId="11677"/>
    <cellStyle name="Normalny 14 9" xfId="11678"/>
    <cellStyle name="Normalny 14 9 2" xfId="11679"/>
    <cellStyle name="Normalny 14 9 2 2" xfId="11680"/>
    <cellStyle name="Normalny 14 9 2 3" xfId="11681"/>
    <cellStyle name="Normalny 14 9 3" xfId="11682"/>
    <cellStyle name="Normalny 14 9 4" xfId="11683"/>
    <cellStyle name="Normalny 15" xfId="11684"/>
    <cellStyle name="Normalny 15 10" xfId="11685"/>
    <cellStyle name="Normalny 15 10 2" xfId="11686"/>
    <cellStyle name="Normalny 15 10 2 2" xfId="11687"/>
    <cellStyle name="Normalny 15 10 2 3" xfId="11688"/>
    <cellStyle name="Normalny 15 10 3" xfId="11689"/>
    <cellStyle name="Normalny 15 10 4" xfId="11690"/>
    <cellStyle name="Normalny 15 11" xfId="11691"/>
    <cellStyle name="Normalny 15 11 2" xfId="11692"/>
    <cellStyle name="Normalny 15 11 2 2" xfId="11693"/>
    <cellStyle name="Normalny 15 11 2 3" xfId="11694"/>
    <cellStyle name="Normalny 15 11 3" xfId="11695"/>
    <cellStyle name="Normalny 15 11 4" xfId="11696"/>
    <cellStyle name="Normalny 15 12" xfId="11697"/>
    <cellStyle name="Normalny 15 13" xfId="11698"/>
    <cellStyle name="Normalny 15 14" xfId="11699"/>
    <cellStyle name="Normalny 15 14 2" xfId="11700"/>
    <cellStyle name="Normalny 15 14 3" xfId="11701"/>
    <cellStyle name="Normalny 15 15" xfId="11702"/>
    <cellStyle name="Normalny 15 16" xfId="11703"/>
    <cellStyle name="Normalny 15 2" xfId="11704"/>
    <cellStyle name="Normalny 15 2 2" xfId="11705"/>
    <cellStyle name="Normalny 15 2 2 2" xfId="11706"/>
    <cellStyle name="Normalny 15 2 2 3" xfId="11707"/>
    <cellStyle name="Normalny 15 2 3" xfId="11708"/>
    <cellStyle name="Normalny 15 2 4" xfId="11709"/>
    <cellStyle name="Normalny 15 3" xfId="11710"/>
    <cellStyle name="Normalny 15 3 2" xfId="11711"/>
    <cellStyle name="Normalny 15 3 2 2" xfId="11712"/>
    <cellStyle name="Normalny 15 3 2 3" xfId="11713"/>
    <cellStyle name="Normalny 15 3 3" xfId="11714"/>
    <cellStyle name="Normalny 15 3 4" xfId="11715"/>
    <cellStyle name="Normalny 15 4" xfId="11716"/>
    <cellStyle name="Normalny 15 4 2" xfId="11717"/>
    <cellStyle name="Normalny 15 4 2 2" xfId="11718"/>
    <cellStyle name="Normalny 15 4 2 3" xfId="11719"/>
    <cellStyle name="Normalny 15 4 3" xfId="11720"/>
    <cellStyle name="Normalny 15 4 4" xfId="11721"/>
    <cellStyle name="Normalny 15 5" xfId="11722"/>
    <cellStyle name="Normalny 15 5 2" xfId="11723"/>
    <cellStyle name="Normalny 15 5 2 2" xfId="11724"/>
    <cellStyle name="Normalny 15 5 2 3" xfId="11725"/>
    <cellStyle name="Normalny 15 5 3" xfId="11726"/>
    <cellStyle name="Normalny 15 5 4" xfId="11727"/>
    <cellStyle name="Normalny 15 6" xfId="11728"/>
    <cellStyle name="Normalny 15 6 2" xfId="11729"/>
    <cellStyle name="Normalny 15 6 2 2" xfId="11730"/>
    <cellStyle name="Normalny 15 6 2 3" xfId="11731"/>
    <cellStyle name="Normalny 15 6 3" xfId="11732"/>
    <cellStyle name="Normalny 15 6 4" xfId="11733"/>
    <cellStyle name="Normalny 15 7" xfId="11734"/>
    <cellStyle name="Normalny 15 7 2" xfId="11735"/>
    <cellStyle name="Normalny 15 7 2 2" xfId="11736"/>
    <cellStyle name="Normalny 15 7 2 3" xfId="11737"/>
    <cellStyle name="Normalny 15 7 3" xfId="11738"/>
    <cellStyle name="Normalny 15 7 4" xfId="11739"/>
    <cellStyle name="Normalny 15 8" xfId="11740"/>
    <cellStyle name="Normalny 15 8 2" xfId="11741"/>
    <cellStyle name="Normalny 15 8 2 2" xfId="11742"/>
    <cellStyle name="Normalny 15 8 2 3" xfId="11743"/>
    <cellStyle name="Normalny 15 8 3" xfId="11744"/>
    <cellStyle name="Normalny 15 8 4" xfId="11745"/>
    <cellStyle name="Normalny 15 9" xfId="11746"/>
    <cellStyle name="Normalny 15 9 2" xfId="11747"/>
    <cellStyle name="Normalny 15 9 2 2" xfId="11748"/>
    <cellStyle name="Normalny 15 9 2 3" xfId="11749"/>
    <cellStyle name="Normalny 15 9 3" xfId="11750"/>
    <cellStyle name="Normalny 15 9 4" xfId="11751"/>
    <cellStyle name="Normalny 16" xfId="11752"/>
    <cellStyle name="Normalny 16 2" xfId="11753"/>
    <cellStyle name="Normalny 16 3" xfId="11754"/>
    <cellStyle name="Normalny 16 4" xfId="11755"/>
    <cellStyle name="Normalny 16 4 2" xfId="11756"/>
    <cellStyle name="Normalny 16 4 3" xfId="11757"/>
    <cellStyle name="Normalny 16 5" xfId="11758"/>
    <cellStyle name="Normalny 16 6" xfId="11759"/>
    <cellStyle name="Normalny 17" xfId="11760"/>
    <cellStyle name="Normalny 17 2" xfId="11761"/>
    <cellStyle name="Normalny 17 3" xfId="11762"/>
    <cellStyle name="Normalny 17 4" xfId="11763"/>
    <cellStyle name="Normalny 17 4 2" xfId="11764"/>
    <cellStyle name="Normalny 17 4 3" xfId="11765"/>
    <cellStyle name="Normalny 17 5" xfId="11766"/>
    <cellStyle name="Normalny 17 6" xfId="11767"/>
    <cellStyle name="Normalny 18" xfId="11768"/>
    <cellStyle name="Normalny 18 2" xfId="11769"/>
    <cellStyle name="Normalny 18 3" xfId="11770"/>
    <cellStyle name="Normalny 18 4" xfId="11771"/>
    <cellStyle name="Normalny 18 4 2" xfId="11772"/>
    <cellStyle name="Normalny 18 4 3" xfId="11773"/>
    <cellStyle name="Normalny 18 5" xfId="11774"/>
    <cellStyle name="Normalny 18 6" xfId="11775"/>
    <cellStyle name="Normalny 19" xfId="11776"/>
    <cellStyle name="Normalny 19 2" xfId="11777"/>
    <cellStyle name="Normalny 19 3" xfId="11778"/>
    <cellStyle name="Normalny 19 4" xfId="11779"/>
    <cellStyle name="Normalny 19 4 2" xfId="11780"/>
    <cellStyle name="Normalny 19 4 3" xfId="11781"/>
    <cellStyle name="Normalny 19 5" xfId="11782"/>
    <cellStyle name="Normalny 19 6" xfId="11783"/>
    <cellStyle name="Normalny 2" xfId="11784"/>
    <cellStyle name="Normalny 2 10" xfId="11785"/>
    <cellStyle name="Normalny 2 10 2" xfId="11786"/>
    <cellStyle name="Normalny 2 10 3" xfId="11787"/>
    <cellStyle name="Normalny 2 10 4" xfId="11788"/>
    <cellStyle name="Normalny 2 10 4 2" xfId="11789"/>
    <cellStyle name="Normalny 2 10 4 3" xfId="11790"/>
    <cellStyle name="Normalny 2 10 5" xfId="11791"/>
    <cellStyle name="Normalny 2 10 5 2" xfId="11792"/>
    <cellStyle name="Normalny 2 10 5 3" xfId="11793"/>
    <cellStyle name="Normalny 2 10 6" xfId="11794"/>
    <cellStyle name="Normalny 2 10 7" xfId="11795"/>
    <cellStyle name="Normalny 2 100" xfId="11796"/>
    <cellStyle name="Normalny 2 101" xfId="11797"/>
    <cellStyle name="Normalny 2 102" xfId="11798"/>
    <cellStyle name="Normalny 2 103" xfId="11799"/>
    <cellStyle name="Normalny 2 104" xfId="11800"/>
    <cellStyle name="Normalny 2 105" xfId="11801"/>
    <cellStyle name="Normalny 2 106" xfId="11802"/>
    <cellStyle name="Normalny 2 107" xfId="11803"/>
    <cellStyle name="Normalny 2 108" xfId="11804"/>
    <cellStyle name="Normalny 2 109" xfId="11805"/>
    <cellStyle name="Normalny 2 11" xfId="11806"/>
    <cellStyle name="Normalny 2 11 2" xfId="11807"/>
    <cellStyle name="Normalny 2 11 3" xfId="11808"/>
    <cellStyle name="Normalny 2 11 4" xfId="11809"/>
    <cellStyle name="Normalny 2 11 5" xfId="11810"/>
    <cellStyle name="Normalny 2 11 6" xfId="11811"/>
    <cellStyle name="Normalny 2 11 7" xfId="11812"/>
    <cellStyle name="Normalny 2 110" xfId="11813"/>
    <cellStyle name="Normalny 2 12" xfId="11814"/>
    <cellStyle name="Normalny 2 12 2" xfId="11815"/>
    <cellStyle name="Normalny 2 12 3" xfId="11816"/>
    <cellStyle name="Normalny 2 12 4" xfId="11817"/>
    <cellStyle name="Normalny 2 12 5" xfId="11818"/>
    <cellStyle name="Normalny 2 12 6" xfId="11819"/>
    <cellStyle name="Normalny 2 12 7" xfId="11820"/>
    <cellStyle name="Normalny 2 13" xfId="11821"/>
    <cellStyle name="Normalny 2 13 2" xfId="11822"/>
    <cellStyle name="Normalny 2 13 3" xfId="11823"/>
    <cellStyle name="Normalny 2 13 4" xfId="11824"/>
    <cellStyle name="Normalny 2 13 5" xfId="11825"/>
    <cellStyle name="Normalny 2 13 6" xfId="11826"/>
    <cellStyle name="Normalny 2 13 7" xfId="11827"/>
    <cellStyle name="Normalny 2 14" xfId="11828"/>
    <cellStyle name="Normalny 2 14 2" xfId="11829"/>
    <cellStyle name="Normalny 2 14 2 2" xfId="11830"/>
    <cellStyle name="Normalny 2 14 2 2 2" xfId="11831"/>
    <cellStyle name="Normalny 2 14 2 2 3" xfId="11832"/>
    <cellStyle name="Normalny 2 14 2 2 4" xfId="11833"/>
    <cellStyle name="Normalny 2 14 2 3" xfId="11834"/>
    <cellStyle name="Normalny 2 14 2 3 2" xfId="11835"/>
    <cellStyle name="Normalny 2 14 2 3 3" xfId="11836"/>
    <cellStyle name="Normalny 2 14 2 3 4" xfId="11837"/>
    <cellStyle name="Normalny 2 14 3" xfId="11838"/>
    <cellStyle name="Normalny 2 14 3 2" xfId="11839"/>
    <cellStyle name="Normalny 2 14 3 2 2" xfId="11840"/>
    <cellStyle name="Normalny 2 14 3 2 3" xfId="11841"/>
    <cellStyle name="Normalny 2 14 3 2 4" xfId="11842"/>
    <cellStyle name="Normalny 2 14 3 3" xfId="11843"/>
    <cellStyle name="Normalny 2 14 3 3 2" xfId="11844"/>
    <cellStyle name="Normalny 2 14 3 3 3" xfId="11845"/>
    <cellStyle name="Normalny 2 14 3 3 4" xfId="11846"/>
    <cellStyle name="Normalny 2 14 4" xfId="11847"/>
    <cellStyle name="Normalny 2 14 5" xfId="11848"/>
    <cellStyle name="Normalny 2 14 6" xfId="11849"/>
    <cellStyle name="Normalny 2 14 7" xfId="11850"/>
    <cellStyle name="Normalny 2 15" xfId="11851"/>
    <cellStyle name="Normalny 2 15 2" xfId="11852"/>
    <cellStyle name="Normalny 2 15 2 2" xfId="11853"/>
    <cellStyle name="Normalny 2 15 2 2 2" xfId="11854"/>
    <cellStyle name="Normalny 2 15 2 2 3" xfId="11855"/>
    <cellStyle name="Normalny 2 15 2 2 4" xfId="11856"/>
    <cellStyle name="Normalny 2 15 2 3" xfId="11857"/>
    <cellStyle name="Normalny 2 15 2 3 2" xfId="11858"/>
    <cellStyle name="Normalny 2 15 2 3 3" xfId="11859"/>
    <cellStyle name="Normalny 2 15 2 3 4" xfId="11860"/>
    <cellStyle name="Normalny 2 15 3" xfId="11861"/>
    <cellStyle name="Normalny 2 15 3 2" xfId="11862"/>
    <cellStyle name="Normalny 2 15 3 2 2" xfId="11863"/>
    <cellStyle name="Normalny 2 15 3 2 3" xfId="11864"/>
    <cellStyle name="Normalny 2 15 3 2 4" xfId="11865"/>
    <cellStyle name="Normalny 2 15 3 3" xfId="11866"/>
    <cellStyle name="Normalny 2 15 3 3 2" xfId="11867"/>
    <cellStyle name="Normalny 2 15 3 3 3" xfId="11868"/>
    <cellStyle name="Normalny 2 15 3 3 4" xfId="11869"/>
    <cellStyle name="Normalny 2 15 4" xfId="11870"/>
    <cellStyle name="Normalny 2 15 5" xfId="11871"/>
    <cellStyle name="Normalny 2 15 6" xfId="11872"/>
    <cellStyle name="Normalny 2 15 7" xfId="11873"/>
    <cellStyle name="Normalny 2 16" xfId="11874"/>
    <cellStyle name="Normalny 2 16 2" xfId="11875"/>
    <cellStyle name="Normalny 2 16 3" xfId="11876"/>
    <cellStyle name="Normalny 2 16 4" xfId="11877"/>
    <cellStyle name="Normalny 2 16 5" xfId="11878"/>
    <cellStyle name="Normalny 2 16 6" xfId="11879"/>
    <cellStyle name="Normalny 2 16 7" xfId="11880"/>
    <cellStyle name="Normalny 2 17" xfId="11881"/>
    <cellStyle name="Normalny 2 17 2" xfId="11882"/>
    <cellStyle name="Normalny 2 17 3" xfId="11883"/>
    <cellStyle name="Normalny 2 17 4" xfId="11884"/>
    <cellStyle name="Normalny 2 17 4 2" xfId="11885"/>
    <cellStyle name="Normalny 2 17 4 3" xfId="11886"/>
    <cellStyle name="Normalny 2 17 4 4" xfId="11887"/>
    <cellStyle name="Normalny 2 17 5" xfId="11888"/>
    <cellStyle name="Normalny 2 17 5 2" xfId="11889"/>
    <cellStyle name="Normalny 2 17 5 3" xfId="11890"/>
    <cellStyle name="Normalny 2 17 5 4" xfId="11891"/>
    <cellStyle name="Normalny 2 17 6" xfId="11892"/>
    <cellStyle name="Normalny 2 17 7" xfId="11893"/>
    <cellStyle name="Normalny 2 18" xfId="11894"/>
    <cellStyle name="Normalny 2 18 2" xfId="11895"/>
    <cellStyle name="Normalny 2 18 3" xfId="11896"/>
    <cellStyle name="Normalny 2 18 4" xfId="11897"/>
    <cellStyle name="Normalny 2 18 4 2" xfId="11898"/>
    <cellStyle name="Normalny 2 18 4 3" xfId="11899"/>
    <cellStyle name="Normalny 2 18 4 4" xfId="11900"/>
    <cellStyle name="Normalny 2 18 5" xfId="11901"/>
    <cellStyle name="Normalny 2 18 5 2" xfId="11902"/>
    <cellStyle name="Normalny 2 18 5 3" xfId="11903"/>
    <cellStyle name="Normalny 2 18 5 4" xfId="11904"/>
    <cellStyle name="Normalny 2 18 6" xfId="11905"/>
    <cellStyle name="Normalny 2 18 7" xfId="11906"/>
    <cellStyle name="Normalny 2 19" xfId="11907"/>
    <cellStyle name="Normalny 2 19 2" xfId="11908"/>
    <cellStyle name="Normalny 2 19 3" xfId="11909"/>
    <cellStyle name="Normalny 2 19 4" xfId="11910"/>
    <cellStyle name="Normalny 2 19 5" xfId="11911"/>
    <cellStyle name="Normalny 2 19 6" xfId="11912"/>
    <cellStyle name="Normalny 2 19 7" xfId="11913"/>
    <cellStyle name="Normalny 2 2" xfId="11914"/>
    <cellStyle name="Normalny 2 2 10" xfId="11915"/>
    <cellStyle name="Normalny 2 2 10 2" xfId="11916"/>
    <cellStyle name="Normalny 2 2 10 2 2" xfId="11917"/>
    <cellStyle name="Normalny 2 2 10 2 2 2" xfId="11918"/>
    <cellStyle name="Normalny 2 2 10 2 2 3" xfId="11919"/>
    <cellStyle name="Normalny 2 2 10 2 3" xfId="11920"/>
    <cellStyle name="Normalny 2 2 10 2 4" xfId="11921"/>
    <cellStyle name="Normalny 2 2 10 3" xfId="11922"/>
    <cellStyle name="Normalny 2 2 10 3 2" xfId="11923"/>
    <cellStyle name="Normalny 2 2 10 3 2 2" xfId="11924"/>
    <cellStyle name="Normalny 2 2 10 3 2 3" xfId="11925"/>
    <cellStyle name="Normalny 2 2 10 3 3" xfId="11926"/>
    <cellStyle name="Normalny 2 2 10 3 4" xfId="11927"/>
    <cellStyle name="Normalny 2 2 10 4" xfId="11928"/>
    <cellStyle name="Normalny 2 2 10 4 2" xfId="11929"/>
    <cellStyle name="Normalny 2 2 10 4 3" xfId="11930"/>
    <cellStyle name="Normalny 2 2 10 5" xfId="11931"/>
    <cellStyle name="Normalny 2 2 10 6" xfId="11932"/>
    <cellStyle name="Normalny 2 2 11" xfId="11933"/>
    <cellStyle name="Normalny 2 2 11 2" xfId="11934"/>
    <cellStyle name="Normalny 2 2 11 2 2" xfId="11935"/>
    <cellStyle name="Normalny 2 2 11 2 2 2" xfId="11936"/>
    <cellStyle name="Normalny 2 2 11 2 2 3" xfId="11937"/>
    <cellStyle name="Normalny 2 2 11 2 3" xfId="11938"/>
    <cellStyle name="Normalny 2 2 11 2 4" xfId="11939"/>
    <cellStyle name="Normalny 2 2 11 3" xfId="11940"/>
    <cellStyle name="Normalny 2 2 11 3 2" xfId="11941"/>
    <cellStyle name="Normalny 2 2 11 3 2 2" xfId="11942"/>
    <cellStyle name="Normalny 2 2 11 3 2 3" xfId="11943"/>
    <cellStyle name="Normalny 2 2 11 3 3" xfId="11944"/>
    <cellStyle name="Normalny 2 2 11 3 4" xfId="11945"/>
    <cellStyle name="Normalny 2 2 11 4" xfId="11946"/>
    <cellStyle name="Normalny 2 2 11 4 2" xfId="11947"/>
    <cellStyle name="Normalny 2 2 11 4 3" xfId="11948"/>
    <cellStyle name="Normalny 2 2 11 5" xfId="11949"/>
    <cellStyle name="Normalny 2 2 11 6" xfId="11950"/>
    <cellStyle name="Normalny 2 2 12" xfId="11951"/>
    <cellStyle name="Normalny 2 2 12 2" xfId="11952"/>
    <cellStyle name="Normalny 2 2 12 2 2" xfId="11953"/>
    <cellStyle name="Normalny 2 2 12 2 3" xfId="11954"/>
    <cellStyle name="Normalny 2 2 12 3" xfId="11955"/>
    <cellStyle name="Normalny 2 2 12 4" xfId="11956"/>
    <cellStyle name="Normalny 2 2 13" xfId="11957"/>
    <cellStyle name="Normalny 2 2 13 2" xfId="11958"/>
    <cellStyle name="Normalny 2 2 13 2 2" xfId="11959"/>
    <cellStyle name="Normalny 2 2 13 2 3" xfId="11960"/>
    <cellStyle name="Normalny 2 2 13 3" xfId="11961"/>
    <cellStyle name="Normalny 2 2 13 4" xfId="11962"/>
    <cellStyle name="Normalny 2 2 14" xfId="11963"/>
    <cellStyle name="Normalny 2 2 14 2" xfId="11964"/>
    <cellStyle name="Normalny 2 2 14 2 2" xfId="11965"/>
    <cellStyle name="Normalny 2 2 14 2 3" xfId="11966"/>
    <cellStyle name="Normalny 2 2 14 3" xfId="11967"/>
    <cellStyle name="Normalny 2 2 14 4" xfId="11968"/>
    <cellStyle name="Normalny 2 2 15" xfId="11969"/>
    <cellStyle name="Normalny 2 2 15 2" xfId="11970"/>
    <cellStyle name="Normalny 2 2 15 2 2" xfId="11971"/>
    <cellStyle name="Normalny 2 2 15 2 3" xfId="11972"/>
    <cellStyle name="Normalny 2 2 15 3" xfId="11973"/>
    <cellStyle name="Normalny 2 2 15 4" xfId="11974"/>
    <cellStyle name="Normalny 2 2 16" xfId="11975"/>
    <cellStyle name="Normalny 2 2 16 2" xfId="11976"/>
    <cellStyle name="Normalny 2 2 16 2 2" xfId="11977"/>
    <cellStyle name="Normalny 2 2 16 2 3" xfId="11978"/>
    <cellStyle name="Normalny 2 2 16 3" xfId="11979"/>
    <cellStyle name="Normalny 2 2 16 4" xfId="11980"/>
    <cellStyle name="Normalny 2 2 17" xfId="11981"/>
    <cellStyle name="Normalny 2 2 17 2" xfId="11982"/>
    <cellStyle name="Normalny 2 2 17 2 2" xfId="11983"/>
    <cellStyle name="Normalny 2 2 17 2 3" xfId="11984"/>
    <cellStyle name="Normalny 2 2 17 3" xfId="11985"/>
    <cellStyle name="Normalny 2 2 17 4" xfId="11986"/>
    <cellStyle name="Normalny 2 2 18" xfId="11987"/>
    <cellStyle name="Normalny 2 2 19" xfId="11988"/>
    <cellStyle name="Normalny 2 2 2" xfId="11989"/>
    <cellStyle name="Normalny 2 2 2 10" xfId="11990"/>
    <cellStyle name="Normalny 2 2 2 11" xfId="11991"/>
    <cellStyle name="Normalny 2 2 2 12" xfId="11992"/>
    <cellStyle name="Normalny 2 2 2 13" xfId="11993"/>
    <cellStyle name="Normalny 2 2 2 14" xfId="11994"/>
    <cellStyle name="Normalny 2 2 2 15" xfId="11995"/>
    <cellStyle name="Normalny 2 2 2 16" xfId="11996"/>
    <cellStyle name="Normalny 2 2 2 17" xfId="11997"/>
    <cellStyle name="Normalny 2 2 2 18" xfId="11998"/>
    <cellStyle name="Normalny 2 2 2 19" xfId="11999"/>
    <cellStyle name="Normalny 2 2 2 2" xfId="12000"/>
    <cellStyle name="Normalny 2 2 2 2 10" xfId="12001"/>
    <cellStyle name="Normalny 2 2 2 2 11" xfId="12002"/>
    <cellStyle name="Normalny 2 2 2 2 12" xfId="12003"/>
    <cellStyle name="Normalny 2 2 2 2 13" xfId="12004"/>
    <cellStyle name="Normalny 2 2 2 2 14" xfId="12005"/>
    <cellStyle name="Normalny 2 2 2 2 15" xfId="12006"/>
    <cellStyle name="Normalny 2 2 2 2 16" xfId="12007"/>
    <cellStyle name="Normalny 2 2 2 2 17" xfId="12008"/>
    <cellStyle name="Normalny 2 2 2 2 18" xfId="12009"/>
    <cellStyle name="Normalny 2 2 2 2 19" xfId="12010"/>
    <cellStyle name="Normalny 2 2 2 2 2" xfId="12011"/>
    <cellStyle name="Normalny 2 2 2 2 2 10" xfId="12012"/>
    <cellStyle name="Normalny 2 2 2 2 2 11" xfId="12013"/>
    <cellStyle name="Normalny 2 2 2 2 2 12" xfId="12014"/>
    <cellStyle name="Normalny 2 2 2 2 2 13" xfId="12015"/>
    <cellStyle name="Normalny 2 2 2 2 2 14" xfId="12016"/>
    <cellStyle name="Normalny 2 2 2 2 2 15" xfId="12017"/>
    <cellStyle name="Normalny 2 2 2 2 2 16" xfId="12018"/>
    <cellStyle name="Normalny 2 2 2 2 2 17" xfId="12019"/>
    <cellStyle name="Normalny 2 2 2 2 2 18" xfId="12020"/>
    <cellStyle name="Normalny 2 2 2 2 2 19" xfId="12021"/>
    <cellStyle name="Normalny 2 2 2 2 2 2" xfId="12022"/>
    <cellStyle name="Normalny 2 2 2 2 2 2 10" xfId="12023"/>
    <cellStyle name="Normalny 2 2 2 2 2 2 11" xfId="12024"/>
    <cellStyle name="Normalny 2 2 2 2 2 2 12" xfId="12025"/>
    <cellStyle name="Normalny 2 2 2 2 2 2 13" xfId="12026"/>
    <cellStyle name="Normalny 2 2 2 2 2 2 14" xfId="12027"/>
    <cellStyle name="Normalny 2 2 2 2 2 2 15" xfId="12028"/>
    <cellStyle name="Normalny 2 2 2 2 2 2 16" xfId="12029"/>
    <cellStyle name="Normalny 2 2 2 2 2 2 17" xfId="12030"/>
    <cellStyle name="Normalny 2 2 2 2 2 2 18" xfId="12031"/>
    <cellStyle name="Normalny 2 2 2 2 2 2 19" xfId="12032"/>
    <cellStyle name="Normalny 2 2 2 2 2 2 2" xfId="12033"/>
    <cellStyle name="Normalny 2 2 2 2 2 2 2 2" xfId="12034"/>
    <cellStyle name="Normalny 2 2 2 2 2 2 2 3" xfId="12035"/>
    <cellStyle name="Normalny 2 2 2 2 2 2 20" xfId="12036"/>
    <cellStyle name="Normalny 2 2 2 2 2 2 3" xfId="12037"/>
    <cellStyle name="Normalny 2 2 2 2 2 2 4" xfId="12038"/>
    <cellStyle name="Normalny 2 2 2 2 2 2 5" xfId="12039"/>
    <cellStyle name="Normalny 2 2 2 2 2 2 6" xfId="12040"/>
    <cellStyle name="Normalny 2 2 2 2 2 2 7" xfId="12041"/>
    <cellStyle name="Normalny 2 2 2 2 2 2 8" xfId="12042"/>
    <cellStyle name="Normalny 2 2 2 2 2 2 9" xfId="12043"/>
    <cellStyle name="Normalny 2 2 2 2 2 20" xfId="12044"/>
    <cellStyle name="Normalny 2 2 2 2 2 21" xfId="12045"/>
    <cellStyle name="Normalny 2 2 2 2 2 22" xfId="12046"/>
    <cellStyle name="Normalny 2 2 2 2 2 3" xfId="12047"/>
    <cellStyle name="Normalny 2 2 2 2 2 4" xfId="12048"/>
    <cellStyle name="Normalny 2 2 2 2 2 4 2" xfId="12049"/>
    <cellStyle name="Normalny 2 2 2 2 2 4 3" xfId="12050"/>
    <cellStyle name="Normalny 2 2 2 2 2 5" xfId="12051"/>
    <cellStyle name="Normalny 2 2 2 2 2 5 2" xfId="12052"/>
    <cellStyle name="Normalny 2 2 2 2 2 5 3" xfId="12053"/>
    <cellStyle name="Normalny 2 2 2 2 2 6" xfId="12054"/>
    <cellStyle name="Normalny 2 2 2 2 2 7" xfId="12055"/>
    <cellStyle name="Normalny 2 2 2 2 2 8" xfId="12056"/>
    <cellStyle name="Normalny 2 2 2 2 2 9" xfId="12057"/>
    <cellStyle name="Normalny 2 2 2 2 20" xfId="12058"/>
    <cellStyle name="Normalny 2 2 2 2 21" xfId="12059"/>
    <cellStyle name="Normalny 2 2 2 2 22" xfId="12060"/>
    <cellStyle name="Normalny 2 2 2 2 23" xfId="12061"/>
    <cellStyle name="Normalny 2 2 2 2 24" xfId="12062"/>
    <cellStyle name="Normalny 2 2 2 2 3" xfId="12063"/>
    <cellStyle name="Normalny 2 2 2 2 3 2" xfId="12064"/>
    <cellStyle name="Normalny 2 2 2 2 3 3" xfId="12065"/>
    <cellStyle name="Normalny 2 2 2 2 3 4" xfId="12066"/>
    <cellStyle name="Normalny 2 2 2 2 3 4 2" xfId="12067"/>
    <cellStyle name="Normalny 2 2 2 2 3 4 3" xfId="12068"/>
    <cellStyle name="Normalny 2 2 2 2 3 5" xfId="12069"/>
    <cellStyle name="Normalny 2 2 2 2 3 6" xfId="12070"/>
    <cellStyle name="Normalny 2 2 2 2 4" xfId="12071"/>
    <cellStyle name="Normalny 2 2 2 2 4 2" xfId="12072"/>
    <cellStyle name="Normalny 2 2 2 2 4 3" xfId="12073"/>
    <cellStyle name="Normalny 2 2 2 2 4 4" xfId="12074"/>
    <cellStyle name="Normalny 2 2 2 2 4 5" xfId="12075"/>
    <cellStyle name="Normalny 2 2 2 2 5" xfId="12076"/>
    <cellStyle name="Normalny 2 2 2 2 6" xfId="12077"/>
    <cellStyle name="Normalny 2 2 2 2 6 2" xfId="12078"/>
    <cellStyle name="Normalny 2 2 2 2 6 3" xfId="12079"/>
    <cellStyle name="Normalny 2 2 2 2 7" xfId="12080"/>
    <cellStyle name="Normalny 2 2 2 2 7 2" xfId="12081"/>
    <cellStyle name="Normalny 2 2 2 2 7 3" xfId="12082"/>
    <cellStyle name="Normalny 2 2 2 2 8" xfId="12083"/>
    <cellStyle name="Normalny 2 2 2 2 9" xfId="12084"/>
    <cellStyle name="Normalny 2 2 2 20" xfId="12085"/>
    <cellStyle name="Normalny 2 2 2 21" xfId="12086"/>
    <cellStyle name="Normalny 2 2 2 22" xfId="12087"/>
    <cellStyle name="Normalny 2 2 2 23" xfId="12088"/>
    <cellStyle name="Normalny 2 2 2 24" xfId="12089"/>
    <cellStyle name="Normalny 2 2 2 25" xfId="12090"/>
    <cellStyle name="Normalny 2 2 2 26" xfId="12091"/>
    <cellStyle name="Normalny 2 2 2 3" xfId="12092"/>
    <cellStyle name="Normalny 2 2 2 4" xfId="12093"/>
    <cellStyle name="Normalny 2 2 2 5" xfId="12094"/>
    <cellStyle name="Normalny 2 2 2 5 2" xfId="12095"/>
    <cellStyle name="Normalny 2 2 2 5 3" xfId="12096"/>
    <cellStyle name="Normalny 2 2 2 6" xfId="12097"/>
    <cellStyle name="Normalny 2 2 2 6 2" xfId="12098"/>
    <cellStyle name="Normalny 2 2 2 6 3" xfId="12099"/>
    <cellStyle name="Normalny 2 2 2 7" xfId="12100"/>
    <cellStyle name="Normalny 2 2 2 7 2" xfId="12101"/>
    <cellStyle name="Normalny 2 2 2 7 3" xfId="12102"/>
    <cellStyle name="Normalny 2 2 2 8" xfId="12103"/>
    <cellStyle name="Normalny 2 2 2 9" xfId="12104"/>
    <cellStyle name="Normalny 2 2 2 9 2" xfId="12105"/>
    <cellStyle name="Normalny 2 2 2 9 3" xfId="12106"/>
    <cellStyle name="Normalny 2 2 20" xfId="12107"/>
    <cellStyle name="Normalny 2 2 20 2" xfId="12108"/>
    <cellStyle name="Normalny 2 2 20 3" xfId="12109"/>
    <cellStyle name="Normalny 2 2 21" xfId="12110"/>
    <cellStyle name="Normalny 2 2 22" xfId="12111"/>
    <cellStyle name="Normalny 2 2 23" xfId="12112"/>
    <cellStyle name="Normalny 2 2 24" xfId="12113"/>
    <cellStyle name="Normalny 2 2 25" xfId="12114"/>
    <cellStyle name="Normalny 2 2 26" xfId="12115"/>
    <cellStyle name="Normalny 2 2 27" xfId="12116"/>
    <cellStyle name="Normalny 2 2 28" xfId="12117"/>
    <cellStyle name="Normalny 2 2 29" xfId="12118"/>
    <cellStyle name="Normalny 2 2 3" xfId="12119"/>
    <cellStyle name="Normalny 2 2 3 2" xfId="12120"/>
    <cellStyle name="Normalny 2 2 3 2 2" xfId="12121"/>
    <cellStyle name="Normalny 2 2 3 2 2 2" xfId="12122"/>
    <cellStyle name="Normalny 2 2 3 2 2 3" xfId="12123"/>
    <cellStyle name="Normalny 2 2 3 2 3" xfId="12124"/>
    <cellStyle name="Normalny 2 2 3 2 4" xfId="12125"/>
    <cellStyle name="Normalny 2 2 3 3" xfId="12126"/>
    <cellStyle name="Normalny 2 2 3 3 2" xfId="12127"/>
    <cellStyle name="Normalny 2 2 3 3 2 2" xfId="12128"/>
    <cellStyle name="Normalny 2 2 3 3 2 3" xfId="12129"/>
    <cellStyle name="Normalny 2 2 3 3 3" xfId="12130"/>
    <cellStyle name="Normalny 2 2 3 3 4" xfId="12131"/>
    <cellStyle name="Normalny 2 2 3 4" xfId="12132"/>
    <cellStyle name="Normalny 2 2 3 5" xfId="12133"/>
    <cellStyle name="Normalny 2 2 3 6" xfId="12134"/>
    <cellStyle name="Normalny 2 2 3 6 2" xfId="12135"/>
    <cellStyle name="Normalny 2 2 3 6 3" xfId="12136"/>
    <cellStyle name="Normalny 2 2 3 7" xfId="12137"/>
    <cellStyle name="Normalny 2 2 3 8" xfId="12138"/>
    <cellStyle name="Normalny 2 2 30" xfId="12139"/>
    <cellStyle name="Normalny 2 2 31" xfId="12140"/>
    <cellStyle name="Normalny 2 2 32" xfId="12141"/>
    <cellStyle name="Normalny 2 2 33" xfId="12142"/>
    <cellStyle name="Normalny 2 2 34" xfId="12143"/>
    <cellStyle name="Normalny 2 2 35" xfId="12144"/>
    <cellStyle name="Normalny 2 2 36" xfId="12145"/>
    <cellStyle name="Normalny 2 2 37" xfId="12146"/>
    <cellStyle name="Normalny 2 2 4" xfId="12147"/>
    <cellStyle name="Normalny 2 2 4 2" xfId="12148"/>
    <cellStyle name="Normalny 2 2 4 2 2" xfId="12149"/>
    <cellStyle name="Normalny 2 2 4 2 2 2" xfId="12150"/>
    <cellStyle name="Normalny 2 2 4 2 2 3" xfId="12151"/>
    <cellStyle name="Normalny 2 2 4 2 3" xfId="12152"/>
    <cellStyle name="Normalny 2 2 4 2 4" xfId="12153"/>
    <cellStyle name="Normalny 2 2 4 3" xfId="12154"/>
    <cellStyle name="Normalny 2 2 4 3 2" xfId="12155"/>
    <cellStyle name="Normalny 2 2 4 3 2 2" xfId="12156"/>
    <cellStyle name="Normalny 2 2 4 3 2 3" xfId="12157"/>
    <cellStyle name="Normalny 2 2 4 3 3" xfId="12158"/>
    <cellStyle name="Normalny 2 2 4 3 4" xfId="12159"/>
    <cellStyle name="Normalny 2 2 4 4" xfId="12160"/>
    <cellStyle name="Normalny 2 2 4 4 2" xfId="12161"/>
    <cellStyle name="Normalny 2 2 4 4 3" xfId="12162"/>
    <cellStyle name="Normalny 2 2 4 5" xfId="12163"/>
    <cellStyle name="Normalny 2 2 4 5 2" xfId="12164"/>
    <cellStyle name="Normalny 2 2 4 5 3" xfId="12165"/>
    <cellStyle name="Normalny 2 2 4 6" xfId="12166"/>
    <cellStyle name="Normalny 2 2 4 7" xfId="12167"/>
    <cellStyle name="Normalny 2 2 5" xfId="12168"/>
    <cellStyle name="Normalny 2 2 5 2" xfId="12169"/>
    <cellStyle name="Normalny 2 2 5 2 2" xfId="12170"/>
    <cellStyle name="Normalny 2 2 5 2 2 2" xfId="12171"/>
    <cellStyle name="Normalny 2 2 5 2 2 3" xfId="12172"/>
    <cellStyle name="Normalny 2 2 5 2 3" xfId="12173"/>
    <cellStyle name="Normalny 2 2 5 2 4" xfId="12174"/>
    <cellStyle name="Normalny 2 2 5 3" xfId="12175"/>
    <cellStyle name="Normalny 2 2 5 3 2" xfId="12176"/>
    <cellStyle name="Normalny 2 2 5 3 2 2" xfId="12177"/>
    <cellStyle name="Normalny 2 2 5 3 2 3" xfId="12178"/>
    <cellStyle name="Normalny 2 2 5 3 3" xfId="12179"/>
    <cellStyle name="Normalny 2 2 5 3 4" xfId="12180"/>
    <cellStyle name="Normalny 2 2 5 4" xfId="12181"/>
    <cellStyle name="Normalny 2 2 5 4 2" xfId="12182"/>
    <cellStyle name="Normalny 2 2 5 4 3" xfId="12183"/>
    <cellStyle name="Normalny 2 2 5 5" xfId="12184"/>
    <cellStyle name="Normalny 2 2 5 5 2" xfId="12185"/>
    <cellStyle name="Normalny 2 2 5 5 3" xfId="12186"/>
    <cellStyle name="Normalny 2 2 5 6" xfId="12187"/>
    <cellStyle name="Normalny 2 2 5 7" xfId="12188"/>
    <cellStyle name="Normalny 2 2 6" xfId="12189"/>
    <cellStyle name="Normalny 2 2 6 2" xfId="12190"/>
    <cellStyle name="Normalny 2 2 6 2 2" xfId="12191"/>
    <cellStyle name="Normalny 2 2 6 2 2 2" xfId="12192"/>
    <cellStyle name="Normalny 2 2 6 2 2 3" xfId="12193"/>
    <cellStyle name="Normalny 2 2 6 2 3" xfId="12194"/>
    <cellStyle name="Normalny 2 2 6 2 4" xfId="12195"/>
    <cellStyle name="Normalny 2 2 6 3" xfId="12196"/>
    <cellStyle name="Normalny 2 2 6 3 2" xfId="12197"/>
    <cellStyle name="Normalny 2 2 6 3 2 2" xfId="12198"/>
    <cellStyle name="Normalny 2 2 6 3 2 3" xfId="12199"/>
    <cellStyle name="Normalny 2 2 6 3 3" xfId="12200"/>
    <cellStyle name="Normalny 2 2 6 3 4" xfId="12201"/>
    <cellStyle name="Normalny 2 2 6 4" xfId="12202"/>
    <cellStyle name="Normalny 2 2 6 4 2" xfId="12203"/>
    <cellStyle name="Normalny 2 2 6 4 3" xfId="12204"/>
    <cellStyle name="Normalny 2 2 6 5" xfId="12205"/>
    <cellStyle name="Normalny 2 2 6 6" xfId="12206"/>
    <cellStyle name="Normalny 2 2 7" xfId="12207"/>
    <cellStyle name="Normalny 2 2 7 2" xfId="12208"/>
    <cellStyle name="Normalny 2 2 7 2 2" xfId="12209"/>
    <cellStyle name="Normalny 2 2 7 2 2 2" xfId="12210"/>
    <cellStyle name="Normalny 2 2 7 2 2 3" xfId="12211"/>
    <cellStyle name="Normalny 2 2 7 2 3" xfId="12212"/>
    <cellStyle name="Normalny 2 2 7 2 4" xfId="12213"/>
    <cellStyle name="Normalny 2 2 7 3" xfId="12214"/>
    <cellStyle name="Normalny 2 2 7 3 2" xfId="12215"/>
    <cellStyle name="Normalny 2 2 7 3 2 2" xfId="12216"/>
    <cellStyle name="Normalny 2 2 7 3 2 3" xfId="12217"/>
    <cellStyle name="Normalny 2 2 7 3 3" xfId="12218"/>
    <cellStyle name="Normalny 2 2 7 3 4" xfId="12219"/>
    <cellStyle name="Normalny 2 2 7 4" xfId="12220"/>
    <cellStyle name="Normalny 2 2 7 4 2" xfId="12221"/>
    <cellStyle name="Normalny 2 2 7 4 3" xfId="12222"/>
    <cellStyle name="Normalny 2 2 7 5" xfId="12223"/>
    <cellStyle name="Normalny 2 2 7 6" xfId="12224"/>
    <cellStyle name="Normalny 2 2 8" xfId="12225"/>
    <cellStyle name="Normalny 2 2 8 2" xfId="12226"/>
    <cellStyle name="Normalny 2 2 8 2 2" xfId="12227"/>
    <cellStyle name="Normalny 2 2 8 2 2 2" xfId="12228"/>
    <cellStyle name="Normalny 2 2 8 2 2 3" xfId="12229"/>
    <cellStyle name="Normalny 2 2 8 2 3" xfId="12230"/>
    <cellStyle name="Normalny 2 2 8 2 4" xfId="12231"/>
    <cellStyle name="Normalny 2 2 8 3" xfId="12232"/>
    <cellStyle name="Normalny 2 2 8 3 2" xfId="12233"/>
    <cellStyle name="Normalny 2 2 8 3 2 2" xfId="12234"/>
    <cellStyle name="Normalny 2 2 8 3 2 3" xfId="12235"/>
    <cellStyle name="Normalny 2 2 8 3 3" xfId="12236"/>
    <cellStyle name="Normalny 2 2 8 3 4" xfId="12237"/>
    <cellStyle name="Normalny 2 2 8 4" xfId="12238"/>
    <cellStyle name="Normalny 2 2 8 4 2" xfId="12239"/>
    <cellStyle name="Normalny 2 2 8 4 3" xfId="12240"/>
    <cellStyle name="Normalny 2 2 8 5" xfId="12241"/>
    <cellStyle name="Normalny 2 2 8 6" xfId="12242"/>
    <cellStyle name="Normalny 2 2 9" xfId="12243"/>
    <cellStyle name="Normalny 2 2 9 2" xfId="12244"/>
    <cellStyle name="Normalny 2 2 9 2 2" xfId="12245"/>
    <cellStyle name="Normalny 2 2 9 2 2 2" xfId="12246"/>
    <cellStyle name="Normalny 2 2 9 2 2 3" xfId="12247"/>
    <cellStyle name="Normalny 2 2 9 2 3" xfId="12248"/>
    <cellStyle name="Normalny 2 2 9 2 4" xfId="12249"/>
    <cellStyle name="Normalny 2 2 9 3" xfId="12250"/>
    <cellStyle name="Normalny 2 2 9 3 2" xfId="12251"/>
    <cellStyle name="Normalny 2 2 9 3 2 2" xfId="12252"/>
    <cellStyle name="Normalny 2 2 9 3 2 3" xfId="12253"/>
    <cellStyle name="Normalny 2 2 9 3 3" xfId="12254"/>
    <cellStyle name="Normalny 2 2 9 3 4" xfId="12255"/>
    <cellStyle name="Normalny 2 2 9 4" xfId="12256"/>
    <cellStyle name="Normalny 2 2 9 4 2" xfId="12257"/>
    <cellStyle name="Normalny 2 2 9 4 3" xfId="12258"/>
    <cellStyle name="Normalny 2 2 9 5" xfId="12259"/>
    <cellStyle name="Normalny 2 2 9 6" xfId="12260"/>
    <cellStyle name="Normalny 2 20" xfId="12261"/>
    <cellStyle name="Normalny 2 20 2" xfId="12262"/>
    <cellStyle name="Normalny 2 20 3" xfId="12263"/>
    <cellStyle name="Normalny 2 20 4" xfId="12264"/>
    <cellStyle name="Normalny 2 20 5" xfId="12265"/>
    <cellStyle name="Normalny 2 21" xfId="12266"/>
    <cellStyle name="Normalny 2 21 2" xfId="12267"/>
    <cellStyle name="Normalny 2 21 3" xfId="12268"/>
    <cellStyle name="Normalny 2 21 4" xfId="12269"/>
    <cellStyle name="Normalny 2 21 5" xfId="12270"/>
    <cellStyle name="Normalny 2 22" xfId="12271"/>
    <cellStyle name="Normalny 2 22 2" xfId="12272"/>
    <cellStyle name="Normalny 2 22 3" xfId="12273"/>
    <cellStyle name="Normalny 2 22 4" xfId="12274"/>
    <cellStyle name="Normalny 2 22 5" xfId="12275"/>
    <cellStyle name="Normalny 2 23" xfId="12276"/>
    <cellStyle name="Normalny 2 23 2" xfId="12277"/>
    <cellStyle name="Normalny 2 23 3" xfId="12278"/>
    <cellStyle name="Normalny 2 23 4" xfId="12279"/>
    <cellStyle name="Normalny 2 23 5" xfId="12280"/>
    <cellStyle name="Normalny 2 24" xfId="12281"/>
    <cellStyle name="Normalny 2 24 2" xfId="12282"/>
    <cellStyle name="Normalny 2 24 3" xfId="12283"/>
    <cellStyle name="Normalny 2 24 4" xfId="12284"/>
    <cellStyle name="Normalny 2 24 5" xfId="12285"/>
    <cellStyle name="Normalny 2 25" xfId="12286"/>
    <cellStyle name="Normalny 2 25 2" xfId="12287"/>
    <cellStyle name="Normalny 2 25 3" xfId="12288"/>
    <cellStyle name="Normalny 2 25 4" xfId="12289"/>
    <cellStyle name="Normalny 2 25 5" xfId="12290"/>
    <cellStyle name="Normalny 2 26" xfId="12291"/>
    <cellStyle name="Normalny 2 26 2" xfId="12292"/>
    <cellStyle name="Normalny 2 26 3" xfId="12293"/>
    <cellStyle name="Normalny 2 26 4" xfId="12294"/>
    <cellStyle name="Normalny 2 26 5" xfId="12295"/>
    <cellStyle name="Normalny 2 27" xfId="12296"/>
    <cellStyle name="Normalny 2 27 2" xfId="12297"/>
    <cellStyle name="Normalny 2 27 3" xfId="12298"/>
    <cellStyle name="Normalny 2 27 4" xfId="12299"/>
    <cellStyle name="Normalny 2 27 5" xfId="12300"/>
    <cellStyle name="Normalny 2 28" xfId="12301"/>
    <cellStyle name="Normalny 2 28 2" xfId="12302"/>
    <cellStyle name="Normalny 2 28 3" xfId="12303"/>
    <cellStyle name="Normalny 2 28 4" xfId="12304"/>
    <cellStyle name="Normalny 2 28 5" xfId="12305"/>
    <cellStyle name="Normalny 2 29" xfId="12306"/>
    <cellStyle name="Normalny 2 29 2" xfId="12307"/>
    <cellStyle name="Normalny 2 29 3" xfId="12308"/>
    <cellStyle name="Normalny 2 29 4" xfId="12309"/>
    <cellStyle name="Normalny 2 29 5" xfId="12310"/>
    <cellStyle name="Normalny 2 3" xfId="12311"/>
    <cellStyle name="Normalny 2 3 10" xfId="12312"/>
    <cellStyle name="Normalny 2 3 10 2" xfId="12313"/>
    <cellStyle name="Normalny 2 3 10 2 2" xfId="12314"/>
    <cellStyle name="Normalny 2 3 10 2 3" xfId="12315"/>
    <cellStyle name="Normalny 2 3 10 3" xfId="12316"/>
    <cellStyle name="Normalny 2 3 10 4" xfId="12317"/>
    <cellStyle name="Normalny 2 3 11" xfId="12318"/>
    <cellStyle name="Normalny 2 3 11 2" xfId="12319"/>
    <cellStyle name="Normalny 2 3 11 2 2" xfId="12320"/>
    <cellStyle name="Normalny 2 3 11 2 3" xfId="12321"/>
    <cellStyle name="Normalny 2 3 11 3" xfId="12322"/>
    <cellStyle name="Normalny 2 3 11 4" xfId="12323"/>
    <cellStyle name="Normalny 2 3 12" xfId="12324"/>
    <cellStyle name="Normalny 2 3 12 2" xfId="12325"/>
    <cellStyle name="Normalny 2 3 12 2 2" xfId="12326"/>
    <cellStyle name="Normalny 2 3 12 2 3" xfId="12327"/>
    <cellStyle name="Normalny 2 3 12 3" xfId="12328"/>
    <cellStyle name="Normalny 2 3 12 4" xfId="12329"/>
    <cellStyle name="Normalny 2 3 13" xfId="12330"/>
    <cellStyle name="Normalny 2 3 14" xfId="12331"/>
    <cellStyle name="Normalny 2 3 15" xfId="12332"/>
    <cellStyle name="Normalny 2 3 16" xfId="12333"/>
    <cellStyle name="Normalny 2 3 2" xfId="12334"/>
    <cellStyle name="Normalny 2 3 2 10" xfId="12335"/>
    <cellStyle name="Normalny 2 3 2 10 2" xfId="12336"/>
    <cellStyle name="Normalny 2 3 2 10 3" xfId="12337"/>
    <cellStyle name="Normalny 2 3 2 11" xfId="12338"/>
    <cellStyle name="Normalny 2 3 2 12" xfId="12339"/>
    <cellStyle name="Normalny 2 3 2 2" xfId="12340"/>
    <cellStyle name="Normalny 2 3 2 2 2" xfId="12341"/>
    <cellStyle name="Normalny 2 3 2 2 2 2" xfId="12342"/>
    <cellStyle name="Normalny 2 3 2 2 2 3" xfId="12343"/>
    <cellStyle name="Normalny 2 3 2 2 2 4" xfId="12344"/>
    <cellStyle name="Normalny 2 3 2 2 2 4 2" xfId="12345"/>
    <cellStyle name="Normalny 2 3 2 2 2 4 3" xfId="12346"/>
    <cellStyle name="Normalny 2 3 2 2 2 5" xfId="12347"/>
    <cellStyle name="Normalny 2 3 2 2 2 6" xfId="12348"/>
    <cellStyle name="Normalny 2 3 2 2 3" xfId="12349"/>
    <cellStyle name="Normalny 2 3 2 2 3 2" xfId="12350"/>
    <cellStyle name="Normalny 2 3 2 2 3 3" xfId="12351"/>
    <cellStyle name="Normalny 2 3 2 2 3 4" xfId="12352"/>
    <cellStyle name="Normalny 2 3 2 2 3 4 2" xfId="12353"/>
    <cellStyle name="Normalny 2 3 2 2 3 4 3" xfId="12354"/>
    <cellStyle name="Normalny 2 3 2 2 3 5" xfId="12355"/>
    <cellStyle name="Normalny 2 3 2 2 3 6" xfId="12356"/>
    <cellStyle name="Normalny 2 3 2 2 4" xfId="12357"/>
    <cellStyle name="Normalny 2 3 2 2 4 2" xfId="12358"/>
    <cellStyle name="Normalny 2 3 2 2 4 3" xfId="12359"/>
    <cellStyle name="Normalny 2 3 2 2 5" xfId="12360"/>
    <cellStyle name="Normalny 2 3 2 2 6" xfId="12361"/>
    <cellStyle name="Normalny 2 3 2 3" xfId="12362"/>
    <cellStyle name="Normalny 2 3 2 4" xfId="12363"/>
    <cellStyle name="Normalny 2 3 2 5" xfId="12364"/>
    <cellStyle name="Normalny 2 3 2 6" xfId="12365"/>
    <cellStyle name="Normalny 2 3 2 7" xfId="12366"/>
    <cellStyle name="Normalny 2 3 2 8" xfId="12367"/>
    <cellStyle name="Normalny 2 3 2 9" xfId="12368"/>
    <cellStyle name="Normalny 2 3 3" xfId="12369"/>
    <cellStyle name="Normalny 2 3 3 2" xfId="12370"/>
    <cellStyle name="Normalny 2 3 3 2 2" xfId="12371"/>
    <cellStyle name="Normalny 2 3 3 2 3" xfId="12372"/>
    <cellStyle name="Normalny 2 3 3 2 4" xfId="12373"/>
    <cellStyle name="Normalny 2 3 3 2 4 2" xfId="12374"/>
    <cellStyle name="Normalny 2 3 3 2 4 3" xfId="12375"/>
    <cellStyle name="Normalny 2 3 3 2 5" xfId="12376"/>
    <cellStyle name="Normalny 2 3 3 2 6" xfId="12377"/>
    <cellStyle name="Normalny 2 3 3 3" xfId="12378"/>
    <cellStyle name="Normalny 2 3 3 3 2" xfId="12379"/>
    <cellStyle name="Normalny 2 3 3 3 3" xfId="12380"/>
    <cellStyle name="Normalny 2 3 3 3 4" xfId="12381"/>
    <cellStyle name="Normalny 2 3 3 3 4 2" xfId="12382"/>
    <cellStyle name="Normalny 2 3 3 3 4 3" xfId="12383"/>
    <cellStyle name="Normalny 2 3 3 3 5" xfId="12384"/>
    <cellStyle name="Normalny 2 3 3 3 6" xfId="12385"/>
    <cellStyle name="Normalny 2 3 3 4" xfId="12386"/>
    <cellStyle name="Normalny 2 3 3 5" xfId="12387"/>
    <cellStyle name="Normalny 2 3 3 6" xfId="12388"/>
    <cellStyle name="Normalny 2 3 3 6 2" xfId="12389"/>
    <cellStyle name="Normalny 2 3 3 6 3" xfId="12390"/>
    <cellStyle name="Normalny 2 3 3 7" xfId="12391"/>
    <cellStyle name="Normalny 2 3 3 8" xfId="12392"/>
    <cellStyle name="Normalny 2 3 4" xfId="12393"/>
    <cellStyle name="Normalny 2 3 4 2" xfId="12394"/>
    <cellStyle name="Normalny 2 3 4 2 2" xfId="12395"/>
    <cellStyle name="Normalny 2 3 4 2 2 2" xfId="12396"/>
    <cellStyle name="Normalny 2 3 4 2 2 3" xfId="12397"/>
    <cellStyle name="Normalny 2 3 4 2 3" xfId="12398"/>
    <cellStyle name="Normalny 2 3 4 2 4" xfId="12399"/>
    <cellStyle name="Normalny 2 3 4 3" xfId="12400"/>
    <cellStyle name="Normalny 2 3 4 3 2" xfId="12401"/>
    <cellStyle name="Normalny 2 3 4 3 2 2" xfId="12402"/>
    <cellStyle name="Normalny 2 3 4 3 2 3" xfId="12403"/>
    <cellStyle name="Normalny 2 3 4 3 3" xfId="12404"/>
    <cellStyle name="Normalny 2 3 4 3 4" xfId="12405"/>
    <cellStyle name="Normalny 2 3 4 4" xfId="12406"/>
    <cellStyle name="Normalny 2 3 4 5" xfId="12407"/>
    <cellStyle name="Normalny 2 3 4 6" xfId="12408"/>
    <cellStyle name="Normalny 2 3 4 6 2" xfId="12409"/>
    <cellStyle name="Normalny 2 3 4 6 3" xfId="12410"/>
    <cellStyle name="Normalny 2 3 4 7" xfId="12411"/>
    <cellStyle name="Normalny 2 3 4 8" xfId="12412"/>
    <cellStyle name="Normalny 2 3 5" xfId="12413"/>
    <cellStyle name="Normalny 2 3 5 2" xfId="12414"/>
    <cellStyle name="Normalny 2 3 5 2 2" xfId="12415"/>
    <cellStyle name="Normalny 2 3 5 2 2 2" xfId="12416"/>
    <cellStyle name="Normalny 2 3 5 2 2 3" xfId="12417"/>
    <cellStyle name="Normalny 2 3 5 2 3" xfId="12418"/>
    <cellStyle name="Normalny 2 3 5 2 4" xfId="12419"/>
    <cellStyle name="Normalny 2 3 5 3" xfId="12420"/>
    <cellStyle name="Normalny 2 3 5 3 2" xfId="12421"/>
    <cellStyle name="Normalny 2 3 5 3 2 2" xfId="12422"/>
    <cellStyle name="Normalny 2 3 5 3 2 3" xfId="12423"/>
    <cellStyle name="Normalny 2 3 5 3 3" xfId="12424"/>
    <cellStyle name="Normalny 2 3 5 3 4" xfId="12425"/>
    <cellStyle name="Normalny 2 3 5 4" xfId="12426"/>
    <cellStyle name="Normalny 2 3 5 5" xfId="12427"/>
    <cellStyle name="Normalny 2 3 5 6" xfId="12428"/>
    <cellStyle name="Normalny 2 3 5 6 2" xfId="12429"/>
    <cellStyle name="Normalny 2 3 5 6 3" xfId="12430"/>
    <cellStyle name="Normalny 2 3 5 7" xfId="12431"/>
    <cellStyle name="Normalny 2 3 5 8" xfId="12432"/>
    <cellStyle name="Normalny 2 3 6" xfId="12433"/>
    <cellStyle name="Normalny 2 3 6 2" xfId="12434"/>
    <cellStyle name="Normalny 2 3 6 2 2" xfId="12435"/>
    <cellStyle name="Normalny 2 3 6 2 2 2" xfId="12436"/>
    <cellStyle name="Normalny 2 3 6 2 2 3" xfId="12437"/>
    <cellStyle name="Normalny 2 3 6 2 3" xfId="12438"/>
    <cellStyle name="Normalny 2 3 6 2 4" xfId="12439"/>
    <cellStyle name="Normalny 2 3 6 3" xfId="12440"/>
    <cellStyle name="Normalny 2 3 6 3 2" xfId="12441"/>
    <cellStyle name="Normalny 2 3 6 3 2 2" xfId="12442"/>
    <cellStyle name="Normalny 2 3 6 3 2 3" xfId="12443"/>
    <cellStyle name="Normalny 2 3 6 3 3" xfId="12444"/>
    <cellStyle name="Normalny 2 3 6 3 4" xfId="12445"/>
    <cellStyle name="Normalny 2 3 6 4" xfId="12446"/>
    <cellStyle name="Normalny 2 3 6 5" xfId="12447"/>
    <cellStyle name="Normalny 2 3 6 6" xfId="12448"/>
    <cellStyle name="Normalny 2 3 6 6 2" xfId="12449"/>
    <cellStyle name="Normalny 2 3 6 6 3" xfId="12450"/>
    <cellStyle name="Normalny 2 3 6 7" xfId="12451"/>
    <cellStyle name="Normalny 2 3 6 8" xfId="12452"/>
    <cellStyle name="Normalny 2 3 7" xfId="12453"/>
    <cellStyle name="Normalny 2 3 7 2" xfId="12454"/>
    <cellStyle name="Normalny 2 3 7 2 2" xfId="12455"/>
    <cellStyle name="Normalny 2 3 7 2 2 2" xfId="12456"/>
    <cellStyle name="Normalny 2 3 7 2 2 3" xfId="12457"/>
    <cellStyle name="Normalny 2 3 7 2 3" xfId="12458"/>
    <cellStyle name="Normalny 2 3 7 2 4" xfId="12459"/>
    <cellStyle name="Normalny 2 3 7 3" xfId="12460"/>
    <cellStyle name="Normalny 2 3 7 3 2" xfId="12461"/>
    <cellStyle name="Normalny 2 3 7 3 2 2" xfId="12462"/>
    <cellStyle name="Normalny 2 3 7 3 2 3" xfId="12463"/>
    <cellStyle name="Normalny 2 3 7 3 3" xfId="12464"/>
    <cellStyle name="Normalny 2 3 7 3 4" xfId="12465"/>
    <cellStyle name="Normalny 2 3 7 4" xfId="12466"/>
    <cellStyle name="Normalny 2 3 7 4 2" xfId="12467"/>
    <cellStyle name="Normalny 2 3 7 4 3" xfId="12468"/>
    <cellStyle name="Normalny 2 3 7 5" xfId="12469"/>
    <cellStyle name="Normalny 2 3 7 6" xfId="12470"/>
    <cellStyle name="Normalny 2 3 8" xfId="12471"/>
    <cellStyle name="Normalny 2 3 8 2" xfId="12472"/>
    <cellStyle name="Normalny 2 3 8 2 2" xfId="12473"/>
    <cellStyle name="Normalny 2 3 8 2 3" xfId="12474"/>
    <cellStyle name="Normalny 2 3 8 3" xfId="12475"/>
    <cellStyle name="Normalny 2 3 8 4" xfId="12476"/>
    <cellStyle name="Normalny 2 3 9" xfId="12477"/>
    <cellStyle name="Normalny 2 3 9 2" xfId="12478"/>
    <cellStyle name="Normalny 2 3 9 2 2" xfId="12479"/>
    <cellStyle name="Normalny 2 3 9 2 3" xfId="12480"/>
    <cellStyle name="Normalny 2 3 9 3" xfId="12481"/>
    <cellStyle name="Normalny 2 3 9 4" xfId="12482"/>
    <cellStyle name="Normalny 2 30" xfId="12483"/>
    <cellStyle name="Normalny 2 30 2" xfId="12484"/>
    <cellStyle name="Normalny 2 30 3" xfId="12485"/>
    <cellStyle name="Normalny 2 30 4" xfId="12486"/>
    <cellStyle name="Normalny 2 30 5" xfId="12487"/>
    <cellStyle name="Normalny 2 31" xfId="12488"/>
    <cellStyle name="Normalny 2 31 2" xfId="12489"/>
    <cellStyle name="Normalny 2 31 3" xfId="12490"/>
    <cellStyle name="Normalny 2 31 4" xfId="12491"/>
    <cellStyle name="Normalny 2 31 5" xfId="12492"/>
    <cellStyle name="Normalny 2 32" xfId="12493"/>
    <cellStyle name="Normalny 2 32 2" xfId="12494"/>
    <cellStyle name="Normalny 2 32 3" xfId="12495"/>
    <cellStyle name="Normalny 2 32 4" xfId="12496"/>
    <cellStyle name="Normalny 2 32 5" xfId="12497"/>
    <cellStyle name="Normalny 2 33" xfId="12498"/>
    <cellStyle name="Normalny 2 33 2" xfId="12499"/>
    <cellStyle name="Normalny 2 33 3" xfId="12500"/>
    <cellStyle name="Normalny 2 33 4" xfId="12501"/>
    <cellStyle name="Normalny 2 33 5" xfId="12502"/>
    <cellStyle name="Normalny 2 34" xfId="12503"/>
    <cellStyle name="Normalny 2 34 2" xfId="12504"/>
    <cellStyle name="Normalny 2 34 3" xfId="12505"/>
    <cellStyle name="Normalny 2 34 4" xfId="12506"/>
    <cellStyle name="Normalny 2 34 5" xfId="12507"/>
    <cellStyle name="Normalny 2 35" xfId="12508"/>
    <cellStyle name="Normalny 2 35 2" xfId="12509"/>
    <cellStyle name="Normalny 2 35 3" xfId="12510"/>
    <cellStyle name="Normalny 2 35 4" xfId="12511"/>
    <cellStyle name="Normalny 2 35 5" xfId="12512"/>
    <cellStyle name="Normalny 2 36" xfId="12513"/>
    <cellStyle name="Normalny 2 36 2" xfId="12514"/>
    <cellStyle name="Normalny 2 36 3" xfId="12515"/>
    <cellStyle name="Normalny 2 36 4" xfId="12516"/>
    <cellStyle name="Normalny 2 36 5" xfId="12517"/>
    <cellStyle name="Normalny 2 37" xfId="12518"/>
    <cellStyle name="Normalny 2 37 2" xfId="12519"/>
    <cellStyle name="Normalny 2 37 3" xfId="12520"/>
    <cellStyle name="Normalny 2 37 4" xfId="12521"/>
    <cellStyle name="Normalny 2 37 5" xfId="12522"/>
    <cellStyle name="Normalny 2 38" xfId="12523"/>
    <cellStyle name="Normalny 2 38 2" xfId="12524"/>
    <cellStyle name="Normalny 2 38 3" xfId="12525"/>
    <cellStyle name="Normalny 2 38 4" xfId="12526"/>
    <cellStyle name="Normalny 2 38 5" xfId="12527"/>
    <cellStyle name="Normalny 2 39" xfId="12528"/>
    <cellStyle name="Normalny 2 39 2" xfId="12529"/>
    <cellStyle name="Normalny 2 39 3" xfId="12530"/>
    <cellStyle name="Normalny 2 39 4" xfId="12531"/>
    <cellStyle name="Normalny 2 39 5" xfId="12532"/>
    <cellStyle name="Normalny 2 4" xfId="12533"/>
    <cellStyle name="Normalny 2 4 2" xfId="12534"/>
    <cellStyle name="Normalny 2 4 2 2" xfId="12535"/>
    <cellStyle name="Normalny 2 4 2 2 2" xfId="12536"/>
    <cellStyle name="Normalny 2 4 2 2 2 2" xfId="12537"/>
    <cellStyle name="Normalny 2 4 2 2 2 3" xfId="12538"/>
    <cellStyle name="Normalny 2 4 2 2 2 4" xfId="12539"/>
    <cellStyle name="Normalny 2 4 2 2 2 5" xfId="12540"/>
    <cellStyle name="Normalny 2 4 2 2 3" xfId="12541"/>
    <cellStyle name="Normalny 2 4 2 2 4" xfId="12542"/>
    <cellStyle name="Normalny 2 4 2 2 5" xfId="12543"/>
    <cellStyle name="Normalny 2 4 2 2 6" xfId="12544"/>
    <cellStyle name="Normalny 2 4 2 2 6 2" xfId="12545"/>
    <cellStyle name="Normalny 2 4 2 2 6 3" xfId="12546"/>
    <cellStyle name="Normalny 2 4 2 3" xfId="12547"/>
    <cellStyle name="Normalny 2 4 2 4" xfId="12548"/>
    <cellStyle name="Normalny 2 4 2 4 2" xfId="12549"/>
    <cellStyle name="Normalny 2 4 2 4 2 2" xfId="12550"/>
    <cellStyle name="Normalny 2 4 2 4 2 3" xfId="12551"/>
    <cellStyle name="Normalny 2 4 2 4 3" xfId="12552"/>
    <cellStyle name="Normalny 2 4 2 4 3 2" xfId="12553"/>
    <cellStyle name="Normalny 2 4 2 4 3 3" xfId="12554"/>
    <cellStyle name="Normalny 2 4 2 5" xfId="12555"/>
    <cellStyle name="Normalny 2 4 2 5 2" xfId="12556"/>
    <cellStyle name="Normalny 2 4 2 5 3" xfId="12557"/>
    <cellStyle name="Normalny 2 4 2 6" xfId="12558"/>
    <cellStyle name="Normalny 2 4 2 6 2" xfId="12559"/>
    <cellStyle name="Normalny 2 4 2 6 3" xfId="12560"/>
    <cellStyle name="Normalny 2 4 2 7" xfId="12561"/>
    <cellStyle name="Normalny 2 4 2 8" xfId="12562"/>
    <cellStyle name="Normalny 2 4 2 9" xfId="12563"/>
    <cellStyle name="Normalny 2 4 3" xfId="12564"/>
    <cellStyle name="Normalny 2 4 3 2" xfId="12565"/>
    <cellStyle name="Normalny 2 4 3 3" xfId="12566"/>
    <cellStyle name="Normalny 2 4 3 4" xfId="12567"/>
    <cellStyle name="Normalny 2 4 3 4 2" xfId="12568"/>
    <cellStyle name="Normalny 2 4 3 4 3" xfId="12569"/>
    <cellStyle name="Normalny 2 4 3 5" xfId="12570"/>
    <cellStyle name="Normalny 2 4 3 6" xfId="12571"/>
    <cellStyle name="Normalny 2 4 4" xfId="12572"/>
    <cellStyle name="Normalny 2 4 5" xfId="12573"/>
    <cellStyle name="Normalny 2 4 6" xfId="12574"/>
    <cellStyle name="Normalny 2 4 7" xfId="12575"/>
    <cellStyle name="Normalny 2 4 8" xfId="12576"/>
    <cellStyle name="Normalny 2 4 9" xfId="12577"/>
    <cellStyle name="Normalny 2 40" xfId="12578"/>
    <cellStyle name="Normalny 2 40 2" xfId="12579"/>
    <cellStyle name="Normalny 2 40 3" xfId="12580"/>
    <cellStyle name="Normalny 2 40 4" xfId="12581"/>
    <cellStyle name="Normalny 2 40 5" xfId="12582"/>
    <cellStyle name="Normalny 2 41" xfId="12583"/>
    <cellStyle name="Normalny 2 41 2" xfId="12584"/>
    <cellStyle name="Normalny 2 41 3" xfId="12585"/>
    <cellStyle name="Normalny 2 41 4" xfId="12586"/>
    <cellStyle name="Normalny 2 41 5" xfId="12587"/>
    <cellStyle name="Normalny 2 42" xfId="12588"/>
    <cellStyle name="Normalny 2 42 2" xfId="12589"/>
    <cellStyle name="Normalny 2 42 3" xfId="12590"/>
    <cellStyle name="Normalny 2 42 4" xfId="12591"/>
    <cellStyle name="Normalny 2 42 5" xfId="12592"/>
    <cellStyle name="Normalny 2 43" xfId="12593"/>
    <cellStyle name="Normalny 2 44" xfId="12594"/>
    <cellStyle name="Normalny 2 45" xfId="12595"/>
    <cellStyle name="Normalny 2 46" xfId="12596"/>
    <cellStyle name="Normalny 2 47" xfId="12597"/>
    <cellStyle name="Normalny 2 48" xfId="12598"/>
    <cellStyle name="Normalny 2 49" xfId="12599"/>
    <cellStyle name="Normalny 2 5" xfId="12600"/>
    <cellStyle name="Normalny 2 5 2" xfId="12601"/>
    <cellStyle name="Normalny 2 5 3" xfId="12602"/>
    <cellStyle name="Normalny 2 5 4" xfId="12603"/>
    <cellStyle name="Normalny 2 5 5" xfId="12604"/>
    <cellStyle name="Normalny 2 5 6" xfId="12605"/>
    <cellStyle name="Normalny 2 5 7" xfId="12606"/>
    <cellStyle name="Normalny 2 5 8" xfId="12607"/>
    <cellStyle name="Normalny 2 50" xfId="12608"/>
    <cellStyle name="Normalny 2 51" xfId="12609"/>
    <cellStyle name="Normalny 2 52" xfId="12610"/>
    <cellStyle name="Normalny 2 53" xfId="12611"/>
    <cellStyle name="Normalny 2 54" xfId="12612"/>
    <cellStyle name="Normalny 2 55" xfId="12613"/>
    <cellStyle name="Normalny 2 56" xfId="12614"/>
    <cellStyle name="Normalny 2 57" xfId="12615"/>
    <cellStyle name="Normalny 2 58" xfId="12616"/>
    <cellStyle name="Normalny 2 58 2" xfId="12617"/>
    <cellStyle name="Normalny 2 58 3" xfId="12618"/>
    <cellStyle name="Normalny 2 58 4" xfId="12619"/>
    <cellStyle name="Normalny 2 59" xfId="12620"/>
    <cellStyle name="Normalny 2 6" xfId="12621"/>
    <cellStyle name="Normalny 2 6 2" xfId="12622"/>
    <cellStyle name="Normalny 2 6 2 2" xfId="12623"/>
    <cellStyle name="Normalny 2 6 2 2 2" xfId="12624"/>
    <cellStyle name="Normalny 2 6 2 2 3" xfId="12625"/>
    <cellStyle name="Normalny 2 6 2 2 4" xfId="12626"/>
    <cellStyle name="Normalny 2 6 2 2 5" xfId="12627"/>
    <cellStyle name="Normalny 2 6 2 3" xfId="12628"/>
    <cellStyle name="Normalny 2 6 2 4" xfId="12629"/>
    <cellStyle name="Normalny 2 6 2 4 2" xfId="12630"/>
    <cellStyle name="Normalny 2 6 2 4 3" xfId="12631"/>
    <cellStyle name="Normalny 2 6 3" xfId="12632"/>
    <cellStyle name="Normalny 2 6 4" xfId="12633"/>
    <cellStyle name="Normalny 2 6 4 2" xfId="12634"/>
    <cellStyle name="Normalny 2 6 4 2 2" xfId="12635"/>
    <cellStyle name="Normalny 2 6 4 2 3" xfId="12636"/>
    <cellStyle name="Normalny 2 6 4 3" xfId="12637"/>
    <cellStyle name="Normalny 2 6 4 3 2" xfId="12638"/>
    <cellStyle name="Normalny 2 6 4 3 3" xfId="12639"/>
    <cellStyle name="Normalny 2 6 5" xfId="12640"/>
    <cellStyle name="Normalny 2 6 6" xfId="12641"/>
    <cellStyle name="Normalny 2 6 7" xfId="12642"/>
    <cellStyle name="Normalny 2 60" xfId="12643"/>
    <cellStyle name="Normalny 2 61" xfId="12644"/>
    <cellStyle name="Normalny 2 62" xfId="12645"/>
    <cellStyle name="Normalny 2 63" xfId="12646"/>
    <cellStyle name="Normalny 2 64" xfId="12647"/>
    <cellStyle name="Normalny 2 65" xfId="12648"/>
    <cellStyle name="Normalny 2 66" xfId="12649"/>
    <cellStyle name="Normalny 2 67" xfId="12650"/>
    <cellStyle name="Normalny 2 68" xfId="12651"/>
    <cellStyle name="Normalny 2 69" xfId="12652"/>
    <cellStyle name="Normalny 2 7" xfId="12653"/>
    <cellStyle name="Normalny 2 7 2" xfId="12654"/>
    <cellStyle name="Normalny 2 7 2 2" xfId="12655"/>
    <cellStyle name="Normalny 2 7 2 2 2" xfId="12656"/>
    <cellStyle name="Normalny 2 7 2 2 3" xfId="12657"/>
    <cellStyle name="Normalny 2 7 2 3" xfId="12658"/>
    <cellStyle name="Normalny 2 7 2 3 2" xfId="12659"/>
    <cellStyle name="Normalny 2 7 2 3 3" xfId="12660"/>
    <cellStyle name="Normalny 2 7 3" xfId="12661"/>
    <cellStyle name="Normalny 2 7 3 2" xfId="12662"/>
    <cellStyle name="Normalny 2 7 3 2 2" xfId="12663"/>
    <cellStyle name="Normalny 2 7 3 2 3" xfId="12664"/>
    <cellStyle name="Normalny 2 7 3 3" xfId="12665"/>
    <cellStyle name="Normalny 2 7 3 3 2" xfId="12666"/>
    <cellStyle name="Normalny 2 7 3 3 3" xfId="12667"/>
    <cellStyle name="Normalny 2 7 4" xfId="12668"/>
    <cellStyle name="Normalny 2 7 5" xfId="12669"/>
    <cellStyle name="Normalny 2 7 6" xfId="12670"/>
    <cellStyle name="Normalny 2 7 7" xfId="12671"/>
    <cellStyle name="Normalny 2 70" xfId="12672"/>
    <cellStyle name="Normalny 2 71" xfId="12673"/>
    <cellStyle name="Normalny 2 72" xfId="12674"/>
    <cellStyle name="Normalny 2 73" xfId="12675"/>
    <cellStyle name="Normalny 2 74" xfId="12676"/>
    <cellStyle name="Normalny 2 75" xfId="12677"/>
    <cellStyle name="Normalny 2 76" xfId="12678"/>
    <cellStyle name="Normalny 2 77" xfId="12679"/>
    <cellStyle name="Normalny 2 78" xfId="12680"/>
    <cellStyle name="Normalny 2 79" xfId="12681"/>
    <cellStyle name="Normalny 2 8" xfId="12682"/>
    <cellStyle name="Normalny 2 8 2" xfId="12683"/>
    <cellStyle name="Normalny 2 8 3" xfId="12684"/>
    <cellStyle name="Normalny 2 8 4" xfId="12685"/>
    <cellStyle name="Normalny 2 8 5" xfId="12686"/>
    <cellStyle name="Normalny 2 8 6" xfId="12687"/>
    <cellStyle name="Normalny 2 8 7" xfId="12688"/>
    <cellStyle name="Normalny 2 80" xfId="12689"/>
    <cellStyle name="Normalny 2 81" xfId="12690"/>
    <cellStyle name="Normalny 2 82" xfId="12691"/>
    <cellStyle name="Normalny 2 83" xfId="12692"/>
    <cellStyle name="Normalny 2 84" xfId="12693"/>
    <cellStyle name="Normalny 2 85" xfId="12694"/>
    <cellStyle name="Normalny 2 86" xfId="12695"/>
    <cellStyle name="Normalny 2 87" xfId="12696"/>
    <cellStyle name="Normalny 2 88" xfId="12697"/>
    <cellStyle name="Normalny 2 89" xfId="12698"/>
    <cellStyle name="Normalny 2 9" xfId="12699"/>
    <cellStyle name="Normalny 2 9 2" xfId="12700"/>
    <cellStyle name="Normalny 2 9 3" xfId="12701"/>
    <cellStyle name="Normalny 2 9 4" xfId="12702"/>
    <cellStyle name="Normalny 2 9 4 2" xfId="12703"/>
    <cellStyle name="Normalny 2 9 4 3" xfId="12704"/>
    <cellStyle name="Normalny 2 9 5" xfId="12705"/>
    <cellStyle name="Normalny 2 9 5 2" xfId="12706"/>
    <cellStyle name="Normalny 2 9 5 3" xfId="12707"/>
    <cellStyle name="Normalny 2 9 6" xfId="12708"/>
    <cellStyle name="Normalny 2 9 7" xfId="12709"/>
    <cellStyle name="Normalny 2 90" xfId="12710"/>
    <cellStyle name="Normalny 2 91" xfId="12711"/>
    <cellStyle name="Normalny 2 91 2" xfId="12712"/>
    <cellStyle name="Normalny 2 91 3" xfId="12713"/>
    <cellStyle name="Normalny 2 92" xfId="12714"/>
    <cellStyle name="Normalny 2 92 2" xfId="12715"/>
    <cellStyle name="Normalny 2 92 3" xfId="12716"/>
    <cellStyle name="Normalny 2 93" xfId="12717"/>
    <cellStyle name="Normalny 2 94" xfId="12718"/>
    <cellStyle name="Normalny 2 95" xfId="12719"/>
    <cellStyle name="Normalny 2 96" xfId="12720"/>
    <cellStyle name="Normalny 2 97" xfId="12721"/>
    <cellStyle name="Normalny 2 98" xfId="12722"/>
    <cellStyle name="Normalny 2 99" xfId="12723"/>
    <cellStyle name="Normalny 20" xfId="12724"/>
    <cellStyle name="Normalny 20 2" xfId="12725"/>
    <cellStyle name="Normalny 20 3" xfId="12726"/>
    <cellStyle name="Normalny 20 4" xfId="12727"/>
    <cellStyle name="Normalny 20 4 2" xfId="12728"/>
    <cellStyle name="Normalny 20 4 3" xfId="12729"/>
    <cellStyle name="Normalny 20 5" xfId="12730"/>
    <cellStyle name="Normalny 20 6" xfId="12731"/>
    <cellStyle name="Normalny 21" xfId="12732"/>
    <cellStyle name="Normalny 21 2" xfId="12733"/>
    <cellStyle name="Normalny 21 3" xfId="12734"/>
    <cellStyle name="Normalny 21 4" xfId="12735"/>
    <cellStyle name="Normalny 21 4 2" xfId="12736"/>
    <cellStyle name="Normalny 21 4 3" xfId="12737"/>
    <cellStyle name="Normalny 21 5" xfId="12738"/>
    <cellStyle name="Normalny 21 6" xfId="12739"/>
    <cellStyle name="Normalny 22" xfId="12740"/>
    <cellStyle name="Normalny 22 2" xfId="12741"/>
    <cellStyle name="Normalny 22 3" xfId="12742"/>
    <cellStyle name="Normalny 22 4" xfId="12743"/>
    <cellStyle name="Normalny 22 4 2" xfId="12744"/>
    <cellStyle name="Normalny 22 4 3" xfId="12745"/>
    <cellStyle name="Normalny 22 5" xfId="12746"/>
    <cellStyle name="Normalny 22 6" xfId="12747"/>
    <cellStyle name="Normalny 23" xfId="12748"/>
    <cellStyle name="Normalny 23 2" xfId="12749"/>
    <cellStyle name="Normalny 23 3" xfId="12750"/>
    <cellStyle name="Normalny 23 4" xfId="12751"/>
    <cellStyle name="Normalny 23 4 2" xfId="12752"/>
    <cellStyle name="Normalny 23 4 3" xfId="12753"/>
    <cellStyle name="Normalny 23 5" xfId="12754"/>
    <cellStyle name="Normalny 23 6" xfId="12755"/>
    <cellStyle name="Normalny 24" xfId="12756"/>
    <cellStyle name="Normalny 24 2" xfId="12757"/>
    <cellStyle name="Normalny 24 3" xfId="12758"/>
    <cellStyle name="Normalny 24 4" xfId="12759"/>
    <cellStyle name="Normalny 24 4 2" xfId="12760"/>
    <cellStyle name="Normalny 24 4 3" xfId="12761"/>
    <cellStyle name="Normalny 24 5" xfId="12762"/>
    <cellStyle name="Normalny 24 6" xfId="12763"/>
    <cellStyle name="Normalny 25" xfId="12764"/>
    <cellStyle name="Normalny 25 2" xfId="12765"/>
    <cellStyle name="Normalny 25 3" xfId="12766"/>
    <cellStyle name="Normalny 25 4" xfId="12767"/>
    <cellStyle name="Normalny 25 4 2" xfId="12768"/>
    <cellStyle name="Normalny 25 4 3" xfId="12769"/>
    <cellStyle name="Normalny 25 5" xfId="12770"/>
    <cellStyle name="Normalny 25 6" xfId="12771"/>
    <cellStyle name="Normalny 26" xfId="12772"/>
    <cellStyle name="Normalny 26 2" xfId="12773"/>
    <cellStyle name="Normalny 26 3" xfId="12774"/>
    <cellStyle name="Normalny 26 4" xfId="12775"/>
    <cellStyle name="Normalny 26 4 2" xfId="12776"/>
    <cellStyle name="Normalny 26 4 3" xfId="12777"/>
    <cellStyle name="Normalny 26 5" xfId="12778"/>
    <cellStyle name="Normalny 26 6" xfId="12779"/>
    <cellStyle name="Normalny 27" xfId="12780"/>
    <cellStyle name="Normalny 27 2" xfId="12781"/>
    <cellStyle name="Normalny 27 3" xfId="12782"/>
    <cellStyle name="Normalny 27 4" xfId="12783"/>
    <cellStyle name="Normalny 27 4 2" xfId="12784"/>
    <cellStyle name="Normalny 27 4 3" xfId="12785"/>
    <cellStyle name="Normalny 27 5" xfId="12786"/>
    <cellStyle name="Normalny 27 6" xfId="12787"/>
    <cellStyle name="Normalny 28" xfId="12788"/>
    <cellStyle name="Normalny 28 2" xfId="12789"/>
    <cellStyle name="Normalny 28 3" xfId="12790"/>
    <cellStyle name="Normalny 28 4" xfId="12791"/>
    <cellStyle name="Normalny 28 4 2" xfId="12792"/>
    <cellStyle name="Normalny 28 4 3" xfId="12793"/>
    <cellStyle name="Normalny 28 5" xfId="12794"/>
    <cellStyle name="Normalny 28 6" xfId="12795"/>
    <cellStyle name="Normalny 29" xfId="12796"/>
    <cellStyle name="Normalny 29 2" xfId="12797"/>
    <cellStyle name="Normalny 29 3" xfId="12798"/>
    <cellStyle name="Normalny 29 4" xfId="12799"/>
    <cellStyle name="Normalny 29 4 2" xfId="12800"/>
    <cellStyle name="Normalny 29 4 3" xfId="12801"/>
    <cellStyle name="Normalny 29 5" xfId="12802"/>
    <cellStyle name="Normalny 29 6" xfId="12803"/>
    <cellStyle name="Normalny 3" xfId="12804"/>
    <cellStyle name="Normalny 3 10" xfId="12805"/>
    <cellStyle name="Normalny 3 10 2" xfId="12806"/>
    <cellStyle name="Normalny 3 10 3" xfId="12807"/>
    <cellStyle name="Normalny 3 10 4" xfId="12808"/>
    <cellStyle name="Normalny 3 10 5" xfId="12809"/>
    <cellStyle name="Normalny 3 10 6" xfId="12810"/>
    <cellStyle name="Normalny 3 10 7" xfId="12811"/>
    <cellStyle name="Normalny 3 11" xfId="12812"/>
    <cellStyle name="Normalny 3 11 2" xfId="12813"/>
    <cellStyle name="Normalny 3 11 3" xfId="12814"/>
    <cellStyle name="Normalny 3 11 4" xfId="12815"/>
    <cellStyle name="Normalny 3 11 5" xfId="12816"/>
    <cellStyle name="Normalny 3 11 6" xfId="12817"/>
    <cellStyle name="Normalny 3 11 7" xfId="12818"/>
    <cellStyle name="Normalny 3 12" xfId="12819"/>
    <cellStyle name="Normalny 3 12 2" xfId="12820"/>
    <cellStyle name="Normalny 3 12 3" xfId="12821"/>
    <cellStyle name="Normalny 3 12 4" xfId="12822"/>
    <cellStyle name="Normalny 3 12 5" xfId="12823"/>
    <cellStyle name="Normalny 3 12 6" xfId="12824"/>
    <cellStyle name="Normalny 3 12 7" xfId="12825"/>
    <cellStyle name="Normalny 3 13" xfId="12826"/>
    <cellStyle name="Normalny 3 13 2" xfId="12827"/>
    <cellStyle name="Normalny 3 13 3" xfId="12828"/>
    <cellStyle name="Normalny 3 13 4" xfId="12829"/>
    <cellStyle name="Normalny 3 13 5" xfId="12830"/>
    <cellStyle name="Normalny 3 13 6" xfId="12831"/>
    <cellStyle name="Normalny 3 13 7" xfId="12832"/>
    <cellStyle name="Normalny 3 14" xfId="12833"/>
    <cellStyle name="Normalny 3 14 2" xfId="12834"/>
    <cellStyle name="Normalny 3 14 3" xfId="12835"/>
    <cellStyle name="Normalny 3 14 4" xfId="12836"/>
    <cellStyle name="Normalny 3 14 5" xfId="12837"/>
    <cellStyle name="Normalny 3 14 6" xfId="12838"/>
    <cellStyle name="Normalny 3 14 7" xfId="12839"/>
    <cellStyle name="Normalny 3 15" xfId="12840"/>
    <cellStyle name="Normalny 3 15 2" xfId="12841"/>
    <cellStyle name="Normalny 3 15 3" xfId="12842"/>
    <cellStyle name="Normalny 3 15 4" xfId="12843"/>
    <cellStyle name="Normalny 3 15 5" xfId="12844"/>
    <cellStyle name="Normalny 3 15 6" xfId="12845"/>
    <cellStyle name="Normalny 3 15 7" xfId="12846"/>
    <cellStyle name="Normalny 3 16" xfId="12847"/>
    <cellStyle name="Normalny 3 16 2" xfId="12848"/>
    <cellStyle name="Normalny 3 16 3" xfId="12849"/>
    <cellStyle name="Normalny 3 16 4" xfId="12850"/>
    <cellStyle name="Normalny 3 16 5" xfId="12851"/>
    <cellStyle name="Normalny 3 17" xfId="12852"/>
    <cellStyle name="Normalny 3 17 2" xfId="12853"/>
    <cellStyle name="Normalny 3 17 3" xfId="12854"/>
    <cellStyle name="Normalny 3 17 4" xfId="12855"/>
    <cellStyle name="Normalny 3 17 5" xfId="12856"/>
    <cellStyle name="Normalny 3 18" xfId="12857"/>
    <cellStyle name="Normalny 3 18 2" xfId="12858"/>
    <cellStyle name="Normalny 3 18 3" xfId="12859"/>
    <cellStyle name="Normalny 3 18 4" xfId="12860"/>
    <cellStyle name="Normalny 3 18 5" xfId="12861"/>
    <cellStyle name="Normalny 3 19" xfId="12862"/>
    <cellStyle name="Normalny 3 19 2" xfId="12863"/>
    <cellStyle name="Normalny 3 19 2 2" xfId="12864"/>
    <cellStyle name="Normalny 3 19 2 3" xfId="12865"/>
    <cellStyle name="Normalny 3 19 3" xfId="12866"/>
    <cellStyle name="Normalny 3 19 4" xfId="12867"/>
    <cellStyle name="Normalny 3 2" xfId="12868"/>
    <cellStyle name="Normalny 3 2 2" xfId="12869"/>
    <cellStyle name="Normalny 3 2 2 2" xfId="12870"/>
    <cellStyle name="Normalny 3 2 2 2 2" xfId="12871"/>
    <cellStyle name="Normalny 3 2 2 2 3" xfId="12872"/>
    <cellStyle name="Normalny 3 2 2 2 4" xfId="12873"/>
    <cellStyle name="Normalny 3 2 2 2 5" xfId="12874"/>
    <cellStyle name="Normalny 3 2 2 3" xfId="12875"/>
    <cellStyle name="Normalny 3 2 2 4" xfId="12876"/>
    <cellStyle name="Normalny 3 2 2 5" xfId="12877"/>
    <cellStyle name="Normalny 3 2 2 6" xfId="12878"/>
    <cellStyle name="Normalny 3 2 2 6 2" xfId="12879"/>
    <cellStyle name="Normalny 3 2 2 6 3" xfId="12880"/>
    <cellStyle name="Normalny 3 2 3" xfId="12881"/>
    <cellStyle name="Normalny 3 2 4" xfId="12882"/>
    <cellStyle name="Normalny 3 2 4 2" xfId="12883"/>
    <cellStyle name="Normalny 3 2 4 2 2" xfId="12884"/>
    <cellStyle name="Normalny 3 2 4 2 3" xfId="12885"/>
    <cellStyle name="Normalny 3 2 4 3" xfId="12886"/>
    <cellStyle name="Normalny 3 2 4 3 2" xfId="12887"/>
    <cellStyle name="Normalny 3 2 4 3 3" xfId="12888"/>
    <cellStyle name="Normalny 3 2 5" xfId="12889"/>
    <cellStyle name="Normalny 3 2 5 2" xfId="12890"/>
    <cellStyle name="Normalny 3 2 5 3" xfId="12891"/>
    <cellStyle name="Normalny 3 2 6" xfId="12892"/>
    <cellStyle name="Normalny 3 2 6 2" xfId="12893"/>
    <cellStyle name="Normalny 3 2 6 3" xfId="12894"/>
    <cellStyle name="Normalny 3 2 7" xfId="12895"/>
    <cellStyle name="Normalny 3 2 8" xfId="12896"/>
    <cellStyle name="Normalny 3 2 9" xfId="12897"/>
    <cellStyle name="Normalny 3 20" xfId="12898"/>
    <cellStyle name="Normalny 3 20 2" xfId="12899"/>
    <cellStyle name="Normalny 3 20 2 2" xfId="12900"/>
    <cellStyle name="Normalny 3 20 2 3" xfId="12901"/>
    <cellStyle name="Normalny 3 20 3" xfId="12902"/>
    <cellStyle name="Normalny 3 20 4" xfId="12903"/>
    <cellStyle name="Normalny 3 21" xfId="12904"/>
    <cellStyle name="Normalny 3 21 2" xfId="12905"/>
    <cellStyle name="Normalny 3 21 2 2" xfId="12906"/>
    <cellStyle name="Normalny 3 21 2 3" xfId="12907"/>
    <cellStyle name="Normalny 3 21 3" xfId="12908"/>
    <cellStyle name="Normalny 3 21 4" xfId="12909"/>
    <cellStyle name="Normalny 3 22" xfId="12910"/>
    <cellStyle name="Normalny 3 22 2" xfId="12911"/>
    <cellStyle name="Normalny 3 22 2 2" xfId="12912"/>
    <cellStyle name="Normalny 3 22 2 3" xfId="12913"/>
    <cellStyle name="Normalny 3 22 3" xfId="12914"/>
    <cellStyle name="Normalny 3 22 4" xfId="12915"/>
    <cellStyle name="Normalny 3 23" xfId="12916"/>
    <cellStyle name="Normalny 3 23 2" xfId="12917"/>
    <cellStyle name="Normalny 3 23 2 2" xfId="12918"/>
    <cellStyle name="Normalny 3 23 2 3" xfId="12919"/>
    <cellStyle name="Normalny 3 23 3" xfId="12920"/>
    <cellStyle name="Normalny 3 23 4" xfId="12921"/>
    <cellStyle name="Normalny 3 24" xfId="12922"/>
    <cellStyle name="Normalny 3 24 2" xfId="12923"/>
    <cellStyle name="Normalny 3 24 2 2" xfId="12924"/>
    <cellStyle name="Normalny 3 24 2 3" xfId="12925"/>
    <cellStyle name="Normalny 3 24 3" xfId="12926"/>
    <cellStyle name="Normalny 3 24 4" xfId="12927"/>
    <cellStyle name="Normalny 3 25" xfId="12928"/>
    <cellStyle name="Normalny 3 25 2" xfId="12929"/>
    <cellStyle name="Normalny 3 25 2 2" xfId="12930"/>
    <cellStyle name="Normalny 3 25 2 3" xfId="12931"/>
    <cellStyle name="Normalny 3 25 3" xfId="12932"/>
    <cellStyle name="Normalny 3 25 4" xfId="12933"/>
    <cellStyle name="Normalny 3 26" xfId="12934"/>
    <cellStyle name="Normalny 3 26 2" xfId="12935"/>
    <cellStyle name="Normalny 3 26 2 2" xfId="12936"/>
    <cellStyle name="Normalny 3 26 2 3" xfId="12937"/>
    <cellStyle name="Normalny 3 26 3" xfId="12938"/>
    <cellStyle name="Normalny 3 26 4" xfId="12939"/>
    <cellStyle name="Normalny 3 27" xfId="12940"/>
    <cellStyle name="Normalny 3 27 2" xfId="12941"/>
    <cellStyle name="Normalny 3 27 2 2" xfId="12942"/>
    <cellStyle name="Normalny 3 27 2 3" xfId="12943"/>
    <cellStyle name="Normalny 3 27 3" xfId="12944"/>
    <cellStyle name="Normalny 3 27 4" xfId="12945"/>
    <cellStyle name="Normalny 3 28" xfId="12946"/>
    <cellStyle name="Normalny 3 28 2" xfId="12947"/>
    <cellStyle name="Normalny 3 28 2 2" xfId="12948"/>
    <cellStyle name="Normalny 3 28 2 3" xfId="12949"/>
    <cellStyle name="Normalny 3 28 3" xfId="12950"/>
    <cellStyle name="Normalny 3 28 4" xfId="12951"/>
    <cellStyle name="Normalny 3 29" xfId="12952"/>
    <cellStyle name="Normalny 3 29 2" xfId="12953"/>
    <cellStyle name="Normalny 3 29 2 2" xfId="12954"/>
    <cellStyle name="Normalny 3 29 2 3" xfId="12955"/>
    <cellStyle name="Normalny 3 29 3" xfId="12956"/>
    <cellStyle name="Normalny 3 29 4" xfId="12957"/>
    <cellStyle name="Normalny 3 3" xfId="12958"/>
    <cellStyle name="Normalny 3 3 2" xfId="12959"/>
    <cellStyle name="Normalny 3 3 2 2" xfId="12960"/>
    <cellStyle name="Normalny 3 3 2 2 2" xfId="12961"/>
    <cellStyle name="Normalny 3 3 2 2 3" xfId="12962"/>
    <cellStyle name="Normalny 3 3 2 3" xfId="12963"/>
    <cellStyle name="Normalny 3 3 2 3 2" xfId="12964"/>
    <cellStyle name="Normalny 3 3 2 3 3" xfId="12965"/>
    <cellStyle name="Normalny 3 3 3" xfId="12966"/>
    <cellStyle name="Normalny 3 3 3 2" xfId="12967"/>
    <cellStyle name="Normalny 3 3 3 2 2" xfId="12968"/>
    <cellStyle name="Normalny 3 3 3 2 3" xfId="12969"/>
    <cellStyle name="Normalny 3 3 3 3" xfId="12970"/>
    <cellStyle name="Normalny 3 3 3 3 2" xfId="12971"/>
    <cellStyle name="Normalny 3 3 3 3 3" xfId="12972"/>
    <cellStyle name="Normalny 3 3 4" xfId="12973"/>
    <cellStyle name="Normalny 3 3 4 2" xfId="12974"/>
    <cellStyle name="Normalny 3 3 4 2 2" xfId="12975"/>
    <cellStyle name="Normalny 3 3 4 2 3" xfId="12976"/>
    <cellStyle name="Normalny 3 3 4 3" xfId="12977"/>
    <cellStyle name="Normalny 3 3 4 3 2" xfId="12978"/>
    <cellStyle name="Normalny 3 3 4 3 3" xfId="12979"/>
    <cellStyle name="Normalny 3 3 5" xfId="12980"/>
    <cellStyle name="Normalny 3 3 5 2" xfId="12981"/>
    <cellStyle name="Normalny 3 3 5 3" xfId="12982"/>
    <cellStyle name="Normalny 3 3 6" xfId="12983"/>
    <cellStyle name="Normalny 3 3 7" xfId="12984"/>
    <cellStyle name="Normalny 3 3 8" xfId="12985"/>
    <cellStyle name="Normalny 3 30" xfId="12986"/>
    <cellStyle name="Normalny 3 30 2" xfId="12987"/>
    <cellStyle name="Normalny 3 30 2 2" xfId="12988"/>
    <cellStyle name="Normalny 3 30 2 3" xfId="12989"/>
    <cellStyle name="Normalny 3 30 3" xfId="12990"/>
    <cellStyle name="Normalny 3 30 4" xfId="12991"/>
    <cellStyle name="Normalny 3 31" xfId="12992"/>
    <cellStyle name="Normalny 3 31 2" xfId="12993"/>
    <cellStyle name="Normalny 3 31 2 2" xfId="12994"/>
    <cellStyle name="Normalny 3 31 2 3" xfId="12995"/>
    <cellStyle name="Normalny 3 31 3" xfId="12996"/>
    <cellStyle name="Normalny 3 31 4" xfId="12997"/>
    <cellStyle name="Normalny 3 32" xfId="12998"/>
    <cellStyle name="Normalny 3 32 2" xfId="12999"/>
    <cellStyle name="Normalny 3 32 3" xfId="13000"/>
    <cellStyle name="Normalny 3 4" xfId="13001"/>
    <cellStyle name="Normalny 3 4 2" xfId="13002"/>
    <cellStyle name="Normalny 3 4 3" xfId="13003"/>
    <cellStyle name="Normalny 3 4 4" xfId="13004"/>
    <cellStyle name="Normalny 3 4 5" xfId="13005"/>
    <cellStyle name="Normalny 3 4 6" xfId="13006"/>
    <cellStyle name="Normalny 3 4 7" xfId="13007"/>
    <cellStyle name="Normalny 3 5" xfId="13008"/>
    <cellStyle name="Normalny 3 5 2" xfId="13009"/>
    <cellStyle name="Normalny 3 5 3" xfId="13010"/>
    <cellStyle name="Normalny 3 5 4" xfId="13011"/>
    <cellStyle name="Normalny 3 5 5" xfId="13012"/>
    <cellStyle name="Normalny 3 5 6" xfId="13013"/>
    <cellStyle name="Normalny 3 5 7" xfId="13014"/>
    <cellStyle name="Normalny 3 6" xfId="13015"/>
    <cellStyle name="Normalny 3 6 2" xfId="13016"/>
    <cellStyle name="Normalny 3 6 3" xfId="13017"/>
    <cellStyle name="Normalny 3 6 4" xfId="13018"/>
    <cellStyle name="Normalny 3 6 5" xfId="13019"/>
    <cellStyle name="Normalny 3 6 6" xfId="13020"/>
    <cellStyle name="Normalny 3 6 7" xfId="13021"/>
    <cellStyle name="Normalny 3 7" xfId="13022"/>
    <cellStyle name="Normalny 3 7 2" xfId="13023"/>
    <cellStyle name="Normalny 3 7 3" xfId="13024"/>
    <cellStyle name="Normalny 3 7 4" xfId="13025"/>
    <cellStyle name="Normalny 3 7 5" xfId="13026"/>
    <cellStyle name="Normalny 3 7 6" xfId="13027"/>
    <cellStyle name="Normalny 3 7 7" xfId="13028"/>
    <cellStyle name="Normalny 3 8" xfId="13029"/>
    <cellStyle name="Normalny 3 8 2" xfId="13030"/>
    <cellStyle name="Normalny 3 8 3" xfId="13031"/>
    <cellStyle name="Normalny 3 8 4" xfId="13032"/>
    <cellStyle name="Normalny 3 8 5" xfId="13033"/>
    <cellStyle name="Normalny 3 8 6" xfId="13034"/>
    <cellStyle name="Normalny 3 8 7" xfId="13035"/>
    <cellStyle name="Normalny 3 9" xfId="13036"/>
    <cellStyle name="Normalny 3 9 2" xfId="13037"/>
    <cellStyle name="Normalny 3 9 3" xfId="13038"/>
    <cellStyle name="Normalny 3 9 4" xfId="13039"/>
    <cellStyle name="Normalny 3 9 5" xfId="13040"/>
    <cellStyle name="Normalny 3 9 6" xfId="13041"/>
    <cellStyle name="Normalny 3 9 7" xfId="13042"/>
    <cellStyle name="Normalny 30" xfId="13043"/>
    <cellStyle name="Normalny 30 2" xfId="13044"/>
    <cellStyle name="Normalny 30 3" xfId="13045"/>
    <cellStyle name="Normalny 30 4" xfId="13046"/>
    <cellStyle name="Normalny 30 4 2" xfId="13047"/>
    <cellStyle name="Normalny 30 4 3" xfId="13048"/>
    <cellStyle name="Normalny 30 5" xfId="13049"/>
    <cellStyle name="Normalny 30 6" xfId="13050"/>
    <cellStyle name="Normalny 31" xfId="13051"/>
    <cellStyle name="Normalny 31 2" xfId="13052"/>
    <cellStyle name="Normalny 31 2 2" xfId="13053"/>
    <cellStyle name="Normalny 31 2 3" xfId="13054"/>
    <cellStyle name="Normalny 31 3" xfId="13055"/>
    <cellStyle name="Normalny 31 4" xfId="13056"/>
    <cellStyle name="Normalny 32" xfId="13057"/>
    <cellStyle name="Normalny 32 2" xfId="13058"/>
    <cellStyle name="Normalny 32 2 2" xfId="13059"/>
    <cellStyle name="Normalny 32 2 3" xfId="13060"/>
    <cellStyle name="Normalny 32 3" xfId="13061"/>
    <cellStyle name="Normalny 32 4" xfId="13062"/>
    <cellStyle name="Normalny 33" xfId="13063"/>
    <cellStyle name="Normalny 33 2" xfId="13064"/>
    <cellStyle name="Normalny 33 2 2" xfId="13065"/>
    <cellStyle name="Normalny 33 2 3" xfId="13066"/>
    <cellStyle name="Normalny 33 3" xfId="13067"/>
    <cellStyle name="Normalny 33 4" xfId="13068"/>
    <cellStyle name="Normalny 34" xfId="13069"/>
    <cellStyle name="Normalny 34 2" xfId="13070"/>
    <cellStyle name="Normalny 34 2 2" xfId="13071"/>
    <cellStyle name="Normalny 34 2 3" xfId="13072"/>
    <cellStyle name="Normalny 34 3" xfId="13073"/>
    <cellStyle name="Normalny 34 4" xfId="13074"/>
    <cellStyle name="Normalny 35" xfId="13075"/>
    <cellStyle name="Normalny 35 2" xfId="13076"/>
    <cellStyle name="Normalny 35 2 2" xfId="13077"/>
    <cellStyle name="Normalny 35 2 3" xfId="13078"/>
    <cellStyle name="Normalny 35 3" xfId="13079"/>
    <cellStyle name="Normalny 35 4" xfId="13080"/>
    <cellStyle name="Normalny 36" xfId="13081"/>
    <cellStyle name="Normalny 36 2" xfId="13082"/>
    <cellStyle name="Normalny 36 2 2" xfId="13083"/>
    <cellStyle name="Normalny 36 2 3" xfId="13084"/>
    <cellStyle name="Normalny 36 3" xfId="13085"/>
    <cellStyle name="Normalny 36 4" xfId="13086"/>
    <cellStyle name="Normalny 37" xfId="13087"/>
    <cellStyle name="Normalny 37 2" xfId="13088"/>
    <cellStyle name="Normalny 37 2 2" xfId="13089"/>
    <cellStyle name="Normalny 37 2 3" xfId="13090"/>
    <cellStyle name="Normalny 37 3" xfId="13091"/>
    <cellStyle name="Normalny 37 4" xfId="13092"/>
    <cellStyle name="Normalny 38" xfId="13093"/>
    <cellStyle name="Normalny 38 2" xfId="13094"/>
    <cellStyle name="Normalny 38 2 2" xfId="13095"/>
    <cellStyle name="Normalny 38 2 3" xfId="13096"/>
    <cellStyle name="Normalny 38 3" xfId="13097"/>
    <cellStyle name="Normalny 38 4" xfId="13098"/>
    <cellStyle name="Normalny 39" xfId="13099"/>
    <cellStyle name="Normalny 39 2" xfId="13100"/>
    <cellStyle name="Normalny 39 2 2" xfId="13101"/>
    <cellStyle name="Normalny 39 2 3" xfId="13102"/>
    <cellStyle name="Normalny 39 3" xfId="13103"/>
    <cellStyle name="Normalny 39 4" xfId="13104"/>
    <cellStyle name="Normalny 4" xfId="13105"/>
    <cellStyle name="Normalny 4 2" xfId="13106"/>
    <cellStyle name="Normalny 4 2 2" xfId="13107"/>
    <cellStyle name="Normalny 4 2 2 2" xfId="13108"/>
    <cellStyle name="Normalny 4 2 2 2 2" xfId="13109"/>
    <cellStyle name="Normalny 4 2 2 2 3" xfId="13110"/>
    <cellStyle name="Normalny 4 2 2 3" xfId="13111"/>
    <cellStyle name="Normalny 4 2 2 3 2" xfId="13112"/>
    <cellStyle name="Normalny 4 2 2 3 3" xfId="13113"/>
    <cellStyle name="Normalny 4 2 3" xfId="13114"/>
    <cellStyle name="Normalny 4 2 3 2" xfId="13115"/>
    <cellStyle name="Normalny 4 2 3 2 2" xfId="13116"/>
    <cellStyle name="Normalny 4 2 3 2 3" xfId="13117"/>
    <cellStyle name="Normalny 4 2 3 3" xfId="13118"/>
    <cellStyle name="Normalny 4 2 3 3 2" xfId="13119"/>
    <cellStyle name="Normalny 4 2 3 3 3" xfId="13120"/>
    <cellStyle name="Normalny 4 2 4" xfId="13121"/>
    <cellStyle name="Normalny 4 2 4 2" xfId="13122"/>
    <cellStyle name="Normalny 4 2 4 2 2" xfId="13123"/>
    <cellStyle name="Normalny 4 2 4 2 3" xfId="13124"/>
    <cellStyle name="Normalny 4 2 4 3" xfId="13125"/>
    <cellStyle name="Normalny 4 2 4 3 2" xfId="13126"/>
    <cellStyle name="Normalny 4 2 4 3 3" xfId="13127"/>
    <cellStyle name="Normalny 4 2 5" xfId="13128"/>
    <cellStyle name="Normalny 4 2 5 2" xfId="13129"/>
    <cellStyle name="Normalny 4 2 5 3" xfId="13130"/>
    <cellStyle name="Normalny 4 2 6" xfId="13131"/>
    <cellStyle name="Normalny 4 2 7" xfId="13132"/>
    <cellStyle name="Normalny 4 2 8" xfId="13133"/>
    <cellStyle name="Normalny 4 3" xfId="13134"/>
    <cellStyle name="Normalny 4 3 2" xfId="13135"/>
    <cellStyle name="Normalny 4 3 2 2" xfId="13136"/>
    <cellStyle name="Normalny 4 3 2 2 2" xfId="13137"/>
    <cellStyle name="Normalny 4 3 2 2 3" xfId="13138"/>
    <cellStyle name="Normalny 4 3 2 3" xfId="13139"/>
    <cellStyle name="Normalny 4 3 2 3 2" xfId="13140"/>
    <cellStyle name="Normalny 4 3 2 3 3" xfId="13141"/>
    <cellStyle name="Normalny 4 3 3" xfId="13142"/>
    <cellStyle name="Normalny 4 3 3 2" xfId="13143"/>
    <cellStyle name="Normalny 4 3 3 2 2" xfId="13144"/>
    <cellStyle name="Normalny 4 3 3 2 3" xfId="13145"/>
    <cellStyle name="Normalny 4 3 3 3" xfId="13146"/>
    <cellStyle name="Normalny 4 3 3 3 2" xfId="13147"/>
    <cellStyle name="Normalny 4 3 3 3 3" xfId="13148"/>
    <cellStyle name="Normalny 4 3 4" xfId="13149"/>
    <cellStyle name="Normalny 4 3 4 2" xfId="13150"/>
    <cellStyle name="Normalny 4 3 4 2 2" xfId="13151"/>
    <cellStyle name="Normalny 4 3 4 2 3" xfId="13152"/>
    <cellStyle name="Normalny 4 3 4 3" xfId="13153"/>
    <cellStyle name="Normalny 4 3 4 3 2" xfId="13154"/>
    <cellStyle name="Normalny 4 3 4 3 3" xfId="13155"/>
    <cellStyle name="Normalny 4 3 5" xfId="13156"/>
    <cellStyle name="Normalny 4 3 5 2" xfId="13157"/>
    <cellStyle name="Normalny 4 3 5 3" xfId="13158"/>
    <cellStyle name="Normalny 4 3 6" xfId="13159"/>
    <cellStyle name="Normalny 4 3 7" xfId="13160"/>
    <cellStyle name="Normalny 4 3 8" xfId="13161"/>
    <cellStyle name="Normalny 4 4" xfId="13162"/>
    <cellStyle name="Normalny 4 4 2" xfId="13163"/>
    <cellStyle name="Normalny 4 4 2 2" xfId="13164"/>
    <cellStyle name="Normalny 4 4 2 2 2" xfId="13165"/>
    <cellStyle name="Normalny 4 4 2 2 3" xfId="13166"/>
    <cellStyle name="Normalny 4 4 2 3" xfId="13167"/>
    <cellStyle name="Normalny 4 4 2 3 2" xfId="13168"/>
    <cellStyle name="Normalny 4 4 2 3 3" xfId="13169"/>
    <cellStyle name="Normalny 4 4 3" xfId="13170"/>
    <cellStyle name="Normalny 4 4 3 2" xfId="13171"/>
    <cellStyle name="Normalny 4 4 3 2 2" xfId="13172"/>
    <cellStyle name="Normalny 4 4 3 2 3" xfId="13173"/>
    <cellStyle name="Normalny 4 4 3 3" xfId="13174"/>
    <cellStyle name="Normalny 4 4 3 3 2" xfId="13175"/>
    <cellStyle name="Normalny 4 4 3 3 3" xfId="13176"/>
    <cellStyle name="Normalny 4 4 4" xfId="13177"/>
    <cellStyle name="Normalny 4 4 4 2" xfId="13178"/>
    <cellStyle name="Normalny 4 4 4 2 2" xfId="13179"/>
    <cellStyle name="Normalny 4 4 4 2 3" xfId="13180"/>
    <cellStyle name="Normalny 4 4 4 3" xfId="13181"/>
    <cellStyle name="Normalny 4 4 4 3 2" xfId="13182"/>
    <cellStyle name="Normalny 4 4 4 3 3" xfId="13183"/>
    <cellStyle name="Normalny 4 4 5" xfId="13184"/>
    <cellStyle name="Normalny 4 4 5 2" xfId="13185"/>
    <cellStyle name="Normalny 4 4 5 3" xfId="13186"/>
    <cellStyle name="Normalny 4 4 6" xfId="13187"/>
    <cellStyle name="Normalny 4 4 7" xfId="13188"/>
    <cellStyle name="Normalny 4 4 8" xfId="13189"/>
    <cellStyle name="Normalny 4 5" xfId="13190"/>
    <cellStyle name="Normalny 4 5 2" xfId="13191"/>
    <cellStyle name="Normalny 4 5 3" xfId="13192"/>
    <cellStyle name="Normalny 4 5 4" xfId="13193"/>
    <cellStyle name="Normalny 4 5 4 2" xfId="13194"/>
    <cellStyle name="Normalny 4 5 4 3" xfId="13195"/>
    <cellStyle name="Normalny 4 5 5" xfId="13196"/>
    <cellStyle name="Normalny 4 5 5 2" xfId="13197"/>
    <cellStyle name="Normalny 4 5 5 3" xfId="13198"/>
    <cellStyle name="Normalny 4 5 6" xfId="13199"/>
    <cellStyle name="Normalny 4 5 7" xfId="13200"/>
    <cellStyle name="Normalny 4 6" xfId="13201"/>
    <cellStyle name="Normalny 4 6 2" xfId="13202"/>
    <cellStyle name="Normalny 4 6 3" xfId="13203"/>
    <cellStyle name="Normalny 4 6 4" xfId="13204"/>
    <cellStyle name="Normalny 4 6 5" xfId="13205"/>
    <cellStyle name="Normalny 4 6 6" xfId="13206"/>
    <cellStyle name="Normalny 4 6 7" xfId="13207"/>
    <cellStyle name="Normalny 4 7" xfId="13208"/>
    <cellStyle name="Normalny 4 7 2" xfId="13209"/>
    <cellStyle name="Normalny 4 7 3" xfId="13210"/>
    <cellStyle name="Normalny 4 7 4" xfId="13211"/>
    <cellStyle name="Normalny 4 7 5" xfId="13212"/>
    <cellStyle name="Normalny 4 8" xfId="13213"/>
    <cellStyle name="Normalny 4 8 2" xfId="13214"/>
    <cellStyle name="Normalny 4 8 3" xfId="13215"/>
    <cellStyle name="Normalny 4 8 4" xfId="13216"/>
    <cellStyle name="Normalny 4 8 5" xfId="13217"/>
    <cellStyle name="Normalny 40" xfId="13218"/>
    <cellStyle name="Normalny 40 2" xfId="13219"/>
    <cellStyle name="Normalny 40 2 2" xfId="13220"/>
    <cellStyle name="Normalny 40 2 3" xfId="13221"/>
    <cellStyle name="Normalny 40 3" xfId="13222"/>
    <cellStyle name="Normalny 40 4" xfId="13223"/>
    <cellStyle name="Normalny 41" xfId="13224"/>
    <cellStyle name="Normalny 41 2" xfId="13225"/>
    <cellStyle name="Normalny 41 2 2" xfId="13226"/>
    <cellStyle name="Normalny 41 2 2 2" xfId="13227"/>
    <cellStyle name="Normalny 41 2 2 3" xfId="13228"/>
    <cellStyle name="Normalny 41 2 3" xfId="13229"/>
    <cellStyle name="Normalny 41 2 4" xfId="13230"/>
    <cellStyle name="Normalny 41 3" xfId="13231"/>
    <cellStyle name="Normalny 41 3 2" xfId="13232"/>
    <cellStyle name="Normalny 41 3 2 2" xfId="13233"/>
    <cellStyle name="Normalny 41 3 2 3" xfId="13234"/>
    <cellStyle name="Normalny 41 3 3" xfId="13235"/>
    <cellStyle name="Normalny 41 3 4" xfId="13236"/>
    <cellStyle name="Normalny 41 4" xfId="13237"/>
    <cellStyle name="Normalny 41 4 2" xfId="13238"/>
    <cellStyle name="Normalny 41 4 3" xfId="13239"/>
    <cellStyle name="Normalny 41 5" xfId="13240"/>
    <cellStyle name="Normalny 41 6" xfId="13241"/>
    <cellStyle name="Normalny 42" xfId="13242"/>
    <cellStyle name="Normalny 42 2" xfId="13243"/>
    <cellStyle name="Normalny 42 2 2" xfId="13244"/>
    <cellStyle name="Normalny 42 2 2 2" xfId="13245"/>
    <cellStyle name="Normalny 42 2 2 3" xfId="13246"/>
    <cellStyle name="Normalny 42 2 3" xfId="13247"/>
    <cellStyle name="Normalny 42 2 4" xfId="13248"/>
    <cellStyle name="Normalny 42 3" xfId="13249"/>
    <cellStyle name="Normalny 42 3 2" xfId="13250"/>
    <cellStyle name="Normalny 42 3 2 2" xfId="13251"/>
    <cellStyle name="Normalny 42 3 2 3" xfId="13252"/>
    <cellStyle name="Normalny 42 3 3" xfId="13253"/>
    <cellStyle name="Normalny 42 3 4" xfId="13254"/>
    <cellStyle name="Normalny 42 4" xfId="13255"/>
    <cellStyle name="Normalny 42 4 2" xfId="13256"/>
    <cellStyle name="Normalny 42 4 3" xfId="13257"/>
    <cellStyle name="Normalny 42 5" xfId="13258"/>
    <cellStyle name="Normalny 42 6" xfId="13259"/>
    <cellStyle name="Normalny 43" xfId="13260"/>
    <cellStyle name="Normalny 43 2" xfId="13261"/>
    <cellStyle name="Normalny 43 2 2" xfId="13262"/>
    <cellStyle name="Normalny 43 2 2 2" xfId="13263"/>
    <cellStyle name="Normalny 43 2 2 3" xfId="13264"/>
    <cellStyle name="Normalny 43 2 3" xfId="13265"/>
    <cellStyle name="Normalny 43 2 4" xfId="13266"/>
    <cellStyle name="Normalny 43 3" xfId="13267"/>
    <cellStyle name="Normalny 43 3 2" xfId="13268"/>
    <cellStyle name="Normalny 43 3 2 2" xfId="13269"/>
    <cellStyle name="Normalny 43 3 2 3" xfId="13270"/>
    <cellStyle name="Normalny 43 3 3" xfId="13271"/>
    <cellStyle name="Normalny 43 3 4" xfId="13272"/>
    <cellStyle name="Normalny 43 4" xfId="13273"/>
    <cellStyle name="Normalny 43 4 2" xfId="13274"/>
    <cellStyle name="Normalny 43 4 3" xfId="13275"/>
    <cellStyle name="Normalny 43 5" xfId="13276"/>
    <cellStyle name="Normalny 43 6" xfId="13277"/>
    <cellStyle name="Normalny 44" xfId="13278"/>
    <cellStyle name="Normalny 44 2" xfId="13279"/>
    <cellStyle name="Normalny 44 2 2" xfId="13280"/>
    <cellStyle name="Normalny 44 2 2 2" xfId="13281"/>
    <cellStyle name="Normalny 44 2 2 3" xfId="13282"/>
    <cellStyle name="Normalny 44 2 3" xfId="13283"/>
    <cellStyle name="Normalny 44 2 4" xfId="13284"/>
    <cellStyle name="Normalny 44 3" xfId="13285"/>
    <cellStyle name="Normalny 44 3 2" xfId="13286"/>
    <cellStyle name="Normalny 44 3 2 2" xfId="13287"/>
    <cellStyle name="Normalny 44 3 2 3" xfId="13288"/>
    <cellStyle name="Normalny 44 3 3" xfId="13289"/>
    <cellStyle name="Normalny 44 3 4" xfId="13290"/>
    <cellStyle name="Normalny 44 4" xfId="13291"/>
    <cellStyle name="Normalny 44 4 2" xfId="13292"/>
    <cellStyle name="Normalny 44 4 3" xfId="13293"/>
    <cellStyle name="Normalny 44 5" xfId="13294"/>
    <cellStyle name="Normalny 44 6" xfId="13295"/>
    <cellStyle name="Normalny 45" xfId="13296"/>
    <cellStyle name="Normalny 45 2" xfId="13297"/>
    <cellStyle name="Normalny 45 2 2" xfId="13298"/>
    <cellStyle name="Normalny 45 2 2 2" xfId="13299"/>
    <cellStyle name="Normalny 45 2 2 3" xfId="13300"/>
    <cellStyle name="Normalny 45 2 3" xfId="13301"/>
    <cellStyle name="Normalny 45 2 4" xfId="13302"/>
    <cellStyle name="Normalny 45 3" xfId="13303"/>
    <cellStyle name="Normalny 45 3 2" xfId="13304"/>
    <cellStyle name="Normalny 45 3 2 2" xfId="13305"/>
    <cellStyle name="Normalny 45 3 2 3" xfId="13306"/>
    <cellStyle name="Normalny 45 3 3" xfId="13307"/>
    <cellStyle name="Normalny 45 3 4" xfId="13308"/>
    <cellStyle name="Normalny 45 4" xfId="13309"/>
    <cellStyle name="Normalny 45 4 2" xfId="13310"/>
    <cellStyle name="Normalny 45 4 3" xfId="13311"/>
    <cellStyle name="Normalny 45 5" xfId="13312"/>
    <cellStyle name="Normalny 45 6" xfId="13313"/>
    <cellStyle name="Normalny 46" xfId="13314"/>
    <cellStyle name="Normalny 46 2" xfId="13315"/>
    <cellStyle name="Normalny 46 2 2" xfId="13316"/>
    <cellStyle name="Normalny 46 2 2 2" xfId="13317"/>
    <cellStyle name="Normalny 46 2 2 3" xfId="13318"/>
    <cellStyle name="Normalny 46 2 3" xfId="13319"/>
    <cellStyle name="Normalny 46 2 4" xfId="13320"/>
    <cellStyle name="Normalny 46 3" xfId="13321"/>
    <cellStyle name="Normalny 46 3 2" xfId="13322"/>
    <cellStyle name="Normalny 46 3 2 2" xfId="13323"/>
    <cellStyle name="Normalny 46 3 2 3" xfId="13324"/>
    <cellStyle name="Normalny 46 3 3" xfId="13325"/>
    <cellStyle name="Normalny 46 3 4" xfId="13326"/>
    <cellStyle name="Normalny 46 4" xfId="13327"/>
    <cellStyle name="Normalny 46 4 2" xfId="13328"/>
    <cellStyle name="Normalny 46 4 3" xfId="13329"/>
    <cellStyle name="Normalny 46 5" xfId="13330"/>
    <cellStyle name="Normalny 46 6" xfId="13331"/>
    <cellStyle name="Normalny 47" xfId="13332"/>
    <cellStyle name="Normalny 47 2" xfId="13333"/>
    <cellStyle name="Normalny 47 2 2" xfId="13334"/>
    <cellStyle name="Normalny 47 2 2 2" xfId="13335"/>
    <cellStyle name="Normalny 47 2 2 3" xfId="13336"/>
    <cellStyle name="Normalny 47 2 3" xfId="13337"/>
    <cellStyle name="Normalny 47 2 4" xfId="13338"/>
    <cellStyle name="Normalny 47 3" xfId="13339"/>
    <cellStyle name="Normalny 47 3 2" xfId="13340"/>
    <cellStyle name="Normalny 47 3 2 2" xfId="13341"/>
    <cellStyle name="Normalny 47 3 2 3" xfId="13342"/>
    <cellStyle name="Normalny 47 3 3" xfId="13343"/>
    <cellStyle name="Normalny 47 3 4" xfId="13344"/>
    <cellStyle name="Normalny 47 4" xfId="13345"/>
    <cellStyle name="Normalny 47 4 2" xfId="13346"/>
    <cellStyle name="Normalny 47 4 3" xfId="13347"/>
    <cellStyle name="Normalny 47 5" xfId="13348"/>
    <cellStyle name="Normalny 47 6" xfId="13349"/>
    <cellStyle name="Normalny 48" xfId="13350"/>
    <cellStyle name="Normalny 48 2" xfId="13351"/>
    <cellStyle name="Normalny 48 2 2" xfId="13352"/>
    <cellStyle name="Normalny 48 2 2 2" xfId="13353"/>
    <cellStyle name="Normalny 48 2 2 3" xfId="13354"/>
    <cellStyle name="Normalny 48 2 3" xfId="13355"/>
    <cellStyle name="Normalny 48 2 4" xfId="13356"/>
    <cellStyle name="Normalny 48 3" xfId="13357"/>
    <cellStyle name="Normalny 48 3 2" xfId="13358"/>
    <cellStyle name="Normalny 48 3 2 2" xfId="13359"/>
    <cellStyle name="Normalny 48 3 2 3" xfId="13360"/>
    <cellStyle name="Normalny 48 3 3" xfId="13361"/>
    <cellStyle name="Normalny 48 3 4" xfId="13362"/>
    <cellStyle name="Normalny 48 4" xfId="13363"/>
    <cellStyle name="Normalny 48 4 2" xfId="13364"/>
    <cellStyle name="Normalny 48 4 3" xfId="13365"/>
    <cellStyle name="Normalny 48 5" xfId="13366"/>
    <cellStyle name="Normalny 48 6" xfId="13367"/>
    <cellStyle name="Normalny 49" xfId="13368"/>
    <cellStyle name="Normalny 49 2" xfId="13369"/>
    <cellStyle name="Normalny 49 2 2" xfId="13370"/>
    <cellStyle name="Normalny 49 2 2 2" xfId="13371"/>
    <cellStyle name="Normalny 49 2 2 3" xfId="13372"/>
    <cellStyle name="Normalny 49 2 3" xfId="13373"/>
    <cellStyle name="Normalny 49 2 4" xfId="13374"/>
    <cellStyle name="Normalny 49 3" xfId="13375"/>
    <cellStyle name="Normalny 49 3 2" xfId="13376"/>
    <cellStyle name="Normalny 49 3 2 2" xfId="13377"/>
    <cellStyle name="Normalny 49 3 2 3" xfId="13378"/>
    <cellStyle name="Normalny 49 3 3" xfId="13379"/>
    <cellStyle name="Normalny 49 3 4" xfId="13380"/>
    <cellStyle name="Normalny 49 4" xfId="13381"/>
    <cellStyle name="Normalny 49 4 2" xfId="13382"/>
    <cellStyle name="Normalny 49 4 3" xfId="13383"/>
    <cellStyle name="Normalny 49 5" xfId="13384"/>
    <cellStyle name="Normalny 49 6" xfId="13385"/>
    <cellStyle name="Normalny 5" xfId="13386"/>
    <cellStyle name="Normalny 5 10" xfId="13387"/>
    <cellStyle name="Normalny 5 11" xfId="13388"/>
    <cellStyle name="Normalny 5 12" xfId="13389"/>
    <cellStyle name="Normalny 5 2" xfId="13390"/>
    <cellStyle name="Normalny 5 2 2" xfId="13391"/>
    <cellStyle name="Normalny 5 2 3" xfId="13392"/>
    <cellStyle name="Normalny 5 2 4" xfId="13393"/>
    <cellStyle name="Normalny 5 2 5" xfId="13394"/>
    <cellStyle name="Normalny 5 3" xfId="13395"/>
    <cellStyle name="Normalny 5 3 2" xfId="13396"/>
    <cellStyle name="Normalny 5 3 3" xfId="13397"/>
    <cellStyle name="Normalny 5 3 4" xfId="13398"/>
    <cellStyle name="Normalny 5 3 5" xfId="13399"/>
    <cellStyle name="Normalny 5 4" xfId="13400"/>
    <cellStyle name="Normalny 5 4 2" xfId="13401"/>
    <cellStyle name="Normalny 5 4 2 2" xfId="13402"/>
    <cellStyle name="Normalny 5 4 2 3" xfId="13403"/>
    <cellStyle name="Normalny 5 4 3" xfId="13404"/>
    <cellStyle name="Normalny 5 4 3 2" xfId="13405"/>
    <cellStyle name="Normalny 5 4 3 3" xfId="13406"/>
    <cellStyle name="Normalny 5 5" xfId="13407"/>
    <cellStyle name="Normalny 5 5 2" xfId="13408"/>
    <cellStyle name="Normalny 5 5 2 2" xfId="13409"/>
    <cellStyle name="Normalny 5 5 2 3" xfId="13410"/>
    <cellStyle name="Normalny 5 5 3" xfId="13411"/>
    <cellStyle name="Normalny 5 5 3 2" xfId="13412"/>
    <cellStyle name="Normalny 5 5 3 3" xfId="13413"/>
    <cellStyle name="Normalny 5 6" xfId="13414"/>
    <cellStyle name="Normalny 5 7" xfId="13415"/>
    <cellStyle name="Normalny 5 8" xfId="13416"/>
    <cellStyle name="Normalny 5 9" xfId="13417"/>
    <cellStyle name="Normalny 50" xfId="13418"/>
    <cellStyle name="Normalny 50 2" xfId="13419"/>
    <cellStyle name="Normalny 50 2 2" xfId="13420"/>
    <cellStyle name="Normalny 50 2 2 2" xfId="13421"/>
    <cellStyle name="Normalny 50 2 2 3" xfId="13422"/>
    <cellStyle name="Normalny 50 2 3" xfId="13423"/>
    <cellStyle name="Normalny 50 2 4" xfId="13424"/>
    <cellStyle name="Normalny 50 3" xfId="13425"/>
    <cellStyle name="Normalny 50 3 2" xfId="13426"/>
    <cellStyle name="Normalny 50 3 2 2" xfId="13427"/>
    <cellStyle name="Normalny 50 3 2 3" xfId="13428"/>
    <cellStyle name="Normalny 50 3 3" xfId="13429"/>
    <cellStyle name="Normalny 50 3 4" xfId="13430"/>
    <cellStyle name="Normalny 50 4" xfId="13431"/>
    <cellStyle name="Normalny 50 4 2" xfId="13432"/>
    <cellStyle name="Normalny 50 4 3" xfId="13433"/>
    <cellStyle name="Normalny 50 5" xfId="13434"/>
    <cellStyle name="Normalny 50 6" xfId="13435"/>
    <cellStyle name="Normalny 51" xfId="13436"/>
    <cellStyle name="Normalny 51 2" xfId="13437"/>
    <cellStyle name="Normalny 51 2 2" xfId="13438"/>
    <cellStyle name="Normalny 51 2 2 2" xfId="13439"/>
    <cellStyle name="Normalny 51 2 2 3" xfId="13440"/>
    <cellStyle name="Normalny 51 2 3" xfId="13441"/>
    <cellStyle name="Normalny 51 2 4" xfId="13442"/>
    <cellStyle name="Normalny 51 3" xfId="13443"/>
    <cellStyle name="Normalny 51 3 2" xfId="13444"/>
    <cellStyle name="Normalny 51 3 2 2" xfId="13445"/>
    <cellStyle name="Normalny 51 3 2 3" xfId="13446"/>
    <cellStyle name="Normalny 51 3 3" xfId="13447"/>
    <cellStyle name="Normalny 51 3 4" xfId="13448"/>
    <cellStyle name="Normalny 51 4" xfId="13449"/>
    <cellStyle name="Normalny 51 4 2" xfId="13450"/>
    <cellStyle name="Normalny 51 4 3" xfId="13451"/>
    <cellStyle name="Normalny 51 5" xfId="13452"/>
    <cellStyle name="Normalny 51 6" xfId="13453"/>
    <cellStyle name="Normalny 52" xfId="13454"/>
    <cellStyle name="Normalny 52 2" xfId="13455"/>
    <cellStyle name="Normalny 52 2 2" xfId="13456"/>
    <cellStyle name="Normalny 52 2 2 2" xfId="13457"/>
    <cellStyle name="Normalny 52 2 2 3" xfId="13458"/>
    <cellStyle name="Normalny 52 2 3" xfId="13459"/>
    <cellStyle name="Normalny 52 2 4" xfId="13460"/>
    <cellStyle name="Normalny 52 3" xfId="13461"/>
    <cellStyle name="Normalny 52 3 2" xfId="13462"/>
    <cellStyle name="Normalny 52 3 2 2" xfId="13463"/>
    <cellStyle name="Normalny 52 3 2 3" xfId="13464"/>
    <cellStyle name="Normalny 52 3 3" xfId="13465"/>
    <cellStyle name="Normalny 52 3 4" xfId="13466"/>
    <cellStyle name="Normalny 52 4" xfId="13467"/>
    <cellStyle name="Normalny 52 4 2" xfId="13468"/>
    <cellStyle name="Normalny 52 4 3" xfId="13469"/>
    <cellStyle name="Normalny 52 5" xfId="13470"/>
    <cellStyle name="Normalny 52 6" xfId="13471"/>
    <cellStyle name="Normalny 53" xfId="13472"/>
    <cellStyle name="Normalny 53 2" xfId="13473"/>
    <cellStyle name="Normalny 53 2 2" xfId="13474"/>
    <cellStyle name="Normalny 53 2 3" xfId="13475"/>
    <cellStyle name="Normalny 53 3" xfId="13476"/>
    <cellStyle name="Normalny 53 4" xfId="13477"/>
    <cellStyle name="Normalny 54" xfId="13478"/>
    <cellStyle name="Normalny 54 2" xfId="13479"/>
    <cellStyle name="Normalny 54 2 2" xfId="13480"/>
    <cellStyle name="Normalny 54 2 3" xfId="13481"/>
    <cellStyle name="Normalny 54 3" xfId="13482"/>
    <cellStyle name="Normalny 54 4" xfId="13483"/>
    <cellStyle name="Normalny 55" xfId="13484"/>
    <cellStyle name="Normalny 55 2" xfId="13485"/>
    <cellStyle name="Normalny 55 2 2" xfId="13486"/>
    <cellStyle name="Normalny 55 2 3" xfId="13487"/>
    <cellStyle name="Normalny 55 3" xfId="13488"/>
    <cellStyle name="Normalny 55 4" xfId="13489"/>
    <cellStyle name="Normalny 56" xfId="13490"/>
    <cellStyle name="Normalny 56 2" xfId="13491"/>
    <cellStyle name="Normalny 56 2 2" xfId="13492"/>
    <cellStyle name="Normalny 56 2 3" xfId="13493"/>
    <cellStyle name="Normalny 56 3" xfId="13494"/>
    <cellStyle name="Normalny 56 4" xfId="13495"/>
    <cellStyle name="Normalny 57" xfId="13496"/>
    <cellStyle name="Normalny 57 2" xfId="13497"/>
    <cellStyle name="Normalny 57 2 2" xfId="13498"/>
    <cellStyle name="Normalny 57 2 3" xfId="13499"/>
    <cellStyle name="Normalny 57 3" xfId="13500"/>
    <cellStyle name="Normalny 57 4" xfId="13501"/>
    <cellStyle name="Normalny 58" xfId="13502"/>
    <cellStyle name="Normalny 58 2" xfId="13503"/>
    <cellStyle name="Normalny 58 2 2" xfId="13504"/>
    <cellStyle name="Normalny 58 2 3" xfId="13505"/>
    <cellStyle name="Normalny 58 3" xfId="13506"/>
    <cellStyle name="Normalny 58 4" xfId="13507"/>
    <cellStyle name="Normalny 59" xfId="13508"/>
    <cellStyle name="Normalny 59 2" xfId="13509"/>
    <cellStyle name="Normalny 59 2 2" xfId="13510"/>
    <cellStyle name="Normalny 59 2 3" xfId="13511"/>
    <cellStyle name="Normalny 59 3" xfId="13512"/>
    <cellStyle name="Normalny 59 4" xfId="13513"/>
    <cellStyle name="Normalny 6" xfId="13514"/>
    <cellStyle name="Normalny 6 10" xfId="13515"/>
    <cellStyle name="Normalny 6 10 2" xfId="13516"/>
    <cellStyle name="Normalny 6 10 2 2" xfId="13517"/>
    <cellStyle name="Normalny 6 10 2 3" xfId="13518"/>
    <cellStyle name="Normalny 6 10 3" xfId="13519"/>
    <cellStyle name="Normalny 6 10 4" xfId="13520"/>
    <cellStyle name="Normalny 6 11" xfId="13521"/>
    <cellStyle name="Normalny 6 11 2" xfId="13522"/>
    <cellStyle name="Normalny 6 11 2 2" xfId="13523"/>
    <cellStyle name="Normalny 6 11 2 3" xfId="13524"/>
    <cellStyle name="Normalny 6 11 3" xfId="13525"/>
    <cellStyle name="Normalny 6 11 4" xfId="13526"/>
    <cellStyle name="Normalny 6 12" xfId="13527"/>
    <cellStyle name="Normalny 6 12 2" xfId="13528"/>
    <cellStyle name="Normalny 6 12 2 2" xfId="13529"/>
    <cellStyle name="Normalny 6 12 2 3" xfId="13530"/>
    <cellStyle name="Normalny 6 12 3" xfId="13531"/>
    <cellStyle name="Normalny 6 12 4" xfId="13532"/>
    <cellStyle name="Normalny 6 13" xfId="13533"/>
    <cellStyle name="Normalny 6 13 2" xfId="13534"/>
    <cellStyle name="Normalny 6 13 2 2" xfId="13535"/>
    <cellStyle name="Normalny 6 13 2 3" xfId="13536"/>
    <cellStyle name="Normalny 6 13 3" xfId="13537"/>
    <cellStyle name="Normalny 6 13 4" xfId="13538"/>
    <cellStyle name="Normalny 6 14" xfId="13539"/>
    <cellStyle name="Normalny 6 14 2" xfId="13540"/>
    <cellStyle name="Normalny 6 14 2 2" xfId="13541"/>
    <cellStyle name="Normalny 6 14 2 3" xfId="13542"/>
    <cellStyle name="Normalny 6 14 3" xfId="13543"/>
    <cellStyle name="Normalny 6 14 4" xfId="13544"/>
    <cellStyle name="Normalny 6 15" xfId="13545"/>
    <cellStyle name="Normalny 6 15 2" xfId="13546"/>
    <cellStyle name="Normalny 6 15 2 2" xfId="13547"/>
    <cellStyle name="Normalny 6 15 2 3" xfId="13548"/>
    <cellStyle name="Normalny 6 15 3" xfId="13549"/>
    <cellStyle name="Normalny 6 15 4" xfId="13550"/>
    <cellStyle name="Normalny 6 16" xfId="13551"/>
    <cellStyle name="Normalny 6 16 2" xfId="13552"/>
    <cellStyle name="Normalny 6 16 2 2" xfId="13553"/>
    <cellStyle name="Normalny 6 16 2 3" xfId="13554"/>
    <cellStyle name="Normalny 6 16 3" xfId="13555"/>
    <cellStyle name="Normalny 6 16 4" xfId="13556"/>
    <cellStyle name="Normalny 6 17" xfId="13557"/>
    <cellStyle name="Normalny 6 17 2" xfId="13558"/>
    <cellStyle name="Normalny 6 17 2 2" xfId="13559"/>
    <cellStyle name="Normalny 6 17 2 3" xfId="13560"/>
    <cellStyle name="Normalny 6 17 3" xfId="13561"/>
    <cellStyle name="Normalny 6 17 4" xfId="13562"/>
    <cellStyle name="Normalny 6 18" xfId="13563"/>
    <cellStyle name="Normalny 6 18 2" xfId="13564"/>
    <cellStyle name="Normalny 6 18 2 2" xfId="13565"/>
    <cellStyle name="Normalny 6 18 2 3" xfId="13566"/>
    <cellStyle name="Normalny 6 18 3" xfId="13567"/>
    <cellStyle name="Normalny 6 18 4" xfId="13568"/>
    <cellStyle name="Normalny 6 2" xfId="13569"/>
    <cellStyle name="Normalny 6 2 2" xfId="13570"/>
    <cellStyle name="Normalny 6 2 2 2" xfId="13571"/>
    <cellStyle name="Normalny 6 2 2 3" xfId="13572"/>
    <cellStyle name="Normalny 6 2 2 4" xfId="13573"/>
    <cellStyle name="Normalny 6 2 2 5" xfId="13574"/>
    <cellStyle name="Normalny 6 2 3" xfId="13575"/>
    <cellStyle name="Normalny 6 2 4" xfId="13576"/>
    <cellStyle name="Normalny 6 2 5" xfId="13577"/>
    <cellStyle name="Normalny 6 2 6" xfId="13578"/>
    <cellStyle name="Normalny 6 2 7" xfId="13579"/>
    <cellStyle name="Normalny 6 2 7 2" xfId="13580"/>
    <cellStyle name="Normalny 6 2 7 3" xfId="13581"/>
    <cellStyle name="Normalny 6 2 8" xfId="13582"/>
    <cellStyle name="Normalny 6 2 9" xfId="13583"/>
    <cellStyle name="Normalny 6 3" xfId="13584"/>
    <cellStyle name="Normalny 6 3 2" xfId="13585"/>
    <cellStyle name="Normalny 6 3 3" xfId="13586"/>
    <cellStyle name="Normalny 6 3 4" xfId="13587"/>
    <cellStyle name="Normalny 6 3 4 2" xfId="13588"/>
    <cellStyle name="Normalny 6 3 4 3" xfId="13589"/>
    <cellStyle name="Normalny 6 3 5" xfId="13590"/>
    <cellStyle name="Normalny 6 3 6" xfId="13591"/>
    <cellStyle name="Normalny 6 4" xfId="13592"/>
    <cellStyle name="Normalny 6 4 2" xfId="13593"/>
    <cellStyle name="Normalny 6 4 2 2" xfId="13594"/>
    <cellStyle name="Normalny 6 4 2 3" xfId="13595"/>
    <cellStyle name="Normalny 6 4 3" xfId="13596"/>
    <cellStyle name="Normalny 6 4 4" xfId="13597"/>
    <cellStyle name="Normalny 6 5" xfId="13598"/>
    <cellStyle name="Normalny 6 5 2" xfId="13599"/>
    <cellStyle name="Normalny 6 5 2 2" xfId="13600"/>
    <cellStyle name="Normalny 6 5 2 3" xfId="13601"/>
    <cellStyle name="Normalny 6 5 3" xfId="13602"/>
    <cellStyle name="Normalny 6 5 4" xfId="13603"/>
    <cellStyle name="Normalny 6 6" xfId="13604"/>
    <cellStyle name="Normalny 6 6 2" xfId="13605"/>
    <cellStyle name="Normalny 6 6 2 2" xfId="13606"/>
    <cellStyle name="Normalny 6 6 2 3" xfId="13607"/>
    <cellStyle name="Normalny 6 6 3" xfId="13608"/>
    <cellStyle name="Normalny 6 6 4" xfId="13609"/>
    <cellStyle name="Normalny 6 7" xfId="13610"/>
    <cellStyle name="Normalny 6 7 2" xfId="13611"/>
    <cellStyle name="Normalny 6 7 2 2" xfId="13612"/>
    <cellStyle name="Normalny 6 7 2 3" xfId="13613"/>
    <cellStyle name="Normalny 6 7 3" xfId="13614"/>
    <cellStyle name="Normalny 6 7 4" xfId="13615"/>
    <cellStyle name="Normalny 6 8" xfId="13616"/>
    <cellStyle name="Normalny 6 8 2" xfId="13617"/>
    <cellStyle name="Normalny 6 8 2 2" xfId="13618"/>
    <cellStyle name="Normalny 6 8 2 3" xfId="13619"/>
    <cellStyle name="Normalny 6 8 3" xfId="13620"/>
    <cellStyle name="Normalny 6 8 4" xfId="13621"/>
    <cellStyle name="Normalny 6 9" xfId="13622"/>
    <cellStyle name="Normalny 6 9 2" xfId="13623"/>
    <cellStyle name="Normalny 6 9 2 2" xfId="13624"/>
    <cellStyle name="Normalny 6 9 2 3" xfId="13625"/>
    <cellStyle name="Normalny 6 9 3" xfId="13626"/>
    <cellStyle name="Normalny 6 9 4" xfId="13627"/>
    <cellStyle name="Normalny 60" xfId="13628"/>
    <cellStyle name="Normalny 60 2" xfId="13629"/>
    <cellStyle name="Normalny 60 2 2" xfId="13630"/>
    <cellStyle name="Normalny 60 2 3" xfId="13631"/>
    <cellStyle name="Normalny 60 3" xfId="13632"/>
    <cellStyle name="Normalny 60 4" xfId="13633"/>
    <cellStyle name="Normalny 61" xfId="13634"/>
    <cellStyle name="Normalny 61 2" xfId="13635"/>
    <cellStyle name="Normalny 61 2 2" xfId="13636"/>
    <cellStyle name="Normalny 61 2 3" xfId="13637"/>
    <cellStyle name="Normalny 61 3" xfId="13638"/>
    <cellStyle name="Normalny 61 4" xfId="13639"/>
    <cellStyle name="Normalny 62" xfId="13640"/>
    <cellStyle name="Normalny 62 2" xfId="13641"/>
    <cellStyle name="Normalny 62 2 2" xfId="13642"/>
    <cellStyle name="Normalny 62 2 3" xfId="13643"/>
    <cellStyle name="Normalny 62 3" xfId="13644"/>
    <cellStyle name="Normalny 62 4" xfId="13645"/>
    <cellStyle name="Normalny 63" xfId="13646"/>
    <cellStyle name="Normalny 63 2" xfId="13647"/>
    <cellStyle name="Normalny 63 3" xfId="13648"/>
    <cellStyle name="Normalny 63 3 2" xfId="13649"/>
    <cellStyle name="Normalny 63 3 3" xfId="13650"/>
    <cellStyle name="Normalny 63 4" xfId="13651"/>
    <cellStyle name="Normalny 63 5" xfId="13652"/>
    <cellStyle name="Normalny 64" xfId="13653"/>
    <cellStyle name="Normalny 64 2" xfId="13654"/>
    <cellStyle name="Normalny 64 3" xfId="13655"/>
    <cellStyle name="Normalny 65 2" xfId="13656"/>
    <cellStyle name="Normalny 65 3" xfId="13657"/>
    <cellStyle name="Normalny 66" xfId="13658"/>
    <cellStyle name="Normalny 67" xfId="13659"/>
    <cellStyle name="Normalny 68" xfId="13660"/>
    <cellStyle name="Normalny 69" xfId="13661"/>
    <cellStyle name="Normalny 69 2" xfId="13662"/>
    <cellStyle name="Normalny 69 2 2" xfId="13663"/>
    <cellStyle name="Normalny 69 2 3" xfId="13664"/>
    <cellStyle name="Normalny 69 3" xfId="13665"/>
    <cellStyle name="Normalny 69 4" xfId="13666"/>
    <cellStyle name="Normalny 7" xfId="13667"/>
    <cellStyle name="Normalny 7 10" xfId="13668"/>
    <cellStyle name="Normalny 7 10 2" xfId="13669"/>
    <cellStyle name="Normalny 7 10 2 2" xfId="13670"/>
    <cellStyle name="Normalny 7 10 2 3" xfId="13671"/>
    <cellStyle name="Normalny 7 10 3" xfId="13672"/>
    <cellStyle name="Normalny 7 10 4" xfId="13673"/>
    <cellStyle name="Normalny 7 11" xfId="13674"/>
    <cellStyle name="Normalny 7 11 2" xfId="13675"/>
    <cellStyle name="Normalny 7 11 2 2" xfId="13676"/>
    <cellStyle name="Normalny 7 11 2 3" xfId="13677"/>
    <cellStyle name="Normalny 7 11 3" xfId="13678"/>
    <cellStyle name="Normalny 7 11 4" xfId="13679"/>
    <cellStyle name="Normalny 7 12" xfId="13680"/>
    <cellStyle name="Normalny 7 12 2" xfId="13681"/>
    <cellStyle name="Normalny 7 12 2 2" xfId="13682"/>
    <cellStyle name="Normalny 7 12 2 3" xfId="13683"/>
    <cellStyle name="Normalny 7 12 3" xfId="13684"/>
    <cellStyle name="Normalny 7 12 4" xfId="13685"/>
    <cellStyle name="Normalny 7 13" xfId="13686"/>
    <cellStyle name="Normalny 7 13 2" xfId="13687"/>
    <cellStyle name="Normalny 7 13 2 2" xfId="13688"/>
    <cellStyle name="Normalny 7 13 2 3" xfId="13689"/>
    <cellStyle name="Normalny 7 13 3" xfId="13690"/>
    <cellStyle name="Normalny 7 13 4" xfId="13691"/>
    <cellStyle name="Normalny 7 14" xfId="13692"/>
    <cellStyle name="Normalny 7 14 2" xfId="13693"/>
    <cellStyle name="Normalny 7 14 2 2" xfId="13694"/>
    <cellStyle name="Normalny 7 14 2 3" xfId="13695"/>
    <cellStyle name="Normalny 7 14 3" xfId="13696"/>
    <cellStyle name="Normalny 7 14 4" xfId="13697"/>
    <cellStyle name="Normalny 7 15" xfId="13698"/>
    <cellStyle name="Normalny 7 15 2" xfId="13699"/>
    <cellStyle name="Normalny 7 15 2 2" xfId="13700"/>
    <cellStyle name="Normalny 7 15 2 3" xfId="13701"/>
    <cellStyle name="Normalny 7 15 3" xfId="13702"/>
    <cellStyle name="Normalny 7 15 4" xfId="13703"/>
    <cellStyle name="Normalny 7 16" xfId="13704"/>
    <cellStyle name="Normalny 7 16 2" xfId="13705"/>
    <cellStyle name="Normalny 7 16 2 2" xfId="13706"/>
    <cellStyle name="Normalny 7 16 2 3" xfId="13707"/>
    <cellStyle name="Normalny 7 16 3" xfId="13708"/>
    <cellStyle name="Normalny 7 16 4" xfId="13709"/>
    <cellStyle name="Normalny 7 17" xfId="13710"/>
    <cellStyle name="Normalny 7 17 2" xfId="13711"/>
    <cellStyle name="Normalny 7 17 2 2" xfId="13712"/>
    <cellStyle name="Normalny 7 17 2 3" xfId="13713"/>
    <cellStyle name="Normalny 7 17 3" xfId="13714"/>
    <cellStyle name="Normalny 7 17 4" xfId="13715"/>
    <cellStyle name="Normalny 7 18" xfId="13716"/>
    <cellStyle name="Normalny 7 18 2" xfId="13717"/>
    <cellStyle name="Normalny 7 18 2 2" xfId="13718"/>
    <cellStyle name="Normalny 7 18 2 3" xfId="13719"/>
    <cellStyle name="Normalny 7 18 3" xfId="13720"/>
    <cellStyle name="Normalny 7 18 4" xfId="13721"/>
    <cellStyle name="Normalny 7 19" xfId="13722"/>
    <cellStyle name="Normalny 7 2" xfId="13723"/>
    <cellStyle name="Normalny 7 2 2" xfId="13724"/>
    <cellStyle name="Normalny 7 2 2 2" xfId="13725"/>
    <cellStyle name="Normalny 7 2 2 2 2" xfId="13726"/>
    <cellStyle name="Normalny 7 2 2 2 3" xfId="13727"/>
    <cellStyle name="Normalny 7 2 2 2 4" xfId="13728"/>
    <cellStyle name="Normalny 7 2 2 3" xfId="13729"/>
    <cellStyle name="Normalny 7 2 2 3 2" xfId="13730"/>
    <cellStyle name="Normalny 7 2 2 3 3" xfId="13731"/>
    <cellStyle name="Normalny 7 2 2 3 4" xfId="13732"/>
    <cellStyle name="Normalny 7 2 3" xfId="13733"/>
    <cellStyle name="Normalny 7 2 3 2" xfId="13734"/>
    <cellStyle name="Normalny 7 2 3 3" xfId="13735"/>
    <cellStyle name="Normalny 7 2 3 4" xfId="13736"/>
    <cellStyle name="Normalny 7 2 4" xfId="13737"/>
    <cellStyle name="Normalny 7 2 4 2" xfId="13738"/>
    <cellStyle name="Normalny 7 2 4 3" xfId="13739"/>
    <cellStyle name="Normalny 7 2 4 4" xfId="13740"/>
    <cellStyle name="Normalny 7 2 5" xfId="13741"/>
    <cellStyle name="Normalny 7 2 5 2" xfId="13742"/>
    <cellStyle name="Normalny 7 2 5 3" xfId="13743"/>
    <cellStyle name="Normalny 7 2 5 4" xfId="13744"/>
    <cellStyle name="Normalny 7 2 6" xfId="13745"/>
    <cellStyle name="Normalny 7 2 7" xfId="13746"/>
    <cellStyle name="Normalny 7 2 7 2" xfId="13747"/>
    <cellStyle name="Normalny 7 2 7 3" xfId="13748"/>
    <cellStyle name="Normalny 7 2 8" xfId="13749"/>
    <cellStyle name="Normalny 7 2 9" xfId="13750"/>
    <cellStyle name="Normalny 7 20" xfId="13751"/>
    <cellStyle name="Normalny 7 21" xfId="13752"/>
    <cellStyle name="Normalny 7 21 2" xfId="13753"/>
    <cellStyle name="Normalny 7 21 3" xfId="13754"/>
    <cellStyle name="Normalny 7 22" xfId="13755"/>
    <cellStyle name="Normalny 7 23" xfId="13756"/>
    <cellStyle name="Normalny 7 3" xfId="13757"/>
    <cellStyle name="Normalny 7 3 2" xfId="13758"/>
    <cellStyle name="Normalny 7 3 2 2" xfId="13759"/>
    <cellStyle name="Normalny 7 3 2 3" xfId="13760"/>
    <cellStyle name="Normalny 7 3 2 4" xfId="13761"/>
    <cellStyle name="Normalny 7 3 3" xfId="13762"/>
    <cellStyle name="Normalny 7 3 3 2" xfId="13763"/>
    <cellStyle name="Normalny 7 3 3 3" xfId="13764"/>
    <cellStyle name="Normalny 7 3 3 4" xfId="13765"/>
    <cellStyle name="Normalny 7 3 4" xfId="13766"/>
    <cellStyle name="Normalny 7 3 4 2" xfId="13767"/>
    <cellStyle name="Normalny 7 3 4 3" xfId="13768"/>
    <cellStyle name="Normalny 7 3 5" xfId="13769"/>
    <cellStyle name="Normalny 7 3 6" xfId="13770"/>
    <cellStyle name="Normalny 7 4" xfId="13771"/>
    <cellStyle name="Normalny 7 4 2" xfId="13772"/>
    <cellStyle name="Normalny 7 4 2 2" xfId="13773"/>
    <cellStyle name="Normalny 7 4 2 3" xfId="13774"/>
    <cellStyle name="Normalny 7 4 3" xfId="13775"/>
    <cellStyle name="Normalny 7 4 4" xfId="13776"/>
    <cellStyle name="Normalny 7 5" xfId="13777"/>
    <cellStyle name="Normalny 7 5 2" xfId="13778"/>
    <cellStyle name="Normalny 7 5 2 2" xfId="13779"/>
    <cellStyle name="Normalny 7 5 2 3" xfId="13780"/>
    <cellStyle name="Normalny 7 5 3" xfId="13781"/>
    <cellStyle name="Normalny 7 5 4" xfId="13782"/>
    <cellStyle name="Normalny 7 6" xfId="13783"/>
    <cellStyle name="Normalny 7 6 2" xfId="13784"/>
    <cellStyle name="Normalny 7 6 2 2" xfId="13785"/>
    <cellStyle name="Normalny 7 6 2 3" xfId="13786"/>
    <cellStyle name="Normalny 7 6 3" xfId="13787"/>
    <cellStyle name="Normalny 7 6 4" xfId="13788"/>
    <cellStyle name="Normalny 7 7" xfId="13789"/>
    <cellStyle name="Normalny 7 7 2" xfId="13790"/>
    <cellStyle name="Normalny 7 7 2 2" xfId="13791"/>
    <cellStyle name="Normalny 7 7 2 3" xfId="13792"/>
    <cellStyle name="Normalny 7 7 3" xfId="13793"/>
    <cellStyle name="Normalny 7 7 4" xfId="13794"/>
    <cellStyle name="Normalny 7 8" xfId="13795"/>
    <cellStyle name="Normalny 7 8 2" xfId="13796"/>
    <cellStyle name="Normalny 7 8 2 2" xfId="13797"/>
    <cellStyle name="Normalny 7 8 2 3" xfId="13798"/>
    <cellStyle name="Normalny 7 8 3" xfId="13799"/>
    <cellStyle name="Normalny 7 8 4" xfId="13800"/>
    <cellStyle name="Normalny 7 9" xfId="13801"/>
    <cellStyle name="Normalny 7 9 2" xfId="13802"/>
    <cellStyle name="Normalny 7 9 2 2" xfId="13803"/>
    <cellStyle name="Normalny 7 9 2 3" xfId="13804"/>
    <cellStyle name="Normalny 7 9 3" xfId="13805"/>
    <cellStyle name="Normalny 7 9 4" xfId="13806"/>
    <cellStyle name="Normalny 70" xfId="13807"/>
    <cellStyle name="Normalny 70 2" xfId="13808"/>
    <cellStyle name="Normalny 70 2 2" xfId="13809"/>
    <cellStyle name="Normalny 70 2 3" xfId="13810"/>
    <cellStyle name="Normalny 70 3" xfId="13811"/>
    <cellStyle name="Normalny 70 4" xfId="13812"/>
    <cellStyle name="Normalny 71" xfId="13813"/>
    <cellStyle name="Normalny 71 2" xfId="13814"/>
    <cellStyle name="Normalny 71 2 2" xfId="13815"/>
    <cellStyle name="Normalny 71 2 3" xfId="13816"/>
    <cellStyle name="Normalny 71 3" xfId="13817"/>
    <cellStyle name="Normalny 71 4" xfId="13818"/>
    <cellStyle name="Normalny 72" xfId="13819"/>
    <cellStyle name="Normalny 73" xfId="13820"/>
    <cellStyle name="Normalny 74" xfId="13821"/>
    <cellStyle name="Normalny 75" xfId="13822"/>
    <cellStyle name="Normalny 76" xfId="13823"/>
    <cellStyle name="Normalny 77" xfId="13824"/>
    <cellStyle name="Normalny 78" xfId="13825"/>
    <cellStyle name="Normalny 79" xfId="13826"/>
    <cellStyle name="Normalny 8" xfId="13827"/>
    <cellStyle name="Normalny 8 10" xfId="13828"/>
    <cellStyle name="Normalny 8 10 2" xfId="13829"/>
    <cellStyle name="Normalny 8 10 2 2" xfId="13830"/>
    <cellStyle name="Normalny 8 10 2 3" xfId="13831"/>
    <cellStyle name="Normalny 8 10 3" xfId="13832"/>
    <cellStyle name="Normalny 8 10 4" xfId="13833"/>
    <cellStyle name="Normalny 8 11" xfId="13834"/>
    <cellStyle name="Normalny 8 11 2" xfId="13835"/>
    <cellStyle name="Normalny 8 11 2 2" xfId="13836"/>
    <cellStyle name="Normalny 8 11 2 3" xfId="13837"/>
    <cellStyle name="Normalny 8 11 3" xfId="13838"/>
    <cellStyle name="Normalny 8 11 4" xfId="13839"/>
    <cellStyle name="Normalny 8 12" xfId="13840"/>
    <cellStyle name="Normalny 8 12 2" xfId="13841"/>
    <cellStyle name="Normalny 8 12 2 2" xfId="13842"/>
    <cellStyle name="Normalny 8 12 2 3" xfId="13843"/>
    <cellStyle name="Normalny 8 12 3" xfId="13844"/>
    <cellStyle name="Normalny 8 12 4" xfId="13845"/>
    <cellStyle name="Normalny 8 13" xfId="13846"/>
    <cellStyle name="Normalny 8 13 2" xfId="13847"/>
    <cellStyle name="Normalny 8 13 2 2" xfId="13848"/>
    <cellStyle name="Normalny 8 13 2 3" xfId="13849"/>
    <cellStyle name="Normalny 8 13 3" xfId="13850"/>
    <cellStyle name="Normalny 8 13 4" xfId="13851"/>
    <cellStyle name="Normalny 8 14" xfId="13852"/>
    <cellStyle name="Normalny 8 14 2" xfId="13853"/>
    <cellStyle name="Normalny 8 14 2 2" xfId="13854"/>
    <cellStyle name="Normalny 8 14 2 3" xfId="13855"/>
    <cellStyle name="Normalny 8 14 3" xfId="13856"/>
    <cellStyle name="Normalny 8 14 4" xfId="13857"/>
    <cellStyle name="Normalny 8 15" xfId="13858"/>
    <cellStyle name="Normalny 8 15 2" xfId="13859"/>
    <cellStyle name="Normalny 8 15 2 2" xfId="13860"/>
    <cellStyle name="Normalny 8 15 2 3" xfId="13861"/>
    <cellStyle name="Normalny 8 15 3" xfId="13862"/>
    <cellStyle name="Normalny 8 15 4" xfId="13863"/>
    <cellStyle name="Normalny 8 16" xfId="13864"/>
    <cellStyle name="Normalny 8 16 2" xfId="13865"/>
    <cellStyle name="Normalny 8 16 2 2" xfId="13866"/>
    <cellStyle name="Normalny 8 16 2 3" xfId="13867"/>
    <cellStyle name="Normalny 8 16 3" xfId="13868"/>
    <cellStyle name="Normalny 8 16 4" xfId="13869"/>
    <cellStyle name="Normalny 8 17" xfId="13870"/>
    <cellStyle name="Normalny 8 17 2" xfId="13871"/>
    <cellStyle name="Normalny 8 17 2 2" xfId="13872"/>
    <cellStyle name="Normalny 8 17 2 3" xfId="13873"/>
    <cellStyle name="Normalny 8 17 3" xfId="13874"/>
    <cellStyle name="Normalny 8 17 4" xfId="13875"/>
    <cellStyle name="Normalny 8 18" xfId="13876"/>
    <cellStyle name="Normalny 8 18 2" xfId="13877"/>
    <cellStyle name="Normalny 8 18 2 2" xfId="13878"/>
    <cellStyle name="Normalny 8 18 2 3" xfId="13879"/>
    <cellStyle name="Normalny 8 18 3" xfId="13880"/>
    <cellStyle name="Normalny 8 18 4" xfId="13881"/>
    <cellStyle name="Normalny 8 19" xfId="13882"/>
    <cellStyle name="Normalny 8 19 2" xfId="13883"/>
    <cellStyle name="Normalny 8 19 2 2" xfId="13884"/>
    <cellStyle name="Normalny 8 19 2 3" xfId="13885"/>
    <cellStyle name="Normalny 8 19 3" xfId="13886"/>
    <cellStyle name="Normalny 8 19 4" xfId="13887"/>
    <cellStyle name="Normalny 8 2" xfId="13888"/>
    <cellStyle name="Normalny 8 2 2" xfId="13889"/>
    <cellStyle name="Normalny 8 2 3" xfId="13890"/>
    <cellStyle name="Normalny 8 2 4" xfId="13891"/>
    <cellStyle name="Normalny 8 2 4 2" xfId="13892"/>
    <cellStyle name="Normalny 8 2 4 3" xfId="13893"/>
    <cellStyle name="Normalny 8 2 5" xfId="13894"/>
    <cellStyle name="Normalny 8 2 6" xfId="13895"/>
    <cellStyle name="Normalny 8 20" xfId="13896"/>
    <cellStyle name="Normalny 8 20 2" xfId="13897"/>
    <cellStyle name="Normalny 8 20 2 2" xfId="13898"/>
    <cellStyle name="Normalny 8 20 2 3" xfId="13899"/>
    <cellStyle name="Normalny 8 20 3" xfId="13900"/>
    <cellStyle name="Normalny 8 20 4" xfId="13901"/>
    <cellStyle name="Normalny 8 21" xfId="13902"/>
    <cellStyle name="Normalny 8 21 2" xfId="13903"/>
    <cellStyle name="Normalny 8 21 2 2" xfId="13904"/>
    <cellStyle name="Normalny 8 21 2 3" xfId="13905"/>
    <cellStyle name="Normalny 8 21 3" xfId="13906"/>
    <cellStyle name="Normalny 8 21 4" xfId="13907"/>
    <cellStyle name="Normalny 8 22" xfId="13908"/>
    <cellStyle name="Normalny 8 22 2" xfId="13909"/>
    <cellStyle name="Normalny 8 22 2 2" xfId="13910"/>
    <cellStyle name="Normalny 8 22 2 3" xfId="13911"/>
    <cellStyle name="Normalny 8 22 3" xfId="13912"/>
    <cellStyle name="Normalny 8 22 4" xfId="13913"/>
    <cellStyle name="Normalny 8 23" xfId="13914"/>
    <cellStyle name="Normalny 8 23 2" xfId="13915"/>
    <cellStyle name="Normalny 8 23 2 2" xfId="13916"/>
    <cellStyle name="Normalny 8 23 2 3" xfId="13917"/>
    <cellStyle name="Normalny 8 23 3" xfId="13918"/>
    <cellStyle name="Normalny 8 23 4" xfId="13919"/>
    <cellStyle name="Normalny 8 24" xfId="13920"/>
    <cellStyle name="Normalny 8 24 2" xfId="13921"/>
    <cellStyle name="Normalny 8 24 2 2" xfId="13922"/>
    <cellStyle name="Normalny 8 24 2 3" xfId="13923"/>
    <cellStyle name="Normalny 8 24 3" xfId="13924"/>
    <cellStyle name="Normalny 8 24 4" xfId="13925"/>
    <cellStyle name="Normalny 8 25" xfId="13926"/>
    <cellStyle name="Normalny 8 25 2" xfId="13927"/>
    <cellStyle name="Normalny 8 25 2 2" xfId="13928"/>
    <cellStyle name="Normalny 8 25 2 3" xfId="13929"/>
    <cellStyle name="Normalny 8 25 3" xfId="13930"/>
    <cellStyle name="Normalny 8 25 4" xfId="13931"/>
    <cellStyle name="Normalny 8 26" xfId="13932"/>
    <cellStyle name="Normalny 8 26 2" xfId="13933"/>
    <cellStyle name="Normalny 8 26 2 2" xfId="13934"/>
    <cellStyle name="Normalny 8 26 2 3" xfId="13935"/>
    <cellStyle name="Normalny 8 26 3" xfId="13936"/>
    <cellStyle name="Normalny 8 26 4" xfId="13937"/>
    <cellStyle name="Normalny 8 27" xfId="13938"/>
    <cellStyle name="Normalny 8 27 2" xfId="13939"/>
    <cellStyle name="Normalny 8 27 2 2" xfId="13940"/>
    <cellStyle name="Normalny 8 27 2 3" xfId="13941"/>
    <cellStyle name="Normalny 8 27 3" xfId="13942"/>
    <cellStyle name="Normalny 8 27 4" xfId="13943"/>
    <cellStyle name="Normalny 8 28" xfId="13944"/>
    <cellStyle name="Normalny 8 28 2" xfId="13945"/>
    <cellStyle name="Normalny 8 28 2 2" xfId="13946"/>
    <cellStyle name="Normalny 8 28 2 3" xfId="13947"/>
    <cellStyle name="Normalny 8 28 3" xfId="13948"/>
    <cellStyle name="Normalny 8 28 4" xfId="13949"/>
    <cellStyle name="Normalny 8 29" xfId="13950"/>
    <cellStyle name="Normalny 8 29 2" xfId="13951"/>
    <cellStyle name="Normalny 8 29 2 2" xfId="13952"/>
    <cellStyle name="Normalny 8 29 2 3" xfId="13953"/>
    <cellStyle name="Normalny 8 29 3" xfId="13954"/>
    <cellStyle name="Normalny 8 29 4" xfId="13955"/>
    <cellStyle name="Normalny 8 3" xfId="13956"/>
    <cellStyle name="Normalny 8 3 2" xfId="13957"/>
    <cellStyle name="Normalny 8 3 3" xfId="13958"/>
    <cellStyle name="Normalny 8 3 4" xfId="13959"/>
    <cellStyle name="Normalny 8 3 4 2" xfId="13960"/>
    <cellStyle name="Normalny 8 3 4 3" xfId="13961"/>
    <cellStyle name="Normalny 8 3 5" xfId="13962"/>
    <cellStyle name="Normalny 8 3 6" xfId="13963"/>
    <cellStyle name="Normalny 8 30" xfId="13964"/>
    <cellStyle name="Normalny 8 30 2" xfId="13965"/>
    <cellStyle name="Normalny 8 30 2 2" xfId="13966"/>
    <cellStyle name="Normalny 8 30 2 3" xfId="13967"/>
    <cellStyle name="Normalny 8 30 3" xfId="13968"/>
    <cellStyle name="Normalny 8 30 4" xfId="13969"/>
    <cellStyle name="Normalny 8 31" xfId="13970"/>
    <cellStyle name="Normalny 8 31 2" xfId="13971"/>
    <cellStyle name="Normalny 8 31 2 2" xfId="13972"/>
    <cellStyle name="Normalny 8 31 2 3" xfId="13973"/>
    <cellStyle name="Normalny 8 31 3" xfId="13974"/>
    <cellStyle name="Normalny 8 31 4" xfId="13975"/>
    <cellStyle name="Normalny 8 32" xfId="13976"/>
    <cellStyle name="Normalny 8 32 2" xfId="13977"/>
    <cellStyle name="Normalny 8 32 2 2" xfId="13978"/>
    <cellStyle name="Normalny 8 32 2 3" xfId="13979"/>
    <cellStyle name="Normalny 8 32 3" xfId="13980"/>
    <cellStyle name="Normalny 8 32 4" xfId="13981"/>
    <cellStyle name="Normalny 8 33" xfId="13982"/>
    <cellStyle name="Normalny 8 34" xfId="13983"/>
    <cellStyle name="Normalny 8 35" xfId="13984"/>
    <cellStyle name="Normalny 8 35 2" xfId="13985"/>
    <cellStyle name="Normalny 8 35 3" xfId="13986"/>
    <cellStyle name="Normalny 8 36" xfId="13987"/>
    <cellStyle name="Normalny 8 37" xfId="13988"/>
    <cellStyle name="Normalny 8 4" xfId="13989"/>
    <cellStyle name="Normalny 8 4 2" xfId="13990"/>
    <cellStyle name="Normalny 8 4 3" xfId="13991"/>
    <cellStyle name="Normalny 8 4 4" xfId="13992"/>
    <cellStyle name="Normalny 8 4 4 2" xfId="13993"/>
    <cellStyle name="Normalny 8 4 4 3" xfId="13994"/>
    <cellStyle name="Normalny 8 4 5" xfId="13995"/>
    <cellStyle name="Normalny 8 4 6" xfId="13996"/>
    <cellStyle name="Normalny 8 5" xfId="13997"/>
    <cellStyle name="Normalny 8 5 2" xfId="13998"/>
    <cellStyle name="Normalny 8 5 3" xfId="13999"/>
    <cellStyle name="Normalny 8 5 4" xfId="14000"/>
    <cellStyle name="Normalny 8 5 4 2" xfId="14001"/>
    <cellStyle name="Normalny 8 5 4 3" xfId="14002"/>
    <cellStyle name="Normalny 8 5 5" xfId="14003"/>
    <cellStyle name="Normalny 8 5 6" xfId="14004"/>
    <cellStyle name="Normalny 8 6" xfId="14005"/>
    <cellStyle name="Normalny 8 6 2" xfId="14006"/>
    <cellStyle name="Normalny 8 6 3" xfId="14007"/>
    <cellStyle name="Normalny 8 6 4" xfId="14008"/>
    <cellStyle name="Normalny 8 6 4 2" xfId="14009"/>
    <cellStyle name="Normalny 8 6 4 3" xfId="14010"/>
    <cellStyle name="Normalny 8 6 5" xfId="14011"/>
    <cellStyle name="Normalny 8 6 6" xfId="14012"/>
    <cellStyle name="Normalny 8 7" xfId="14013"/>
    <cellStyle name="Normalny 8 7 2" xfId="14014"/>
    <cellStyle name="Normalny 8 7 2 2" xfId="14015"/>
    <cellStyle name="Normalny 8 7 2 3" xfId="14016"/>
    <cellStyle name="Normalny 8 7 3" xfId="14017"/>
    <cellStyle name="Normalny 8 7 4" xfId="14018"/>
    <cellStyle name="Normalny 8 8" xfId="14019"/>
    <cellStyle name="Normalny 8 8 2" xfId="14020"/>
    <cellStyle name="Normalny 8 8 2 2" xfId="14021"/>
    <cellStyle name="Normalny 8 8 2 3" xfId="14022"/>
    <cellStyle name="Normalny 8 8 3" xfId="14023"/>
    <cellStyle name="Normalny 8 8 4" xfId="14024"/>
    <cellStyle name="Normalny 8 9" xfId="14025"/>
    <cellStyle name="Normalny 8 9 2" xfId="14026"/>
    <cellStyle name="Normalny 8 9 2 2" xfId="14027"/>
    <cellStyle name="Normalny 8 9 2 3" xfId="14028"/>
    <cellStyle name="Normalny 8 9 3" xfId="14029"/>
    <cellStyle name="Normalny 8 9 4" xfId="14030"/>
    <cellStyle name="Normalny 80" xfId="14031"/>
    <cellStyle name="Normalny 81" xfId="14032"/>
    <cellStyle name="Normalny 82" xfId="14033"/>
    <cellStyle name="Normalny 84" xfId="14034"/>
    <cellStyle name="Normalny 9" xfId="14035"/>
    <cellStyle name="Normalny 9 2" xfId="14036"/>
    <cellStyle name="Normalny 9 3" xfId="14037"/>
    <cellStyle name="Normalny 9 4" xfId="14038"/>
    <cellStyle name="Normalny 9 5" xfId="14039"/>
    <cellStyle name="Normalny 9 5 2" xfId="14040"/>
    <cellStyle name="Normalny 9 5 3" xfId="14041"/>
    <cellStyle name="Normalny 9 6" xfId="14042"/>
    <cellStyle name="Normalny 9 7" xfId="14043"/>
    <cellStyle name="Obliczenia 10" xfId="14044"/>
    <cellStyle name="Obliczenia 10 2" xfId="14045"/>
    <cellStyle name="Obliczenia 10 3" xfId="14046"/>
    <cellStyle name="Obliczenia 11" xfId="14047"/>
    <cellStyle name="Obliczenia 11 2" xfId="14048"/>
    <cellStyle name="Obliczenia 11 3" xfId="14049"/>
    <cellStyle name="Obliczenia 12" xfId="14050"/>
    <cellStyle name="Obliczenia 12 2" xfId="14051"/>
    <cellStyle name="Obliczenia 12 3" xfId="14052"/>
    <cellStyle name="Obliczenia 13" xfId="14053"/>
    <cellStyle name="Obliczenia 13 2" xfId="14054"/>
    <cellStyle name="Obliczenia 13 3" xfId="14055"/>
    <cellStyle name="Obliczenia 14" xfId="14056"/>
    <cellStyle name="Obliczenia 14 2" xfId="14057"/>
    <cellStyle name="Obliczenia 14 3" xfId="14058"/>
    <cellStyle name="Obliczenia 15" xfId="14059"/>
    <cellStyle name="Obliczenia 15 2" xfId="14060"/>
    <cellStyle name="Obliczenia 15 3" xfId="14061"/>
    <cellStyle name="Obliczenia 16" xfId="14062"/>
    <cellStyle name="Obliczenia 16 2" xfId="14063"/>
    <cellStyle name="Obliczenia 16 3" xfId="14064"/>
    <cellStyle name="Obliczenia 17" xfId="14065"/>
    <cellStyle name="Obliczenia 17 2" xfId="14066"/>
    <cellStyle name="Obliczenia 17 3" xfId="14067"/>
    <cellStyle name="Obliczenia 18" xfId="14068"/>
    <cellStyle name="Obliczenia 18 2" xfId="14069"/>
    <cellStyle name="Obliczenia 18 3" xfId="14070"/>
    <cellStyle name="Obliczenia 19" xfId="14071"/>
    <cellStyle name="Obliczenia 19 2" xfId="14072"/>
    <cellStyle name="Obliczenia 19 3" xfId="14073"/>
    <cellStyle name="Obliczenia 2" xfId="14074"/>
    <cellStyle name="Obliczenia 2 10" xfId="14075"/>
    <cellStyle name="Obliczenia 2 2" xfId="14076"/>
    <cellStyle name="Obliczenia 2 2 2" xfId="14077"/>
    <cellStyle name="Obliczenia 2 2 3" xfId="14078"/>
    <cellStyle name="Obliczenia 2 3" xfId="14079"/>
    <cellStyle name="Obliczenia 2 4" xfId="14080"/>
    <cellStyle name="Obliczenia 2 5" xfId="14081"/>
    <cellStyle name="Obliczenia 2 6" xfId="14082"/>
    <cellStyle name="Obliczenia 2 7" xfId="14083"/>
    <cellStyle name="Obliczenia 2 8" xfId="14084"/>
    <cellStyle name="Obliczenia 2 9" xfId="14085"/>
    <cellStyle name="Obliczenia 20" xfId="14086"/>
    <cellStyle name="Obliczenia 20 2" xfId="14087"/>
    <cellStyle name="Obliczenia 20 3" xfId="14088"/>
    <cellStyle name="Obliczenia 21" xfId="14089"/>
    <cellStyle name="Obliczenia 21 2" xfId="14090"/>
    <cellStyle name="Obliczenia 21 3" xfId="14091"/>
    <cellStyle name="Obliczenia 22" xfId="14092"/>
    <cellStyle name="Obliczenia 22 2" xfId="14093"/>
    <cellStyle name="Obliczenia 22 3" xfId="14094"/>
    <cellStyle name="Obliczenia 23" xfId="14095"/>
    <cellStyle name="Obliczenia 23 2" xfId="14096"/>
    <cellStyle name="Obliczenia 23 3" xfId="14097"/>
    <cellStyle name="Obliczenia 24" xfId="14098"/>
    <cellStyle name="Obliczenia 24 2" xfId="14099"/>
    <cellStyle name="Obliczenia 24 3" xfId="14100"/>
    <cellStyle name="Obliczenia 25" xfId="14101"/>
    <cellStyle name="Obliczenia 25 2" xfId="14102"/>
    <cellStyle name="Obliczenia 25 3" xfId="14103"/>
    <cellStyle name="Obliczenia 26" xfId="14104"/>
    <cellStyle name="Obliczenia 26 2" xfId="14105"/>
    <cellStyle name="Obliczenia 26 3" xfId="14106"/>
    <cellStyle name="Obliczenia 27" xfId="14107"/>
    <cellStyle name="Obliczenia 27 2" xfId="14108"/>
    <cellStyle name="Obliczenia 27 3" xfId="14109"/>
    <cellStyle name="Obliczenia 28" xfId="14110"/>
    <cellStyle name="Obliczenia 28 2" xfId="14111"/>
    <cellStyle name="Obliczenia 28 3" xfId="14112"/>
    <cellStyle name="Obliczenia 29" xfId="14113"/>
    <cellStyle name="Obliczenia 29 2" xfId="14114"/>
    <cellStyle name="Obliczenia 29 3" xfId="14115"/>
    <cellStyle name="Obliczenia 3" xfId="14116"/>
    <cellStyle name="Obliczenia 3 2" xfId="14117"/>
    <cellStyle name="Obliczenia 3 3" xfId="14118"/>
    <cellStyle name="Obliczenia 3 4" xfId="14119"/>
    <cellStyle name="Obliczenia 30" xfId="14120"/>
    <cellStyle name="Obliczenia 30 2" xfId="14121"/>
    <cellStyle name="Obliczenia 30 3" xfId="14122"/>
    <cellStyle name="Obliczenia 31" xfId="14123"/>
    <cellStyle name="Obliczenia 31 2" xfId="14124"/>
    <cellStyle name="Obliczenia 31 3" xfId="14125"/>
    <cellStyle name="Obliczenia 32" xfId="14126"/>
    <cellStyle name="Obliczenia 32 2" xfId="14127"/>
    <cellStyle name="Obliczenia 32 3" xfId="14128"/>
    <cellStyle name="Obliczenia 33" xfId="14129"/>
    <cellStyle name="Obliczenia 34" xfId="14130"/>
    <cellStyle name="Obliczenia 35" xfId="14131"/>
    <cellStyle name="Obliczenia 36" xfId="14132"/>
    <cellStyle name="Obliczenia 37" xfId="14133"/>
    <cellStyle name="Obliczenia 38" xfId="14134"/>
    <cellStyle name="Obliczenia 39" xfId="14135"/>
    <cellStyle name="Obliczenia 4" xfId="14136"/>
    <cellStyle name="Obliczenia 4 2" xfId="14137"/>
    <cellStyle name="Obliczenia 4 3" xfId="14138"/>
    <cellStyle name="Obliczenia 40" xfId="14139"/>
    <cellStyle name="Obliczenia 41" xfId="14140"/>
    <cellStyle name="Obliczenia 42" xfId="14141"/>
    <cellStyle name="Obliczenia 43" xfId="14142"/>
    <cellStyle name="Obliczenia 44" xfId="14143"/>
    <cellStyle name="Obliczenia 45" xfId="14144"/>
    <cellStyle name="Obliczenia 46" xfId="14145"/>
    <cellStyle name="Obliczenia 47" xfId="14146"/>
    <cellStyle name="Obliczenia 48" xfId="14147"/>
    <cellStyle name="Obliczenia 49" xfId="14148"/>
    <cellStyle name="Obliczenia 5" xfId="14149"/>
    <cellStyle name="Obliczenia 5 2" xfId="14150"/>
    <cellStyle name="Obliczenia 5 3" xfId="14151"/>
    <cellStyle name="Obliczenia 50" xfId="14152"/>
    <cellStyle name="Obliczenia 51" xfId="14153"/>
    <cellStyle name="Obliczenia 52" xfId="14154"/>
    <cellStyle name="Obliczenia 53" xfId="14155"/>
    <cellStyle name="Obliczenia 54" xfId="14156"/>
    <cellStyle name="Obliczenia 55" xfId="14157"/>
    <cellStyle name="Obliczenia 56" xfId="14158"/>
    <cellStyle name="Obliczenia 57" xfId="14159"/>
    <cellStyle name="Obliczenia 58" xfId="14160"/>
    <cellStyle name="Obliczenia 59" xfId="14161"/>
    <cellStyle name="Obliczenia 6" xfId="14162"/>
    <cellStyle name="Obliczenia 6 2" xfId="14163"/>
    <cellStyle name="Obliczenia 6 3" xfId="14164"/>
    <cellStyle name="Obliczenia 60" xfId="14165"/>
    <cellStyle name="Obliczenia 61" xfId="14166"/>
    <cellStyle name="Obliczenia 62" xfId="14167"/>
    <cellStyle name="Obliczenia 63" xfId="14168"/>
    <cellStyle name="Obliczenia 64" xfId="14169"/>
    <cellStyle name="Obliczenia 65" xfId="14170"/>
    <cellStyle name="Obliczenia 66" xfId="14171"/>
    <cellStyle name="Obliczenia 67" xfId="14172"/>
    <cellStyle name="Obliczenia 68" xfId="14173"/>
    <cellStyle name="Obliczenia 69" xfId="14174"/>
    <cellStyle name="Obliczenia 7" xfId="14175"/>
    <cellStyle name="Obliczenia 7 2" xfId="14176"/>
    <cellStyle name="Obliczenia 7 3" xfId="14177"/>
    <cellStyle name="Obliczenia 70" xfId="14178"/>
    <cellStyle name="Obliczenia 71" xfId="14179"/>
    <cellStyle name="Obliczenia 72" xfId="14180"/>
    <cellStyle name="Obliczenia 73" xfId="14181"/>
    <cellStyle name="Obliczenia 8" xfId="14182"/>
    <cellStyle name="Obliczenia 8 2" xfId="14183"/>
    <cellStyle name="Obliczenia 8 3" xfId="14184"/>
    <cellStyle name="Obliczenia 9" xfId="14185"/>
    <cellStyle name="Obliczenia 9 2" xfId="14186"/>
    <cellStyle name="Obliczenia 9 3" xfId="14187"/>
    <cellStyle name="Procentowy 2" xfId="14188"/>
    <cellStyle name="Procentowy 2 2" xfId="14189"/>
    <cellStyle name="Procentowy 2 2 2" xfId="14190"/>
    <cellStyle name="Procentowy 2 2 3" xfId="14191"/>
    <cellStyle name="Procentowy 2 3" xfId="14192"/>
    <cellStyle name="Procentowy 2 3 2" xfId="14193"/>
    <cellStyle name="Procentowy 2 3 3" xfId="14194"/>
    <cellStyle name="Procentowy 2 4" xfId="14195"/>
    <cellStyle name="Procentowy 2 5" xfId="14196"/>
    <cellStyle name="Procentowy 2 6" xfId="14197"/>
    <cellStyle name="Procentowy 2 7" xfId="14198"/>
    <cellStyle name="Procentowy 2 8" xfId="14199"/>
    <cellStyle name="Procentowy 2 9" xfId="14200"/>
    <cellStyle name="Procentowy 3" xfId="14201"/>
    <cellStyle name="Procentowy 3 2" xfId="14202"/>
    <cellStyle name="Procentowy 3 3" xfId="14203"/>
    <cellStyle name="Procentowy 3 4" xfId="14204"/>
    <cellStyle name="Procentowy 4 2" xfId="14205"/>
    <cellStyle name="Procentowy 4 3" xfId="14206"/>
    <cellStyle name="Procentowy 5" xfId="14207"/>
    <cellStyle name="Procentowy 6" xfId="14208"/>
    <cellStyle name="Procentowy 7" xfId="14209"/>
    <cellStyle name="Procentowy 8" xfId="14210"/>
    <cellStyle name="Procentowy 9" xfId="14211"/>
    <cellStyle name="Styl 1" xfId="14212"/>
    <cellStyle name="Suma 10" xfId="14213"/>
    <cellStyle name="Suma 10 2" xfId="14214"/>
    <cellStyle name="Suma 10 3" xfId="14215"/>
    <cellStyle name="Suma 11" xfId="14216"/>
    <cellStyle name="Suma 11 2" xfId="14217"/>
    <cellStyle name="Suma 11 3" xfId="14218"/>
    <cellStyle name="Suma 12" xfId="14219"/>
    <cellStyle name="Suma 12 2" xfId="14220"/>
    <cellStyle name="Suma 12 3" xfId="14221"/>
    <cellStyle name="Suma 13" xfId="14222"/>
    <cellStyle name="Suma 13 2" xfId="14223"/>
    <cellStyle name="Suma 13 3" xfId="14224"/>
    <cellStyle name="Suma 14" xfId="14225"/>
    <cellStyle name="Suma 14 2" xfId="14226"/>
    <cellStyle name="Suma 14 3" xfId="14227"/>
    <cellStyle name="Suma 15" xfId="14228"/>
    <cellStyle name="Suma 15 2" xfId="14229"/>
    <cellStyle name="Suma 15 3" xfId="14230"/>
    <cellStyle name="Suma 16" xfId="14231"/>
    <cellStyle name="Suma 16 2" xfId="14232"/>
    <cellStyle name="Suma 16 3" xfId="14233"/>
    <cellStyle name="Suma 17" xfId="14234"/>
    <cellStyle name="Suma 17 2" xfId="14235"/>
    <cellStyle name="Suma 17 3" xfId="14236"/>
    <cellStyle name="Suma 18" xfId="14237"/>
    <cellStyle name="Suma 18 2" xfId="14238"/>
    <cellStyle name="Suma 18 3" xfId="14239"/>
    <cellStyle name="Suma 19" xfId="14240"/>
    <cellStyle name="Suma 19 2" xfId="14241"/>
    <cellStyle name="Suma 19 3" xfId="14242"/>
    <cellStyle name="Suma 2" xfId="14243"/>
    <cellStyle name="Suma 2 10" xfId="14244"/>
    <cellStyle name="Suma 2 2" xfId="14245"/>
    <cellStyle name="Suma 2 2 2" xfId="14246"/>
    <cellStyle name="Suma 2 2 3" xfId="14247"/>
    <cellStyle name="Suma 2 3" xfId="14248"/>
    <cellStyle name="Suma 2 4" xfId="14249"/>
    <cellStyle name="Suma 2 5" xfId="14250"/>
    <cellStyle name="Suma 2 6" xfId="14251"/>
    <cellStyle name="Suma 2 7" xfId="14252"/>
    <cellStyle name="Suma 2 8" xfId="14253"/>
    <cellStyle name="Suma 2 9" xfId="14254"/>
    <cellStyle name="Suma 20" xfId="14255"/>
    <cellStyle name="Suma 20 2" xfId="14256"/>
    <cellStyle name="Suma 20 3" xfId="14257"/>
    <cellStyle name="Suma 21" xfId="14258"/>
    <cellStyle name="Suma 21 2" xfId="14259"/>
    <cellStyle name="Suma 21 3" xfId="14260"/>
    <cellStyle name="Suma 22" xfId="14261"/>
    <cellStyle name="Suma 22 2" xfId="14262"/>
    <cellStyle name="Suma 22 3" xfId="14263"/>
    <cellStyle name="Suma 23" xfId="14264"/>
    <cellStyle name="Suma 23 2" xfId="14265"/>
    <cellStyle name="Suma 23 3" xfId="14266"/>
    <cellStyle name="Suma 24" xfId="14267"/>
    <cellStyle name="Suma 24 2" xfId="14268"/>
    <cellStyle name="Suma 24 3" xfId="14269"/>
    <cellStyle name="Suma 25" xfId="14270"/>
    <cellStyle name="Suma 25 2" xfId="14271"/>
    <cellStyle name="Suma 25 3" xfId="14272"/>
    <cellStyle name="Suma 26" xfId="14273"/>
    <cellStyle name="Suma 26 2" xfId="14274"/>
    <cellStyle name="Suma 26 3" xfId="14275"/>
    <cellStyle name="Suma 27" xfId="14276"/>
    <cellStyle name="Suma 27 2" xfId="14277"/>
    <cellStyle name="Suma 27 3" xfId="14278"/>
    <cellStyle name="Suma 28" xfId="14279"/>
    <cellStyle name="Suma 28 2" xfId="14280"/>
    <cellStyle name="Suma 28 3" xfId="14281"/>
    <cellStyle name="Suma 29" xfId="14282"/>
    <cellStyle name="Suma 29 2" xfId="14283"/>
    <cellStyle name="Suma 29 3" xfId="14284"/>
    <cellStyle name="Suma 3" xfId="14285"/>
    <cellStyle name="Suma 3 2" xfId="14286"/>
    <cellStyle name="Suma 3 3" xfId="14287"/>
    <cellStyle name="Suma 3 4" xfId="14288"/>
    <cellStyle name="Suma 30" xfId="14289"/>
    <cellStyle name="Suma 30 2" xfId="14290"/>
    <cellStyle name="Suma 30 3" xfId="14291"/>
    <cellStyle name="Suma 31" xfId="14292"/>
    <cellStyle name="Suma 31 2" xfId="14293"/>
    <cellStyle name="Suma 31 3" xfId="14294"/>
    <cellStyle name="Suma 32" xfId="14295"/>
    <cellStyle name="Suma 32 2" xfId="14296"/>
    <cellStyle name="Suma 32 3" xfId="14297"/>
    <cellStyle name="Suma 33" xfId="14298"/>
    <cellStyle name="Suma 34" xfId="14299"/>
    <cellStyle name="Suma 35" xfId="14300"/>
    <cellStyle name="Suma 36" xfId="14301"/>
    <cellStyle name="Suma 37" xfId="14302"/>
    <cellStyle name="Suma 38" xfId="14303"/>
    <cellStyle name="Suma 39" xfId="14304"/>
    <cellStyle name="Suma 4" xfId="14305"/>
    <cellStyle name="Suma 4 2" xfId="14306"/>
    <cellStyle name="Suma 4 3" xfId="14307"/>
    <cellStyle name="Suma 40" xfId="14308"/>
    <cellStyle name="Suma 41" xfId="14309"/>
    <cellStyle name="Suma 42" xfId="14310"/>
    <cellStyle name="Suma 43" xfId="14311"/>
    <cellStyle name="Suma 44" xfId="14312"/>
    <cellStyle name="Suma 45" xfId="14313"/>
    <cellStyle name="Suma 46" xfId="14314"/>
    <cellStyle name="Suma 47" xfId="14315"/>
    <cellStyle name="Suma 48" xfId="14316"/>
    <cellStyle name="Suma 49" xfId="14317"/>
    <cellStyle name="Suma 5" xfId="14318"/>
    <cellStyle name="Suma 5 2" xfId="14319"/>
    <cellStyle name="Suma 5 3" xfId="14320"/>
    <cellStyle name="Suma 50" xfId="14321"/>
    <cellStyle name="Suma 51" xfId="14322"/>
    <cellStyle name="Suma 52" xfId="14323"/>
    <cellStyle name="Suma 53" xfId="14324"/>
    <cellStyle name="Suma 54" xfId="14325"/>
    <cellStyle name="Suma 55" xfId="14326"/>
    <cellStyle name="Suma 56" xfId="14327"/>
    <cellStyle name="Suma 57" xfId="14328"/>
    <cellStyle name="Suma 58" xfId="14329"/>
    <cellStyle name="Suma 59" xfId="14330"/>
    <cellStyle name="Suma 6" xfId="14331"/>
    <cellStyle name="Suma 6 2" xfId="14332"/>
    <cellStyle name="Suma 6 3" xfId="14333"/>
    <cellStyle name="Suma 60" xfId="14334"/>
    <cellStyle name="Suma 61" xfId="14335"/>
    <cellStyle name="Suma 62" xfId="14336"/>
    <cellStyle name="Suma 63" xfId="14337"/>
    <cellStyle name="Suma 64" xfId="14338"/>
    <cellStyle name="Suma 65" xfId="14339"/>
    <cellStyle name="Suma 66" xfId="14340"/>
    <cellStyle name="Suma 67" xfId="14341"/>
    <cellStyle name="Suma 68" xfId="14342"/>
    <cellStyle name="Suma 69" xfId="14343"/>
    <cellStyle name="Suma 7" xfId="14344"/>
    <cellStyle name="Suma 7 2" xfId="14345"/>
    <cellStyle name="Suma 7 3" xfId="14346"/>
    <cellStyle name="Suma 70" xfId="14347"/>
    <cellStyle name="Suma 71" xfId="14348"/>
    <cellStyle name="Suma 72" xfId="14349"/>
    <cellStyle name="Suma 73" xfId="14350"/>
    <cellStyle name="Suma 8" xfId="14351"/>
    <cellStyle name="Suma 8 2" xfId="14352"/>
    <cellStyle name="Suma 8 3" xfId="14353"/>
    <cellStyle name="Suma 9" xfId="14354"/>
    <cellStyle name="Suma 9 2" xfId="14355"/>
    <cellStyle name="Suma 9 3" xfId="14356"/>
    <cellStyle name="Tekst objaśnienia 10" xfId="14357"/>
    <cellStyle name="Tekst objaśnienia 10 2" xfId="14358"/>
    <cellStyle name="Tekst objaśnienia 10 3" xfId="14359"/>
    <cellStyle name="Tekst objaśnienia 11" xfId="14360"/>
    <cellStyle name="Tekst objaśnienia 11 2" xfId="14361"/>
    <cellStyle name="Tekst objaśnienia 11 3" xfId="14362"/>
    <cellStyle name="Tekst objaśnienia 12" xfId="14363"/>
    <cellStyle name="Tekst objaśnienia 12 2" xfId="14364"/>
    <cellStyle name="Tekst objaśnienia 12 3" xfId="14365"/>
    <cellStyle name="Tekst objaśnienia 13" xfId="14366"/>
    <cellStyle name="Tekst objaśnienia 13 2" xfId="14367"/>
    <cellStyle name="Tekst objaśnienia 13 3" xfId="14368"/>
    <cellStyle name="Tekst objaśnienia 14" xfId="14369"/>
    <cellStyle name="Tekst objaśnienia 14 2" xfId="14370"/>
    <cellStyle name="Tekst objaśnienia 14 3" xfId="14371"/>
    <cellStyle name="Tekst objaśnienia 15" xfId="14372"/>
    <cellStyle name="Tekst objaśnienia 15 2" xfId="14373"/>
    <cellStyle name="Tekst objaśnienia 15 3" xfId="14374"/>
    <cellStyle name="Tekst objaśnienia 16" xfId="14375"/>
    <cellStyle name="Tekst objaśnienia 16 2" xfId="14376"/>
    <cellStyle name="Tekst objaśnienia 16 3" xfId="14377"/>
    <cellStyle name="Tekst objaśnienia 17" xfId="14378"/>
    <cellStyle name="Tekst objaśnienia 17 2" xfId="14379"/>
    <cellStyle name="Tekst objaśnienia 17 3" xfId="14380"/>
    <cellStyle name="Tekst objaśnienia 18" xfId="14381"/>
    <cellStyle name="Tekst objaśnienia 18 2" xfId="14382"/>
    <cellStyle name="Tekst objaśnienia 18 3" xfId="14383"/>
    <cellStyle name="Tekst objaśnienia 19" xfId="14384"/>
    <cellStyle name="Tekst objaśnienia 19 2" xfId="14385"/>
    <cellStyle name="Tekst objaśnienia 19 3" xfId="14386"/>
    <cellStyle name="Tekst objaśnienia 2" xfId="14387"/>
    <cellStyle name="Tekst objaśnienia 2 10" xfId="14388"/>
    <cellStyle name="Tekst objaśnienia 2 2" xfId="14389"/>
    <cellStyle name="Tekst objaśnienia 2 2 2" xfId="14390"/>
    <cellStyle name="Tekst objaśnienia 2 2 3" xfId="14391"/>
    <cellStyle name="Tekst objaśnienia 2 3" xfId="14392"/>
    <cellStyle name="Tekst objaśnienia 2 4" xfId="14393"/>
    <cellStyle name="Tekst objaśnienia 2 5" xfId="14394"/>
    <cellStyle name="Tekst objaśnienia 2 6" xfId="14395"/>
    <cellStyle name="Tekst objaśnienia 2 7" xfId="14396"/>
    <cellStyle name="Tekst objaśnienia 2 8" xfId="14397"/>
    <cellStyle name="Tekst objaśnienia 2 9" xfId="14398"/>
    <cellStyle name="Tekst objaśnienia 20" xfId="14399"/>
    <cellStyle name="Tekst objaśnienia 20 2" xfId="14400"/>
    <cellStyle name="Tekst objaśnienia 20 3" xfId="14401"/>
    <cellStyle name="Tekst objaśnienia 21" xfId="14402"/>
    <cellStyle name="Tekst objaśnienia 21 2" xfId="14403"/>
    <cellStyle name="Tekst objaśnienia 21 3" xfId="14404"/>
    <cellStyle name="Tekst objaśnienia 22" xfId="14405"/>
    <cellStyle name="Tekst objaśnienia 22 2" xfId="14406"/>
    <cellStyle name="Tekst objaśnienia 22 3" xfId="14407"/>
    <cellStyle name="Tekst objaśnienia 23" xfId="14408"/>
    <cellStyle name="Tekst objaśnienia 23 2" xfId="14409"/>
    <cellStyle name="Tekst objaśnienia 23 3" xfId="14410"/>
    <cellStyle name="Tekst objaśnienia 24" xfId="14411"/>
    <cellStyle name="Tekst objaśnienia 24 2" xfId="14412"/>
    <cellStyle name="Tekst objaśnienia 24 3" xfId="14413"/>
    <cellStyle name="Tekst objaśnienia 25" xfId="14414"/>
    <cellStyle name="Tekst objaśnienia 25 2" xfId="14415"/>
    <cellStyle name="Tekst objaśnienia 25 3" xfId="14416"/>
    <cellStyle name="Tekst objaśnienia 26" xfId="14417"/>
    <cellStyle name="Tekst objaśnienia 26 2" xfId="14418"/>
    <cellStyle name="Tekst objaśnienia 26 3" xfId="14419"/>
    <cellStyle name="Tekst objaśnienia 27" xfId="14420"/>
    <cellStyle name="Tekst objaśnienia 27 2" xfId="14421"/>
    <cellStyle name="Tekst objaśnienia 27 3" xfId="14422"/>
    <cellStyle name="Tekst objaśnienia 28" xfId="14423"/>
    <cellStyle name="Tekst objaśnienia 28 2" xfId="14424"/>
    <cellStyle name="Tekst objaśnienia 28 3" xfId="14425"/>
    <cellStyle name="Tekst objaśnienia 29" xfId="14426"/>
    <cellStyle name="Tekst objaśnienia 29 2" xfId="14427"/>
    <cellStyle name="Tekst objaśnienia 29 3" xfId="14428"/>
    <cellStyle name="Tekst objaśnienia 3" xfId="14429"/>
    <cellStyle name="Tekst objaśnienia 3 2" xfId="14430"/>
    <cellStyle name="Tekst objaśnienia 3 3" xfId="14431"/>
    <cellStyle name="Tekst objaśnienia 3 4" xfId="14432"/>
    <cellStyle name="Tekst objaśnienia 30" xfId="14433"/>
    <cellStyle name="Tekst objaśnienia 30 2" xfId="14434"/>
    <cellStyle name="Tekst objaśnienia 30 3" xfId="14435"/>
    <cellStyle name="Tekst objaśnienia 31" xfId="14436"/>
    <cellStyle name="Tekst objaśnienia 31 2" xfId="14437"/>
    <cellStyle name="Tekst objaśnienia 31 3" xfId="14438"/>
    <cellStyle name="Tekst objaśnienia 32" xfId="14439"/>
    <cellStyle name="Tekst objaśnienia 32 2" xfId="14440"/>
    <cellStyle name="Tekst objaśnienia 32 3" xfId="14441"/>
    <cellStyle name="Tekst objaśnienia 33" xfId="14442"/>
    <cellStyle name="Tekst objaśnienia 34" xfId="14443"/>
    <cellStyle name="Tekst objaśnienia 35" xfId="14444"/>
    <cellStyle name="Tekst objaśnienia 36" xfId="14445"/>
    <cellStyle name="Tekst objaśnienia 37" xfId="14446"/>
    <cellStyle name="Tekst objaśnienia 38" xfId="14447"/>
    <cellStyle name="Tekst objaśnienia 39" xfId="14448"/>
    <cellStyle name="Tekst objaśnienia 4" xfId="14449"/>
    <cellStyle name="Tekst objaśnienia 4 2" xfId="14450"/>
    <cellStyle name="Tekst objaśnienia 4 3" xfId="14451"/>
    <cellStyle name="Tekst objaśnienia 40" xfId="14452"/>
    <cellStyle name="Tekst objaśnienia 41" xfId="14453"/>
    <cellStyle name="Tekst objaśnienia 42" xfId="14454"/>
    <cellStyle name="Tekst objaśnienia 43" xfId="14455"/>
    <cellStyle name="Tekst objaśnienia 44" xfId="14456"/>
    <cellStyle name="Tekst objaśnienia 45" xfId="14457"/>
    <cellStyle name="Tekst objaśnienia 46" xfId="14458"/>
    <cellStyle name="Tekst objaśnienia 47" xfId="14459"/>
    <cellStyle name="Tekst objaśnienia 48" xfId="14460"/>
    <cellStyle name="Tekst objaśnienia 49" xfId="14461"/>
    <cellStyle name="Tekst objaśnienia 5" xfId="14462"/>
    <cellStyle name="Tekst objaśnienia 5 2" xfId="14463"/>
    <cellStyle name="Tekst objaśnienia 5 3" xfId="14464"/>
    <cellStyle name="Tekst objaśnienia 50" xfId="14465"/>
    <cellStyle name="Tekst objaśnienia 51" xfId="14466"/>
    <cellStyle name="Tekst objaśnienia 52" xfId="14467"/>
    <cellStyle name="Tekst objaśnienia 53" xfId="14468"/>
    <cellStyle name="Tekst objaśnienia 54" xfId="14469"/>
    <cellStyle name="Tekst objaśnienia 55" xfId="14470"/>
    <cellStyle name="Tekst objaśnienia 56" xfId="14471"/>
    <cellStyle name="Tekst objaśnienia 57" xfId="14472"/>
    <cellStyle name="Tekst objaśnienia 58" xfId="14473"/>
    <cellStyle name="Tekst objaśnienia 59" xfId="14474"/>
    <cellStyle name="Tekst objaśnienia 6" xfId="14475"/>
    <cellStyle name="Tekst objaśnienia 6 2" xfId="14476"/>
    <cellStyle name="Tekst objaśnienia 6 3" xfId="14477"/>
    <cellStyle name="Tekst objaśnienia 60" xfId="14478"/>
    <cellStyle name="Tekst objaśnienia 61" xfId="14479"/>
    <cellStyle name="Tekst objaśnienia 62" xfId="14480"/>
    <cellStyle name="Tekst objaśnienia 63" xfId="14481"/>
    <cellStyle name="Tekst objaśnienia 64" xfId="14482"/>
    <cellStyle name="Tekst objaśnienia 65" xfId="14483"/>
    <cellStyle name="Tekst objaśnienia 66" xfId="14484"/>
    <cellStyle name="Tekst objaśnienia 67" xfId="14485"/>
    <cellStyle name="Tekst objaśnienia 68" xfId="14486"/>
    <cellStyle name="Tekst objaśnienia 69" xfId="14487"/>
    <cellStyle name="Tekst objaśnienia 7" xfId="14488"/>
    <cellStyle name="Tekst objaśnienia 7 2" xfId="14489"/>
    <cellStyle name="Tekst objaśnienia 7 3" xfId="14490"/>
    <cellStyle name="Tekst objaśnienia 70" xfId="14491"/>
    <cellStyle name="Tekst objaśnienia 71" xfId="14492"/>
    <cellStyle name="Tekst objaśnienia 72" xfId="14493"/>
    <cellStyle name="Tekst objaśnienia 73" xfId="14494"/>
    <cellStyle name="Tekst objaśnienia 8" xfId="14495"/>
    <cellStyle name="Tekst objaśnienia 8 2" xfId="14496"/>
    <cellStyle name="Tekst objaśnienia 8 3" xfId="14497"/>
    <cellStyle name="Tekst objaśnienia 9" xfId="14498"/>
    <cellStyle name="Tekst objaśnienia 9 2" xfId="14499"/>
    <cellStyle name="Tekst objaśnienia 9 3" xfId="14500"/>
    <cellStyle name="Tekst ostrzeżenia 10" xfId="14501"/>
    <cellStyle name="Tekst ostrzeżenia 10 2" xfId="14502"/>
    <cellStyle name="Tekst ostrzeżenia 10 3" xfId="14503"/>
    <cellStyle name="Tekst ostrzeżenia 11" xfId="14504"/>
    <cellStyle name="Tekst ostrzeżenia 11 2" xfId="14505"/>
    <cellStyle name="Tekst ostrzeżenia 11 3" xfId="14506"/>
    <cellStyle name="Tekst ostrzeżenia 12" xfId="14507"/>
    <cellStyle name="Tekst ostrzeżenia 12 2" xfId="14508"/>
    <cellStyle name="Tekst ostrzeżenia 12 3" xfId="14509"/>
    <cellStyle name="Tekst ostrzeżenia 13" xfId="14510"/>
    <cellStyle name="Tekst ostrzeżenia 13 2" xfId="14511"/>
    <cellStyle name="Tekst ostrzeżenia 13 3" xfId="14512"/>
    <cellStyle name="Tekst ostrzeżenia 14" xfId="14513"/>
    <cellStyle name="Tekst ostrzeżenia 14 2" xfId="14514"/>
    <cellStyle name="Tekst ostrzeżenia 14 3" xfId="14515"/>
    <cellStyle name="Tekst ostrzeżenia 15" xfId="14516"/>
    <cellStyle name="Tekst ostrzeżenia 15 2" xfId="14517"/>
    <cellStyle name="Tekst ostrzeżenia 15 3" xfId="14518"/>
    <cellStyle name="Tekst ostrzeżenia 16" xfId="14519"/>
    <cellStyle name="Tekst ostrzeżenia 16 2" xfId="14520"/>
    <cellStyle name="Tekst ostrzeżenia 16 3" xfId="14521"/>
    <cellStyle name="Tekst ostrzeżenia 17" xfId="14522"/>
    <cellStyle name="Tekst ostrzeżenia 17 2" xfId="14523"/>
    <cellStyle name="Tekst ostrzeżenia 17 3" xfId="14524"/>
    <cellStyle name="Tekst ostrzeżenia 18" xfId="14525"/>
    <cellStyle name="Tekst ostrzeżenia 18 2" xfId="14526"/>
    <cellStyle name="Tekst ostrzeżenia 18 3" xfId="14527"/>
    <cellStyle name="Tekst ostrzeżenia 19" xfId="14528"/>
    <cellStyle name="Tekst ostrzeżenia 19 2" xfId="14529"/>
    <cellStyle name="Tekst ostrzeżenia 19 3" xfId="14530"/>
    <cellStyle name="Tekst ostrzeżenia 2" xfId="14531"/>
    <cellStyle name="Tekst ostrzeżenia 2 10" xfId="14532"/>
    <cellStyle name="Tekst ostrzeżenia 2 2" xfId="14533"/>
    <cellStyle name="Tekst ostrzeżenia 2 2 2" xfId="14534"/>
    <cellStyle name="Tekst ostrzeżenia 2 2 3" xfId="14535"/>
    <cellStyle name="Tekst ostrzeżenia 2 3" xfId="14536"/>
    <cellStyle name="Tekst ostrzeżenia 2 4" xfId="14537"/>
    <cellStyle name="Tekst ostrzeżenia 2 5" xfId="14538"/>
    <cellStyle name="Tekst ostrzeżenia 2 6" xfId="14539"/>
    <cellStyle name="Tekst ostrzeżenia 2 7" xfId="14540"/>
    <cellStyle name="Tekst ostrzeżenia 2 8" xfId="14541"/>
    <cellStyle name="Tekst ostrzeżenia 2 9" xfId="14542"/>
    <cellStyle name="Tekst ostrzeżenia 20" xfId="14543"/>
    <cellStyle name="Tekst ostrzeżenia 20 2" xfId="14544"/>
    <cellStyle name="Tekst ostrzeżenia 20 3" xfId="14545"/>
    <cellStyle name="Tekst ostrzeżenia 21" xfId="14546"/>
    <cellStyle name="Tekst ostrzeżenia 21 2" xfId="14547"/>
    <cellStyle name="Tekst ostrzeżenia 21 3" xfId="14548"/>
    <cellStyle name="Tekst ostrzeżenia 22" xfId="14549"/>
    <cellStyle name="Tekst ostrzeżenia 22 2" xfId="14550"/>
    <cellStyle name="Tekst ostrzeżenia 22 3" xfId="14551"/>
    <cellStyle name="Tekst ostrzeżenia 23" xfId="14552"/>
    <cellStyle name="Tekst ostrzeżenia 23 2" xfId="14553"/>
    <cellStyle name="Tekst ostrzeżenia 23 3" xfId="14554"/>
    <cellStyle name="Tekst ostrzeżenia 24" xfId="14555"/>
    <cellStyle name="Tekst ostrzeżenia 24 2" xfId="14556"/>
    <cellStyle name="Tekst ostrzeżenia 24 3" xfId="14557"/>
    <cellStyle name="Tekst ostrzeżenia 25" xfId="14558"/>
    <cellStyle name="Tekst ostrzeżenia 25 2" xfId="14559"/>
    <cellStyle name="Tekst ostrzeżenia 25 3" xfId="14560"/>
    <cellStyle name="Tekst ostrzeżenia 26" xfId="14561"/>
    <cellStyle name="Tekst ostrzeżenia 26 2" xfId="14562"/>
    <cellStyle name="Tekst ostrzeżenia 26 3" xfId="14563"/>
    <cellStyle name="Tekst ostrzeżenia 27" xfId="14564"/>
    <cellStyle name="Tekst ostrzeżenia 27 2" xfId="14565"/>
    <cellStyle name="Tekst ostrzeżenia 27 3" xfId="14566"/>
    <cellStyle name="Tekst ostrzeżenia 28" xfId="14567"/>
    <cellStyle name="Tekst ostrzeżenia 28 2" xfId="14568"/>
    <cellStyle name="Tekst ostrzeżenia 28 3" xfId="14569"/>
    <cellStyle name="Tekst ostrzeżenia 29" xfId="14570"/>
    <cellStyle name="Tekst ostrzeżenia 29 2" xfId="14571"/>
    <cellStyle name="Tekst ostrzeżenia 29 3" xfId="14572"/>
    <cellStyle name="Tekst ostrzeżenia 3" xfId="14573"/>
    <cellStyle name="Tekst ostrzeżenia 3 2" xfId="14574"/>
    <cellStyle name="Tekst ostrzeżenia 3 3" xfId="14575"/>
    <cellStyle name="Tekst ostrzeżenia 3 4" xfId="14576"/>
    <cellStyle name="Tekst ostrzeżenia 30" xfId="14577"/>
    <cellStyle name="Tekst ostrzeżenia 30 2" xfId="14578"/>
    <cellStyle name="Tekst ostrzeżenia 30 3" xfId="14579"/>
    <cellStyle name="Tekst ostrzeżenia 31" xfId="14580"/>
    <cellStyle name="Tekst ostrzeżenia 31 2" xfId="14581"/>
    <cellStyle name="Tekst ostrzeżenia 31 3" xfId="14582"/>
    <cellStyle name="Tekst ostrzeżenia 32" xfId="14583"/>
    <cellStyle name="Tekst ostrzeżenia 32 2" xfId="14584"/>
    <cellStyle name="Tekst ostrzeżenia 32 3" xfId="14585"/>
    <cellStyle name="Tekst ostrzeżenia 33" xfId="14586"/>
    <cellStyle name="Tekst ostrzeżenia 34" xfId="14587"/>
    <cellStyle name="Tekst ostrzeżenia 35" xfId="14588"/>
    <cellStyle name="Tekst ostrzeżenia 36" xfId="14589"/>
    <cellStyle name="Tekst ostrzeżenia 37" xfId="14590"/>
    <cellStyle name="Tekst ostrzeżenia 38" xfId="14591"/>
    <cellStyle name="Tekst ostrzeżenia 39" xfId="14592"/>
    <cellStyle name="Tekst ostrzeżenia 4" xfId="14593"/>
    <cellStyle name="Tekst ostrzeżenia 4 2" xfId="14594"/>
    <cellStyle name="Tekst ostrzeżenia 4 3" xfId="14595"/>
    <cellStyle name="Tekst ostrzeżenia 40" xfId="14596"/>
    <cellStyle name="Tekst ostrzeżenia 41" xfId="14597"/>
    <cellStyle name="Tekst ostrzeżenia 42" xfId="14598"/>
    <cellStyle name="Tekst ostrzeżenia 43" xfId="14599"/>
    <cellStyle name="Tekst ostrzeżenia 44" xfId="14600"/>
    <cellStyle name="Tekst ostrzeżenia 45" xfId="14601"/>
    <cellStyle name="Tekst ostrzeżenia 46" xfId="14602"/>
    <cellStyle name="Tekst ostrzeżenia 47" xfId="14603"/>
    <cellStyle name="Tekst ostrzeżenia 48" xfId="14604"/>
    <cellStyle name="Tekst ostrzeżenia 49" xfId="14605"/>
    <cellStyle name="Tekst ostrzeżenia 5" xfId="14606"/>
    <cellStyle name="Tekst ostrzeżenia 5 2" xfId="14607"/>
    <cellStyle name="Tekst ostrzeżenia 5 3" xfId="14608"/>
    <cellStyle name="Tekst ostrzeżenia 50" xfId="14609"/>
    <cellStyle name="Tekst ostrzeżenia 51" xfId="14610"/>
    <cellStyle name="Tekst ostrzeżenia 52" xfId="14611"/>
    <cellStyle name="Tekst ostrzeżenia 53" xfId="14612"/>
    <cellStyle name="Tekst ostrzeżenia 54" xfId="14613"/>
    <cellStyle name="Tekst ostrzeżenia 55" xfId="14614"/>
    <cellStyle name="Tekst ostrzeżenia 56" xfId="14615"/>
    <cellStyle name="Tekst ostrzeżenia 57" xfId="14616"/>
    <cellStyle name="Tekst ostrzeżenia 58" xfId="14617"/>
    <cellStyle name="Tekst ostrzeżenia 59" xfId="14618"/>
    <cellStyle name="Tekst ostrzeżenia 6" xfId="14619"/>
    <cellStyle name="Tekst ostrzeżenia 6 2" xfId="14620"/>
    <cellStyle name="Tekst ostrzeżenia 6 3" xfId="14621"/>
    <cellStyle name="Tekst ostrzeżenia 60" xfId="14622"/>
    <cellStyle name="Tekst ostrzeżenia 61" xfId="14623"/>
    <cellStyle name="Tekst ostrzeżenia 62" xfId="14624"/>
    <cellStyle name="Tekst ostrzeżenia 63" xfId="14625"/>
    <cellStyle name="Tekst ostrzeżenia 64" xfId="14626"/>
    <cellStyle name="Tekst ostrzeżenia 65" xfId="14627"/>
    <cellStyle name="Tekst ostrzeżenia 66" xfId="14628"/>
    <cellStyle name="Tekst ostrzeżenia 67" xfId="14629"/>
    <cellStyle name="Tekst ostrzeżenia 68" xfId="14630"/>
    <cellStyle name="Tekst ostrzeżenia 69" xfId="14631"/>
    <cellStyle name="Tekst ostrzeżenia 7" xfId="14632"/>
    <cellStyle name="Tekst ostrzeżenia 7 2" xfId="14633"/>
    <cellStyle name="Tekst ostrzeżenia 7 3" xfId="14634"/>
    <cellStyle name="Tekst ostrzeżenia 70" xfId="14635"/>
    <cellStyle name="Tekst ostrzeżenia 71" xfId="14636"/>
    <cellStyle name="Tekst ostrzeżenia 72" xfId="14637"/>
    <cellStyle name="Tekst ostrzeżenia 73" xfId="14638"/>
    <cellStyle name="Tekst ostrzeżenia 8" xfId="14639"/>
    <cellStyle name="Tekst ostrzeżenia 8 2" xfId="14640"/>
    <cellStyle name="Tekst ostrzeżenia 8 3" xfId="14641"/>
    <cellStyle name="Tekst ostrzeżenia 9" xfId="14642"/>
    <cellStyle name="Tekst ostrzeżenia 9 2" xfId="14643"/>
    <cellStyle name="Tekst ostrzeżenia 9 3" xfId="14644"/>
    <cellStyle name="Tytuł 10" xfId="14645"/>
    <cellStyle name="Tytuł 10 2" xfId="14646"/>
    <cellStyle name="Tytuł 10 3" xfId="14647"/>
    <cellStyle name="Tytuł 11" xfId="14648"/>
    <cellStyle name="Tytuł 11 2" xfId="14649"/>
    <cellStyle name="Tytuł 11 3" xfId="14650"/>
    <cellStyle name="Tytuł 12" xfId="14651"/>
    <cellStyle name="Tytuł 12 2" xfId="14652"/>
    <cellStyle name="Tytuł 12 3" xfId="14653"/>
    <cellStyle name="Tytuł 13" xfId="14654"/>
    <cellStyle name="Tytuł 13 2" xfId="14655"/>
    <cellStyle name="Tytuł 13 3" xfId="14656"/>
    <cellStyle name="Tytuł 14" xfId="14657"/>
    <cellStyle name="Tytuł 14 2" xfId="14658"/>
    <cellStyle name="Tytuł 14 3" xfId="14659"/>
    <cellStyle name="Tytuł 15" xfId="14660"/>
    <cellStyle name="Tytuł 15 2" xfId="14661"/>
    <cellStyle name="Tytuł 15 3" xfId="14662"/>
    <cellStyle name="Tytuł 16" xfId="14663"/>
    <cellStyle name="Tytuł 16 2" xfId="14664"/>
    <cellStyle name="Tytuł 16 3" xfId="14665"/>
    <cellStyle name="Tytuł 17" xfId="14666"/>
    <cellStyle name="Tytuł 17 2" xfId="14667"/>
    <cellStyle name="Tytuł 17 3" xfId="14668"/>
    <cellStyle name="Tytuł 18" xfId="14669"/>
    <cellStyle name="Tytuł 18 2" xfId="14670"/>
    <cellStyle name="Tytuł 18 3" xfId="14671"/>
    <cellStyle name="Tytuł 19" xfId="14672"/>
    <cellStyle name="Tytuł 19 2" xfId="14673"/>
    <cellStyle name="Tytuł 19 3" xfId="14674"/>
    <cellStyle name="Tytuł 2" xfId="14675"/>
    <cellStyle name="Tytuł 2 10" xfId="14676"/>
    <cellStyle name="Tytuł 2 2" xfId="14677"/>
    <cellStyle name="Tytuł 2 2 2" xfId="14678"/>
    <cellStyle name="Tytuł 2 2 3" xfId="14679"/>
    <cellStyle name="Tytuł 2 3" xfId="14680"/>
    <cellStyle name="Tytuł 2 4" xfId="14681"/>
    <cellStyle name="Tytuł 2 5" xfId="14682"/>
    <cellStyle name="Tytuł 2 6" xfId="14683"/>
    <cellStyle name="Tytuł 2 7" xfId="14684"/>
    <cellStyle name="Tytuł 2 8" xfId="14685"/>
    <cellStyle name="Tytuł 2 9" xfId="14686"/>
    <cellStyle name="Tytuł 20" xfId="14687"/>
    <cellStyle name="Tytuł 20 2" xfId="14688"/>
    <cellStyle name="Tytuł 20 3" xfId="14689"/>
    <cellStyle name="Tytuł 21" xfId="14690"/>
    <cellStyle name="Tytuł 21 2" xfId="14691"/>
    <cellStyle name="Tytuł 21 3" xfId="14692"/>
    <cellStyle name="Tytuł 22" xfId="14693"/>
    <cellStyle name="Tytuł 22 2" xfId="14694"/>
    <cellStyle name="Tytuł 22 3" xfId="14695"/>
    <cellStyle name="Tytuł 23" xfId="14696"/>
    <cellStyle name="Tytuł 23 2" xfId="14697"/>
    <cellStyle name="Tytuł 23 3" xfId="14698"/>
    <cellStyle name="Tytuł 24" xfId="14699"/>
    <cellStyle name="Tytuł 24 2" xfId="14700"/>
    <cellStyle name="Tytuł 24 3" xfId="14701"/>
    <cellStyle name="Tytuł 25" xfId="14702"/>
    <cellStyle name="Tytuł 25 2" xfId="14703"/>
    <cellStyle name="Tytuł 25 3" xfId="14704"/>
    <cellStyle name="Tytuł 26" xfId="14705"/>
    <cellStyle name="Tytuł 26 2" xfId="14706"/>
    <cellStyle name="Tytuł 26 3" xfId="14707"/>
    <cellStyle name="Tytuł 27" xfId="14708"/>
    <cellStyle name="Tytuł 27 2" xfId="14709"/>
    <cellStyle name="Tytuł 27 3" xfId="14710"/>
    <cellStyle name="Tytuł 28" xfId="14711"/>
    <cellStyle name="Tytuł 28 2" xfId="14712"/>
    <cellStyle name="Tytuł 28 3" xfId="14713"/>
    <cellStyle name="Tytuł 29" xfId="14714"/>
    <cellStyle name="Tytuł 29 2" xfId="14715"/>
    <cellStyle name="Tytuł 29 3" xfId="14716"/>
    <cellStyle name="Tytuł 3" xfId="14717"/>
    <cellStyle name="Tytuł 3 2" xfId="14718"/>
    <cellStyle name="Tytuł 3 3" xfId="14719"/>
    <cellStyle name="Tytuł 3 4" xfId="14720"/>
    <cellStyle name="Tytuł 30" xfId="14721"/>
    <cellStyle name="Tytuł 30 2" xfId="14722"/>
    <cellStyle name="Tytuł 30 3" xfId="14723"/>
    <cellStyle name="Tytuł 31" xfId="14724"/>
    <cellStyle name="Tytuł 31 2" xfId="14725"/>
    <cellStyle name="Tytuł 31 3" xfId="14726"/>
    <cellStyle name="Tytuł 32" xfId="14727"/>
    <cellStyle name="Tytuł 32 2" xfId="14728"/>
    <cellStyle name="Tytuł 32 3" xfId="14729"/>
    <cellStyle name="Tytuł 33" xfId="14730"/>
    <cellStyle name="Tytuł 34" xfId="14731"/>
    <cellStyle name="Tytuł 35" xfId="14732"/>
    <cellStyle name="Tytuł 36" xfId="14733"/>
    <cellStyle name="Tytuł 37" xfId="14734"/>
    <cellStyle name="Tytuł 38" xfId="14735"/>
    <cellStyle name="Tytuł 39" xfId="14736"/>
    <cellStyle name="Tytuł 4" xfId="14737"/>
    <cellStyle name="Tytuł 4 2" xfId="14738"/>
    <cellStyle name="Tytuł 4 3" xfId="14739"/>
    <cellStyle name="Tytuł 40" xfId="14740"/>
    <cellStyle name="Tytuł 41" xfId="14741"/>
    <cellStyle name="Tytuł 42" xfId="14742"/>
    <cellStyle name="Tytuł 43" xfId="14743"/>
    <cellStyle name="Tytuł 44" xfId="14744"/>
    <cellStyle name="Tytuł 45" xfId="14745"/>
    <cellStyle name="Tytuł 46" xfId="14746"/>
    <cellStyle name="Tytuł 47" xfId="14747"/>
    <cellStyle name="Tytuł 48" xfId="14748"/>
    <cellStyle name="Tytuł 49" xfId="14749"/>
    <cellStyle name="Tytuł 5" xfId="14750"/>
    <cellStyle name="Tytuł 5 2" xfId="14751"/>
    <cellStyle name="Tytuł 5 3" xfId="14752"/>
    <cellStyle name="Tytuł 50" xfId="14753"/>
    <cellStyle name="Tytuł 51" xfId="14754"/>
    <cellStyle name="Tytuł 52" xfId="14755"/>
    <cellStyle name="Tytuł 53" xfId="14756"/>
    <cellStyle name="Tytuł 54" xfId="14757"/>
    <cellStyle name="Tytuł 55" xfId="14758"/>
    <cellStyle name="Tytuł 56" xfId="14759"/>
    <cellStyle name="Tytuł 57" xfId="14760"/>
    <cellStyle name="Tytuł 58" xfId="14761"/>
    <cellStyle name="Tytuł 59" xfId="14762"/>
    <cellStyle name="Tytuł 6" xfId="14763"/>
    <cellStyle name="Tytuł 6 2" xfId="14764"/>
    <cellStyle name="Tytuł 6 3" xfId="14765"/>
    <cellStyle name="Tytuł 60" xfId="14766"/>
    <cellStyle name="Tytuł 61" xfId="14767"/>
    <cellStyle name="Tytuł 62" xfId="14768"/>
    <cellStyle name="Tytuł 63" xfId="14769"/>
    <cellStyle name="Tytuł 64" xfId="14770"/>
    <cellStyle name="Tytuł 65" xfId="14771"/>
    <cellStyle name="Tytuł 66" xfId="14772"/>
    <cellStyle name="Tytuł 67" xfId="14773"/>
    <cellStyle name="Tytuł 68" xfId="14774"/>
    <cellStyle name="Tytuł 69" xfId="14775"/>
    <cellStyle name="Tytuł 7" xfId="14776"/>
    <cellStyle name="Tytuł 7 2" xfId="14777"/>
    <cellStyle name="Tytuł 7 3" xfId="14778"/>
    <cellStyle name="Tytuł 70" xfId="14779"/>
    <cellStyle name="Tytuł 71" xfId="14780"/>
    <cellStyle name="Tytuł 72" xfId="14781"/>
    <cellStyle name="Tytuł 73" xfId="14782"/>
    <cellStyle name="Tytuł 8" xfId="14783"/>
    <cellStyle name="Tytuł 8 2" xfId="14784"/>
    <cellStyle name="Tytuł 8 3" xfId="14785"/>
    <cellStyle name="Tytuł 9" xfId="14786"/>
    <cellStyle name="Tytuł 9 2" xfId="14787"/>
    <cellStyle name="Tytuł 9 3" xfId="14788"/>
    <cellStyle name="Uwaga 10" xfId="14789"/>
    <cellStyle name="Uwaga 10 10" xfId="14790"/>
    <cellStyle name="Uwaga 10 10 2" xfId="14791"/>
    <cellStyle name="Uwaga 10 10 2 2" xfId="14792"/>
    <cellStyle name="Uwaga 10 10 2 3" xfId="14793"/>
    <cellStyle name="Uwaga 10 10 3" xfId="14794"/>
    <cellStyle name="Uwaga 10 10 4" xfId="14795"/>
    <cellStyle name="Uwaga 10 11" xfId="14796"/>
    <cellStyle name="Uwaga 10 11 2" xfId="14797"/>
    <cellStyle name="Uwaga 10 11 2 2" xfId="14798"/>
    <cellStyle name="Uwaga 10 11 2 3" xfId="14799"/>
    <cellStyle name="Uwaga 10 11 3" xfId="14800"/>
    <cellStyle name="Uwaga 10 11 4" xfId="14801"/>
    <cellStyle name="Uwaga 10 12" xfId="14802"/>
    <cellStyle name="Uwaga 10 12 2" xfId="14803"/>
    <cellStyle name="Uwaga 10 12 2 2" xfId="14804"/>
    <cellStyle name="Uwaga 10 12 2 3" xfId="14805"/>
    <cellStyle name="Uwaga 10 12 3" xfId="14806"/>
    <cellStyle name="Uwaga 10 12 4" xfId="14807"/>
    <cellStyle name="Uwaga 10 13" xfId="14808"/>
    <cellStyle name="Uwaga 10 13 2" xfId="14809"/>
    <cellStyle name="Uwaga 10 13 2 2" xfId="14810"/>
    <cellStyle name="Uwaga 10 13 2 3" xfId="14811"/>
    <cellStyle name="Uwaga 10 13 3" xfId="14812"/>
    <cellStyle name="Uwaga 10 13 4" xfId="14813"/>
    <cellStyle name="Uwaga 10 14" xfId="14814"/>
    <cellStyle name="Uwaga 10 14 2" xfId="14815"/>
    <cellStyle name="Uwaga 10 14 2 2" xfId="14816"/>
    <cellStyle name="Uwaga 10 14 2 3" xfId="14817"/>
    <cellStyle name="Uwaga 10 14 3" xfId="14818"/>
    <cellStyle name="Uwaga 10 14 4" xfId="14819"/>
    <cellStyle name="Uwaga 10 15" xfId="14820"/>
    <cellStyle name="Uwaga 10 15 2" xfId="14821"/>
    <cellStyle name="Uwaga 10 15 2 2" xfId="14822"/>
    <cellStyle name="Uwaga 10 15 2 3" xfId="14823"/>
    <cellStyle name="Uwaga 10 15 3" xfId="14824"/>
    <cellStyle name="Uwaga 10 15 4" xfId="14825"/>
    <cellStyle name="Uwaga 10 16" xfId="14826"/>
    <cellStyle name="Uwaga 10 16 2" xfId="14827"/>
    <cellStyle name="Uwaga 10 16 2 2" xfId="14828"/>
    <cellStyle name="Uwaga 10 16 2 3" xfId="14829"/>
    <cellStyle name="Uwaga 10 16 3" xfId="14830"/>
    <cellStyle name="Uwaga 10 16 4" xfId="14831"/>
    <cellStyle name="Uwaga 10 17" xfId="14832"/>
    <cellStyle name="Uwaga 10 17 2" xfId="14833"/>
    <cellStyle name="Uwaga 10 17 2 2" xfId="14834"/>
    <cellStyle name="Uwaga 10 17 2 3" xfId="14835"/>
    <cellStyle name="Uwaga 10 17 3" xfId="14836"/>
    <cellStyle name="Uwaga 10 17 4" xfId="14837"/>
    <cellStyle name="Uwaga 10 18" xfId="14838"/>
    <cellStyle name="Uwaga 10 18 2" xfId="14839"/>
    <cellStyle name="Uwaga 10 18 2 2" xfId="14840"/>
    <cellStyle name="Uwaga 10 18 2 3" xfId="14841"/>
    <cellStyle name="Uwaga 10 18 3" xfId="14842"/>
    <cellStyle name="Uwaga 10 18 4" xfId="14843"/>
    <cellStyle name="Uwaga 10 19" xfId="14844"/>
    <cellStyle name="Uwaga 10 19 2" xfId="14845"/>
    <cellStyle name="Uwaga 10 19 2 2" xfId="14846"/>
    <cellStyle name="Uwaga 10 19 2 3" xfId="14847"/>
    <cellStyle name="Uwaga 10 19 3" xfId="14848"/>
    <cellStyle name="Uwaga 10 19 4" xfId="14849"/>
    <cellStyle name="Uwaga 10 2" xfId="14850"/>
    <cellStyle name="Uwaga 10 2 2" xfId="14851"/>
    <cellStyle name="Uwaga 10 2 2 2" xfId="14852"/>
    <cellStyle name="Uwaga 10 2 2 3" xfId="14853"/>
    <cellStyle name="Uwaga 10 2 3" xfId="14854"/>
    <cellStyle name="Uwaga 10 2 4" xfId="14855"/>
    <cellStyle name="Uwaga 10 20" xfId="14856"/>
    <cellStyle name="Uwaga 10 20 2" xfId="14857"/>
    <cellStyle name="Uwaga 10 20 2 2" xfId="14858"/>
    <cellStyle name="Uwaga 10 20 2 3" xfId="14859"/>
    <cellStyle name="Uwaga 10 20 3" xfId="14860"/>
    <cellStyle name="Uwaga 10 20 4" xfId="14861"/>
    <cellStyle name="Uwaga 10 21" xfId="14862"/>
    <cellStyle name="Uwaga 10 21 2" xfId="14863"/>
    <cellStyle name="Uwaga 10 21 2 2" xfId="14864"/>
    <cellStyle name="Uwaga 10 21 2 3" xfId="14865"/>
    <cellStyle name="Uwaga 10 21 3" xfId="14866"/>
    <cellStyle name="Uwaga 10 21 4" xfId="14867"/>
    <cellStyle name="Uwaga 10 22" xfId="14868"/>
    <cellStyle name="Uwaga 10 22 2" xfId="14869"/>
    <cellStyle name="Uwaga 10 22 2 2" xfId="14870"/>
    <cellStyle name="Uwaga 10 22 2 3" xfId="14871"/>
    <cellStyle name="Uwaga 10 22 3" xfId="14872"/>
    <cellStyle name="Uwaga 10 22 4" xfId="14873"/>
    <cellStyle name="Uwaga 10 23" xfId="14874"/>
    <cellStyle name="Uwaga 10 23 2" xfId="14875"/>
    <cellStyle name="Uwaga 10 23 2 2" xfId="14876"/>
    <cellStyle name="Uwaga 10 23 2 3" xfId="14877"/>
    <cellStyle name="Uwaga 10 23 3" xfId="14878"/>
    <cellStyle name="Uwaga 10 23 4" xfId="14879"/>
    <cellStyle name="Uwaga 10 24" xfId="14880"/>
    <cellStyle name="Uwaga 10 24 2" xfId="14881"/>
    <cellStyle name="Uwaga 10 24 2 2" xfId="14882"/>
    <cellStyle name="Uwaga 10 24 2 3" xfId="14883"/>
    <cellStyle name="Uwaga 10 24 3" xfId="14884"/>
    <cellStyle name="Uwaga 10 24 4" xfId="14885"/>
    <cellStyle name="Uwaga 10 25" xfId="14886"/>
    <cellStyle name="Uwaga 10 25 2" xfId="14887"/>
    <cellStyle name="Uwaga 10 25 2 2" xfId="14888"/>
    <cellStyle name="Uwaga 10 25 2 3" xfId="14889"/>
    <cellStyle name="Uwaga 10 25 3" xfId="14890"/>
    <cellStyle name="Uwaga 10 25 4" xfId="14891"/>
    <cellStyle name="Uwaga 10 26" xfId="14892"/>
    <cellStyle name="Uwaga 10 26 2" xfId="14893"/>
    <cellStyle name="Uwaga 10 26 2 2" xfId="14894"/>
    <cellStyle name="Uwaga 10 26 2 3" xfId="14895"/>
    <cellStyle name="Uwaga 10 26 3" xfId="14896"/>
    <cellStyle name="Uwaga 10 26 4" xfId="14897"/>
    <cellStyle name="Uwaga 10 27" xfId="14898"/>
    <cellStyle name="Uwaga 10 27 2" xfId="14899"/>
    <cellStyle name="Uwaga 10 27 2 2" xfId="14900"/>
    <cellStyle name="Uwaga 10 27 2 3" xfId="14901"/>
    <cellStyle name="Uwaga 10 27 3" xfId="14902"/>
    <cellStyle name="Uwaga 10 27 4" xfId="14903"/>
    <cellStyle name="Uwaga 10 28" xfId="14904"/>
    <cellStyle name="Uwaga 10 28 2" xfId="14905"/>
    <cellStyle name="Uwaga 10 28 2 2" xfId="14906"/>
    <cellStyle name="Uwaga 10 28 2 3" xfId="14907"/>
    <cellStyle name="Uwaga 10 28 3" xfId="14908"/>
    <cellStyle name="Uwaga 10 28 4" xfId="14909"/>
    <cellStyle name="Uwaga 10 29" xfId="14910"/>
    <cellStyle name="Uwaga 10 3" xfId="14911"/>
    <cellStyle name="Uwaga 10 3 2" xfId="14912"/>
    <cellStyle name="Uwaga 10 3 2 2" xfId="14913"/>
    <cellStyle name="Uwaga 10 3 2 3" xfId="14914"/>
    <cellStyle name="Uwaga 10 3 3" xfId="14915"/>
    <cellStyle name="Uwaga 10 3 4" xfId="14916"/>
    <cellStyle name="Uwaga 10 30" xfId="14917"/>
    <cellStyle name="Uwaga 10 31" xfId="14918"/>
    <cellStyle name="Uwaga 10 31 2" xfId="14919"/>
    <cellStyle name="Uwaga 10 31 3" xfId="14920"/>
    <cellStyle name="Uwaga 10 32" xfId="14921"/>
    <cellStyle name="Uwaga 10 33" xfId="14922"/>
    <cellStyle name="Uwaga 10 4" xfId="14923"/>
    <cellStyle name="Uwaga 10 4 2" xfId="14924"/>
    <cellStyle name="Uwaga 10 4 2 2" xfId="14925"/>
    <cellStyle name="Uwaga 10 4 2 3" xfId="14926"/>
    <cellStyle name="Uwaga 10 4 3" xfId="14927"/>
    <cellStyle name="Uwaga 10 4 4" xfId="14928"/>
    <cellStyle name="Uwaga 10 5" xfId="14929"/>
    <cellStyle name="Uwaga 10 5 2" xfId="14930"/>
    <cellStyle name="Uwaga 10 5 2 2" xfId="14931"/>
    <cellStyle name="Uwaga 10 5 2 3" xfId="14932"/>
    <cellStyle name="Uwaga 10 5 3" xfId="14933"/>
    <cellStyle name="Uwaga 10 5 4" xfId="14934"/>
    <cellStyle name="Uwaga 10 6" xfId="14935"/>
    <cellStyle name="Uwaga 10 6 2" xfId="14936"/>
    <cellStyle name="Uwaga 10 6 2 2" xfId="14937"/>
    <cellStyle name="Uwaga 10 6 2 3" xfId="14938"/>
    <cellStyle name="Uwaga 10 6 3" xfId="14939"/>
    <cellStyle name="Uwaga 10 6 4" xfId="14940"/>
    <cellStyle name="Uwaga 10 7" xfId="14941"/>
    <cellStyle name="Uwaga 10 7 2" xfId="14942"/>
    <cellStyle name="Uwaga 10 7 2 2" xfId="14943"/>
    <cellStyle name="Uwaga 10 7 2 3" xfId="14944"/>
    <cellStyle name="Uwaga 10 7 3" xfId="14945"/>
    <cellStyle name="Uwaga 10 7 4" xfId="14946"/>
    <cellStyle name="Uwaga 10 8" xfId="14947"/>
    <cellStyle name="Uwaga 10 8 2" xfId="14948"/>
    <cellStyle name="Uwaga 10 8 2 2" xfId="14949"/>
    <cellStyle name="Uwaga 10 8 2 3" xfId="14950"/>
    <cellStyle name="Uwaga 10 8 3" xfId="14951"/>
    <cellStyle name="Uwaga 10 8 4" xfId="14952"/>
    <cellStyle name="Uwaga 10 9" xfId="14953"/>
    <cellStyle name="Uwaga 10 9 2" xfId="14954"/>
    <cellStyle name="Uwaga 10 9 2 2" xfId="14955"/>
    <cellStyle name="Uwaga 10 9 2 3" xfId="14956"/>
    <cellStyle name="Uwaga 10 9 3" xfId="14957"/>
    <cellStyle name="Uwaga 10 9 4" xfId="14958"/>
    <cellStyle name="Uwaga 11" xfId="14959"/>
    <cellStyle name="Uwaga 11 10" xfId="14960"/>
    <cellStyle name="Uwaga 11 10 2" xfId="14961"/>
    <cellStyle name="Uwaga 11 10 2 2" xfId="14962"/>
    <cellStyle name="Uwaga 11 10 2 3" xfId="14963"/>
    <cellStyle name="Uwaga 11 10 3" xfId="14964"/>
    <cellStyle name="Uwaga 11 10 4" xfId="14965"/>
    <cellStyle name="Uwaga 11 11" xfId="14966"/>
    <cellStyle name="Uwaga 11 11 2" xfId="14967"/>
    <cellStyle name="Uwaga 11 11 2 2" xfId="14968"/>
    <cellStyle name="Uwaga 11 11 2 3" xfId="14969"/>
    <cellStyle name="Uwaga 11 11 3" xfId="14970"/>
    <cellStyle name="Uwaga 11 11 4" xfId="14971"/>
    <cellStyle name="Uwaga 11 12" xfId="14972"/>
    <cellStyle name="Uwaga 11 12 2" xfId="14973"/>
    <cellStyle name="Uwaga 11 12 2 2" xfId="14974"/>
    <cellStyle name="Uwaga 11 12 2 3" xfId="14975"/>
    <cellStyle name="Uwaga 11 12 3" xfId="14976"/>
    <cellStyle name="Uwaga 11 12 4" xfId="14977"/>
    <cellStyle name="Uwaga 11 13" xfId="14978"/>
    <cellStyle name="Uwaga 11 13 2" xfId="14979"/>
    <cellStyle name="Uwaga 11 13 2 2" xfId="14980"/>
    <cellStyle name="Uwaga 11 13 2 3" xfId="14981"/>
    <cellStyle name="Uwaga 11 13 3" xfId="14982"/>
    <cellStyle name="Uwaga 11 13 4" xfId="14983"/>
    <cellStyle name="Uwaga 11 14" xfId="14984"/>
    <cellStyle name="Uwaga 11 14 2" xfId="14985"/>
    <cellStyle name="Uwaga 11 14 2 2" xfId="14986"/>
    <cellStyle name="Uwaga 11 14 2 3" xfId="14987"/>
    <cellStyle name="Uwaga 11 14 3" xfId="14988"/>
    <cellStyle name="Uwaga 11 14 4" xfId="14989"/>
    <cellStyle name="Uwaga 11 15" xfId="14990"/>
    <cellStyle name="Uwaga 11 15 2" xfId="14991"/>
    <cellStyle name="Uwaga 11 15 2 2" xfId="14992"/>
    <cellStyle name="Uwaga 11 15 2 3" xfId="14993"/>
    <cellStyle name="Uwaga 11 15 3" xfId="14994"/>
    <cellStyle name="Uwaga 11 15 4" xfId="14995"/>
    <cellStyle name="Uwaga 11 16" xfId="14996"/>
    <cellStyle name="Uwaga 11 16 2" xfId="14997"/>
    <cellStyle name="Uwaga 11 16 2 2" xfId="14998"/>
    <cellStyle name="Uwaga 11 16 2 3" xfId="14999"/>
    <cellStyle name="Uwaga 11 16 3" xfId="15000"/>
    <cellStyle name="Uwaga 11 16 4" xfId="15001"/>
    <cellStyle name="Uwaga 11 17" xfId="15002"/>
    <cellStyle name="Uwaga 11 17 2" xfId="15003"/>
    <cellStyle name="Uwaga 11 17 2 2" xfId="15004"/>
    <cellStyle name="Uwaga 11 17 2 3" xfId="15005"/>
    <cellStyle name="Uwaga 11 17 3" xfId="15006"/>
    <cellStyle name="Uwaga 11 17 4" xfId="15007"/>
    <cellStyle name="Uwaga 11 18" xfId="15008"/>
    <cellStyle name="Uwaga 11 18 2" xfId="15009"/>
    <cellStyle name="Uwaga 11 18 2 2" xfId="15010"/>
    <cellStyle name="Uwaga 11 18 2 3" xfId="15011"/>
    <cellStyle name="Uwaga 11 18 3" xfId="15012"/>
    <cellStyle name="Uwaga 11 18 4" xfId="15013"/>
    <cellStyle name="Uwaga 11 19" xfId="15014"/>
    <cellStyle name="Uwaga 11 19 2" xfId="15015"/>
    <cellStyle name="Uwaga 11 19 2 2" xfId="15016"/>
    <cellStyle name="Uwaga 11 19 2 3" xfId="15017"/>
    <cellStyle name="Uwaga 11 19 3" xfId="15018"/>
    <cellStyle name="Uwaga 11 19 4" xfId="15019"/>
    <cellStyle name="Uwaga 11 2" xfId="15020"/>
    <cellStyle name="Uwaga 11 2 2" xfId="15021"/>
    <cellStyle name="Uwaga 11 2 2 2" xfId="15022"/>
    <cellStyle name="Uwaga 11 2 2 3" xfId="15023"/>
    <cellStyle name="Uwaga 11 2 3" xfId="15024"/>
    <cellStyle name="Uwaga 11 2 4" xfId="15025"/>
    <cellStyle name="Uwaga 11 20" xfId="15026"/>
    <cellStyle name="Uwaga 11 20 2" xfId="15027"/>
    <cellStyle name="Uwaga 11 20 2 2" xfId="15028"/>
    <cellStyle name="Uwaga 11 20 2 3" xfId="15029"/>
    <cellStyle name="Uwaga 11 20 3" xfId="15030"/>
    <cellStyle name="Uwaga 11 20 4" xfId="15031"/>
    <cellStyle name="Uwaga 11 21" xfId="15032"/>
    <cellStyle name="Uwaga 11 21 2" xfId="15033"/>
    <cellStyle name="Uwaga 11 21 2 2" xfId="15034"/>
    <cellStyle name="Uwaga 11 21 2 3" xfId="15035"/>
    <cellStyle name="Uwaga 11 21 3" xfId="15036"/>
    <cellStyle name="Uwaga 11 21 4" xfId="15037"/>
    <cellStyle name="Uwaga 11 22" xfId="15038"/>
    <cellStyle name="Uwaga 11 22 2" xfId="15039"/>
    <cellStyle name="Uwaga 11 22 2 2" xfId="15040"/>
    <cellStyle name="Uwaga 11 22 2 3" xfId="15041"/>
    <cellStyle name="Uwaga 11 22 3" xfId="15042"/>
    <cellStyle name="Uwaga 11 22 4" xfId="15043"/>
    <cellStyle name="Uwaga 11 23" xfId="15044"/>
    <cellStyle name="Uwaga 11 23 2" xfId="15045"/>
    <cellStyle name="Uwaga 11 23 2 2" xfId="15046"/>
    <cellStyle name="Uwaga 11 23 2 3" xfId="15047"/>
    <cellStyle name="Uwaga 11 23 3" xfId="15048"/>
    <cellStyle name="Uwaga 11 23 4" xfId="15049"/>
    <cellStyle name="Uwaga 11 24" xfId="15050"/>
    <cellStyle name="Uwaga 11 24 2" xfId="15051"/>
    <cellStyle name="Uwaga 11 24 2 2" xfId="15052"/>
    <cellStyle name="Uwaga 11 24 2 3" xfId="15053"/>
    <cellStyle name="Uwaga 11 24 3" xfId="15054"/>
    <cellStyle name="Uwaga 11 24 4" xfId="15055"/>
    <cellStyle name="Uwaga 11 25" xfId="15056"/>
    <cellStyle name="Uwaga 11 25 2" xfId="15057"/>
    <cellStyle name="Uwaga 11 25 2 2" xfId="15058"/>
    <cellStyle name="Uwaga 11 25 2 3" xfId="15059"/>
    <cellStyle name="Uwaga 11 25 3" xfId="15060"/>
    <cellStyle name="Uwaga 11 25 4" xfId="15061"/>
    <cellStyle name="Uwaga 11 26" xfId="15062"/>
    <cellStyle name="Uwaga 11 26 2" xfId="15063"/>
    <cellStyle name="Uwaga 11 26 2 2" xfId="15064"/>
    <cellStyle name="Uwaga 11 26 2 3" xfId="15065"/>
    <cellStyle name="Uwaga 11 26 3" xfId="15066"/>
    <cellStyle name="Uwaga 11 26 4" xfId="15067"/>
    <cellStyle name="Uwaga 11 27" xfId="15068"/>
    <cellStyle name="Uwaga 11 27 2" xfId="15069"/>
    <cellStyle name="Uwaga 11 27 2 2" xfId="15070"/>
    <cellStyle name="Uwaga 11 27 2 3" xfId="15071"/>
    <cellStyle name="Uwaga 11 27 3" xfId="15072"/>
    <cellStyle name="Uwaga 11 27 4" xfId="15073"/>
    <cellStyle name="Uwaga 11 28" xfId="15074"/>
    <cellStyle name="Uwaga 11 28 2" xfId="15075"/>
    <cellStyle name="Uwaga 11 28 2 2" xfId="15076"/>
    <cellStyle name="Uwaga 11 28 2 3" xfId="15077"/>
    <cellStyle name="Uwaga 11 28 3" xfId="15078"/>
    <cellStyle name="Uwaga 11 28 4" xfId="15079"/>
    <cellStyle name="Uwaga 11 29" xfId="15080"/>
    <cellStyle name="Uwaga 11 3" xfId="15081"/>
    <cellStyle name="Uwaga 11 3 2" xfId="15082"/>
    <cellStyle name="Uwaga 11 3 2 2" xfId="15083"/>
    <cellStyle name="Uwaga 11 3 2 3" xfId="15084"/>
    <cellStyle name="Uwaga 11 3 3" xfId="15085"/>
    <cellStyle name="Uwaga 11 3 4" xfId="15086"/>
    <cellStyle name="Uwaga 11 30" xfId="15087"/>
    <cellStyle name="Uwaga 11 31" xfId="15088"/>
    <cellStyle name="Uwaga 11 31 2" xfId="15089"/>
    <cellStyle name="Uwaga 11 31 3" xfId="15090"/>
    <cellStyle name="Uwaga 11 32" xfId="15091"/>
    <cellStyle name="Uwaga 11 33" xfId="15092"/>
    <cellStyle name="Uwaga 11 4" xfId="15093"/>
    <cellStyle name="Uwaga 11 4 2" xfId="15094"/>
    <cellStyle name="Uwaga 11 4 2 2" xfId="15095"/>
    <cellStyle name="Uwaga 11 4 2 3" xfId="15096"/>
    <cellStyle name="Uwaga 11 4 3" xfId="15097"/>
    <cellStyle name="Uwaga 11 4 4" xfId="15098"/>
    <cellStyle name="Uwaga 11 5" xfId="15099"/>
    <cellStyle name="Uwaga 11 5 2" xfId="15100"/>
    <cellStyle name="Uwaga 11 5 2 2" xfId="15101"/>
    <cellStyle name="Uwaga 11 5 2 3" xfId="15102"/>
    <cellStyle name="Uwaga 11 5 3" xfId="15103"/>
    <cellStyle name="Uwaga 11 5 4" xfId="15104"/>
    <cellStyle name="Uwaga 11 6" xfId="15105"/>
    <cellStyle name="Uwaga 11 6 2" xfId="15106"/>
    <cellStyle name="Uwaga 11 6 2 2" xfId="15107"/>
    <cellStyle name="Uwaga 11 6 2 3" xfId="15108"/>
    <cellStyle name="Uwaga 11 6 3" xfId="15109"/>
    <cellStyle name="Uwaga 11 6 4" xfId="15110"/>
    <cellStyle name="Uwaga 11 7" xfId="15111"/>
    <cellStyle name="Uwaga 11 7 2" xfId="15112"/>
    <cellStyle name="Uwaga 11 7 2 2" xfId="15113"/>
    <cellStyle name="Uwaga 11 7 2 3" xfId="15114"/>
    <cellStyle name="Uwaga 11 7 3" xfId="15115"/>
    <cellStyle name="Uwaga 11 7 4" xfId="15116"/>
    <cellStyle name="Uwaga 11 8" xfId="15117"/>
    <cellStyle name="Uwaga 11 8 2" xfId="15118"/>
    <cellStyle name="Uwaga 11 8 2 2" xfId="15119"/>
    <cellStyle name="Uwaga 11 8 2 3" xfId="15120"/>
    <cellStyle name="Uwaga 11 8 3" xfId="15121"/>
    <cellStyle name="Uwaga 11 8 4" xfId="15122"/>
    <cellStyle name="Uwaga 11 9" xfId="15123"/>
    <cellStyle name="Uwaga 11 9 2" xfId="15124"/>
    <cellStyle name="Uwaga 11 9 2 2" xfId="15125"/>
    <cellStyle name="Uwaga 11 9 2 3" xfId="15126"/>
    <cellStyle name="Uwaga 11 9 3" xfId="15127"/>
    <cellStyle name="Uwaga 11 9 4" xfId="15128"/>
    <cellStyle name="Uwaga 12" xfId="15129"/>
    <cellStyle name="Uwaga 12 10" xfId="15130"/>
    <cellStyle name="Uwaga 12 10 2" xfId="15131"/>
    <cellStyle name="Uwaga 12 10 2 2" xfId="15132"/>
    <cellStyle name="Uwaga 12 10 2 3" xfId="15133"/>
    <cellStyle name="Uwaga 12 10 3" xfId="15134"/>
    <cellStyle name="Uwaga 12 10 4" xfId="15135"/>
    <cellStyle name="Uwaga 12 11" xfId="15136"/>
    <cellStyle name="Uwaga 12 11 2" xfId="15137"/>
    <cellStyle name="Uwaga 12 11 2 2" xfId="15138"/>
    <cellStyle name="Uwaga 12 11 2 3" xfId="15139"/>
    <cellStyle name="Uwaga 12 11 3" xfId="15140"/>
    <cellStyle name="Uwaga 12 11 4" xfId="15141"/>
    <cellStyle name="Uwaga 12 12" xfId="15142"/>
    <cellStyle name="Uwaga 12 12 2" xfId="15143"/>
    <cellStyle name="Uwaga 12 12 2 2" xfId="15144"/>
    <cellStyle name="Uwaga 12 12 2 3" xfId="15145"/>
    <cellStyle name="Uwaga 12 12 3" xfId="15146"/>
    <cellStyle name="Uwaga 12 12 4" xfId="15147"/>
    <cellStyle name="Uwaga 12 13" xfId="15148"/>
    <cellStyle name="Uwaga 12 13 2" xfId="15149"/>
    <cellStyle name="Uwaga 12 13 2 2" xfId="15150"/>
    <cellStyle name="Uwaga 12 13 2 3" xfId="15151"/>
    <cellStyle name="Uwaga 12 13 3" xfId="15152"/>
    <cellStyle name="Uwaga 12 13 4" xfId="15153"/>
    <cellStyle name="Uwaga 12 14" xfId="15154"/>
    <cellStyle name="Uwaga 12 14 2" xfId="15155"/>
    <cellStyle name="Uwaga 12 14 2 2" xfId="15156"/>
    <cellStyle name="Uwaga 12 14 2 3" xfId="15157"/>
    <cellStyle name="Uwaga 12 14 3" xfId="15158"/>
    <cellStyle name="Uwaga 12 14 4" xfId="15159"/>
    <cellStyle name="Uwaga 12 15" xfId="15160"/>
    <cellStyle name="Uwaga 12 15 2" xfId="15161"/>
    <cellStyle name="Uwaga 12 15 2 2" xfId="15162"/>
    <cellStyle name="Uwaga 12 15 2 3" xfId="15163"/>
    <cellStyle name="Uwaga 12 15 3" xfId="15164"/>
    <cellStyle name="Uwaga 12 15 4" xfId="15165"/>
    <cellStyle name="Uwaga 12 16" xfId="15166"/>
    <cellStyle name="Uwaga 12 16 2" xfId="15167"/>
    <cellStyle name="Uwaga 12 16 2 2" xfId="15168"/>
    <cellStyle name="Uwaga 12 16 2 3" xfId="15169"/>
    <cellStyle name="Uwaga 12 16 3" xfId="15170"/>
    <cellStyle name="Uwaga 12 16 4" xfId="15171"/>
    <cellStyle name="Uwaga 12 17" xfId="15172"/>
    <cellStyle name="Uwaga 12 17 2" xfId="15173"/>
    <cellStyle name="Uwaga 12 17 2 2" xfId="15174"/>
    <cellStyle name="Uwaga 12 17 2 3" xfId="15175"/>
    <cellStyle name="Uwaga 12 17 3" xfId="15176"/>
    <cellStyle name="Uwaga 12 17 4" xfId="15177"/>
    <cellStyle name="Uwaga 12 18" xfId="15178"/>
    <cellStyle name="Uwaga 12 18 2" xfId="15179"/>
    <cellStyle name="Uwaga 12 18 2 2" xfId="15180"/>
    <cellStyle name="Uwaga 12 18 2 3" xfId="15181"/>
    <cellStyle name="Uwaga 12 18 3" xfId="15182"/>
    <cellStyle name="Uwaga 12 18 4" xfId="15183"/>
    <cellStyle name="Uwaga 12 19" xfId="15184"/>
    <cellStyle name="Uwaga 12 19 2" xfId="15185"/>
    <cellStyle name="Uwaga 12 19 2 2" xfId="15186"/>
    <cellStyle name="Uwaga 12 19 2 3" xfId="15187"/>
    <cellStyle name="Uwaga 12 19 3" xfId="15188"/>
    <cellStyle name="Uwaga 12 19 4" xfId="15189"/>
    <cellStyle name="Uwaga 12 2" xfId="15190"/>
    <cellStyle name="Uwaga 12 2 2" xfId="15191"/>
    <cellStyle name="Uwaga 12 2 2 2" xfId="15192"/>
    <cellStyle name="Uwaga 12 2 2 3" xfId="15193"/>
    <cellStyle name="Uwaga 12 2 3" xfId="15194"/>
    <cellStyle name="Uwaga 12 2 4" xfId="15195"/>
    <cellStyle name="Uwaga 12 20" xfId="15196"/>
    <cellStyle name="Uwaga 12 20 2" xfId="15197"/>
    <cellStyle name="Uwaga 12 20 2 2" xfId="15198"/>
    <cellStyle name="Uwaga 12 20 2 3" xfId="15199"/>
    <cellStyle name="Uwaga 12 20 3" xfId="15200"/>
    <cellStyle name="Uwaga 12 20 4" xfId="15201"/>
    <cellStyle name="Uwaga 12 21" xfId="15202"/>
    <cellStyle name="Uwaga 12 21 2" xfId="15203"/>
    <cellStyle name="Uwaga 12 21 2 2" xfId="15204"/>
    <cellStyle name="Uwaga 12 21 2 3" xfId="15205"/>
    <cellStyle name="Uwaga 12 21 3" xfId="15206"/>
    <cellStyle name="Uwaga 12 21 4" xfId="15207"/>
    <cellStyle name="Uwaga 12 22" xfId="15208"/>
    <cellStyle name="Uwaga 12 23" xfId="15209"/>
    <cellStyle name="Uwaga 12 24" xfId="15210"/>
    <cellStyle name="Uwaga 12 24 2" xfId="15211"/>
    <cellStyle name="Uwaga 12 24 3" xfId="15212"/>
    <cellStyle name="Uwaga 12 25" xfId="15213"/>
    <cellStyle name="Uwaga 12 26" xfId="15214"/>
    <cellStyle name="Uwaga 12 3" xfId="15215"/>
    <cellStyle name="Uwaga 12 3 2" xfId="15216"/>
    <cellStyle name="Uwaga 12 3 2 2" xfId="15217"/>
    <cellStyle name="Uwaga 12 3 2 3" xfId="15218"/>
    <cellStyle name="Uwaga 12 3 3" xfId="15219"/>
    <cellStyle name="Uwaga 12 3 4" xfId="15220"/>
    <cellStyle name="Uwaga 12 4" xfId="15221"/>
    <cellStyle name="Uwaga 12 4 2" xfId="15222"/>
    <cellStyle name="Uwaga 12 4 2 2" xfId="15223"/>
    <cellStyle name="Uwaga 12 4 2 3" xfId="15224"/>
    <cellStyle name="Uwaga 12 4 3" xfId="15225"/>
    <cellStyle name="Uwaga 12 4 4" xfId="15226"/>
    <cellStyle name="Uwaga 12 5" xfId="15227"/>
    <cellStyle name="Uwaga 12 5 2" xfId="15228"/>
    <cellStyle name="Uwaga 12 5 2 2" xfId="15229"/>
    <cellStyle name="Uwaga 12 5 2 3" xfId="15230"/>
    <cellStyle name="Uwaga 12 5 3" xfId="15231"/>
    <cellStyle name="Uwaga 12 5 4" xfId="15232"/>
    <cellStyle name="Uwaga 12 6" xfId="15233"/>
    <cellStyle name="Uwaga 12 6 2" xfId="15234"/>
    <cellStyle name="Uwaga 12 6 2 2" xfId="15235"/>
    <cellStyle name="Uwaga 12 6 2 3" xfId="15236"/>
    <cellStyle name="Uwaga 12 6 3" xfId="15237"/>
    <cellStyle name="Uwaga 12 6 4" xfId="15238"/>
    <cellStyle name="Uwaga 12 7" xfId="15239"/>
    <cellStyle name="Uwaga 12 7 2" xfId="15240"/>
    <cellStyle name="Uwaga 12 7 2 2" xfId="15241"/>
    <cellStyle name="Uwaga 12 7 2 3" xfId="15242"/>
    <cellStyle name="Uwaga 12 7 3" xfId="15243"/>
    <cellStyle name="Uwaga 12 7 4" xfId="15244"/>
    <cellStyle name="Uwaga 12 8" xfId="15245"/>
    <cellStyle name="Uwaga 12 8 2" xfId="15246"/>
    <cellStyle name="Uwaga 12 8 2 2" xfId="15247"/>
    <cellStyle name="Uwaga 12 8 2 3" xfId="15248"/>
    <cellStyle name="Uwaga 12 8 3" xfId="15249"/>
    <cellStyle name="Uwaga 12 8 4" xfId="15250"/>
    <cellStyle name="Uwaga 12 9" xfId="15251"/>
    <cellStyle name="Uwaga 12 9 2" xfId="15252"/>
    <cellStyle name="Uwaga 12 9 2 2" xfId="15253"/>
    <cellStyle name="Uwaga 12 9 2 3" xfId="15254"/>
    <cellStyle name="Uwaga 12 9 3" xfId="15255"/>
    <cellStyle name="Uwaga 12 9 4" xfId="15256"/>
    <cellStyle name="Uwaga 13" xfId="15257"/>
    <cellStyle name="Uwaga 13 10" xfId="15258"/>
    <cellStyle name="Uwaga 13 10 2" xfId="15259"/>
    <cellStyle name="Uwaga 13 10 2 2" xfId="15260"/>
    <cellStyle name="Uwaga 13 10 2 3" xfId="15261"/>
    <cellStyle name="Uwaga 13 10 3" xfId="15262"/>
    <cellStyle name="Uwaga 13 10 4" xfId="15263"/>
    <cellStyle name="Uwaga 13 11" xfId="15264"/>
    <cellStyle name="Uwaga 13 11 2" xfId="15265"/>
    <cellStyle name="Uwaga 13 11 2 2" xfId="15266"/>
    <cellStyle name="Uwaga 13 11 2 3" xfId="15267"/>
    <cellStyle name="Uwaga 13 11 3" xfId="15268"/>
    <cellStyle name="Uwaga 13 11 4" xfId="15269"/>
    <cellStyle name="Uwaga 13 12" xfId="15270"/>
    <cellStyle name="Uwaga 13 12 2" xfId="15271"/>
    <cellStyle name="Uwaga 13 12 2 2" xfId="15272"/>
    <cellStyle name="Uwaga 13 12 2 3" xfId="15273"/>
    <cellStyle name="Uwaga 13 12 3" xfId="15274"/>
    <cellStyle name="Uwaga 13 12 4" xfId="15275"/>
    <cellStyle name="Uwaga 13 13" xfId="15276"/>
    <cellStyle name="Uwaga 13 13 2" xfId="15277"/>
    <cellStyle name="Uwaga 13 13 2 2" xfId="15278"/>
    <cellStyle name="Uwaga 13 13 2 3" xfId="15279"/>
    <cellStyle name="Uwaga 13 13 3" xfId="15280"/>
    <cellStyle name="Uwaga 13 13 4" xfId="15281"/>
    <cellStyle name="Uwaga 13 14" xfId="15282"/>
    <cellStyle name="Uwaga 13 14 2" xfId="15283"/>
    <cellStyle name="Uwaga 13 14 2 2" xfId="15284"/>
    <cellStyle name="Uwaga 13 14 2 3" xfId="15285"/>
    <cellStyle name="Uwaga 13 14 3" xfId="15286"/>
    <cellStyle name="Uwaga 13 14 4" xfId="15287"/>
    <cellStyle name="Uwaga 13 15" xfId="15288"/>
    <cellStyle name="Uwaga 13 15 2" xfId="15289"/>
    <cellStyle name="Uwaga 13 15 2 2" xfId="15290"/>
    <cellStyle name="Uwaga 13 15 2 3" xfId="15291"/>
    <cellStyle name="Uwaga 13 15 3" xfId="15292"/>
    <cellStyle name="Uwaga 13 15 4" xfId="15293"/>
    <cellStyle name="Uwaga 13 16" xfId="15294"/>
    <cellStyle name="Uwaga 13 17" xfId="15295"/>
    <cellStyle name="Uwaga 13 18" xfId="15296"/>
    <cellStyle name="Uwaga 13 18 2" xfId="15297"/>
    <cellStyle name="Uwaga 13 18 3" xfId="15298"/>
    <cellStyle name="Uwaga 13 19" xfId="15299"/>
    <cellStyle name="Uwaga 13 2" xfId="15300"/>
    <cellStyle name="Uwaga 13 2 2" xfId="15301"/>
    <cellStyle name="Uwaga 13 2 2 2" xfId="15302"/>
    <cellStyle name="Uwaga 13 2 2 3" xfId="15303"/>
    <cellStyle name="Uwaga 13 2 3" xfId="15304"/>
    <cellStyle name="Uwaga 13 2 4" xfId="15305"/>
    <cellStyle name="Uwaga 13 20" xfId="15306"/>
    <cellStyle name="Uwaga 13 3" xfId="15307"/>
    <cellStyle name="Uwaga 13 3 2" xfId="15308"/>
    <cellStyle name="Uwaga 13 3 2 2" xfId="15309"/>
    <cellStyle name="Uwaga 13 3 2 3" xfId="15310"/>
    <cellStyle name="Uwaga 13 3 3" xfId="15311"/>
    <cellStyle name="Uwaga 13 3 4" xfId="15312"/>
    <cellStyle name="Uwaga 13 4" xfId="15313"/>
    <cellStyle name="Uwaga 13 4 2" xfId="15314"/>
    <cellStyle name="Uwaga 13 4 2 2" xfId="15315"/>
    <cellStyle name="Uwaga 13 4 2 3" xfId="15316"/>
    <cellStyle name="Uwaga 13 4 3" xfId="15317"/>
    <cellStyle name="Uwaga 13 4 4" xfId="15318"/>
    <cellStyle name="Uwaga 13 5" xfId="15319"/>
    <cellStyle name="Uwaga 13 5 2" xfId="15320"/>
    <cellStyle name="Uwaga 13 5 2 2" xfId="15321"/>
    <cellStyle name="Uwaga 13 5 2 3" xfId="15322"/>
    <cellStyle name="Uwaga 13 5 3" xfId="15323"/>
    <cellStyle name="Uwaga 13 5 4" xfId="15324"/>
    <cellStyle name="Uwaga 13 6" xfId="15325"/>
    <cellStyle name="Uwaga 13 6 2" xfId="15326"/>
    <cellStyle name="Uwaga 13 6 2 2" xfId="15327"/>
    <cellStyle name="Uwaga 13 6 2 3" xfId="15328"/>
    <cellStyle name="Uwaga 13 6 3" xfId="15329"/>
    <cellStyle name="Uwaga 13 6 4" xfId="15330"/>
    <cellStyle name="Uwaga 13 7" xfId="15331"/>
    <cellStyle name="Uwaga 13 7 2" xfId="15332"/>
    <cellStyle name="Uwaga 13 7 2 2" xfId="15333"/>
    <cellStyle name="Uwaga 13 7 2 3" xfId="15334"/>
    <cellStyle name="Uwaga 13 7 3" xfId="15335"/>
    <cellStyle name="Uwaga 13 7 4" xfId="15336"/>
    <cellStyle name="Uwaga 13 8" xfId="15337"/>
    <cellStyle name="Uwaga 13 8 2" xfId="15338"/>
    <cellStyle name="Uwaga 13 8 2 2" xfId="15339"/>
    <cellStyle name="Uwaga 13 8 2 3" xfId="15340"/>
    <cellStyle name="Uwaga 13 8 3" xfId="15341"/>
    <cellStyle name="Uwaga 13 8 4" xfId="15342"/>
    <cellStyle name="Uwaga 13 9" xfId="15343"/>
    <cellStyle name="Uwaga 13 9 2" xfId="15344"/>
    <cellStyle name="Uwaga 13 9 2 2" xfId="15345"/>
    <cellStyle name="Uwaga 13 9 2 3" xfId="15346"/>
    <cellStyle name="Uwaga 13 9 3" xfId="15347"/>
    <cellStyle name="Uwaga 13 9 4" xfId="15348"/>
    <cellStyle name="Uwaga 14" xfId="15349"/>
    <cellStyle name="Uwaga 14 10" xfId="15350"/>
    <cellStyle name="Uwaga 14 10 2" xfId="15351"/>
    <cellStyle name="Uwaga 14 10 3" xfId="15352"/>
    <cellStyle name="Uwaga 14 11" xfId="15353"/>
    <cellStyle name="Uwaga 14 12" xfId="15354"/>
    <cellStyle name="Uwaga 14 2" xfId="15355"/>
    <cellStyle name="Uwaga 14 2 2" xfId="15356"/>
    <cellStyle name="Uwaga 14 2 2 2" xfId="15357"/>
    <cellStyle name="Uwaga 14 2 2 3" xfId="15358"/>
    <cellStyle name="Uwaga 14 2 3" xfId="15359"/>
    <cellStyle name="Uwaga 14 2 4" xfId="15360"/>
    <cellStyle name="Uwaga 14 3" xfId="15361"/>
    <cellStyle name="Uwaga 14 3 2" xfId="15362"/>
    <cellStyle name="Uwaga 14 3 2 2" xfId="15363"/>
    <cellStyle name="Uwaga 14 3 2 3" xfId="15364"/>
    <cellStyle name="Uwaga 14 3 3" xfId="15365"/>
    <cellStyle name="Uwaga 14 3 4" xfId="15366"/>
    <cellStyle name="Uwaga 14 4" xfId="15367"/>
    <cellStyle name="Uwaga 14 4 2" xfId="15368"/>
    <cellStyle name="Uwaga 14 4 2 2" xfId="15369"/>
    <cellStyle name="Uwaga 14 4 2 3" xfId="15370"/>
    <cellStyle name="Uwaga 14 4 3" xfId="15371"/>
    <cellStyle name="Uwaga 14 4 4" xfId="15372"/>
    <cellStyle name="Uwaga 14 5" xfId="15373"/>
    <cellStyle name="Uwaga 14 5 2" xfId="15374"/>
    <cellStyle name="Uwaga 14 5 2 2" xfId="15375"/>
    <cellStyle name="Uwaga 14 5 2 3" xfId="15376"/>
    <cellStyle name="Uwaga 14 5 3" xfId="15377"/>
    <cellStyle name="Uwaga 14 5 4" xfId="15378"/>
    <cellStyle name="Uwaga 14 6" xfId="15379"/>
    <cellStyle name="Uwaga 14 6 2" xfId="15380"/>
    <cellStyle name="Uwaga 14 6 2 2" xfId="15381"/>
    <cellStyle name="Uwaga 14 6 2 3" xfId="15382"/>
    <cellStyle name="Uwaga 14 6 3" xfId="15383"/>
    <cellStyle name="Uwaga 14 6 4" xfId="15384"/>
    <cellStyle name="Uwaga 14 7" xfId="15385"/>
    <cellStyle name="Uwaga 14 7 2" xfId="15386"/>
    <cellStyle name="Uwaga 14 7 2 2" xfId="15387"/>
    <cellStyle name="Uwaga 14 7 2 3" xfId="15388"/>
    <cellStyle name="Uwaga 14 7 3" xfId="15389"/>
    <cellStyle name="Uwaga 14 7 4" xfId="15390"/>
    <cellStyle name="Uwaga 14 8" xfId="15391"/>
    <cellStyle name="Uwaga 14 9" xfId="15392"/>
    <cellStyle name="Uwaga 15" xfId="15393"/>
    <cellStyle name="Uwaga 15 10" xfId="15394"/>
    <cellStyle name="Uwaga 15 10 2" xfId="15395"/>
    <cellStyle name="Uwaga 15 10 3" xfId="15396"/>
    <cellStyle name="Uwaga 15 11" xfId="15397"/>
    <cellStyle name="Uwaga 15 12" xfId="15398"/>
    <cellStyle name="Uwaga 15 2" xfId="15399"/>
    <cellStyle name="Uwaga 15 2 2" xfId="15400"/>
    <cellStyle name="Uwaga 15 2 2 2" xfId="15401"/>
    <cellStyle name="Uwaga 15 2 2 3" xfId="15402"/>
    <cellStyle name="Uwaga 15 2 3" xfId="15403"/>
    <cellStyle name="Uwaga 15 2 4" xfId="15404"/>
    <cellStyle name="Uwaga 15 3" xfId="15405"/>
    <cellStyle name="Uwaga 15 3 2" xfId="15406"/>
    <cellStyle name="Uwaga 15 3 2 2" xfId="15407"/>
    <cellStyle name="Uwaga 15 3 2 3" xfId="15408"/>
    <cellStyle name="Uwaga 15 3 3" xfId="15409"/>
    <cellStyle name="Uwaga 15 3 4" xfId="15410"/>
    <cellStyle name="Uwaga 15 4" xfId="15411"/>
    <cellStyle name="Uwaga 15 4 2" xfId="15412"/>
    <cellStyle name="Uwaga 15 4 2 2" xfId="15413"/>
    <cellStyle name="Uwaga 15 4 2 3" xfId="15414"/>
    <cellStyle name="Uwaga 15 4 3" xfId="15415"/>
    <cellStyle name="Uwaga 15 4 4" xfId="15416"/>
    <cellStyle name="Uwaga 15 5" xfId="15417"/>
    <cellStyle name="Uwaga 15 5 2" xfId="15418"/>
    <cellStyle name="Uwaga 15 5 2 2" xfId="15419"/>
    <cellStyle name="Uwaga 15 5 2 3" xfId="15420"/>
    <cellStyle name="Uwaga 15 5 3" xfId="15421"/>
    <cellStyle name="Uwaga 15 5 4" xfId="15422"/>
    <cellStyle name="Uwaga 15 6" xfId="15423"/>
    <cellStyle name="Uwaga 15 6 2" xfId="15424"/>
    <cellStyle name="Uwaga 15 6 2 2" xfId="15425"/>
    <cellStyle name="Uwaga 15 6 2 3" xfId="15426"/>
    <cellStyle name="Uwaga 15 6 3" xfId="15427"/>
    <cellStyle name="Uwaga 15 6 4" xfId="15428"/>
    <cellStyle name="Uwaga 15 7" xfId="15429"/>
    <cellStyle name="Uwaga 15 7 2" xfId="15430"/>
    <cellStyle name="Uwaga 15 7 2 2" xfId="15431"/>
    <cellStyle name="Uwaga 15 7 2 3" xfId="15432"/>
    <cellStyle name="Uwaga 15 7 3" xfId="15433"/>
    <cellStyle name="Uwaga 15 7 4" xfId="15434"/>
    <cellStyle name="Uwaga 15 8" xfId="15435"/>
    <cellStyle name="Uwaga 15 9" xfId="15436"/>
    <cellStyle name="Uwaga 16" xfId="15437"/>
    <cellStyle name="Uwaga 16 2" xfId="15438"/>
    <cellStyle name="Uwaga 16 3" xfId="15439"/>
    <cellStyle name="Uwaga 16 4" xfId="15440"/>
    <cellStyle name="Uwaga 16 4 2" xfId="15441"/>
    <cellStyle name="Uwaga 16 4 3" xfId="15442"/>
    <cellStyle name="Uwaga 16 5" xfId="15443"/>
    <cellStyle name="Uwaga 16 6" xfId="15444"/>
    <cellStyle name="Uwaga 17" xfId="15445"/>
    <cellStyle name="Uwaga 17 2" xfId="15446"/>
    <cellStyle name="Uwaga 17 3" xfId="15447"/>
    <cellStyle name="Uwaga 17 4" xfId="15448"/>
    <cellStyle name="Uwaga 17 4 2" xfId="15449"/>
    <cellStyle name="Uwaga 17 4 3" xfId="15450"/>
    <cellStyle name="Uwaga 17 5" xfId="15451"/>
    <cellStyle name="Uwaga 17 6" xfId="15452"/>
    <cellStyle name="Uwaga 18" xfId="15453"/>
    <cellStyle name="Uwaga 18 2" xfId="15454"/>
    <cellStyle name="Uwaga 18 3" xfId="15455"/>
    <cellStyle name="Uwaga 18 4" xfId="15456"/>
    <cellStyle name="Uwaga 18 4 2" xfId="15457"/>
    <cellStyle name="Uwaga 18 4 3" xfId="15458"/>
    <cellStyle name="Uwaga 18 5" xfId="15459"/>
    <cellStyle name="Uwaga 18 6" xfId="15460"/>
    <cellStyle name="Uwaga 19" xfId="15461"/>
    <cellStyle name="Uwaga 19 2" xfId="15462"/>
    <cellStyle name="Uwaga 19 3" xfId="15463"/>
    <cellStyle name="Uwaga 19 4" xfId="15464"/>
    <cellStyle name="Uwaga 19 4 2" xfId="15465"/>
    <cellStyle name="Uwaga 19 4 3" xfId="15466"/>
    <cellStyle name="Uwaga 19 5" xfId="15467"/>
    <cellStyle name="Uwaga 19 6" xfId="15468"/>
    <cellStyle name="Uwaga 2" xfId="15469"/>
    <cellStyle name="Uwaga 2 10" xfId="15470"/>
    <cellStyle name="Uwaga 2 10 2" xfId="15471"/>
    <cellStyle name="Uwaga 2 10 3" xfId="15472"/>
    <cellStyle name="Uwaga 2 10 4" xfId="15473"/>
    <cellStyle name="Uwaga 2 10 5" xfId="15474"/>
    <cellStyle name="Uwaga 2 10 6" xfId="15475"/>
    <cellStyle name="Uwaga 2 10 7" xfId="15476"/>
    <cellStyle name="Uwaga 2 11" xfId="15477"/>
    <cellStyle name="Uwaga 2 11 2" xfId="15478"/>
    <cellStyle name="Uwaga 2 11 3" xfId="15479"/>
    <cellStyle name="Uwaga 2 11 4" xfId="15480"/>
    <cellStyle name="Uwaga 2 11 5" xfId="15481"/>
    <cellStyle name="Uwaga 2 11 6" xfId="15482"/>
    <cellStyle name="Uwaga 2 11 7" xfId="15483"/>
    <cellStyle name="Uwaga 2 12" xfId="15484"/>
    <cellStyle name="Uwaga 2 12 2" xfId="15485"/>
    <cellStyle name="Uwaga 2 12 3" xfId="15486"/>
    <cellStyle name="Uwaga 2 12 4" xfId="15487"/>
    <cellStyle name="Uwaga 2 12 4 2" xfId="15488"/>
    <cellStyle name="Uwaga 2 12 4 3" xfId="15489"/>
    <cellStyle name="Uwaga 2 12 5" xfId="15490"/>
    <cellStyle name="Uwaga 2 12 6" xfId="15491"/>
    <cellStyle name="Uwaga 2 13" xfId="15492"/>
    <cellStyle name="Uwaga 2 13 2" xfId="15493"/>
    <cellStyle name="Uwaga 2 13 2 2" xfId="15494"/>
    <cellStyle name="Uwaga 2 13 2 3" xfId="15495"/>
    <cellStyle name="Uwaga 2 13 3" xfId="15496"/>
    <cellStyle name="Uwaga 2 13 4" xfId="15497"/>
    <cellStyle name="Uwaga 2 14" xfId="15498"/>
    <cellStyle name="Uwaga 2 14 2" xfId="15499"/>
    <cellStyle name="Uwaga 2 14 2 2" xfId="15500"/>
    <cellStyle name="Uwaga 2 14 2 3" xfId="15501"/>
    <cellStyle name="Uwaga 2 14 3" xfId="15502"/>
    <cellStyle name="Uwaga 2 14 4" xfId="15503"/>
    <cellStyle name="Uwaga 2 15" xfId="15504"/>
    <cellStyle name="Uwaga 2 15 2" xfId="15505"/>
    <cellStyle name="Uwaga 2 15 2 2" xfId="15506"/>
    <cellStyle name="Uwaga 2 15 2 3" xfId="15507"/>
    <cellStyle name="Uwaga 2 15 3" xfId="15508"/>
    <cellStyle name="Uwaga 2 15 4" xfId="15509"/>
    <cellStyle name="Uwaga 2 16" xfId="15510"/>
    <cellStyle name="Uwaga 2 16 2" xfId="15511"/>
    <cellStyle name="Uwaga 2 16 2 2" xfId="15512"/>
    <cellStyle name="Uwaga 2 16 2 3" xfId="15513"/>
    <cellStyle name="Uwaga 2 16 3" xfId="15514"/>
    <cellStyle name="Uwaga 2 16 4" xfId="15515"/>
    <cellStyle name="Uwaga 2 17" xfId="15516"/>
    <cellStyle name="Uwaga 2 17 2" xfId="15517"/>
    <cellStyle name="Uwaga 2 17 2 2" xfId="15518"/>
    <cellStyle name="Uwaga 2 17 2 3" xfId="15519"/>
    <cellStyle name="Uwaga 2 17 3" xfId="15520"/>
    <cellStyle name="Uwaga 2 17 4" xfId="15521"/>
    <cellStyle name="Uwaga 2 18" xfId="15522"/>
    <cellStyle name="Uwaga 2 18 2" xfId="15523"/>
    <cellStyle name="Uwaga 2 18 2 2" xfId="15524"/>
    <cellStyle name="Uwaga 2 18 2 3" xfId="15525"/>
    <cellStyle name="Uwaga 2 18 3" xfId="15526"/>
    <cellStyle name="Uwaga 2 18 4" xfId="15527"/>
    <cellStyle name="Uwaga 2 19" xfId="15528"/>
    <cellStyle name="Uwaga 2 19 2" xfId="15529"/>
    <cellStyle name="Uwaga 2 19 2 2" xfId="15530"/>
    <cellStyle name="Uwaga 2 19 2 3" xfId="15531"/>
    <cellStyle name="Uwaga 2 19 3" xfId="15532"/>
    <cellStyle name="Uwaga 2 19 4" xfId="15533"/>
    <cellStyle name="Uwaga 2 2" xfId="15534"/>
    <cellStyle name="Uwaga 2 2 2" xfId="15535"/>
    <cellStyle name="Uwaga 2 2 2 2" xfId="15536"/>
    <cellStyle name="Uwaga 2 2 2 3" xfId="15537"/>
    <cellStyle name="Uwaga 2 2 3" xfId="15538"/>
    <cellStyle name="Uwaga 2 2 3 2" xfId="15539"/>
    <cellStyle name="Uwaga 2 2 3 3" xfId="15540"/>
    <cellStyle name="Uwaga 2 2 4" xfId="15541"/>
    <cellStyle name="Uwaga 2 2 5" xfId="15542"/>
    <cellStyle name="Uwaga 2 2 6" xfId="15543"/>
    <cellStyle name="Uwaga 2 2 7" xfId="15544"/>
    <cellStyle name="Uwaga 2 2 8" xfId="15545"/>
    <cellStyle name="Uwaga 2 20" xfId="15546"/>
    <cellStyle name="Uwaga 2 20 2" xfId="15547"/>
    <cellStyle name="Uwaga 2 20 2 2" xfId="15548"/>
    <cellStyle name="Uwaga 2 20 2 3" xfId="15549"/>
    <cellStyle name="Uwaga 2 20 3" xfId="15550"/>
    <cellStyle name="Uwaga 2 20 4" xfId="15551"/>
    <cellStyle name="Uwaga 2 21" xfId="15552"/>
    <cellStyle name="Uwaga 2 21 2" xfId="15553"/>
    <cellStyle name="Uwaga 2 21 2 2" xfId="15554"/>
    <cellStyle name="Uwaga 2 21 2 3" xfId="15555"/>
    <cellStyle name="Uwaga 2 21 3" xfId="15556"/>
    <cellStyle name="Uwaga 2 21 4" xfId="15557"/>
    <cellStyle name="Uwaga 2 22" xfId="15558"/>
    <cellStyle name="Uwaga 2 22 2" xfId="15559"/>
    <cellStyle name="Uwaga 2 22 2 2" xfId="15560"/>
    <cellStyle name="Uwaga 2 22 2 3" xfId="15561"/>
    <cellStyle name="Uwaga 2 22 3" xfId="15562"/>
    <cellStyle name="Uwaga 2 22 4" xfId="15563"/>
    <cellStyle name="Uwaga 2 23" xfId="15564"/>
    <cellStyle name="Uwaga 2 23 2" xfId="15565"/>
    <cellStyle name="Uwaga 2 23 2 2" xfId="15566"/>
    <cellStyle name="Uwaga 2 23 2 3" xfId="15567"/>
    <cellStyle name="Uwaga 2 23 3" xfId="15568"/>
    <cellStyle name="Uwaga 2 23 4" xfId="15569"/>
    <cellStyle name="Uwaga 2 24" xfId="15570"/>
    <cellStyle name="Uwaga 2 24 2" xfId="15571"/>
    <cellStyle name="Uwaga 2 24 2 2" xfId="15572"/>
    <cellStyle name="Uwaga 2 24 2 3" xfId="15573"/>
    <cellStyle name="Uwaga 2 24 3" xfId="15574"/>
    <cellStyle name="Uwaga 2 24 4" xfId="15575"/>
    <cellStyle name="Uwaga 2 25" xfId="15576"/>
    <cellStyle name="Uwaga 2 25 2" xfId="15577"/>
    <cellStyle name="Uwaga 2 25 2 2" xfId="15578"/>
    <cellStyle name="Uwaga 2 25 2 3" xfId="15579"/>
    <cellStyle name="Uwaga 2 25 3" xfId="15580"/>
    <cellStyle name="Uwaga 2 25 4" xfId="15581"/>
    <cellStyle name="Uwaga 2 26" xfId="15582"/>
    <cellStyle name="Uwaga 2 26 2" xfId="15583"/>
    <cellStyle name="Uwaga 2 26 2 2" xfId="15584"/>
    <cellStyle name="Uwaga 2 26 2 3" xfId="15585"/>
    <cellStyle name="Uwaga 2 26 3" xfId="15586"/>
    <cellStyle name="Uwaga 2 26 4" xfId="15587"/>
    <cellStyle name="Uwaga 2 27" xfId="15588"/>
    <cellStyle name="Uwaga 2 27 2" xfId="15589"/>
    <cellStyle name="Uwaga 2 27 2 2" xfId="15590"/>
    <cellStyle name="Uwaga 2 27 2 3" xfId="15591"/>
    <cellStyle name="Uwaga 2 27 3" xfId="15592"/>
    <cellStyle name="Uwaga 2 27 4" xfId="15593"/>
    <cellStyle name="Uwaga 2 28" xfId="15594"/>
    <cellStyle name="Uwaga 2 28 2" xfId="15595"/>
    <cellStyle name="Uwaga 2 28 2 2" xfId="15596"/>
    <cellStyle name="Uwaga 2 28 2 3" xfId="15597"/>
    <cellStyle name="Uwaga 2 28 3" xfId="15598"/>
    <cellStyle name="Uwaga 2 28 4" xfId="15599"/>
    <cellStyle name="Uwaga 2 29" xfId="15600"/>
    <cellStyle name="Uwaga 2 29 2" xfId="15601"/>
    <cellStyle name="Uwaga 2 29 2 2" xfId="15602"/>
    <cellStyle name="Uwaga 2 29 2 3" xfId="15603"/>
    <cellStyle name="Uwaga 2 29 3" xfId="15604"/>
    <cellStyle name="Uwaga 2 29 4" xfId="15605"/>
    <cellStyle name="Uwaga 2 3" xfId="15606"/>
    <cellStyle name="Uwaga 2 3 2" xfId="15607"/>
    <cellStyle name="Uwaga 2 3 3" xfId="15608"/>
    <cellStyle name="Uwaga 2 3 4" xfId="15609"/>
    <cellStyle name="Uwaga 2 3 5" xfId="15610"/>
    <cellStyle name="Uwaga 2 3 6" xfId="15611"/>
    <cellStyle name="Uwaga 2 3 7" xfId="15612"/>
    <cellStyle name="Uwaga 2 30" xfId="15613"/>
    <cellStyle name="Uwaga 2 30 2" xfId="15614"/>
    <cellStyle name="Uwaga 2 30 2 2" xfId="15615"/>
    <cellStyle name="Uwaga 2 30 2 3" xfId="15616"/>
    <cellStyle name="Uwaga 2 30 3" xfId="15617"/>
    <cellStyle name="Uwaga 2 30 4" xfId="15618"/>
    <cellStyle name="Uwaga 2 31" xfId="15619"/>
    <cellStyle name="Uwaga 2 31 2" xfId="15620"/>
    <cellStyle name="Uwaga 2 31 2 2" xfId="15621"/>
    <cellStyle name="Uwaga 2 31 2 3" xfId="15622"/>
    <cellStyle name="Uwaga 2 31 3" xfId="15623"/>
    <cellStyle name="Uwaga 2 31 4" xfId="15624"/>
    <cellStyle name="Uwaga 2 32" xfId="15625"/>
    <cellStyle name="Uwaga 2 32 2" xfId="15626"/>
    <cellStyle name="Uwaga 2 32 2 2" xfId="15627"/>
    <cellStyle name="Uwaga 2 32 2 3" xfId="15628"/>
    <cellStyle name="Uwaga 2 32 3" xfId="15629"/>
    <cellStyle name="Uwaga 2 32 4" xfId="15630"/>
    <cellStyle name="Uwaga 2 33" xfId="15631"/>
    <cellStyle name="Uwaga 2 33 2" xfId="15632"/>
    <cellStyle name="Uwaga 2 33 2 2" xfId="15633"/>
    <cellStyle name="Uwaga 2 33 2 3" xfId="15634"/>
    <cellStyle name="Uwaga 2 33 3" xfId="15635"/>
    <cellStyle name="Uwaga 2 33 4" xfId="15636"/>
    <cellStyle name="Uwaga 2 34" xfId="15637"/>
    <cellStyle name="Uwaga 2 34 2" xfId="15638"/>
    <cellStyle name="Uwaga 2 34 2 2" xfId="15639"/>
    <cellStyle name="Uwaga 2 34 2 3" xfId="15640"/>
    <cellStyle name="Uwaga 2 34 3" xfId="15641"/>
    <cellStyle name="Uwaga 2 34 4" xfId="15642"/>
    <cellStyle name="Uwaga 2 35" xfId="15643"/>
    <cellStyle name="Uwaga 2 35 2" xfId="15644"/>
    <cellStyle name="Uwaga 2 35 2 2" xfId="15645"/>
    <cellStyle name="Uwaga 2 35 2 3" xfId="15646"/>
    <cellStyle name="Uwaga 2 35 3" xfId="15647"/>
    <cellStyle name="Uwaga 2 35 4" xfId="15648"/>
    <cellStyle name="Uwaga 2 36" xfId="15649"/>
    <cellStyle name="Uwaga 2 36 2" xfId="15650"/>
    <cellStyle name="Uwaga 2 36 2 2" xfId="15651"/>
    <cellStyle name="Uwaga 2 36 2 3" xfId="15652"/>
    <cellStyle name="Uwaga 2 36 3" xfId="15653"/>
    <cellStyle name="Uwaga 2 36 4" xfId="15654"/>
    <cellStyle name="Uwaga 2 37" xfId="15655"/>
    <cellStyle name="Uwaga 2 37 2" xfId="15656"/>
    <cellStyle name="Uwaga 2 37 2 2" xfId="15657"/>
    <cellStyle name="Uwaga 2 37 2 3" xfId="15658"/>
    <cellStyle name="Uwaga 2 37 3" xfId="15659"/>
    <cellStyle name="Uwaga 2 37 4" xfId="15660"/>
    <cellStyle name="Uwaga 2 38" xfId="15661"/>
    <cellStyle name="Uwaga 2 38 2" xfId="15662"/>
    <cellStyle name="Uwaga 2 38 2 2" xfId="15663"/>
    <cellStyle name="Uwaga 2 38 2 3" xfId="15664"/>
    <cellStyle name="Uwaga 2 38 3" xfId="15665"/>
    <cellStyle name="Uwaga 2 38 4" xfId="15666"/>
    <cellStyle name="Uwaga 2 39" xfId="15667"/>
    <cellStyle name="Uwaga 2 39 2" xfId="15668"/>
    <cellStyle name="Uwaga 2 39 2 2" xfId="15669"/>
    <cellStyle name="Uwaga 2 39 2 3" xfId="15670"/>
    <cellStyle name="Uwaga 2 39 3" xfId="15671"/>
    <cellStyle name="Uwaga 2 39 4" xfId="15672"/>
    <cellStyle name="Uwaga 2 4" xfId="15673"/>
    <cellStyle name="Uwaga 2 4 2" xfId="15674"/>
    <cellStyle name="Uwaga 2 4 3" xfId="15675"/>
    <cellStyle name="Uwaga 2 4 4" xfId="15676"/>
    <cellStyle name="Uwaga 2 4 5" xfId="15677"/>
    <cellStyle name="Uwaga 2 4 6" xfId="15678"/>
    <cellStyle name="Uwaga 2 4 7" xfId="15679"/>
    <cellStyle name="Uwaga 2 40" xfId="15680"/>
    <cellStyle name="Uwaga 2 40 2" xfId="15681"/>
    <cellStyle name="Uwaga 2 40 2 2" xfId="15682"/>
    <cellStyle name="Uwaga 2 40 2 3" xfId="15683"/>
    <cellStyle name="Uwaga 2 40 3" xfId="15684"/>
    <cellStyle name="Uwaga 2 40 4" xfId="15685"/>
    <cellStyle name="Uwaga 2 41" xfId="15686"/>
    <cellStyle name="Uwaga 2 41 2" xfId="15687"/>
    <cellStyle name="Uwaga 2 41 2 2" xfId="15688"/>
    <cellStyle name="Uwaga 2 41 2 3" xfId="15689"/>
    <cellStyle name="Uwaga 2 41 3" xfId="15690"/>
    <cellStyle name="Uwaga 2 41 4" xfId="15691"/>
    <cellStyle name="Uwaga 2 42" xfId="15692"/>
    <cellStyle name="Uwaga 2 42 2" xfId="15693"/>
    <cellStyle name="Uwaga 2 42 2 2" xfId="15694"/>
    <cellStyle name="Uwaga 2 42 2 3" xfId="15695"/>
    <cellStyle name="Uwaga 2 42 3" xfId="15696"/>
    <cellStyle name="Uwaga 2 42 4" xfId="15697"/>
    <cellStyle name="Uwaga 2 43" xfId="15698"/>
    <cellStyle name="Uwaga 2 43 2" xfId="15699"/>
    <cellStyle name="Uwaga 2 43 2 2" xfId="15700"/>
    <cellStyle name="Uwaga 2 43 2 3" xfId="15701"/>
    <cellStyle name="Uwaga 2 43 3" xfId="15702"/>
    <cellStyle name="Uwaga 2 43 4" xfId="15703"/>
    <cellStyle name="Uwaga 2 44" xfId="15704"/>
    <cellStyle name="Uwaga 2 44 2" xfId="15705"/>
    <cellStyle name="Uwaga 2 44 2 2" xfId="15706"/>
    <cellStyle name="Uwaga 2 44 2 3" xfId="15707"/>
    <cellStyle name="Uwaga 2 44 3" xfId="15708"/>
    <cellStyle name="Uwaga 2 44 4" xfId="15709"/>
    <cellStyle name="Uwaga 2 45" xfId="15710"/>
    <cellStyle name="Uwaga 2 45 2" xfId="15711"/>
    <cellStyle name="Uwaga 2 45 2 2" xfId="15712"/>
    <cellStyle name="Uwaga 2 45 2 3" xfId="15713"/>
    <cellStyle name="Uwaga 2 45 3" xfId="15714"/>
    <cellStyle name="Uwaga 2 45 4" xfId="15715"/>
    <cellStyle name="Uwaga 2 46" xfId="15716"/>
    <cellStyle name="Uwaga 2 46 2" xfId="15717"/>
    <cellStyle name="Uwaga 2 46 2 2" xfId="15718"/>
    <cellStyle name="Uwaga 2 46 2 3" xfId="15719"/>
    <cellStyle name="Uwaga 2 46 3" xfId="15720"/>
    <cellStyle name="Uwaga 2 46 4" xfId="15721"/>
    <cellStyle name="Uwaga 2 47" xfId="15722"/>
    <cellStyle name="Uwaga 2 47 2" xfId="15723"/>
    <cellStyle name="Uwaga 2 47 2 2" xfId="15724"/>
    <cellStyle name="Uwaga 2 47 2 3" xfId="15725"/>
    <cellStyle name="Uwaga 2 47 3" xfId="15726"/>
    <cellStyle name="Uwaga 2 47 4" xfId="15727"/>
    <cellStyle name="Uwaga 2 48" xfId="15728"/>
    <cellStyle name="Uwaga 2 48 2" xfId="15729"/>
    <cellStyle name="Uwaga 2 48 2 2" xfId="15730"/>
    <cellStyle name="Uwaga 2 48 2 3" xfId="15731"/>
    <cellStyle name="Uwaga 2 48 3" xfId="15732"/>
    <cellStyle name="Uwaga 2 48 4" xfId="15733"/>
    <cellStyle name="Uwaga 2 49" xfId="15734"/>
    <cellStyle name="Uwaga 2 49 2" xfId="15735"/>
    <cellStyle name="Uwaga 2 49 2 2" xfId="15736"/>
    <cellStyle name="Uwaga 2 49 2 3" xfId="15737"/>
    <cellStyle name="Uwaga 2 49 3" xfId="15738"/>
    <cellStyle name="Uwaga 2 49 4" xfId="15739"/>
    <cellStyle name="Uwaga 2 5" xfId="15740"/>
    <cellStyle name="Uwaga 2 5 2" xfId="15741"/>
    <cellStyle name="Uwaga 2 5 3" xfId="15742"/>
    <cellStyle name="Uwaga 2 5 4" xfId="15743"/>
    <cellStyle name="Uwaga 2 5 5" xfId="15744"/>
    <cellStyle name="Uwaga 2 5 6" xfId="15745"/>
    <cellStyle name="Uwaga 2 5 7" xfId="15746"/>
    <cellStyle name="Uwaga 2 50" xfId="15747"/>
    <cellStyle name="Uwaga 2 50 2" xfId="15748"/>
    <cellStyle name="Uwaga 2 50 2 2" xfId="15749"/>
    <cellStyle name="Uwaga 2 50 2 3" xfId="15750"/>
    <cellStyle name="Uwaga 2 50 3" xfId="15751"/>
    <cellStyle name="Uwaga 2 50 4" xfId="15752"/>
    <cellStyle name="Uwaga 2 51" xfId="15753"/>
    <cellStyle name="Uwaga 2 51 2" xfId="15754"/>
    <cellStyle name="Uwaga 2 51 2 2" xfId="15755"/>
    <cellStyle name="Uwaga 2 51 2 3" xfId="15756"/>
    <cellStyle name="Uwaga 2 51 3" xfId="15757"/>
    <cellStyle name="Uwaga 2 51 4" xfId="15758"/>
    <cellStyle name="Uwaga 2 52" xfId="15759"/>
    <cellStyle name="Uwaga 2 52 2" xfId="15760"/>
    <cellStyle name="Uwaga 2 52 2 2" xfId="15761"/>
    <cellStyle name="Uwaga 2 52 2 3" xfId="15762"/>
    <cellStyle name="Uwaga 2 52 3" xfId="15763"/>
    <cellStyle name="Uwaga 2 52 4" xfId="15764"/>
    <cellStyle name="Uwaga 2 53" xfId="15765"/>
    <cellStyle name="Uwaga 2 53 2" xfId="15766"/>
    <cellStyle name="Uwaga 2 53 2 2" xfId="15767"/>
    <cellStyle name="Uwaga 2 53 2 3" xfId="15768"/>
    <cellStyle name="Uwaga 2 53 3" xfId="15769"/>
    <cellStyle name="Uwaga 2 53 4" xfId="15770"/>
    <cellStyle name="Uwaga 2 54" xfId="15771"/>
    <cellStyle name="Uwaga 2 54 2" xfId="15772"/>
    <cellStyle name="Uwaga 2 54 2 2" xfId="15773"/>
    <cellStyle name="Uwaga 2 54 2 3" xfId="15774"/>
    <cellStyle name="Uwaga 2 54 3" xfId="15775"/>
    <cellStyle name="Uwaga 2 54 4" xfId="15776"/>
    <cellStyle name="Uwaga 2 55" xfId="15777"/>
    <cellStyle name="Uwaga 2 55 2" xfId="15778"/>
    <cellStyle name="Uwaga 2 55 2 2" xfId="15779"/>
    <cellStyle name="Uwaga 2 55 2 3" xfId="15780"/>
    <cellStyle name="Uwaga 2 55 3" xfId="15781"/>
    <cellStyle name="Uwaga 2 55 4" xfId="15782"/>
    <cellStyle name="Uwaga 2 56" xfId="15783"/>
    <cellStyle name="Uwaga 2 56 2" xfId="15784"/>
    <cellStyle name="Uwaga 2 56 2 2" xfId="15785"/>
    <cellStyle name="Uwaga 2 56 2 3" xfId="15786"/>
    <cellStyle name="Uwaga 2 56 3" xfId="15787"/>
    <cellStyle name="Uwaga 2 56 4" xfId="15788"/>
    <cellStyle name="Uwaga 2 57" xfId="15789"/>
    <cellStyle name="Uwaga 2 57 2" xfId="15790"/>
    <cellStyle name="Uwaga 2 57 2 2" xfId="15791"/>
    <cellStyle name="Uwaga 2 57 2 3" xfId="15792"/>
    <cellStyle name="Uwaga 2 57 3" xfId="15793"/>
    <cellStyle name="Uwaga 2 57 4" xfId="15794"/>
    <cellStyle name="Uwaga 2 58" xfId="15795"/>
    <cellStyle name="Uwaga 2 59" xfId="15796"/>
    <cellStyle name="Uwaga 2 6" xfId="15797"/>
    <cellStyle name="Uwaga 2 6 2" xfId="15798"/>
    <cellStyle name="Uwaga 2 6 3" xfId="15799"/>
    <cellStyle name="Uwaga 2 6 4" xfId="15800"/>
    <cellStyle name="Uwaga 2 6 5" xfId="15801"/>
    <cellStyle name="Uwaga 2 6 6" xfId="15802"/>
    <cellStyle name="Uwaga 2 6 7" xfId="15803"/>
    <cellStyle name="Uwaga 2 60" xfId="15804"/>
    <cellStyle name="Uwaga 2 61" xfId="15805"/>
    <cellStyle name="Uwaga 2 7" xfId="15806"/>
    <cellStyle name="Uwaga 2 7 2" xfId="15807"/>
    <cellStyle name="Uwaga 2 7 3" xfId="15808"/>
    <cellStyle name="Uwaga 2 7 4" xfId="15809"/>
    <cellStyle name="Uwaga 2 7 5" xfId="15810"/>
    <cellStyle name="Uwaga 2 7 6" xfId="15811"/>
    <cellStyle name="Uwaga 2 7 7" xfId="15812"/>
    <cellStyle name="Uwaga 2 8" xfId="15813"/>
    <cellStyle name="Uwaga 2 8 2" xfId="15814"/>
    <cellStyle name="Uwaga 2 8 3" xfId="15815"/>
    <cellStyle name="Uwaga 2 8 4" xfId="15816"/>
    <cellStyle name="Uwaga 2 8 5" xfId="15817"/>
    <cellStyle name="Uwaga 2 8 6" xfId="15818"/>
    <cellStyle name="Uwaga 2 8 7" xfId="15819"/>
    <cellStyle name="Uwaga 2 9" xfId="15820"/>
    <cellStyle name="Uwaga 2 9 2" xfId="15821"/>
    <cellStyle name="Uwaga 2 9 3" xfId="15822"/>
    <cellStyle name="Uwaga 2 9 4" xfId="15823"/>
    <cellStyle name="Uwaga 2 9 5" xfId="15824"/>
    <cellStyle name="Uwaga 2 9 6" xfId="15825"/>
    <cellStyle name="Uwaga 2 9 7" xfId="15826"/>
    <cellStyle name="Uwaga 20" xfId="15827"/>
    <cellStyle name="Uwaga 20 2" xfId="15828"/>
    <cellStyle name="Uwaga 20 3" xfId="15829"/>
    <cellStyle name="Uwaga 20 4" xfId="15830"/>
    <cellStyle name="Uwaga 20 4 2" xfId="15831"/>
    <cellStyle name="Uwaga 20 4 3" xfId="15832"/>
    <cellStyle name="Uwaga 20 5" xfId="15833"/>
    <cellStyle name="Uwaga 20 6" xfId="15834"/>
    <cellStyle name="Uwaga 21" xfId="15835"/>
    <cellStyle name="Uwaga 21 2" xfId="15836"/>
    <cellStyle name="Uwaga 21 3" xfId="15837"/>
    <cellStyle name="Uwaga 21 4" xfId="15838"/>
    <cellStyle name="Uwaga 21 4 2" xfId="15839"/>
    <cellStyle name="Uwaga 21 4 3" xfId="15840"/>
    <cellStyle name="Uwaga 21 5" xfId="15841"/>
    <cellStyle name="Uwaga 21 6" xfId="15842"/>
    <cellStyle name="Uwaga 22" xfId="15843"/>
    <cellStyle name="Uwaga 22 2" xfId="15844"/>
    <cellStyle name="Uwaga 22 3" xfId="15845"/>
    <cellStyle name="Uwaga 22 4" xfId="15846"/>
    <cellStyle name="Uwaga 22 4 2" xfId="15847"/>
    <cellStyle name="Uwaga 22 4 3" xfId="15848"/>
    <cellStyle name="Uwaga 22 5" xfId="15849"/>
    <cellStyle name="Uwaga 22 6" xfId="15850"/>
    <cellStyle name="Uwaga 23" xfId="15851"/>
    <cellStyle name="Uwaga 23 2" xfId="15852"/>
    <cellStyle name="Uwaga 23 3" xfId="15853"/>
    <cellStyle name="Uwaga 23 4" xfId="15854"/>
    <cellStyle name="Uwaga 23 4 2" xfId="15855"/>
    <cellStyle name="Uwaga 23 4 3" xfId="15856"/>
    <cellStyle name="Uwaga 23 5" xfId="15857"/>
    <cellStyle name="Uwaga 23 6" xfId="15858"/>
    <cellStyle name="Uwaga 24" xfId="15859"/>
    <cellStyle name="Uwaga 24 2" xfId="15860"/>
    <cellStyle name="Uwaga 24 3" xfId="15861"/>
    <cellStyle name="Uwaga 24 4" xfId="15862"/>
    <cellStyle name="Uwaga 24 4 2" xfId="15863"/>
    <cellStyle name="Uwaga 24 4 3" xfId="15864"/>
    <cellStyle name="Uwaga 24 5" xfId="15865"/>
    <cellStyle name="Uwaga 24 6" xfId="15866"/>
    <cellStyle name="Uwaga 25" xfId="15867"/>
    <cellStyle name="Uwaga 25 2" xfId="15868"/>
    <cellStyle name="Uwaga 25 3" xfId="15869"/>
    <cellStyle name="Uwaga 25 4" xfId="15870"/>
    <cellStyle name="Uwaga 25 4 2" xfId="15871"/>
    <cellStyle name="Uwaga 25 4 3" xfId="15872"/>
    <cellStyle name="Uwaga 25 5" xfId="15873"/>
    <cellStyle name="Uwaga 25 6" xfId="15874"/>
    <cellStyle name="Uwaga 26" xfId="15875"/>
    <cellStyle name="Uwaga 26 2" xfId="15876"/>
    <cellStyle name="Uwaga 26 3" xfId="15877"/>
    <cellStyle name="Uwaga 26 4" xfId="15878"/>
    <cellStyle name="Uwaga 26 4 2" xfId="15879"/>
    <cellStyle name="Uwaga 26 4 3" xfId="15880"/>
    <cellStyle name="Uwaga 26 5" xfId="15881"/>
    <cellStyle name="Uwaga 26 6" xfId="15882"/>
    <cellStyle name="Uwaga 27" xfId="15883"/>
    <cellStyle name="Uwaga 28" xfId="15884"/>
    <cellStyle name="Uwaga 29" xfId="15885"/>
    <cellStyle name="Uwaga 3" xfId="15886"/>
    <cellStyle name="Uwaga 3 10" xfId="15887"/>
    <cellStyle name="Uwaga 3 10 2" xfId="15888"/>
    <cellStyle name="Uwaga 3 10 2 2" xfId="15889"/>
    <cellStyle name="Uwaga 3 10 2 3" xfId="15890"/>
    <cellStyle name="Uwaga 3 10 3" xfId="15891"/>
    <cellStyle name="Uwaga 3 10 4" xfId="15892"/>
    <cellStyle name="Uwaga 3 11" xfId="15893"/>
    <cellStyle name="Uwaga 3 11 2" xfId="15894"/>
    <cellStyle name="Uwaga 3 11 2 2" xfId="15895"/>
    <cellStyle name="Uwaga 3 11 2 3" xfId="15896"/>
    <cellStyle name="Uwaga 3 11 3" xfId="15897"/>
    <cellStyle name="Uwaga 3 11 4" xfId="15898"/>
    <cellStyle name="Uwaga 3 12" xfId="15899"/>
    <cellStyle name="Uwaga 3 12 2" xfId="15900"/>
    <cellStyle name="Uwaga 3 12 2 2" xfId="15901"/>
    <cellStyle name="Uwaga 3 12 2 3" xfId="15902"/>
    <cellStyle name="Uwaga 3 12 3" xfId="15903"/>
    <cellStyle name="Uwaga 3 12 4" xfId="15904"/>
    <cellStyle name="Uwaga 3 13" xfId="15905"/>
    <cellStyle name="Uwaga 3 13 2" xfId="15906"/>
    <cellStyle name="Uwaga 3 13 2 2" xfId="15907"/>
    <cellStyle name="Uwaga 3 13 2 3" xfId="15908"/>
    <cellStyle name="Uwaga 3 13 3" xfId="15909"/>
    <cellStyle name="Uwaga 3 13 4" xfId="15910"/>
    <cellStyle name="Uwaga 3 14" xfId="15911"/>
    <cellStyle name="Uwaga 3 14 2" xfId="15912"/>
    <cellStyle name="Uwaga 3 14 2 2" xfId="15913"/>
    <cellStyle name="Uwaga 3 14 2 3" xfId="15914"/>
    <cellStyle name="Uwaga 3 14 3" xfId="15915"/>
    <cellStyle name="Uwaga 3 14 4" xfId="15916"/>
    <cellStyle name="Uwaga 3 15" xfId="15917"/>
    <cellStyle name="Uwaga 3 15 2" xfId="15918"/>
    <cellStyle name="Uwaga 3 15 2 2" xfId="15919"/>
    <cellStyle name="Uwaga 3 15 2 3" xfId="15920"/>
    <cellStyle name="Uwaga 3 15 3" xfId="15921"/>
    <cellStyle name="Uwaga 3 15 4" xfId="15922"/>
    <cellStyle name="Uwaga 3 16" xfId="15923"/>
    <cellStyle name="Uwaga 3 16 2" xfId="15924"/>
    <cellStyle name="Uwaga 3 16 2 2" xfId="15925"/>
    <cellStyle name="Uwaga 3 16 2 3" xfId="15926"/>
    <cellStyle name="Uwaga 3 16 3" xfId="15927"/>
    <cellStyle name="Uwaga 3 16 4" xfId="15928"/>
    <cellStyle name="Uwaga 3 17" xfId="15929"/>
    <cellStyle name="Uwaga 3 17 2" xfId="15930"/>
    <cellStyle name="Uwaga 3 17 2 2" xfId="15931"/>
    <cellStyle name="Uwaga 3 17 2 3" xfId="15932"/>
    <cellStyle name="Uwaga 3 17 3" xfId="15933"/>
    <cellStyle name="Uwaga 3 17 4" xfId="15934"/>
    <cellStyle name="Uwaga 3 18" xfId="15935"/>
    <cellStyle name="Uwaga 3 18 2" xfId="15936"/>
    <cellStyle name="Uwaga 3 18 2 2" xfId="15937"/>
    <cellStyle name="Uwaga 3 18 2 3" xfId="15938"/>
    <cellStyle name="Uwaga 3 18 3" xfId="15939"/>
    <cellStyle name="Uwaga 3 18 4" xfId="15940"/>
    <cellStyle name="Uwaga 3 19" xfId="15941"/>
    <cellStyle name="Uwaga 3 19 2" xfId="15942"/>
    <cellStyle name="Uwaga 3 19 2 2" xfId="15943"/>
    <cellStyle name="Uwaga 3 19 2 3" xfId="15944"/>
    <cellStyle name="Uwaga 3 19 3" xfId="15945"/>
    <cellStyle name="Uwaga 3 19 4" xfId="15946"/>
    <cellStyle name="Uwaga 3 2" xfId="15947"/>
    <cellStyle name="Uwaga 3 2 2" xfId="15948"/>
    <cellStyle name="Uwaga 3 2 2 2" xfId="15949"/>
    <cellStyle name="Uwaga 3 2 2 3" xfId="15950"/>
    <cellStyle name="Uwaga 3 2 3" xfId="15951"/>
    <cellStyle name="Uwaga 3 2 3 2" xfId="15952"/>
    <cellStyle name="Uwaga 3 2 3 3" xfId="15953"/>
    <cellStyle name="Uwaga 3 2 4" xfId="15954"/>
    <cellStyle name="Uwaga 3 2 5" xfId="15955"/>
    <cellStyle name="Uwaga 3 20" xfId="15956"/>
    <cellStyle name="Uwaga 3 20 2" xfId="15957"/>
    <cellStyle name="Uwaga 3 20 2 2" xfId="15958"/>
    <cellStyle name="Uwaga 3 20 2 3" xfId="15959"/>
    <cellStyle name="Uwaga 3 20 3" xfId="15960"/>
    <cellStyle name="Uwaga 3 20 4" xfId="15961"/>
    <cellStyle name="Uwaga 3 21" xfId="15962"/>
    <cellStyle name="Uwaga 3 21 2" xfId="15963"/>
    <cellStyle name="Uwaga 3 21 2 2" xfId="15964"/>
    <cellStyle name="Uwaga 3 21 2 3" xfId="15965"/>
    <cellStyle name="Uwaga 3 21 3" xfId="15966"/>
    <cellStyle name="Uwaga 3 21 4" xfId="15967"/>
    <cellStyle name="Uwaga 3 22" xfId="15968"/>
    <cellStyle name="Uwaga 3 22 2" xfId="15969"/>
    <cellStyle name="Uwaga 3 22 2 2" xfId="15970"/>
    <cellStyle name="Uwaga 3 22 2 3" xfId="15971"/>
    <cellStyle name="Uwaga 3 22 3" xfId="15972"/>
    <cellStyle name="Uwaga 3 22 4" xfId="15973"/>
    <cellStyle name="Uwaga 3 23" xfId="15974"/>
    <cellStyle name="Uwaga 3 23 2" xfId="15975"/>
    <cellStyle name="Uwaga 3 23 2 2" xfId="15976"/>
    <cellStyle name="Uwaga 3 23 2 3" xfId="15977"/>
    <cellStyle name="Uwaga 3 23 3" xfId="15978"/>
    <cellStyle name="Uwaga 3 23 4" xfId="15979"/>
    <cellStyle name="Uwaga 3 24" xfId="15980"/>
    <cellStyle name="Uwaga 3 24 2" xfId="15981"/>
    <cellStyle name="Uwaga 3 24 2 2" xfId="15982"/>
    <cellStyle name="Uwaga 3 24 2 3" xfId="15983"/>
    <cellStyle name="Uwaga 3 24 3" xfId="15984"/>
    <cellStyle name="Uwaga 3 24 4" xfId="15985"/>
    <cellStyle name="Uwaga 3 25" xfId="15986"/>
    <cellStyle name="Uwaga 3 25 2" xfId="15987"/>
    <cellStyle name="Uwaga 3 25 2 2" xfId="15988"/>
    <cellStyle name="Uwaga 3 25 2 3" xfId="15989"/>
    <cellStyle name="Uwaga 3 25 3" xfId="15990"/>
    <cellStyle name="Uwaga 3 25 4" xfId="15991"/>
    <cellStyle name="Uwaga 3 26" xfId="15992"/>
    <cellStyle name="Uwaga 3 26 2" xfId="15993"/>
    <cellStyle name="Uwaga 3 26 2 2" xfId="15994"/>
    <cellStyle name="Uwaga 3 26 2 3" xfId="15995"/>
    <cellStyle name="Uwaga 3 26 3" xfId="15996"/>
    <cellStyle name="Uwaga 3 26 4" xfId="15997"/>
    <cellStyle name="Uwaga 3 27" xfId="15998"/>
    <cellStyle name="Uwaga 3 27 2" xfId="15999"/>
    <cellStyle name="Uwaga 3 27 2 2" xfId="16000"/>
    <cellStyle name="Uwaga 3 27 2 3" xfId="16001"/>
    <cellStyle name="Uwaga 3 27 3" xfId="16002"/>
    <cellStyle name="Uwaga 3 27 4" xfId="16003"/>
    <cellStyle name="Uwaga 3 28" xfId="16004"/>
    <cellStyle name="Uwaga 3 28 2" xfId="16005"/>
    <cellStyle name="Uwaga 3 28 2 2" xfId="16006"/>
    <cellStyle name="Uwaga 3 28 2 3" xfId="16007"/>
    <cellStyle name="Uwaga 3 28 3" xfId="16008"/>
    <cellStyle name="Uwaga 3 28 4" xfId="16009"/>
    <cellStyle name="Uwaga 3 29" xfId="16010"/>
    <cellStyle name="Uwaga 3 29 2" xfId="16011"/>
    <cellStyle name="Uwaga 3 29 2 2" xfId="16012"/>
    <cellStyle name="Uwaga 3 29 2 3" xfId="16013"/>
    <cellStyle name="Uwaga 3 29 3" xfId="16014"/>
    <cellStyle name="Uwaga 3 29 4" xfId="16015"/>
    <cellStyle name="Uwaga 3 3" xfId="16016"/>
    <cellStyle name="Uwaga 3 30" xfId="16017"/>
    <cellStyle name="Uwaga 3 30 2" xfId="16018"/>
    <cellStyle name="Uwaga 3 30 2 2" xfId="16019"/>
    <cellStyle name="Uwaga 3 30 2 3" xfId="16020"/>
    <cellStyle name="Uwaga 3 30 3" xfId="16021"/>
    <cellStyle name="Uwaga 3 30 4" xfId="16022"/>
    <cellStyle name="Uwaga 3 31" xfId="16023"/>
    <cellStyle name="Uwaga 3 31 2" xfId="16024"/>
    <cellStyle name="Uwaga 3 31 2 2" xfId="16025"/>
    <cellStyle name="Uwaga 3 31 2 3" xfId="16026"/>
    <cellStyle name="Uwaga 3 31 3" xfId="16027"/>
    <cellStyle name="Uwaga 3 31 4" xfId="16028"/>
    <cellStyle name="Uwaga 3 32" xfId="16029"/>
    <cellStyle name="Uwaga 3 32 2" xfId="16030"/>
    <cellStyle name="Uwaga 3 32 2 2" xfId="16031"/>
    <cellStyle name="Uwaga 3 32 2 3" xfId="16032"/>
    <cellStyle name="Uwaga 3 32 3" xfId="16033"/>
    <cellStyle name="Uwaga 3 32 4" xfId="16034"/>
    <cellStyle name="Uwaga 3 33" xfId="16035"/>
    <cellStyle name="Uwaga 3 33 2" xfId="16036"/>
    <cellStyle name="Uwaga 3 33 2 2" xfId="16037"/>
    <cellStyle name="Uwaga 3 33 2 3" xfId="16038"/>
    <cellStyle name="Uwaga 3 33 3" xfId="16039"/>
    <cellStyle name="Uwaga 3 33 4" xfId="16040"/>
    <cellStyle name="Uwaga 3 34" xfId="16041"/>
    <cellStyle name="Uwaga 3 34 2" xfId="16042"/>
    <cellStyle name="Uwaga 3 34 2 2" xfId="16043"/>
    <cellStyle name="Uwaga 3 34 2 3" xfId="16044"/>
    <cellStyle name="Uwaga 3 34 3" xfId="16045"/>
    <cellStyle name="Uwaga 3 34 4" xfId="16046"/>
    <cellStyle name="Uwaga 3 35" xfId="16047"/>
    <cellStyle name="Uwaga 3 35 2" xfId="16048"/>
    <cellStyle name="Uwaga 3 35 2 2" xfId="16049"/>
    <cellStyle name="Uwaga 3 35 2 3" xfId="16050"/>
    <cellStyle name="Uwaga 3 35 3" xfId="16051"/>
    <cellStyle name="Uwaga 3 35 4" xfId="16052"/>
    <cellStyle name="Uwaga 3 36" xfId="16053"/>
    <cellStyle name="Uwaga 3 36 2" xfId="16054"/>
    <cellStyle name="Uwaga 3 36 2 2" xfId="16055"/>
    <cellStyle name="Uwaga 3 36 2 3" xfId="16056"/>
    <cellStyle name="Uwaga 3 36 3" xfId="16057"/>
    <cellStyle name="Uwaga 3 36 4" xfId="16058"/>
    <cellStyle name="Uwaga 3 37" xfId="16059"/>
    <cellStyle name="Uwaga 3 37 2" xfId="16060"/>
    <cellStyle name="Uwaga 3 37 2 2" xfId="16061"/>
    <cellStyle name="Uwaga 3 37 2 3" xfId="16062"/>
    <cellStyle name="Uwaga 3 37 3" xfId="16063"/>
    <cellStyle name="Uwaga 3 37 4" xfId="16064"/>
    <cellStyle name="Uwaga 3 38" xfId="16065"/>
    <cellStyle name="Uwaga 3 38 2" xfId="16066"/>
    <cellStyle name="Uwaga 3 38 2 2" xfId="16067"/>
    <cellStyle name="Uwaga 3 38 2 3" xfId="16068"/>
    <cellStyle name="Uwaga 3 38 3" xfId="16069"/>
    <cellStyle name="Uwaga 3 38 4" xfId="16070"/>
    <cellStyle name="Uwaga 3 39" xfId="16071"/>
    <cellStyle name="Uwaga 3 39 2" xfId="16072"/>
    <cellStyle name="Uwaga 3 39 2 2" xfId="16073"/>
    <cellStyle name="Uwaga 3 39 2 3" xfId="16074"/>
    <cellStyle name="Uwaga 3 39 3" xfId="16075"/>
    <cellStyle name="Uwaga 3 39 4" xfId="16076"/>
    <cellStyle name="Uwaga 3 4" xfId="16077"/>
    <cellStyle name="Uwaga 3 4 2" xfId="16078"/>
    <cellStyle name="Uwaga 3 4 3" xfId="16079"/>
    <cellStyle name="Uwaga 3 4 4" xfId="16080"/>
    <cellStyle name="Uwaga 3 4 4 2" xfId="16081"/>
    <cellStyle name="Uwaga 3 4 4 3" xfId="16082"/>
    <cellStyle name="Uwaga 3 4 5" xfId="16083"/>
    <cellStyle name="Uwaga 3 4 6" xfId="16084"/>
    <cellStyle name="Uwaga 3 40" xfId="16085"/>
    <cellStyle name="Uwaga 3 40 2" xfId="16086"/>
    <cellStyle name="Uwaga 3 40 2 2" xfId="16087"/>
    <cellStyle name="Uwaga 3 40 2 3" xfId="16088"/>
    <cellStyle name="Uwaga 3 40 3" xfId="16089"/>
    <cellStyle name="Uwaga 3 40 4" xfId="16090"/>
    <cellStyle name="Uwaga 3 41" xfId="16091"/>
    <cellStyle name="Uwaga 3 41 2" xfId="16092"/>
    <cellStyle name="Uwaga 3 41 2 2" xfId="16093"/>
    <cellStyle name="Uwaga 3 41 2 3" xfId="16094"/>
    <cellStyle name="Uwaga 3 41 3" xfId="16095"/>
    <cellStyle name="Uwaga 3 41 4" xfId="16096"/>
    <cellStyle name="Uwaga 3 42" xfId="16097"/>
    <cellStyle name="Uwaga 3 42 2" xfId="16098"/>
    <cellStyle name="Uwaga 3 42 2 2" xfId="16099"/>
    <cellStyle name="Uwaga 3 42 2 3" xfId="16100"/>
    <cellStyle name="Uwaga 3 42 3" xfId="16101"/>
    <cellStyle name="Uwaga 3 42 4" xfId="16102"/>
    <cellStyle name="Uwaga 3 43" xfId="16103"/>
    <cellStyle name="Uwaga 3 43 2" xfId="16104"/>
    <cellStyle name="Uwaga 3 43 2 2" xfId="16105"/>
    <cellStyle name="Uwaga 3 43 2 3" xfId="16106"/>
    <cellStyle name="Uwaga 3 43 3" xfId="16107"/>
    <cellStyle name="Uwaga 3 43 4" xfId="16108"/>
    <cellStyle name="Uwaga 3 44" xfId="16109"/>
    <cellStyle name="Uwaga 3 44 2" xfId="16110"/>
    <cellStyle name="Uwaga 3 44 2 2" xfId="16111"/>
    <cellStyle name="Uwaga 3 44 2 3" xfId="16112"/>
    <cellStyle name="Uwaga 3 44 3" xfId="16113"/>
    <cellStyle name="Uwaga 3 44 4" xfId="16114"/>
    <cellStyle name="Uwaga 3 45" xfId="16115"/>
    <cellStyle name="Uwaga 3 45 2" xfId="16116"/>
    <cellStyle name="Uwaga 3 45 2 2" xfId="16117"/>
    <cellStyle name="Uwaga 3 45 2 3" xfId="16118"/>
    <cellStyle name="Uwaga 3 45 3" xfId="16119"/>
    <cellStyle name="Uwaga 3 45 4" xfId="16120"/>
    <cellStyle name="Uwaga 3 46" xfId="16121"/>
    <cellStyle name="Uwaga 3 46 2" xfId="16122"/>
    <cellStyle name="Uwaga 3 46 2 2" xfId="16123"/>
    <cellStyle name="Uwaga 3 46 2 3" xfId="16124"/>
    <cellStyle name="Uwaga 3 46 3" xfId="16125"/>
    <cellStyle name="Uwaga 3 46 4" xfId="16126"/>
    <cellStyle name="Uwaga 3 47" xfId="16127"/>
    <cellStyle name="Uwaga 3 47 2" xfId="16128"/>
    <cellStyle name="Uwaga 3 47 2 2" xfId="16129"/>
    <cellStyle name="Uwaga 3 47 2 3" xfId="16130"/>
    <cellStyle name="Uwaga 3 47 3" xfId="16131"/>
    <cellStyle name="Uwaga 3 47 4" xfId="16132"/>
    <cellStyle name="Uwaga 3 48" xfId="16133"/>
    <cellStyle name="Uwaga 3 49" xfId="16134"/>
    <cellStyle name="Uwaga 3 5" xfId="16135"/>
    <cellStyle name="Uwaga 3 5 2" xfId="16136"/>
    <cellStyle name="Uwaga 3 5 3" xfId="16137"/>
    <cellStyle name="Uwaga 3 5 4" xfId="16138"/>
    <cellStyle name="Uwaga 3 5 4 2" xfId="16139"/>
    <cellStyle name="Uwaga 3 5 4 3" xfId="16140"/>
    <cellStyle name="Uwaga 3 5 5" xfId="16141"/>
    <cellStyle name="Uwaga 3 5 6" xfId="16142"/>
    <cellStyle name="Uwaga 3 50" xfId="16143"/>
    <cellStyle name="Uwaga 3 51" xfId="16144"/>
    <cellStyle name="Uwaga 3 6" xfId="16145"/>
    <cellStyle name="Uwaga 3 6 2" xfId="16146"/>
    <cellStyle name="Uwaga 3 6 3" xfId="16147"/>
    <cellStyle name="Uwaga 3 6 4" xfId="16148"/>
    <cellStyle name="Uwaga 3 6 4 2" xfId="16149"/>
    <cellStyle name="Uwaga 3 6 4 3" xfId="16150"/>
    <cellStyle name="Uwaga 3 6 5" xfId="16151"/>
    <cellStyle name="Uwaga 3 6 6" xfId="16152"/>
    <cellStyle name="Uwaga 3 7" xfId="16153"/>
    <cellStyle name="Uwaga 3 7 2" xfId="16154"/>
    <cellStyle name="Uwaga 3 7 2 2" xfId="16155"/>
    <cellStyle name="Uwaga 3 7 2 3" xfId="16156"/>
    <cellStyle name="Uwaga 3 7 3" xfId="16157"/>
    <cellStyle name="Uwaga 3 7 4" xfId="16158"/>
    <cellStyle name="Uwaga 3 8" xfId="16159"/>
    <cellStyle name="Uwaga 3 8 2" xfId="16160"/>
    <cellStyle name="Uwaga 3 8 2 2" xfId="16161"/>
    <cellStyle name="Uwaga 3 8 2 3" xfId="16162"/>
    <cellStyle name="Uwaga 3 8 3" xfId="16163"/>
    <cellStyle name="Uwaga 3 8 4" xfId="16164"/>
    <cellStyle name="Uwaga 3 9" xfId="16165"/>
    <cellStyle name="Uwaga 3 9 2" xfId="16166"/>
    <cellStyle name="Uwaga 3 9 2 2" xfId="16167"/>
    <cellStyle name="Uwaga 3 9 2 3" xfId="16168"/>
    <cellStyle name="Uwaga 3 9 3" xfId="16169"/>
    <cellStyle name="Uwaga 3 9 4" xfId="16170"/>
    <cellStyle name="Uwaga 30" xfId="16171"/>
    <cellStyle name="Uwaga 31" xfId="16172"/>
    <cellStyle name="Uwaga 32" xfId="16173"/>
    <cellStyle name="Uwaga 33" xfId="16174"/>
    <cellStyle name="Uwaga 4" xfId="16175"/>
    <cellStyle name="Uwaga 4 10" xfId="16176"/>
    <cellStyle name="Uwaga 4 10 2" xfId="16177"/>
    <cellStyle name="Uwaga 4 10 2 2" xfId="16178"/>
    <cellStyle name="Uwaga 4 10 2 3" xfId="16179"/>
    <cellStyle name="Uwaga 4 10 3" xfId="16180"/>
    <cellStyle name="Uwaga 4 10 4" xfId="16181"/>
    <cellStyle name="Uwaga 4 11" xfId="16182"/>
    <cellStyle name="Uwaga 4 11 2" xfId="16183"/>
    <cellStyle name="Uwaga 4 11 2 2" xfId="16184"/>
    <cellStyle name="Uwaga 4 11 2 3" xfId="16185"/>
    <cellStyle name="Uwaga 4 11 3" xfId="16186"/>
    <cellStyle name="Uwaga 4 11 4" xfId="16187"/>
    <cellStyle name="Uwaga 4 12" xfId="16188"/>
    <cellStyle name="Uwaga 4 12 2" xfId="16189"/>
    <cellStyle name="Uwaga 4 12 2 2" xfId="16190"/>
    <cellStyle name="Uwaga 4 12 2 3" xfId="16191"/>
    <cellStyle name="Uwaga 4 12 3" xfId="16192"/>
    <cellStyle name="Uwaga 4 12 4" xfId="16193"/>
    <cellStyle name="Uwaga 4 13" xfId="16194"/>
    <cellStyle name="Uwaga 4 13 2" xfId="16195"/>
    <cellStyle name="Uwaga 4 13 2 2" xfId="16196"/>
    <cellStyle name="Uwaga 4 13 2 3" xfId="16197"/>
    <cellStyle name="Uwaga 4 13 3" xfId="16198"/>
    <cellStyle name="Uwaga 4 13 4" xfId="16199"/>
    <cellStyle name="Uwaga 4 14" xfId="16200"/>
    <cellStyle name="Uwaga 4 14 2" xfId="16201"/>
    <cellStyle name="Uwaga 4 14 2 2" xfId="16202"/>
    <cellStyle name="Uwaga 4 14 2 3" xfId="16203"/>
    <cellStyle name="Uwaga 4 14 3" xfId="16204"/>
    <cellStyle name="Uwaga 4 14 4" xfId="16205"/>
    <cellStyle name="Uwaga 4 15" xfId="16206"/>
    <cellStyle name="Uwaga 4 15 2" xfId="16207"/>
    <cellStyle name="Uwaga 4 15 2 2" xfId="16208"/>
    <cellStyle name="Uwaga 4 15 2 3" xfId="16209"/>
    <cellStyle name="Uwaga 4 15 3" xfId="16210"/>
    <cellStyle name="Uwaga 4 15 4" xfId="16211"/>
    <cellStyle name="Uwaga 4 16" xfId="16212"/>
    <cellStyle name="Uwaga 4 16 2" xfId="16213"/>
    <cellStyle name="Uwaga 4 16 2 2" xfId="16214"/>
    <cellStyle name="Uwaga 4 16 2 3" xfId="16215"/>
    <cellStyle name="Uwaga 4 16 3" xfId="16216"/>
    <cellStyle name="Uwaga 4 16 4" xfId="16217"/>
    <cellStyle name="Uwaga 4 17" xfId="16218"/>
    <cellStyle name="Uwaga 4 17 2" xfId="16219"/>
    <cellStyle name="Uwaga 4 17 2 2" xfId="16220"/>
    <cellStyle name="Uwaga 4 17 2 3" xfId="16221"/>
    <cellStyle name="Uwaga 4 17 3" xfId="16222"/>
    <cellStyle name="Uwaga 4 17 4" xfId="16223"/>
    <cellStyle name="Uwaga 4 18" xfId="16224"/>
    <cellStyle name="Uwaga 4 18 2" xfId="16225"/>
    <cellStyle name="Uwaga 4 18 2 2" xfId="16226"/>
    <cellStyle name="Uwaga 4 18 2 3" xfId="16227"/>
    <cellStyle name="Uwaga 4 18 3" xfId="16228"/>
    <cellStyle name="Uwaga 4 18 4" xfId="16229"/>
    <cellStyle name="Uwaga 4 19" xfId="16230"/>
    <cellStyle name="Uwaga 4 19 2" xfId="16231"/>
    <cellStyle name="Uwaga 4 19 2 2" xfId="16232"/>
    <cellStyle name="Uwaga 4 19 2 3" xfId="16233"/>
    <cellStyle name="Uwaga 4 19 3" xfId="16234"/>
    <cellStyle name="Uwaga 4 19 4" xfId="16235"/>
    <cellStyle name="Uwaga 4 2" xfId="16236"/>
    <cellStyle name="Uwaga 4 2 2" xfId="16237"/>
    <cellStyle name="Uwaga 4 2 3" xfId="16238"/>
    <cellStyle name="Uwaga 4 20" xfId="16239"/>
    <cellStyle name="Uwaga 4 20 2" xfId="16240"/>
    <cellStyle name="Uwaga 4 20 2 2" xfId="16241"/>
    <cellStyle name="Uwaga 4 20 2 3" xfId="16242"/>
    <cellStyle name="Uwaga 4 20 3" xfId="16243"/>
    <cellStyle name="Uwaga 4 20 4" xfId="16244"/>
    <cellStyle name="Uwaga 4 21" xfId="16245"/>
    <cellStyle name="Uwaga 4 21 2" xfId="16246"/>
    <cellStyle name="Uwaga 4 21 2 2" xfId="16247"/>
    <cellStyle name="Uwaga 4 21 2 3" xfId="16248"/>
    <cellStyle name="Uwaga 4 21 3" xfId="16249"/>
    <cellStyle name="Uwaga 4 21 4" xfId="16250"/>
    <cellStyle name="Uwaga 4 22" xfId="16251"/>
    <cellStyle name="Uwaga 4 22 2" xfId="16252"/>
    <cellStyle name="Uwaga 4 22 2 2" xfId="16253"/>
    <cellStyle name="Uwaga 4 22 2 3" xfId="16254"/>
    <cellStyle name="Uwaga 4 22 3" xfId="16255"/>
    <cellStyle name="Uwaga 4 22 4" xfId="16256"/>
    <cellStyle name="Uwaga 4 23" xfId="16257"/>
    <cellStyle name="Uwaga 4 23 2" xfId="16258"/>
    <cellStyle name="Uwaga 4 23 2 2" xfId="16259"/>
    <cellStyle name="Uwaga 4 23 2 3" xfId="16260"/>
    <cellStyle name="Uwaga 4 23 3" xfId="16261"/>
    <cellStyle name="Uwaga 4 23 4" xfId="16262"/>
    <cellStyle name="Uwaga 4 24" xfId="16263"/>
    <cellStyle name="Uwaga 4 24 2" xfId="16264"/>
    <cellStyle name="Uwaga 4 24 2 2" xfId="16265"/>
    <cellStyle name="Uwaga 4 24 2 3" xfId="16266"/>
    <cellStyle name="Uwaga 4 24 3" xfId="16267"/>
    <cellStyle name="Uwaga 4 24 4" xfId="16268"/>
    <cellStyle name="Uwaga 4 25" xfId="16269"/>
    <cellStyle name="Uwaga 4 25 2" xfId="16270"/>
    <cellStyle name="Uwaga 4 25 2 2" xfId="16271"/>
    <cellStyle name="Uwaga 4 25 2 3" xfId="16272"/>
    <cellStyle name="Uwaga 4 25 3" xfId="16273"/>
    <cellStyle name="Uwaga 4 25 4" xfId="16274"/>
    <cellStyle name="Uwaga 4 26" xfId="16275"/>
    <cellStyle name="Uwaga 4 26 2" xfId="16276"/>
    <cellStyle name="Uwaga 4 26 2 2" xfId="16277"/>
    <cellStyle name="Uwaga 4 26 2 3" xfId="16278"/>
    <cellStyle name="Uwaga 4 26 3" xfId="16279"/>
    <cellStyle name="Uwaga 4 26 4" xfId="16280"/>
    <cellStyle name="Uwaga 4 27" xfId="16281"/>
    <cellStyle name="Uwaga 4 27 2" xfId="16282"/>
    <cellStyle name="Uwaga 4 27 2 2" xfId="16283"/>
    <cellStyle name="Uwaga 4 27 2 3" xfId="16284"/>
    <cellStyle name="Uwaga 4 27 3" xfId="16285"/>
    <cellStyle name="Uwaga 4 27 4" xfId="16286"/>
    <cellStyle name="Uwaga 4 28" xfId="16287"/>
    <cellStyle name="Uwaga 4 28 2" xfId="16288"/>
    <cellStyle name="Uwaga 4 28 2 2" xfId="16289"/>
    <cellStyle name="Uwaga 4 28 2 3" xfId="16290"/>
    <cellStyle name="Uwaga 4 28 3" xfId="16291"/>
    <cellStyle name="Uwaga 4 28 4" xfId="16292"/>
    <cellStyle name="Uwaga 4 29" xfId="16293"/>
    <cellStyle name="Uwaga 4 29 2" xfId="16294"/>
    <cellStyle name="Uwaga 4 29 2 2" xfId="16295"/>
    <cellStyle name="Uwaga 4 29 2 3" xfId="16296"/>
    <cellStyle name="Uwaga 4 29 3" xfId="16297"/>
    <cellStyle name="Uwaga 4 29 4" xfId="16298"/>
    <cellStyle name="Uwaga 4 3" xfId="16299"/>
    <cellStyle name="Uwaga 4 3 2" xfId="16300"/>
    <cellStyle name="Uwaga 4 3 3" xfId="16301"/>
    <cellStyle name="Uwaga 4 30" xfId="16302"/>
    <cellStyle name="Uwaga 4 30 2" xfId="16303"/>
    <cellStyle name="Uwaga 4 30 2 2" xfId="16304"/>
    <cellStyle name="Uwaga 4 30 2 3" xfId="16305"/>
    <cellStyle name="Uwaga 4 30 3" xfId="16306"/>
    <cellStyle name="Uwaga 4 30 4" xfId="16307"/>
    <cellStyle name="Uwaga 4 31" xfId="16308"/>
    <cellStyle name="Uwaga 4 31 2" xfId="16309"/>
    <cellStyle name="Uwaga 4 31 2 2" xfId="16310"/>
    <cellStyle name="Uwaga 4 31 2 3" xfId="16311"/>
    <cellStyle name="Uwaga 4 31 3" xfId="16312"/>
    <cellStyle name="Uwaga 4 31 4" xfId="16313"/>
    <cellStyle name="Uwaga 4 32" xfId="16314"/>
    <cellStyle name="Uwaga 4 32 2" xfId="16315"/>
    <cellStyle name="Uwaga 4 32 2 2" xfId="16316"/>
    <cellStyle name="Uwaga 4 32 2 3" xfId="16317"/>
    <cellStyle name="Uwaga 4 32 3" xfId="16318"/>
    <cellStyle name="Uwaga 4 32 4" xfId="16319"/>
    <cellStyle name="Uwaga 4 33" xfId="16320"/>
    <cellStyle name="Uwaga 4 33 2" xfId="16321"/>
    <cellStyle name="Uwaga 4 33 2 2" xfId="16322"/>
    <cellStyle name="Uwaga 4 33 2 3" xfId="16323"/>
    <cellStyle name="Uwaga 4 33 3" xfId="16324"/>
    <cellStyle name="Uwaga 4 33 4" xfId="16325"/>
    <cellStyle name="Uwaga 4 34" xfId="16326"/>
    <cellStyle name="Uwaga 4 34 2" xfId="16327"/>
    <cellStyle name="Uwaga 4 34 2 2" xfId="16328"/>
    <cellStyle name="Uwaga 4 34 2 3" xfId="16329"/>
    <cellStyle name="Uwaga 4 34 3" xfId="16330"/>
    <cellStyle name="Uwaga 4 34 4" xfId="16331"/>
    <cellStyle name="Uwaga 4 35" xfId="16332"/>
    <cellStyle name="Uwaga 4 36" xfId="16333"/>
    <cellStyle name="Uwaga 4 37" xfId="16334"/>
    <cellStyle name="Uwaga 4 38" xfId="16335"/>
    <cellStyle name="Uwaga 4 4" xfId="16336"/>
    <cellStyle name="Uwaga 4 4 2" xfId="16337"/>
    <cellStyle name="Uwaga 4 4 3" xfId="16338"/>
    <cellStyle name="Uwaga 4 4 4" xfId="16339"/>
    <cellStyle name="Uwaga 4 4 4 2" xfId="16340"/>
    <cellStyle name="Uwaga 4 4 4 3" xfId="16341"/>
    <cellStyle name="Uwaga 4 4 5" xfId="16342"/>
    <cellStyle name="Uwaga 4 4 6" xfId="16343"/>
    <cellStyle name="Uwaga 4 5" xfId="16344"/>
    <cellStyle name="Uwaga 4 5 2" xfId="16345"/>
    <cellStyle name="Uwaga 4 5 3" xfId="16346"/>
    <cellStyle name="Uwaga 4 5 4" xfId="16347"/>
    <cellStyle name="Uwaga 4 5 4 2" xfId="16348"/>
    <cellStyle name="Uwaga 4 5 4 3" xfId="16349"/>
    <cellStyle name="Uwaga 4 5 5" xfId="16350"/>
    <cellStyle name="Uwaga 4 5 6" xfId="16351"/>
    <cellStyle name="Uwaga 4 6" xfId="16352"/>
    <cellStyle name="Uwaga 4 6 2" xfId="16353"/>
    <cellStyle name="Uwaga 4 6 3" xfId="16354"/>
    <cellStyle name="Uwaga 4 6 4" xfId="16355"/>
    <cellStyle name="Uwaga 4 6 4 2" xfId="16356"/>
    <cellStyle name="Uwaga 4 6 4 3" xfId="16357"/>
    <cellStyle name="Uwaga 4 6 5" xfId="16358"/>
    <cellStyle name="Uwaga 4 6 6" xfId="16359"/>
    <cellStyle name="Uwaga 4 7" xfId="16360"/>
    <cellStyle name="Uwaga 4 7 2" xfId="16361"/>
    <cellStyle name="Uwaga 4 7 2 2" xfId="16362"/>
    <cellStyle name="Uwaga 4 7 2 3" xfId="16363"/>
    <cellStyle name="Uwaga 4 7 3" xfId="16364"/>
    <cellStyle name="Uwaga 4 7 4" xfId="16365"/>
    <cellStyle name="Uwaga 4 8" xfId="16366"/>
    <cellStyle name="Uwaga 4 8 2" xfId="16367"/>
    <cellStyle name="Uwaga 4 8 2 2" xfId="16368"/>
    <cellStyle name="Uwaga 4 8 2 3" xfId="16369"/>
    <cellStyle name="Uwaga 4 8 3" xfId="16370"/>
    <cellStyle name="Uwaga 4 8 4" xfId="16371"/>
    <cellStyle name="Uwaga 4 9" xfId="16372"/>
    <cellStyle name="Uwaga 4 9 2" xfId="16373"/>
    <cellStyle name="Uwaga 4 9 2 2" xfId="16374"/>
    <cellStyle name="Uwaga 4 9 2 3" xfId="16375"/>
    <cellStyle name="Uwaga 4 9 3" xfId="16376"/>
    <cellStyle name="Uwaga 4 9 4" xfId="16377"/>
    <cellStyle name="Uwaga 5" xfId="16378"/>
    <cellStyle name="Uwaga 5 10" xfId="16379"/>
    <cellStyle name="Uwaga 5 10 2" xfId="16380"/>
    <cellStyle name="Uwaga 5 10 2 2" xfId="16381"/>
    <cellStyle name="Uwaga 5 10 2 3" xfId="16382"/>
    <cellStyle name="Uwaga 5 10 3" xfId="16383"/>
    <cellStyle name="Uwaga 5 10 4" xfId="16384"/>
    <cellStyle name="Uwaga 5 11" xfId="16385"/>
    <cellStyle name="Uwaga 5 11 2" xfId="16386"/>
    <cellStyle name="Uwaga 5 11 2 2" xfId="16387"/>
    <cellStyle name="Uwaga 5 11 2 3" xfId="16388"/>
    <cellStyle name="Uwaga 5 11 3" xfId="16389"/>
    <cellStyle name="Uwaga 5 11 4" xfId="16390"/>
    <cellStyle name="Uwaga 5 12" xfId="16391"/>
    <cellStyle name="Uwaga 5 12 2" xfId="16392"/>
    <cellStyle name="Uwaga 5 12 2 2" xfId="16393"/>
    <cellStyle name="Uwaga 5 12 2 3" xfId="16394"/>
    <cellStyle name="Uwaga 5 12 3" xfId="16395"/>
    <cellStyle name="Uwaga 5 12 4" xfId="16396"/>
    <cellStyle name="Uwaga 5 13" xfId="16397"/>
    <cellStyle name="Uwaga 5 13 2" xfId="16398"/>
    <cellStyle name="Uwaga 5 13 2 2" xfId="16399"/>
    <cellStyle name="Uwaga 5 13 2 3" xfId="16400"/>
    <cellStyle name="Uwaga 5 13 3" xfId="16401"/>
    <cellStyle name="Uwaga 5 13 4" xfId="16402"/>
    <cellStyle name="Uwaga 5 14" xfId="16403"/>
    <cellStyle name="Uwaga 5 14 2" xfId="16404"/>
    <cellStyle name="Uwaga 5 14 2 2" xfId="16405"/>
    <cellStyle name="Uwaga 5 14 2 3" xfId="16406"/>
    <cellStyle name="Uwaga 5 14 3" xfId="16407"/>
    <cellStyle name="Uwaga 5 14 4" xfId="16408"/>
    <cellStyle name="Uwaga 5 15" xfId="16409"/>
    <cellStyle name="Uwaga 5 15 2" xfId="16410"/>
    <cellStyle name="Uwaga 5 15 2 2" xfId="16411"/>
    <cellStyle name="Uwaga 5 15 2 3" xfId="16412"/>
    <cellStyle name="Uwaga 5 15 3" xfId="16413"/>
    <cellStyle name="Uwaga 5 15 4" xfId="16414"/>
    <cellStyle name="Uwaga 5 16" xfId="16415"/>
    <cellStyle name="Uwaga 5 16 2" xfId="16416"/>
    <cellStyle name="Uwaga 5 16 2 2" xfId="16417"/>
    <cellStyle name="Uwaga 5 16 2 3" xfId="16418"/>
    <cellStyle name="Uwaga 5 16 3" xfId="16419"/>
    <cellStyle name="Uwaga 5 16 4" xfId="16420"/>
    <cellStyle name="Uwaga 5 17" xfId="16421"/>
    <cellStyle name="Uwaga 5 17 2" xfId="16422"/>
    <cellStyle name="Uwaga 5 17 2 2" xfId="16423"/>
    <cellStyle name="Uwaga 5 17 2 3" xfId="16424"/>
    <cellStyle name="Uwaga 5 17 3" xfId="16425"/>
    <cellStyle name="Uwaga 5 17 4" xfId="16426"/>
    <cellStyle name="Uwaga 5 18" xfId="16427"/>
    <cellStyle name="Uwaga 5 18 2" xfId="16428"/>
    <cellStyle name="Uwaga 5 18 2 2" xfId="16429"/>
    <cellStyle name="Uwaga 5 18 2 3" xfId="16430"/>
    <cellStyle name="Uwaga 5 18 3" xfId="16431"/>
    <cellStyle name="Uwaga 5 18 4" xfId="16432"/>
    <cellStyle name="Uwaga 5 19" xfId="16433"/>
    <cellStyle name="Uwaga 5 19 2" xfId="16434"/>
    <cellStyle name="Uwaga 5 19 2 2" xfId="16435"/>
    <cellStyle name="Uwaga 5 19 2 3" xfId="16436"/>
    <cellStyle name="Uwaga 5 19 3" xfId="16437"/>
    <cellStyle name="Uwaga 5 19 4" xfId="16438"/>
    <cellStyle name="Uwaga 5 2" xfId="16439"/>
    <cellStyle name="Uwaga 5 2 2" xfId="16440"/>
    <cellStyle name="Uwaga 5 2 3" xfId="16441"/>
    <cellStyle name="Uwaga 5 20" xfId="16442"/>
    <cellStyle name="Uwaga 5 20 2" xfId="16443"/>
    <cellStyle name="Uwaga 5 20 2 2" xfId="16444"/>
    <cellStyle name="Uwaga 5 20 2 3" xfId="16445"/>
    <cellStyle name="Uwaga 5 20 3" xfId="16446"/>
    <cellStyle name="Uwaga 5 20 4" xfId="16447"/>
    <cellStyle name="Uwaga 5 21" xfId="16448"/>
    <cellStyle name="Uwaga 5 21 2" xfId="16449"/>
    <cellStyle name="Uwaga 5 21 2 2" xfId="16450"/>
    <cellStyle name="Uwaga 5 21 2 3" xfId="16451"/>
    <cellStyle name="Uwaga 5 21 3" xfId="16452"/>
    <cellStyle name="Uwaga 5 21 4" xfId="16453"/>
    <cellStyle name="Uwaga 5 22" xfId="16454"/>
    <cellStyle name="Uwaga 5 22 2" xfId="16455"/>
    <cellStyle name="Uwaga 5 22 2 2" xfId="16456"/>
    <cellStyle name="Uwaga 5 22 2 3" xfId="16457"/>
    <cellStyle name="Uwaga 5 22 3" xfId="16458"/>
    <cellStyle name="Uwaga 5 22 4" xfId="16459"/>
    <cellStyle name="Uwaga 5 23" xfId="16460"/>
    <cellStyle name="Uwaga 5 23 2" xfId="16461"/>
    <cellStyle name="Uwaga 5 23 2 2" xfId="16462"/>
    <cellStyle name="Uwaga 5 23 2 3" xfId="16463"/>
    <cellStyle name="Uwaga 5 23 3" xfId="16464"/>
    <cellStyle name="Uwaga 5 23 4" xfId="16465"/>
    <cellStyle name="Uwaga 5 24" xfId="16466"/>
    <cellStyle name="Uwaga 5 24 2" xfId="16467"/>
    <cellStyle name="Uwaga 5 24 2 2" xfId="16468"/>
    <cellStyle name="Uwaga 5 24 2 3" xfId="16469"/>
    <cellStyle name="Uwaga 5 24 3" xfId="16470"/>
    <cellStyle name="Uwaga 5 24 4" xfId="16471"/>
    <cellStyle name="Uwaga 5 25" xfId="16472"/>
    <cellStyle name="Uwaga 5 25 2" xfId="16473"/>
    <cellStyle name="Uwaga 5 25 2 2" xfId="16474"/>
    <cellStyle name="Uwaga 5 25 2 3" xfId="16475"/>
    <cellStyle name="Uwaga 5 25 3" xfId="16476"/>
    <cellStyle name="Uwaga 5 25 4" xfId="16477"/>
    <cellStyle name="Uwaga 5 26" xfId="16478"/>
    <cellStyle name="Uwaga 5 26 2" xfId="16479"/>
    <cellStyle name="Uwaga 5 26 2 2" xfId="16480"/>
    <cellStyle name="Uwaga 5 26 2 3" xfId="16481"/>
    <cellStyle name="Uwaga 5 26 3" xfId="16482"/>
    <cellStyle name="Uwaga 5 26 4" xfId="16483"/>
    <cellStyle name="Uwaga 5 27" xfId="16484"/>
    <cellStyle name="Uwaga 5 27 2" xfId="16485"/>
    <cellStyle name="Uwaga 5 27 2 2" xfId="16486"/>
    <cellStyle name="Uwaga 5 27 2 3" xfId="16487"/>
    <cellStyle name="Uwaga 5 27 3" xfId="16488"/>
    <cellStyle name="Uwaga 5 27 4" xfId="16489"/>
    <cellStyle name="Uwaga 5 28" xfId="16490"/>
    <cellStyle name="Uwaga 5 28 2" xfId="16491"/>
    <cellStyle name="Uwaga 5 28 2 2" xfId="16492"/>
    <cellStyle name="Uwaga 5 28 2 3" xfId="16493"/>
    <cellStyle name="Uwaga 5 28 3" xfId="16494"/>
    <cellStyle name="Uwaga 5 28 4" xfId="16495"/>
    <cellStyle name="Uwaga 5 29" xfId="16496"/>
    <cellStyle name="Uwaga 5 29 2" xfId="16497"/>
    <cellStyle name="Uwaga 5 29 2 2" xfId="16498"/>
    <cellStyle name="Uwaga 5 29 2 3" xfId="16499"/>
    <cellStyle name="Uwaga 5 29 3" xfId="16500"/>
    <cellStyle name="Uwaga 5 29 4" xfId="16501"/>
    <cellStyle name="Uwaga 5 3" xfId="16502"/>
    <cellStyle name="Uwaga 5 3 2" xfId="16503"/>
    <cellStyle name="Uwaga 5 3 3" xfId="16504"/>
    <cellStyle name="Uwaga 5 30" xfId="16505"/>
    <cellStyle name="Uwaga 5 30 2" xfId="16506"/>
    <cellStyle name="Uwaga 5 30 2 2" xfId="16507"/>
    <cellStyle name="Uwaga 5 30 2 3" xfId="16508"/>
    <cellStyle name="Uwaga 5 30 3" xfId="16509"/>
    <cellStyle name="Uwaga 5 30 4" xfId="16510"/>
    <cellStyle name="Uwaga 5 31" xfId="16511"/>
    <cellStyle name="Uwaga 5 31 2" xfId="16512"/>
    <cellStyle name="Uwaga 5 31 2 2" xfId="16513"/>
    <cellStyle name="Uwaga 5 31 2 3" xfId="16514"/>
    <cellStyle name="Uwaga 5 31 3" xfId="16515"/>
    <cellStyle name="Uwaga 5 31 4" xfId="16516"/>
    <cellStyle name="Uwaga 5 32" xfId="16517"/>
    <cellStyle name="Uwaga 5 32 2" xfId="16518"/>
    <cellStyle name="Uwaga 5 32 2 2" xfId="16519"/>
    <cellStyle name="Uwaga 5 32 2 3" xfId="16520"/>
    <cellStyle name="Uwaga 5 32 3" xfId="16521"/>
    <cellStyle name="Uwaga 5 32 4" xfId="16522"/>
    <cellStyle name="Uwaga 5 33" xfId="16523"/>
    <cellStyle name="Uwaga 5 33 2" xfId="16524"/>
    <cellStyle name="Uwaga 5 33 2 2" xfId="16525"/>
    <cellStyle name="Uwaga 5 33 2 3" xfId="16526"/>
    <cellStyle name="Uwaga 5 33 3" xfId="16527"/>
    <cellStyle name="Uwaga 5 33 4" xfId="16528"/>
    <cellStyle name="Uwaga 5 34" xfId="16529"/>
    <cellStyle name="Uwaga 5 34 2" xfId="16530"/>
    <cellStyle name="Uwaga 5 34 2 2" xfId="16531"/>
    <cellStyle name="Uwaga 5 34 2 3" xfId="16532"/>
    <cellStyle name="Uwaga 5 34 3" xfId="16533"/>
    <cellStyle name="Uwaga 5 34 4" xfId="16534"/>
    <cellStyle name="Uwaga 5 35" xfId="16535"/>
    <cellStyle name="Uwaga 5 36" xfId="16536"/>
    <cellStyle name="Uwaga 5 37" xfId="16537"/>
    <cellStyle name="Uwaga 5 38" xfId="16538"/>
    <cellStyle name="Uwaga 5 4" xfId="16539"/>
    <cellStyle name="Uwaga 5 4 2" xfId="16540"/>
    <cellStyle name="Uwaga 5 4 3" xfId="16541"/>
    <cellStyle name="Uwaga 5 4 4" xfId="16542"/>
    <cellStyle name="Uwaga 5 4 4 2" xfId="16543"/>
    <cellStyle name="Uwaga 5 4 4 3" xfId="16544"/>
    <cellStyle name="Uwaga 5 4 5" xfId="16545"/>
    <cellStyle name="Uwaga 5 4 6" xfId="16546"/>
    <cellStyle name="Uwaga 5 5" xfId="16547"/>
    <cellStyle name="Uwaga 5 5 2" xfId="16548"/>
    <cellStyle name="Uwaga 5 5 3" xfId="16549"/>
    <cellStyle name="Uwaga 5 5 4" xfId="16550"/>
    <cellStyle name="Uwaga 5 5 4 2" xfId="16551"/>
    <cellStyle name="Uwaga 5 5 4 3" xfId="16552"/>
    <cellStyle name="Uwaga 5 5 5" xfId="16553"/>
    <cellStyle name="Uwaga 5 5 6" xfId="16554"/>
    <cellStyle name="Uwaga 5 6" xfId="16555"/>
    <cellStyle name="Uwaga 5 6 2" xfId="16556"/>
    <cellStyle name="Uwaga 5 6 2 2" xfId="16557"/>
    <cellStyle name="Uwaga 5 6 2 3" xfId="16558"/>
    <cellStyle name="Uwaga 5 6 3" xfId="16559"/>
    <cellStyle name="Uwaga 5 6 4" xfId="16560"/>
    <cellStyle name="Uwaga 5 7" xfId="16561"/>
    <cellStyle name="Uwaga 5 7 2" xfId="16562"/>
    <cellStyle name="Uwaga 5 7 2 2" xfId="16563"/>
    <cellStyle name="Uwaga 5 7 2 3" xfId="16564"/>
    <cellStyle name="Uwaga 5 7 3" xfId="16565"/>
    <cellStyle name="Uwaga 5 7 4" xfId="16566"/>
    <cellStyle name="Uwaga 5 8" xfId="16567"/>
    <cellStyle name="Uwaga 5 8 2" xfId="16568"/>
    <cellStyle name="Uwaga 5 8 2 2" xfId="16569"/>
    <cellStyle name="Uwaga 5 8 2 3" xfId="16570"/>
    <cellStyle name="Uwaga 5 8 3" xfId="16571"/>
    <cellStyle name="Uwaga 5 8 4" xfId="16572"/>
    <cellStyle name="Uwaga 5 9" xfId="16573"/>
    <cellStyle name="Uwaga 5 9 2" xfId="16574"/>
    <cellStyle name="Uwaga 5 9 2 2" xfId="16575"/>
    <cellStyle name="Uwaga 5 9 2 3" xfId="16576"/>
    <cellStyle name="Uwaga 5 9 3" xfId="16577"/>
    <cellStyle name="Uwaga 5 9 4" xfId="16578"/>
    <cellStyle name="Uwaga 6" xfId="16579"/>
    <cellStyle name="Uwaga 6 10" xfId="16580"/>
    <cellStyle name="Uwaga 6 10 2" xfId="16581"/>
    <cellStyle name="Uwaga 6 10 2 2" xfId="16582"/>
    <cellStyle name="Uwaga 6 10 2 3" xfId="16583"/>
    <cellStyle name="Uwaga 6 10 3" xfId="16584"/>
    <cellStyle name="Uwaga 6 10 4" xfId="16585"/>
    <cellStyle name="Uwaga 6 11" xfId="16586"/>
    <cellStyle name="Uwaga 6 11 2" xfId="16587"/>
    <cellStyle name="Uwaga 6 11 2 2" xfId="16588"/>
    <cellStyle name="Uwaga 6 11 2 3" xfId="16589"/>
    <cellStyle name="Uwaga 6 11 3" xfId="16590"/>
    <cellStyle name="Uwaga 6 11 4" xfId="16591"/>
    <cellStyle name="Uwaga 6 12" xfId="16592"/>
    <cellStyle name="Uwaga 6 12 2" xfId="16593"/>
    <cellStyle name="Uwaga 6 12 2 2" xfId="16594"/>
    <cellStyle name="Uwaga 6 12 2 3" xfId="16595"/>
    <cellStyle name="Uwaga 6 12 3" xfId="16596"/>
    <cellStyle name="Uwaga 6 12 4" xfId="16597"/>
    <cellStyle name="Uwaga 6 13" xfId="16598"/>
    <cellStyle name="Uwaga 6 13 2" xfId="16599"/>
    <cellStyle name="Uwaga 6 13 2 2" xfId="16600"/>
    <cellStyle name="Uwaga 6 13 2 3" xfId="16601"/>
    <cellStyle name="Uwaga 6 13 3" xfId="16602"/>
    <cellStyle name="Uwaga 6 13 4" xfId="16603"/>
    <cellStyle name="Uwaga 6 14" xfId="16604"/>
    <cellStyle name="Uwaga 6 14 2" xfId="16605"/>
    <cellStyle name="Uwaga 6 14 2 2" xfId="16606"/>
    <cellStyle name="Uwaga 6 14 2 3" xfId="16607"/>
    <cellStyle name="Uwaga 6 14 3" xfId="16608"/>
    <cellStyle name="Uwaga 6 14 4" xfId="16609"/>
    <cellStyle name="Uwaga 6 15" xfId="16610"/>
    <cellStyle name="Uwaga 6 15 2" xfId="16611"/>
    <cellStyle name="Uwaga 6 15 2 2" xfId="16612"/>
    <cellStyle name="Uwaga 6 15 2 3" xfId="16613"/>
    <cellStyle name="Uwaga 6 15 3" xfId="16614"/>
    <cellStyle name="Uwaga 6 15 4" xfId="16615"/>
    <cellStyle name="Uwaga 6 16" xfId="16616"/>
    <cellStyle name="Uwaga 6 16 2" xfId="16617"/>
    <cellStyle name="Uwaga 6 16 2 2" xfId="16618"/>
    <cellStyle name="Uwaga 6 16 2 3" xfId="16619"/>
    <cellStyle name="Uwaga 6 16 3" xfId="16620"/>
    <cellStyle name="Uwaga 6 16 4" xfId="16621"/>
    <cellStyle name="Uwaga 6 17" xfId="16622"/>
    <cellStyle name="Uwaga 6 17 2" xfId="16623"/>
    <cellStyle name="Uwaga 6 17 2 2" xfId="16624"/>
    <cellStyle name="Uwaga 6 17 2 3" xfId="16625"/>
    <cellStyle name="Uwaga 6 17 3" xfId="16626"/>
    <cellStyle name="Uwaga 6 17 4" xfId="16627"/>
    <cellStyle name="Uwaga 6 18" xfId="16628"/>
    <cellStyle name="Uwaga 6 18 2" xfId="16629"/>
    <cellStyle name="Uwaga 6 18 2 2" xfId="16630"/>
    <cellStyle name="Uwaga 6 18 2 3" xfId="16631"/>
    <cellStyle name="Uwaga 6 18 3" xfId="16632"/>
    <cellStyle name="Uwaga 6 18 4" xfId="16633"/>
    <cellStyle name="Uwaga 6 19" xfId="16634"/>
    <cellStyle name="Uwaga 6 19 2" xfId="16635"/>
    <cellStyle name="Uwaga 6 19 2 2" xfId="16636"/>
    <cellStyle name="Uwaga 6 19 2 3" xfId="16637"/>
    <cellStyle name="Uwaga 6 19 3" xfId="16638"/>
    <cellStyle name="Uwaga 6 19 4" xfId="16639"/>
    <cellStyle name="Uwaga 6 2" xfId="16640"/>
    <cellStyle name="Uwaga 6 2 2" xfId="16641"/>
    <cellStyle name="Uwaga 6 2 3" xfId="16642"/>
    <cellStyle name="Uwaga 6 20" xfId="16643"/>
    <cellStyle name="Uwaga 6 20 2" xfId="16644"/>
    <cellStyle name="Uwaga 6 20 2 2" xfId="16645"/>
    <cellStyle name="Uwaga 6 20 2 3" xfId="16646"/>
    <cellStyle name="Uwaga 6 20 3" xfId="16647"/>
    <cellStyle name="Uwaga 6 20 4" xfId="16648"/>
    <cellStyle name="Uwaga 6 21" xfId="16649"/>
    <cellStyle name="Uwaga 6 21 2" xfId="16650"/>
    <cellStyle name="Uwaga 6 21 2 2" xfId="16651"/>
    <cellStyle name="Uwaga 6 21 2 3" xfId="16652"/>
    <cellStyle name="Uwaga 6 21 3" xfId="16653"/>
    <cellStyle name="Uwaga 6 21 4" xfId="16654"/>
    <cellStyle name="Uwaga 6 22" xfId="16655"/>
    <cellStyle name="Uwaga 6 22 2" xfId="16656"/>
    <cellStyle name="Uwaga 6 22 2 2" xfId="16657"/>
    <cellStyle name="Uwaga 6 22 2 3" xfId="16658"/>
    <cellStyle name="Uwaga 6 22 3" xfId="16659"/>
    <cellStyle name="Uwaga 6 22 4" xfId="16660"/>
    <cellStyle name="Uwaga 6 23" xfId="16661"/>
    <cellStyle name="Uwaga 6 23 2" xfId="16662"/>
    <cellStyle name="Uwaga 6 23 2 2" xfId="16663"/>
    <cellStyle name="Uwaga 6 23 2 3" xfId="16664"/>
    <cellStyle name="Uwaga 6 23 3" xfId="16665"/>
    <cellStyle name="Uwaga 6 23 4" xfId="16666"/>
    <cellStyle name="Uwaga 6 24" xfId="16667"/>
    <cellStyle name="Uwaga 6 24 2" xfId="16668"/>
    <cellStyle name="Uwaga 6 24 2 2" xfId="16669"/>
    <cellStyle name="Uwaga 6 24 2 3" xfId="16670"/>
    <cellStyle name="Uwaga 6 24 3" xfId="16671"/>
    <cellStyle name="Uwaga 6 24 4" xfId="16672"/>
    <cellStyle name="Uwaga 6 25" xfId="16673"/>
    <cellStyle name="Uwaga 6 25 2" xfId="16674"/>
    <cellStyle name="Uwaga 6 25 2 2" xfId="16675"/>
    <cellStyle name="Uwaga 6 25 2 3" xfId="16676"/>
    <cellStyle name="Uwaga 6 25 3" xfId="16677"/>
    <cellStyle name="Uwaga 6 25 4" xfId="16678"/>
    <cellStyle name="Uwaga 6 26" xfId="16679"/>
    <cellStyle name="Uwaga 6 26 2" xfId="16680"/>
    <cellStyle name="Uwaga 6 26 2 2" xfId="16681"/>
    <cellStyle name="Uwaga 6 26 2 3" xfId="16682"/>
    <cellStyle name="Uwaga 6 26 3" xfId="16683"/>
    <cellStyle name="Uwaga 6 26 4" xfId="16684"/>
    <cellStyle name="Uwaga 6 27" xfId="16685"/>
    <cellStyle name="Uwaga 6 27 2" xfId="16686"/>
    <cellStyle name="Uwaga 6 27 2 2" xfId="16687"/>
    <cellStyle name="Uwaga 6 27 2 3" xfId="16688"/>
    <cellStyle name="Uwaga 6 27 3" xfId="16689"/>
    <cellStyle name="Uwaga 6 27 4" xfId="16690"/>
    <cellStyle name="Uwaga 6 28" xfId="16691"/>
    <cellStyle name="Uwaga 6 28 2" xfId="16692"/>
    <cellStyle name="Uwaga 6 28 2 2" xfId="16693"/>
    <cellStyle name="Uwaga 6 28 2 3" xfId="16694"/>
    <cellStyle name="Uwaga 6 28 3" xfId="16695"/>
    <cellStyle name="Uwaga 6 28 4" xfId="16696"/>
    <cellStyle name="Uwaga 6 29" xfId="16697"/>
    <cellStyle name="Uwaga 6 29 2" xfId="16698"/>
    <cellStyle name="Uwaga 6 29 2 2" xfId="16699"/>
    <cellStyle name="Uwaga 6 29 2 3" xfId="16700"/>
    <cellStyle name="Uwaga 6 29 3" xfId="16701"/>
    <cellStyle name="Uwaga 6 29 4" xfId="16702"/>
    <cellStyle name="Uwaga 6 3" xfId="16703"/>
    <cellStyle name="Uwaga 6 3 2" xfId="16704"/>
    <cellStyle name="Uwaga 6 3 3" xfId="16705"/>
    <cellStyle name="Uwaga 6 30" xfId="16706"/>
    <cellStyle name="Uwaga 6 30 2" xfId="16707"/>
    <cellStyle name="Uwaga 6 30 2 2" xfId="16708"/>
    <cellStyle name="Uwaga 6 30 2 3" xfId="16709"/>
    <cellStyle name="Uwaga 6 30 3" xfId="16710"/>
    <cellStyle name="Uwaga 6 30 4" xfId="16711"/>
    <cellStyle name="Uwaga 6 31" xfId="16712"/>
    <cellStyle name="Uwaga 6 31 2" xfId="16713"/>
    <cellStyle name="Uwaga 6 31 2 2" xfId="16714"/>
    <cellStyle name="Uwaga 6 31 2 3" xfId="16715"/>
    <cellStyle name="Uwaga 6 31 3" xfId="16716"/>
    <cellStyle name="Uwaga 6 31 4" xfId="16717"/>
    <cellStyle name="Uwaga 6 32" xfId="16718"/>
    <cellStyle name="Uwaga 6 32 2" xfId="16719"/>
    <cellStyle name="Uwaga 6 32 2 2" xfId="16720"/>
    <cellStyle name="Uwaga 6 32 2 3" xfId="16721"/>
    <cellStyle name="Uwaga 6 32 3" xfId="16722"/>
    <cellStyle name="Uwaga 6 32 4" xfId="16723"/>
    <cellStyle name="Uwaga 6 33" xfId="16724"/>
    <cellStyle name="Uwaga 6 33 2" xfId="16725"/>
    <cellStyle name="Uwaga 6 33 2 2" xfId="16726"/>
    <cellStyle name="Uwaga 6 33 2 3" xfId="16727"/>
    <cellStyle name="Uwaga 6 33 3" xfId="16728"/>
    <cellStyle name="Uwaga 6 33 4" xfId="16729"/>
    <cellStyle name="Uwaga 6 34" xfId="16730"/>
    <cellStyle name="Uwaga 6 34 2" xfId="16731"/>
    <cellStyle name="Uwaga 6 34 2 2" xfId="16732"/>
    <cellStyle name="Uwaga 6 34 2 3" xfId="16733"/>
    <cellStyle name="Uwaga 6 34 3" xfId="16734"/>
    <cellStyle name="Uwaga 6 34 4" xfId="16735"/>
    <cellStyle name="Uwaga 6 35" xfId="16736"/>
    <cellStyle name="Uwaga 6 36" xfId="16737"/>
    <cellStyle name="Uwaga 6 37" xfId="16738"/>
    <cellStyle name="Uwaga 6 38" xfId="16739"/>
    <cellStyle name="Uwaga 6 4" xfId="16740"/>
    <cellStyle name="Uwaga 6 4 2" xfId="16741"/>
    <cellStyle name="Uwaga 6 4 3" xfId="16742"/>
    <cellStyle name="Uwaga 6 4 4" xfId="16743"/>
    <cellStyle name="Uwaga 6 4 4 2" xfId="16744"/>
    <cellStyle name="Uwaga 6 4 4 3" xfId="16745"/>
    <cellStyle name="Uwaga 6 4 5" xfId="16746"/>
    <cellStyle name="Uwaga 6 4 6" xfId="16747"/>
    <cellStyle name="Uwaga 6 5" xfId="16748"/>
    <cellStyle name="Uwaga 6 5 2" xfId="16749"/>
    <cellStyle name="Uwaga 6 5 3" xfId="16750"/>
    <cellStyle name="Uwaga 6 5 4" xfId="16751"/>
    <cellStyle name="Uwaga 6 5 4 2" xfId="16752"/>
    <cellStyle name="Uwaga 6 5 4 3" xfId="16753"/>
    <cellStyle name="Uwaga 6 5 5" xfId="16754"/>
    <cellStyle name="Uwaga 6 5 6" xfId="16755"/>
    <cellStyle name="Uwaga 6 6" xfId="16756"/>
    <cellStyle name="Uwaga 6 6 2" xfId="16757"/>
    <cellStyle name="Uwaga 6 6 2 2" xfId="16758"/>
    <cellStyle name="Uwaga 6 6 2 3" xfId="16759"/>
    <cellStyle name="Uwaga 6 6 3" xfId="16760"/>
    <cellStyle name="Uwaga 6 6 4" xfId="16761"/>
    <cellStyle name="Uwaga 6 7" xfId="16762"/>
    <cellStyle name="Uwaga 6 7 2" xfId="16763"/>
    <cellStyle name="Uwaga 6 7 2 2" xfId="16764"/>
    <cellStyle name="Uwaga 6 7 2 3" xfId="16765"/>
    <cellStyle name="Uwaga 6 7 3" xfId="16766"/>
    <cellStyle name="Uwaga 6 7 4" xfId="16767"/>
    <cellStyle name="Uwaga 6 8" xfId="16768"/>
    <cellStyle name="Uwaga 6 8 2" xfId="16769"/>
    <cellStyle name="Uwaga 6 8 2 2" xfId="16770"/>
    <cellStyle name="Uwaga 6 8 2 3" xfId="16771"/>
    <cellStyle name="Uwaga 6 8 3" xfId="16772"/>
    <cellStyle name="Uwaga 6 8 4" xfId="16773"/>
    <cellStyle name="Uwaga 6 9" xfId="16774"/>
    <cellStyle name="Uwaga 6 9 2" xfId="16775"/>
    <cellStyle name="Uwaga 6 9 2 2" xfId="16776"/>
    <cellStyle name="Uwaga 6 9 2 3" xfId="16777"/>
    <cellStyle name="Uwaga 6 9 3" xfId="16778"/>
    <cellStyle name="Uwaga 6 9 4" xfId="16779"/>
    <cellStyle name="Uwaga 7" xfId="16780"/>
    <cellStyle name="Uwaga 7 10" xfId="16781"/>
    <cellStyle name="Uwaga 7 10 2" xfId="16782"/>
    <cellStyle name="Uwaga 7 10 2 2" xfId="16783"/>
    <cellStyle name="Uwaga 7 10 2 3" xfId="16784"/>
    <cellStyle name="Uwaga 7 10 3" xfId="16785"/>
    <cellStyle name="Uwaga 7 10 4" xfId="16786"/>
    <cellStyle name="Uwaga 7 11" xfId="16787"/>
    <cellStyle name="Uwaga 7 11 2" xfId="16788"/>
    <cellStyle name="Uwaga 7 11 2 2" xfId="16789"/>
    <cellStyle name="Uwaga 7 11 2 3" xfId="16790"/>
    <cellStyle name="Uwaga 7 11 3" xfId="16791"/>
    <cellStyle name="Uwaga 7 11 4" xfId="16792"/>
    <cellStyle name="Uwaga 7 12" xfId="16793"/>
    <cellStyle name="Uwaga 7 12 2" xfId="16794"/>
    <cellStyle name="Uwaga 7 12 2 2" xfId="16795"/>
    <cellStyle name="Uwaga 7 12 2 3" xfId="16796"/>
    <cellStyle name="Uwaga 7 12 3" xfId="16797"/>
    <cellStyle name="Uwaga 7 12 4" xfId="16798"/>
    <cellStyle name="Uwaga 7 13" xfId="16799"/>
    <cellStyle name="Uwaga 7 13 2" xfId="16800"/>
    <cellStyle name="Uwaga 7 13 2 2" xfId="16801"/>
    <cellStyle name="Uwaga 7 13 2 3" xfId="16802"/>
    <cellStyle name="Uwaga 7 13 3" xfId="16803"/>
    <cellStyle name="Uwaga 7 13 4" xfId="16804"/>
    <cellStyle name="Uwaga 7 14" xfId="16805"/>
    <cellStyle name="Uwaga 7 14 2" xfId="16806"/>
    <cellStyle name="Uwaga 7 14 2 2" xfId="16807"/>
    <cellStyle name="Uwaga 7 14 2 3" xfId="16808"/>
    <cellStyle name="Uwaga 7 14 3" xfId="16809"/>
    <cellStyle name="Uwaga 7 14 4" xfId="16810"/>
    <cellStyle name="Uwaga 7 15" xfId="16811"/>
    <cellStyle name="Uwaga 7 15 2" xfId="16812"/>
    <cellStyle name="Uwaga 7 15 2 2" xfId="16813"/>
    <cellStyle name="Uwaga 7 15 2 3" xfId="16814"/>
    <cellStyle name="Uwaga 7 15 3" xfId="16815"/>
    <cellStyle name="Uwaga 7 15 4" xfId="16816"/>
    <cellStyle name="Uwaga 7 16" xfId="16817"/>
    <cellStyle name="Uwaga 7 16 2" xfId="16818"/>
    <cellStyle name="Uwaga 7 16 2 2" xfId="16819"/>
    <cellStyle name="Uwaga 7 16 2 3" xfId="16820"/>
    <cellStyle name="Uwaga 7 16 3" xfId="16821"/>
    <cellStyle name="Uwaga 7 16 4" xfId="16822"/>
    <cellStyle name="Uwaga 7 17" xfId="16823"/>
    <cellStyle name="Uwaga 7 17 2" xfId="16824"/>
    <cellStyle name="Uwaga 7 17 2 2" xfId="16825"/>
    <cellStyle name="Uwaga 7 17 2 3" xfId="16826"/>
    <cellStyle name="Uwaga 7 17 3" xfId="16827"/>
    <cellStyle name="Uwaga 7 17 4" xfId="16828"/>
    <cellStyle name="Uwaga 7 18" xfId="16829"/>
    <cellStyle name="Uwaga 7 18 2" xfId="16830"/>
    <cellStyle name="Uwaga 7 18 2 2" xfId="16831"/>
    <cellStyle name="Uwaga 7 18 2 3" xfId="16832"/>
    <cellStyle name="Uwaga 7 18 3" xfId="16833"/>
    <cellStyle name="Uwaga 7 18 4" xfId="16834"/>
    <cellStyle name="Uwaga 7 19" xfId="16835"/>
    <cellStyle name="Uwaga 7 19 2" xfId="16836"/>
    <cellStyle name="Uwaga 7 19 2 2" xfId="16837"/>
    <cellStyle name="Uwaga 7 19 2 3" xfId="16838"/>
    <cellStyle name="Uwaga 7 19 3" xfId="16839"/>
    <cellStyle name="Uwaga 7 19 4" xfId="16840"/>
    <cellStyle name="Uwaga 7 2" xfId="16841"/>
    <cellStyle name="Uwaga 7 20" xfId="16842"/>
    <cellStyle name="Uwaga 7 20 2" xfId="16843"/>
    <cellStyle name="Uwaga 7 20 2 2" xfId="16844"/>
    <cellStyle name="Uwaga 7 20 2 3" xfId="16845"/>
    <cellStyle name="Uwaga 7 20 3" xfId="16846"/>
    <cellStyle name="Uwaga 7 20 4" xfId="16847"/>
    <cellStyle name="Uwaga 7 21" xfId="16848"/>
    <cellStyle name="Uwaga 7 21 2" xfId="16849"/>
    <cellStyle name="Uwaga 7 21 2 2" xfId="16850"/>
    <cellStyle name="Uwaga 7 21 2 3" xfId="16851"/>
    <cellStyle name="Uwaga 7 21 3" xfId="16852"/>
    <cellStyle name="Uwaga 7 21 4" xfId="16853"/>
    <cellStyle name="Uwaga 7 22" xfId="16854"/>
    <cellStyle name="Uwaga 7 22 2" xfId="16855"/>
    <cellStyle name="Uwaga 7 22 2 2" xfId="16856"/>
    <cellStyle name="Uwaga 7 22 2 3" xfId="16857"/>
    <cellStyle name="Uwaga 7 22 3" xfId="16858"/>
    <cellStyle name="Uwaga 7 22 4" xfId="16859"/>
    <cellStyle name="Uwaga 7 23" xfId="16860"/>
    <cellStyle name="Uwaga 7 23 2" xfId="16861"/>
    <cellStyle name="Uwaga 7 23 2 2" xfId="16862"/>
    <cellStyle name="Uwaga 7 23 2 3" xfId="16863"/>
    <cellStyle name="Uwaga 7 23 3" xfId="16864"/>
    <cellStyle name="Uwaga 7 23 4" xfId="16865"/>
    <cellStyle name="Uwaga 7 24" xfId="16866"/>
    <cellStyle name="Uwaga 7 24 2" xfId="16867"/>
    <cellStyle name="Uwaga 7 24 2 2" xfId="16868"/>
    <cellStyle name="Uwaga 7 24 2 3" xfId="16869"/>
    <cellStyle name="Uwaga 7 24 3" xfId="16870"/>
    <cellStyle name="Uwaga 7 24 4" xfId="16871"/>
    <cellStyle name="Uwaga 7 25" xfId="16872"/>
    <cellStyle name="Uwaga 7 25 2" xfId="16873"/>
    <cellStyle name="Uwaga 7 25 2 2" xfId="16874"/>
    <cellStyle name="Uwaga 7 25 2 3" xfId="16875"/>
    <cellStyle name="Uwaga 7 25 3" xfId="16876"/>
    <cellStyle name="Uwaga 7 25 4" xfId="16877"/>
    <cellStyle name="Uwaga 7 26" xfId="16878"/>
    <cellStyle name="Uwaga 7 26 2" xfId="16879"/>
    <cellStyle name="Uwaga 7 26 2 2" xfId="16880"/>
    <cellStyle name="Uwaga 7 26 2 3" xfId="16881"/>
    <cellStyle name="Uwaga 7 26 3" xfId="16882"/>
    <cellStyle name="Uwaga 7 26 4" xfId="16883"/>
    <cellStyle name="Uwaga 7 27" xfId="16884"/>
    <cellStyle name="Uwaga 7 27 2" xfId="16885"/>
    <cellStyle name="Uwaga 7 27 2 2" xfId="16886"/>
    <cellStyle name="Uwaga 7 27 2 3" xfId="16887"/>
    <cellStyle name="Uwaga 7 27 3" xfId="16888"/>
    <cellStyle name="Uwaga 7 27 4" xfId="16889"/>
    <cellStyle name="Uwaga 7 28" xfId="16890"/>
    <cellStyle name="Uwaga 7 28 2" xfId="16891"/>
    <cellStyle name="Uwaga 7 28 2 2" xfId="16892"/>
    <cellStyle name="Uwaga 7 28 2 3" xfId="16893"/>
    <cellStyle name="Uwaga 7 28 3" xfId="16894"/>
    <cellStyle name="Uwaga 7 28 4" xfId="16895"/>
    <cellStyle name="Uwaga 7 29" xfId="16896"/>
    <cellStyle name="Uwaga 7 29 2" xfId="16897"/>
    <cellStyle name="Uwaga 7 29 2 2" xfId="16898"/>
    <cellStyle name="Uwaga 7 29 2 3" xfId="16899"/>
    <cellStyle name="Uwaga 7 29 3" xfId="16900"/>
    <cellStyle name="Uwaga 7 29 4" xfId="16901"/>
    <cellStyle name="Uwaga 7 3" xfId="16902"/>
    <cellStyle name="Uwaga 7 30" xfId="16903"/>
    <cellStyle name="Uwaga 7 30 2" xfId="16904"/>
    <cellStyle name="Uwaga 7 30 2 2" xfId="16905"/>
    <cellStyle name="Uwaga 7 30 2 3" xfId="16906"/>
    <cellStyle name="Uwaga 7 30 3" xfId="16907"/>
    <cellStyle name="Uwaga 7 30 4" xfId="16908"/>
    <cellStyle name="Uwaga 7 31" xfId="16909"/>
    <cellStyle name="Uwaga 7 31 2" xfId="16910"/>
    <cellStyle name="Uwaga 7 31 2 2" xfId="16911"/>
    <cellStyle name="Uwaga 7 31 2 3" xfId="16912"/>
    <cellStyle name="Uwaga 7 31 3" xfId="16913"/>
    <cellStyle name="Uwaga 7 31 4" xfId="16914"/>
    <cellStyle name="Uwaga 7 32" xfId="16915"/>
    <cellStyle name="Uwaga 7 32 2" xfId="16916"/>
    <cellStyle name="Uwaga 7 32 2 2" xfId="16917"/>
    <cellStyle name="Uwaga 7 32 2 3" xfId="16918"/>
    <cellStyle name="Uwaga 7 32 3" xfId="16919"/>
    <cellStyle name="Uwaga 7 32 4" xfId="16920"/>
    <cellStyle name="Uwaga 7 33" xfId="16921"/>
    <cellStyle name="Uwaga 7 33 2" xfId="16922"/>
    <cellStyle name="Uwaga 7 33 2 2" xfId="16923"/>
    <cellStyle name="Uwaga 7 33 2 3" xfId="16924"/>
    <cellStyle name="Uwaga 7 33 3" xfId="16925"/>
    <cellStyle name="Uwaga 7 33 4" xfId="16926"/>
    <cellStyle name="Uwaga 7 34" xfId="16927"/>
    <cellStyle name="Uwaga 7 34 2" xfId="16928"/>
    <cellStyle name="Uwaga 7 34 2 2" xfId="16929"/>
    <cellStyle name="Uwaga 7 34 2 3" xfId="16930"/>
    <cellStyle name="Uwaga 7 34 3" xfId="16931"/>
    <cellStyle name="Uwaga 7 34 4" xfId="16932"/>
    <cellStyle name="Uwaga 7 35" xfId="16933"/>
    <cellStyle name="Uwaga 7 36" xfId="16934"/>
    <cellStyle name="Uwaga 7 37" xfId="16935"/>
    <cellStyle name="Uwaga 7 38" xfId="16936"/>
    <cellStyle name="Uwaga 7 4" xfId="16937"/>
    <cellStyle name="Uwaga 7 4 2" xfId="16938"/>
    <cellStyle name="Uwaga 7 4 2 2" xfId="16939"/>
    <cellStyle name="Uwaga 7 4 2 3" xfId="16940"/>
    <cellStyle name="Uwaga 7 4 3" xfId="16941"/>
    <cellStyle name="Uwaga 7 4 4" xfId="16942"/>
    <cellStyle name="Uwaga 7 5" xfId="16943"/>
    <cellStyle name="Uwaga 7 5 2" xfId="16944"/>
    <cellStyle name="Uwaga 7 5 2 2" xfId="16945"/>
    <cellStyle name="Uwaga 7 5 2 3" xfId="16946"/>
    <cellStyle name="Uwaga 7 5 3" xfId="16947"/>
    <cellStyle name="Uwaga 7 5 4" xfId="16948"/>
    <cellStyle name="Uwaga 7 6" xfId="16949"/>
    <cellStyle name="Uwaga 7 6 2" xfId="16950"/>
    <cellStyle name="Uwaga 7 6 2 2" xfId="16951"/>
    <cellStyle name="Uwaga 7 6 2 3" xfId="16952"/>
    <cellStyle name="Uwaga 7 6 3" xfId="16953"/>
    <cellStyle name="Uwaga 7 6 4" xfId="16954"/>
    <cellStyle name="Uwaga 7 7" xfId="16955"/>
    <cellStyle name="Uwaga 7 7 2" xfId="16956"/>
    <cellStyle name="Uwaga 7 7 2 2" xfId="16957"/>
    <cellStyle name="Uwaga 7 7 2 3" xfId="16958"/>
    <cellStyle name="Uwaga 7 7 3" xfId="16959"/>
    <cellStyle name="Uwaga 7 7 4" xfId="16960"/>
    <cellStyle name="Uwaga 7 8" xfId="16961"/>
    <cellStyle name="Uwaga 7 8 2" xfId="16962"/>
    <cellStyle name="Uwaga 7 8 2 2" xfId="16963"/>
    <cellStyle name="Uwaga 7 8 2 3" xfId="16964"/>
    <cellStyle name="Uwaga 7 8 3" xfId="16965"/>
    <cellStyle name="Uwaga 7 8 4" xfId="16966"/>
    <cellStyle name="Uwaga 7 9" xfId="16967"/>
    <cellStyle name="Uwaga 7 9 2" xfId="16968"/>
    <cellStyle name="Uwaga 7 9 2 2" xfId="16969"/>
    <cellStyle name="Uwaga 7 9 2 3" xfId="16970"/>
    <cellStyle name="Uwaga 7 9 3" xfId="16971"/>
    <cellStyle name="Uwaga 7 9 4" xfId="16972"/>
    <cellStyle name="Uwaga 8" xfId="16973"/>
    <cellStyle name="Uwaga 8 10" xfId="16974"/>
    <cellStyle name="Uwaga 8 10 2" xfId="16975"/>
    <cellStyle name="Uwaga 8 10 2 2" xfId="16976"/>
    <cellStyle name="Uwaga 8 10 2 3" xfId="16977"/>
    <cellStyle name="Uwaga 8 10 3" xfId="16978"/>
    <cellStyle name="Uwaga 8 10 4" xfId="16979"/>
    <cellStyle name="Uwaga 8 11" xfId="16980"/>
    <cellStyle name="Uwaga 8 11 2" xfId="16981"/>
    <cellStyle name="Uwaga 8 11 2 2" xfId="16982"/>
    <cellStyle name="Uwaga 8 11 2 3" xfId="16983"/>
    <cellStyle name="Uwaga 8 11 3" xfId="16984"/>
    <cellStyle name="Uwaga 8 11 4" xfId="16985"/>
    <cellStyle name="Uwaga 8 12" xfId="16986"/>
    <cellStyle name="Uwaga 8 12 2" xfId="16987"/>
    <cellStyle name="Uwaga 8 12 2 2" xfId="16988"/>
    <cellStyle name="Uwaga 8 12 2 3" xfId="16989"/>
    <cellStyle name="Uwaga 8 12 3" xfId="16990"/>
    <cellStyle name="Uwaga 8 12 4" xfId="16991"/>
    <cellStyle name="Uwaga 8 13" xfId="16992"/>
    <cellStyle name="Uwaga 8 13 2" xfId="16993"/>
    <cellStyle name="Uwaga 8 13 2 2" xfId="16994"/>
    <cellStyle name="Uwaga 8 13 2 3" xfId="16995"/>
    <cellStyle name="Uwaga 8 13 3" xfId="16996"/>
    <cellStyle name="Uwaga 8 13 4" xfId="16997"/>
    <cellStyle name="Uwaga 8 14" xfId="16998"/>
    <cellStyle name="Uwaga 8 14 2" xfId="16999"/>
    <cellStyle name="Uwaga 8 14 2 2" xfId="17000"/>
    <cellStyle name="Uwaga 8 14 2 3" xfId="17001"/>
    <cellStyle name="Uwaga 8 14 3" xfId="17002"/>
    <cellStyle name="Uwaga 8 14 4" xfId="17003"/>
    <cellStyle name="Uwaga 8 15" xfId="17004"/>
    <cellStyle name="Uwaga 8 15 2" xfId="17005"/>
    <cellStyle name="Uwaga 8 15 2 2" xfId="17006"/>
    <cellStyle name="Uwaga 8 15 2 3" xfId="17007"/>
    <cellStyle name="Uwaga 8 15 3" xfId="17008"/>
    <cellStyle name="Uwaga 8 15 4" xfId="17009"/>
    <cellStyle name="Uwaga 8 16" xfId="17010"/>
    <cellStyle name="Uwaga 8 16 2" xfId="17011"/>
    <cellStyle name="Uwaga 8 16 2 2" xfId="17012"/>
    <cellStyle name="Uwaga 8 16 2 3" xfId="17013"/>
    <cellStyle name="Uwaga 8 16 3" xfId="17014"/>
    <cellStyle name="Uwaga 8 16 4" xfId="17015"/>
    <cellStyle name="Uwaga 8 17" xfId="17016"/>
    <cellStyle name="Uwaga 8 17 2" xfId="17017"/>
    <cellStyle name="Uwaga 8 17 2 2" xfId="17018"/>
    <cellStyle name="Uwaga 8 17 2 3" xfId="17019"/>
    <cellStyle name="Uwaga 8 17 3" xfId="17020"/>
    <cellStyle name="Uwaga 8 17 4" xfId="17021"/>
    <cellStyle name="Uwaga 8 18" xfId="17022"/>
    <cellStyle name="Uwaga 8 18 2" xfId="17023"/>
    <cellStyle name="Uwaga 8 18 2 2" xfId="17024"/>
    <cellStyle name="Uwaga 8 18 2 3" xfId="17025"/>
    <cellStyle name="Uwaga 8 18 3" xfId="17026"/>
    <cellStyle name="Uwaga 8 18 4" xfId="17027"/>
    <cellStyle name="Uwaga 8 19" xfId="17028"/>
    <cellStyle name="Uwaga 8 19 2" xfId="17029"/>
    <cellStyle name="Uwaga 8 19 2 2" xfId="17030"/>
    <cellStyle name="Uwaga 8 19 2 3" xfId="17031"/>
    <cellStyle name="Uwaga 8 19 3" xfId="17032"/>
    <cellStyle name="Uwaga 8 19 4" xfId="17033"/>
    <cellStyle name="Uwaga 8 2" xfId="17034"/>
    <cellStyle name="Uwaga 8 20" xfId="17035"/>
    <cellStyle name="Uwaga 8 20 2" xfId="17036"/>
    <cellStyle name="Uwaga 8 20 2 2" xfId="17037"/>
    <cellStyle name="Uwaga 8 20 2 3" xfId="17038"/>
    <cellStyle name="Uwaga 8 20 3" xfId="17039"/>
    <cellStyle name="Uwaga 8 20 4" xfId="17040"/>
    <cellStyle name="Uwaga 8 21" xfId="17041"/>
    <cellStyle name="Uwaga 8 21 2" xfId="17042"/>
    <cellStyle name="Uwaga 8 21 2 2" xfId="17043"/>
    <cellStyle name="Uwaga 8 21 2 3" xfId="17044"/>
    <cellStyle name="Uwaga 8 21 3" xfId="17045"/>
    <cellStyle name="Uwaga 8 21 4" xfId="17046"/>
    <cellStyle name="Uwaga 8 22" xfId="17047"/>
    <cellStyle name="Uwaga 8 22 2" xfId="17048"/>
    <cellStyle name="Uwaga 8 22 2 2" xfId="17049"/>
    <cellStyle name="Uwaga 8 22 2 3" xfId="17050"/>
    <cellStyle name="Uwaga 8 22 3" xfId="17051"/>
    <cellStyle name="Uwaga 8 22 4" xfId="17052"/>
    <cellStyle name="Uwaga 8 23" xfId="17053"/>
    <cellStyle name="Uwaga 8 23 2" xfId="17054"/>
    <cellStyle name="Uwaga 8 23 2 2" xfId="17055"/>
    <cellStyle name="Uwaga 8 23 2 3" xfId="17056"/>
    <cellStyle name="Uwaga 8 23 3" xfId="17057"/>
    <cellStyle name="Uwaga 8 23 4" xfId="17058"/>
    <cellStyle name="Uwaga 8 24" xfId="17059"/>
    <cellStyle name="Uwaga 8 24 2" xfId="17060"/>
    <cellStyle name="Uwaga 8 24 2 2" xfId="17061"/>
    <cellStyle name="Uwaga 8 24 2 3" xfId="17062"/>
    <cellStyle name="Uwaga 8 24 3" xfId="17063"/>
    <cellStyle name="Uwaga 8 24 4" xfId="17064"/>
    <cellStyle name="Uwaga 8 25" xfId="17065"/>
    <cellStyle name="Uwaga 8 25 2" xfId="17066"/>
    <cellStyle name="Uwaga 8 25 2 2" xfId="17067"/>
    <cellStyle name="Uwaga 8 25 2 3" xfId="17068"/>
    <cellStyle name="Uwaga 8 25 3" xfId="17069"/>
    <cellStyle name="Uwaga 8 25 4" xfId="17070"/>
    <cellStyle name="Uwaga 8 26" xfId="17071"/>
    <cellStyle name="Uwaga 8 26 2" xfId="17072"/>
    <cellStyle name="Uwaga 8 26 2 2" xfId="17073"/>
    <cellStyle name="Uwaga 8 26 2 3" xfId="17074"/>
    <cellStyle name="Uwaga 8 26 3" xfId="17075"/>
    <cellStyle name="Uwaga 8 26 4" xfId="17076"/>
    <cellStyle name="Uwaga 8 27" xfId="17077"/>
    <cellStyle name="Uwaga 8 27 2" xfId="17078"/>
    <cellStyle name="Uwaga 8 27 2 2" xfId="17079"/>
    <cellStyle name="Uwaga 8 27 2 3" xfId="17080"/>
    <cellStyle name="Uwaga 8 27 3" xfId="17081"/>
    <cellStyle name="Uwaga 8 27 4" xfId="17082"/>
    <cellStyle name="Uwaga 8 28" xfId="17083"/>
    <cellStyle name="Uwaga 8 28 2" xfId="17084"/>
    <cellStyle name="Uwaga 8 28 2 2" xfId="17085"/>
    <cellStyle name="Uwaga 8 28 2 3" xfId="17086"/>
    <cellStyle name="Uwaga 8 28 3" xfId="17087"/>
    <cellStyle name="Uwaga 8 28 4" xfId="17088"/>
    <cellStyle name="Uwaga 8 29" xfId="17089"/>
    <cellStyle name="Uwaga 8 29 2" xfId="17090"/>
    <cellStyle name="Uwaga 8 29 2 2" xfId="17091"/>
    <cellStyle name="Uwaga 8 29 2 3" xfId="17092"/>
    <cellStyle name="Uwaga 8 29 3" xfId="17093"/>
    <cellStyle name="Uwaga 8 29 4" xfId="17094"/>
    <cellStyle name="Uwaga 8 3" xfId="17095"/>
    <cellStyle name="Uwaga 8 30" xfId="17096"/>
    <cellStyle name="Uwaga 8 30 2" xfId="17097"/>
    <cellStyle name="Uwaga 8 30 2 2" xfId="17098"/>
    <cellStyle name="Uwaga 8 30 2 3" xfId="17099"/>
    <cellStyle name="Uwaga 8 30 3" xfId="17100"/>
    <cellStyle name="Uwaga 8 30 4" xfId="17101"/>
    <cellStyle name="Uwaga 8 31" xfId="17102"/>
    <cellStyle name="Uwaga 8 31 2" xfId="17103"/>
    <cellStyle name="Uwaga 8 31 2 2" xfId="17104"/>
    <cellStyle name="Uwaga 8 31 2 3" xfId="17105"/>
    <cellStyle name="Uwaga 8 31 3" xfId="17106"/>
    <cellStyle name="Uwaga 8 31 4" xfId="17107"/>
    <cellStyle name="Uwaga 8 32" xfId="17108"/>
    <cellStyle name="Uwaga 8 32 2" xfId="17109"/>
    <cellStyle name="Uwaga 8 32 2 2" xfId="17110"/>
    <cellStyle name="Uwaga 8 32 2 3" xfId="17111"/>
    <cellStyle name="Uwaga 8 32 3" xfId="17112"/>
    <cellStyle name="Uwaga 8 32 4" xfId="17113"/>
    <cellStyle name="Uwaga 8 33" xfId="17114"/>
    <cellStyle name="Uwaga 8 33 2" xfId="17115"/>
    <cellStyle name="Uwaga 8 33 2 2" xfId="17116"/>
    <cellStyle name="Uwaga 8 33 2 3" xfId="17117"/>
    <cellStyle name="Uwaga 8 33 3" xfId="17118"/>
    <cellStyle name="Uwaga 8 33 4" xfId="17119"/>
    <cellStyle name="Uwaga 8 34" xfId="17120"/>
    <cellStyle name="Uwaga 8 34 2" xfId="17121"/>
    <cellStyle name="Uwaga 8 34 2 2" xfId="17122"/>
    <cellStyle name="Uwaga 8 34 2 3" xfId="17123"/>
    <cellStyle name="Uwaga 8 34 3" xfId="17124"/>
    <cellStyle name="Uwaga 8 34 4" xfId="17125"/>
    <cellStyle name="Uwaga 8 35" xfId="17126"/>
    <cellStyle name="Uwaga 8 36" xfId="17127"/>
    <cellStyle name="Uwaga 8 37" xfId="17128"/>
    <cellStyle name="Uwaga 8 38" xfId="17129"/>
    <cellStyle name="Uwaga 8 4" xfId="17130"/>
    <cellStyle name="Uwaga 8 4 2" xfId="17131"/>
    <cellStyle name="Uwaga 8 4 2 2" xfId="17132"/>
    <cellStyle name="Uwaga 8 4 2 3" xfId="17133"/>
    <cellStyle name="Uwaga 8 4 3" xfId="17134"/>
    <cellStyle name="Uwaga 8 4 4" xfId="17135"/>
    <cellStyle name="Uwaga 8 5" xfId="17136"/>
    <cellStyle name="Uwaga 8 5 2" xfId="17137"/>
    <cellStyle name="Uwaga 8 5 2 2" xfId="17138"/>
    <cellStyle name="Uwaga 8 5 2 3" xfId="17139"/>
    <cellStyle name="Uwaga 8 5 3" xfId="17140"/>
    <cellStyle name="Uwaga 8 5 4" xfId="17141"/>
    <cellStyle name="Uwaga 8 6" xfId="17142"/>
    <cellStyle name="Uwaga 8 6 2" xfId="17143"/>
    <cellStyle name="Uwaga 8 6 2 2" xfId="17144"/>
    <cellStyle name="Uwaga 8 6 2 3" xfId="17145"/>
    <cellStyle name="Uwaga 8 6 3" xfId="17146"/>
    <cellStyle name="Uwaga 8 6 4" xfId="17147"/>
    <cellStyle name="Uwaga 8 7" xfId="17148"/>
    <cellStyle name="Uwaga 8 7 2" xfId="17149"/>
    <cellStyle name="Uwaga 8 7 2 2" xfId="17150"/>
    <cellStyle name="Uwaga 8 7 2 3" xfId="17151"/>
    <cellStyle name="Uwaga 8 7 3" xfId="17152"/>
    <cellStyle name="Uwaga 8 7 4" xfId="17153"/>
    <cellStyle name="Uwaga 8 8" xfId="17154"/>
    <cellStyle name="Uwaga 8 8 2" xfId="17155"/>
    <cellStyle name="Uwaga 8 8 2 2" xfId="17156"/>
    <cellStyle name="Uwaga 8 8 2 3" xfId="17157"/>
    <cellStyle name="Uwaga 8 8 3" xfId="17158"/>
    <cellStyle name="Uwaga 8 8 4" xfId="17159"/>
    <cellStyle name="Uwaga 8 9" xfId="17160"/>
    <cellStyle name="Uwaga 8 9 2" xfId="17161"/>
    <cellStyle name="Uwaga 8 9 2 2" xfId="17162"/>
    <cellStyle name="Uwaga 8 9 2 3" xfId="17163"/>
    <cellStyle name="Uwaga 8 9 3" xfId="17164"/>
    <cellStyle name="Uwaga 8 9 4" xfId="17165"/>
    <cellStyle name="Uwaga 9" xfId="17166"/>
    <cellStyle name="Uwaga 9 10" xfId="17167"/>
    <cellStyle name="Uwaga 9 10 2" xfId="17168"/>
    <cellStyle name="Uwaga 9 10 2 2" xfId="17169"/>
    <cellStyle name="Uwaga 9 10 2 3" xfId="17170"/>
    <cellStyle name="Uwaga 9 10 3" xfId="17171"/>
    <cellStyle name="Uwaga 9 10 4" xfId="17172"/>
    <cellStyle name="Uwaga 9 11" xfId="17173"/>
    <cellStyle name="Uwaga 9 11 2" xfId="17174"/>
    <cellStyle name="Uwaga 9 11 2 2" xfId="17175"/>
    <cellStyle name="Uwaga 9 11 2 3" xfId="17176"/>
    <cellStyle name="Uwaga 9 11 3" xfId="17177"/>
    <cellStyle name="Uwaga 9 11 4" xfId="17178"/>
    <cellStyle name="Uwaga 9 12" xfId="17179"/>
    <cellStyle name="Uwaga 9 12 2" xfId="17180"/>
    <cellStyle name="Uwaga 9 12 2 2" xfId="17181"/>
    <cellStyle name="Uwaga 9 12 2 3" xfId="17182"/>
    <cellStyle name="Uwaga 9 12 3" xfId="17183"/>
    <cellStyle name="Uwaga 9 12 4" xfId="17184"/>
    <cellStyle name="Uwaga 9 13" xfId="17185"/>
    <cellStyle name="Uwaga 9 13 2" xfId="17186"/>
    <cellStyle name="Uwaga 9 13 2 2" xfId="17187"/>
    <cellStyle name="Uwaga 9 13 2 3" xfId="17188"/>
    <cellStyle name="Uwaga 9 13 3" xfId="17189"/>
    <cellStyle name="Uwaga 9 13 4" xfId="17190"/>
    <cellStyle name="Uwaga 9 14" xfId="17191"/>
    <cellStyle name="Uwaga 9 14 2" xfId="17192"/>
    <cellStyle name="Uwaga 9 14 2 2" xfId="17193"/>
    <cellStyle name="Uwaga 9 14 2 3" xfId="17194"/>
    <cellStyle name="Uwaga 9 14 3" xfId="17195"/>
    <cellStyle name="Uwaga 9 14 4" xfId="17196"/>
    <cellStyle name="Uwaga 9 15" xfId="17197"/>
    <cellStyle name="Uwaga 9 15 2" xfId="17198"/>
    <cellStyle name="Uwaga 9 15 2 2" xfId="17199"/>
    <cellStyle name="Uwaga 9 15 2 3" xfId="17200"/>
    <cellStyle name="Uwaga 9 15 3" xfId="17201"/>
    <cellStyle name="Uwaga 9 15 4" xfId="17202"/>
    <cellStyle name="Uwaga 9 16" xfId="17203"/>
    <cellStyle name="Uwaga 9 16 2" xfId="17204"/>
    <cellStyle name="Uwaga 9 16 2 2" xfId="17205"/>
    <cellStyle name="Uwaga 9 16 2 3" xfId="17206"/>
    <cellStyle name="Uwaga 9 16 3" xfId="17207"/>
    <cellStyle name="Uwaga 9 16 4" xfId="17208"/>
    <cellStyle name="Uwaga 9 17" xfId="17209"/>
    <cellStyle name="Uwaga 9 17 2" xfId="17210"/>
    <cellStyle name="Uwaga 9 17 2 2" xfId="17211"/>
    <cellStyle name="Uwaga 9 17 2 3" xfId="17212"/>
    <cellStyle name="Uwaga 9 17 3" xfId="17213"/>
    <cellStyle name="Uwaga 9 17 4" xfId="17214"/>
    <cellStyle name="Uwaga 9 18" xfId="17215"/>
    <cellStyle name="Uwaga 9 18 2" xfId="17216"/>
    <cellStyle name="Uwaga 9 18 2 2" xfId="17217"/>
    <cellStyle name="Uwaga 9 18 2 3" xfId="17218"/>
    <cellStyle name="Uwaga 9 18 3" xfId="17219"/>
    <cellStyle name="Uwaga 9 18 4" xfId="17220"/>
    <cellStyle name="Uwaga 9 19" xfId="17221"/>
    <cellStyle name="Uwaga 9 19 2" xfId="17222"/>
    <cellStyle name="Uwaga 9 19 2 2" xfId="17223"/>
    <cellStyle name="Uwaga 9 19 2 3" xfId="17224"/>
    <cellStyle name="Uwaga 9 19 3" xfId="17225"/>
    <cellStyle name="Uwaga 9 19 4" xfId="17226"/>
    <cellStyle name="Uwaga 9 2" xfId="17227"/>
    <cellStyle name="Uwaga 9 2 2" xfId="17228"/>
    <cellStyle name="Uwaga 9 2 2 2" xfId="17229"/>
    <cellStyle name="Uwaga 9 2 2 3" xfId="17230"/>
    <cellStyle name="Uwaga 9 2 3" xfId="17231"/>
    <cellStyle name="Uwaga 9 2 4" xfId="17232"/>
    <cellStyle name="Uwaga 9 20" xfId="17233"/>
    <cellStyle name="Uwaga 9 20 2" xfId="17234"/>
    <cellStyle name="Uwaga 9 20 2 2" xfId="17235"/>
    <cellStyle name="Uwaga 9 20 2 3" xfId="17236"/>
    <cellStyle name="Uwaga 9 20 3" xfId="17237"/>
    <cellStyle name="Uwaga 9 20 4" xfId="17238"/>
    <cellStyle name="Uwaga 9 21" xfId="17239"/>
    <cellStyle name="Uwaga 9 21 2" xfId="17240"/>
    <cellStyle name="Uwaga 9 21 2 2" xfId="17241"/>
    <cellStyle name="Uwaga 9 21 2 3" xfId="17242"/>
    <cellStyle name="Uwaga 9 21 3" xfId="17243"/>
    <cellStyle name="Uwaga 9 21 4" xfId="17244"/>
    <cellStyle name="Uwaga 9 22" xfId="17245"/>
    <cellStyle name="Uwaga 9 22 2" xfId="17246"/>
    <cellStyle name="Uwaga 9 22 2 2" xfId="17247"/>
    <cellStyle name="Uwaga 9 22 2 3" xfId="17248"/>
    <cellStyle name="Uwaga 9 22 3" xfId="17249"/>
    <cellStyle name="Uwaga 9 22 4" xfId="17250"/>
    <cellStyle name="Uwaga 9 23" xfId="17251"/>
    <cellStyle name="Uwaga 9 23 2" xfId="17252"/>
    <cellStyle name="Uwaga 9 23 2 2" xfId="17253"/>
    <cellStyle name="Uwaga 9 23 2 3" xfId="17254"/>
    <cellStyle name="Uwaga 9 23 3" xfId="17255"/>
    <cellStyle name="Uwaga 9 23 4" xfId="17256"/>
    <cellStyle name="Uwaga 9 24" xfId="17257"/>
    <cellStyle name="Uwaga 9 24 2" xfId="17258"/>
    <cellStyle name="Uwaga 9 24 2 2" xfId="17259"/>
    <cellStyle name="Uwaga 9 24 2 3" xfId="17260"/>
    <cellStyle name="Uwaga 9 24 3" xfId="17261"/>
    <cellStyle name="Uwaga 9 24 4" xfId="17262"/>
    <cellStyle name="Uwaga 9 25" xfId="17263"/>
    <cellStyle name="Uwaga 9 25 2" xfId="17264"/>
    <cellStyle name="Uwaga 9 25 2 2" xfId="17265"/>
    <cellStyle name="Uwaga 9 25 2 3" xfId="17266"/>
    <cellStyle name="Uwaga 9 25 3" xfId="17267"/>
    <cellStyle name="Uwaga 9 25 4" xfId="17268"/>
    <cellStyle name="Uwaga 9 26" xfId="17269"/>
    <cellStyle name="Uwaga 9 26 2" xfId="17270"/>
    <cellStyle name="Uwaga 9 26 2 2" xfId="17271"/>
    <cellStyle name="Uwaga 9 26 2 3" xfId="17272"/>
    <cellStyle name="Uwaga 9 26 3" xfId="17273"/>
    <cellStyle name="Uwaga 9 26 4" xfId="17274"/>
    <cellStyle name="Uwaga 9 27" xfId="17275"/>
    <cellStyle name="Uwaga 9 27 2" xfId="17276"/>
    <cellStyle name="Uwaga 9 27 2 2" xfId="17277"/>
    <cellStyle name="Uwaga 9 27 2 3" xfId="17278"/>
    <cellStyle name="Uwaga 9 27 3" xfId="17279"/>
    <cellStyle name="Uwaga 9 27 4" xfId="17280"/>
    <cellStyle name="Uwaga 9 28" xfId="17281"/>
    <cellStyle name="Uwaga 9 28 2" xfId="17282"/>
    <cellStyle name="Uwaga 9 28 2 2" xfId="17283"/>
    <cellStyle name="Uwaga 9 28 2 3" xfId="17284"/>
    <cellStyle name="Uwaga 9 28 3" xfId="17285"/>
    <cellStyle name="Uwaga 9 28 4" xfId="17286"/>
    <cellStyle name="Uwaga 9 29" xfId="17287"/>
    <cellStyle name="Uwaga 9 3" xfId="17288"/>
    <cellStyle name="Uwaga 9 3 2" xfId="17289"/>
    <cellStyle name="Uwaga 9 3 2 2" xfId="17290"/>
    <cellStyle name="Uwaga 9 3 2 3" xfId="17291"/>
    <cellStyle name="Uwaga 9 3 3" xfId="17292"/>
    <cellStyle name="Uwaga 9 3 4" xfId="17293"/>
    <cellStyle name="Uwaga 9 30" xfId="17294"/>
    <cellStyle name="Uwaga 9 31" xfId="17295"/>
    <cellStyle name="Uwaga 9 31 2" xfId="17296"/>
    <cellStyle name="Uwaga 9 31 3" xfId="17297"/>
    <cellStyle name="Uwaga 9 32" xfId="17298"/>
    <cellStyle name="Uwaga 9 33" xfId="17299"/>
    <cellStyle name="Uwaga 9 4" xfId="17300"/>
    <cellStyle name="Uwaga 9 4 2" xfId="17301"/>
    <cellStyle name="Uwaga 9 4 2 2" xfId="17302"/>
    <cellStyle name="Uwaga 9 4 2 3" xfId="17303"/>
    <cellStyle name="Uwaga 9 4 3" xfId="17304"/>
    <cellStyle name="Uwaga 9 4 4" xfId="17305"/>
    <cellStyle name="Uwaga 9 5" xfId="17306"/>
    <cellStyle name="Uwaga 9 5 2" xfId="17307"/>
    <cellStyle name="Uwaga 9 5 2 2" xfId="17308"/>
    <cellStyle name="Uwaga 9 5 2 3" xfId="17309"/>
    <cellStyle name="Uwaga 9 5 3" xfId="17310"/>
    <cellStyle name="Uwaga 9 5 4" xfId="17311"/>
    <cellStyle name="Uwaga 9 6" xfId="17312"/>
    <cellStyle name="Uwaga 9 6 2" xfId="17313"/>
    <cellStyle name="Uwaga 9 6 2 2" xfId="17314"/>
    <cellStyle name="Uwaga 9 6 2 3" xfId="17315"/>
    <cellStyle name="Uwaga 9 6 3" xfId="17316"/>
    <cellStyle name="Uwaga 9 6 4" xfId="17317"/>
    <cellStyle name="Uwaga 9 7" xfId="17318"/>
    <cellStyle name="Uwaga 9 7 2" xfId="17319"/>
    <cellStyle name="Uwaga 9 7 2 2" xfId="17320"/>
    <cellStyle name="Uwaga 9 7 2 3" xfId="17321"/>
    <cellStyle name="Uwaga 9 7 3" xfId="17322"/>
    <cellStyle name="Uwaga 9 7 4" xfId="17323"/>
    <cellStyle name="Uwaga 9 8" xfId="17324"/>
    <cellStyle name="Uwaga 9 8 2" xfId="17325"/>
    <cellStyle name="Uwaga 9 8 2 2" xfId="17326"/>
    <cellStyle name="Uwaga 9 8 2 3" xfId="17327"/>
    <cellStyle name="Uwaga 9 8 3" xfId="17328"/>
    <cellStyle name="Uwaga 9 8 4" xfId="17329"/>
    <cellStyle name="Uwaga 9 9" xfId="17330"/>
    <cellStyle name="Uwaga 9 9 2" xfId="17331"/>
    <cellStyle name="Uwaga 9 9 2 2" xfId="17332"/>
    <cellStyle name="Uwaga 9 9 2 3" xfId="17333"/>
    <cellStyle name="Uwaga 9 9 3" xfId="17334"/>
    <cellStyle name="Uwaga 9 9 4" xfId="17335"/>
    <cellStyle name="Walutowy 2" xfId="17336"/>
    <cellStyle name="Walutowy 2 2" xfId="17337"/>
    <cellStyle name="Walutowy 2 2 2" xfId="17338"/>
    <cellStyle name="Walutowy 2 2 3" xfId="17339"/>
    <cellStyle name="Walutowy 2 2 4" xfId="17340"/>
    <cellStyle name="Walutowy 2 3" xfId="17341"/>
    <cellStyle name="Walutowy 2 3 2" xfId="17342"/>
    <cellStyle name="Walutowy 2 3 3" xfId="17343"/>
    <cellStyle name="Walutowy 2 4" xfId="17344"/>
    <cellStyle name="Walutowy 2 5" xfId="17345"/>
    <cellStyle name="Walutowy 2 6" xfId="17346"/>
    <cellStyle name="Walutowy 2 7" xfId="17347"/>
    <cellStyle name="Walutowy 2 8" xfId="17348"/>
    <cellStyle name="Walutowy 2 9" xfId="17349"/>
    <cellStyle name="Walutowy 3" xfId="17350"/>
    <cellStyle name="Walutowy 3 2" xfId="17351"/>
    <cellStyle name="Walutowy 3 3" xfId="17352"/>
    <cellStyle name="Walutowy 3 4" xfId="17353"/>
    <cellStyle name="Walutowy 3 5" xfId="17354"/>
    <cellStyle name="Walutowy 4" xfId="17355"/>
    <cellStyle name="Walutowy 4 2" xfId="17356"/>
    <cellStyle name="Walutowy 4 3" xfId="17357"/>
    <cellStyle name="Walutowy 5" xfId="17358"/>
    <cellStyle name="Walutowy 6" xfId="17359"/>
    <cellStyle name="Walutowy 7" xfId="17360"/>
    <cellStyle name="Walutowy 8" xfId="17361"/>
    <cellStyle name="Walutowy 9" xfId="17362"/>
    <cellStyle name="Złe 10" xfId="17363"/>
    <cellStyle name="Złe 10 2" xfId="17364"/>
    <cellStyle name="Złe 10 3" xfId="17365"/>
    <cellStyle name="Złe 11" xfId="17366"/>
    <cellStyle name="Złe 11 2" xfId="17367"/>
    <cellStyle name="Złe 11 3" xfId="17368"/>
    <cellStyle name="Złe 12" xfId="17369"/>
    <cellStyle name="Złe 12 2" xfId="17370"/>
    <cellStyle name="Złe 12 3" xfId="17371"/>
    <cellStyle name="Złe 13" xfId="17372"/>
    <cellStyle name="Złe 13 2" xfId="17373"/>
    <cellStyle name="Złe 13 3" xfId="17374"/>
    <cellStyle name="Złe 14" xfId="17375"/>
    <cellStyle name="Złe 14 2" xfId="17376"/>
    <cellStyle name="Złe 14 3" xfId="17377"/>
    <cellStyle name="Złe 15" xfId="17378"/>
    <cellStyle name="Złe 15 2" xfId="17379"/>
    <cellStyle name="Złe 15 3" xfId="17380"/>
    <cellStyle name="Złe 16" xfId="17381"/>
    <cellStyle name="Złe 16 2" xfId="17382"/>
    <cellStyle name="Złe 16 3" xfId="17383"/>
    <cellStyle name="Złe 17" xfId="17384"/>
    <cellStyle name="Złe 17 2" xfId="17385"/>
    <cellStyle name="Złe 17 3" xfId="17386"/>
    <cellStyle name="Złe 18" xfId="17387"/>
    <cellStyle name="Złe 18 2" xfId="17388"/>
    <cellStyle name="Złe 18 3" xfId="17389"/>
    <cellStyle name="Złe 19" xfId="17390"/>
    <cellStyle name="Złe 19 2" xfId="17391"/>
    <cellStyle name="Złe 19 3" xfId="17392"/>
    <cellStyle name="Złe 2" xfId="17393"/>
    <cellStyle name="Złe 2 10" xfId="17394"/>
    <cellStyle name="Złe 2 2" xfId="17395"/>
    <cellStyle name="Złe 2 2 2" xfId="17396"/>
    <cellStyle name="Złe 2 2 3" xfId="17397"/>
    <cellStyle name="Złe 2 3" xfId="17398"/>
    <cellStyle name="Złe 2 4" xfId="17399"/>
    <cellStyle name="Złe 2 5" xfId="17400"/>
    <cellStyle name="Złe 2 6" xfId="17401"/>
    <cellStyle name="Złe 2 7" xfId="17402"/>
    <cellStyle name="Złe 2 8" xfId="17403"/>
    <cellStyle name="Złe 2 9" xfId="17404"/>
    <cellStyle name="Złe 20" xfId="17405"/>
    <cellStyle name="Złe 20 2" xfId="17406"/>
    <cellStyle name="Złe 20 3" xfId="17407"/>
    <cellStyle name="Złe 21" xfId="17408"/>
    <cellStyle name="Złe 21 2" xfId="17409"/>
    <cellStyle name="Złe 21 3" xfId="17410"/>
    <cellStyle name="Złe 22" xfId="17411"/>
    <cellStyle name="Złe 22 2" xfId="17412"/>
    <cellStyle name="Złe 22 3" xfId="17413"/>
    <cellStyle name="Złe 23" xfId="17414"/>
    <cellStyle name="Złe 23 2" xfId="17415"/>
    <cellStyle name="Złe 23 3" xfId="17416"/>
    <cellStyle name="Złe 24" xfId="17417"/>
    <cellStyle name="Złe 24 2" xfId="17418"/>
    <cellStyle name="Złe 24 3" xfId="17419"/>
    <cellStyle name="Złe 25" xfId="17420"/>
    <cellStyle name="Złe 25 2" xfId="17421"/>
    <cellStyle name="Złe 25 3" xfId="17422"/>
    <cellStyle name="Złe 26" xfId="17423"/>
    <cellStyle name="Złe 26 2" xfId="17424"/>
    <cellStyle name="Złe 26 3" xfId="17425"/>
    <cellStyle name="Złe 27" xfId="17426"/>
    <cellStyle name="Złe 27 2" xfId="17427"/>
    <cellStyle name="Złe 27 3" xfId="17428"/>
    <cellStyle name="Złe 28" xfId="17429"/>
    <cellStyle name="Złe 28 2" xfId="17430"/>
    <cellStyle name="Złe 28 3" xfId="17431"/>
    <cellStyle name="Złe 29" xfId="17432"/>
    <cellStyle name="Złe 29 2" xfId="17433"/>
    <cellStyle name="Złe 29 3" xfId="17434"/>
    <cellStyle name="Złe 3" xfId="17435"/>
    <cellStyle name="Złe 3 2" xfId="17436"/>
    <cellStyle name="Złe 3 3" xfId="17437"/>
    <cellStyle name="Złe 3 4" xfId="17438"/>
    <cellStyle name="Złe 30" xfId="17439"/>
    <cellStyle name="Złe 30 2" xfId="17440"/>
    <cellStyle name="Złe 30 3" xfId="17441"/>
    <cellStyle name="Złe 31" xfId="17442"/>
    <cellStyle name="Złe 31 2" xfId="17443"/>
    <cellStyle name="Złe 31 3" xfId="17444"/>
    <cellStyle name="Złe 32" xfId="17445"/>
    <cellStyle name="Złe 32 2" xfId="17446"/>
    <cellStyle name="Złe 32 3" xfId="17447"/>
    <cellStyle name="Złe 33" xfId="17448"/>
    <cellStyle name="Złe 34" xfId="17449"/>
    <cellStyle name="Złe 35" xfId="17450"/>
    <cellStyle name="Złe 36" xfId="17451"/>
    <cellStyle name="Złe 37" xfId="17452"/>
    <cellStyle name="Złe 38" xfId="17453"/>
    <cellStyle name="Złe 39" xfId="17454"/>
    <cellStyle name="Złe 4" xfId="17455"/>
    <cellStyle name="Złe 4 2" xfId="17456"/>
    <cellStyle name="Złe 4 3" xfId="17457"/>
    <cellStyle name="Złe 40" xfId="17458"/>
    <cellStyle name="Złe 41" xfId="17459"/>
    <cellStyle name="Złe 42" xfId="17460"/>
    <cellStyle name="Złe 43" xfId="17461"/>
    <cellStyle name="Złe 44" xfId="17462"/>
    <cellStyle name="Złe 45" xfId="17463"/>
    <cellStyle name="Złe 46" xfId="17464"/>
    <cellStyle name="Złe 47" xfId="17465"/>
    <cellStyle name="Złe 48" xfId="17466"/>
    <cellStyle name="Złe 49" xfId="17467"/>
    <cellStyle name="Złe 5" xfId="17468"/>
    <cellStyle name="Złe 5 2" xfId="17469"/>
    <cellStyle name="Złe 5 3" xfId="17470"/>
    <cellStyle name="Złe 50" xfId="17471"/>
    <cellStyle name="Złe 51" xfId="17472"/>
    <cellStyle name="Złe 52" xfId="17473"/>
    <cellStyle name="Złe 53" xfId="17474"/>
    <cellStyle name="Złe 54" xfId="17475"/>
    <cellStyle name="Złe 55" xfId="17476"/>
    <cellStyle name="Złe 56" xfId="17477"/>
    <cellStyle name="Złe 57" xfId="17478"/>
    <cellStyle name="Złe 58" xfId="17479"/>
    <cellStyle name="Złe 59" xfId="17480"/>
    <cellStyle name="Złe 6" xfId="17481"/>
    <cellStyle name="Złe 6 2" xfId="17482"/>
    <cellStyle name="Złe 6 3" xfId="17483"/>
    <cellStyle name="Złe 60" xfId="17484"/>
    <cellStyle name="Złe 61" xfId="17485"/>
    <cellStyle name="Złe 62" xfId="17486"/>
    <cellStyle name="Złe 63" xfId="17487"/>
    <cellStyle name="Złe 64" xfId="17488"/>
    <cellStyle name="Złe 65" xfId="17489"/>
    <cellStyle name="Złe 66" xfId="17490"/>
    <cellStyle name="Złe 67" xfId="17491"/>
    <cellStyle name="Złe 68" xfId="17492"/>
    <cellStyle name="Złe 69" xfId="17493"/>
    <cellStyle name="Złe 7" xfId="17494"/>
    <cellStyle name="Złe 7 2" xfId="17495"/>
    <cellStyle name="Złe 7 3" xfId="17496"/>
    <cellStyle name="Złe 70" xfId="17497"/>
    <cellStyle name="Złe 71" xfId="17498"/>
    <cellStyle name="Złe 72" xfId="17499"/>
    <cellStyle name="Złe 73" xfId="17500"/>
    <cellStyle name="Złe 8" xfId="17501"/>
    <cellStyle name="Złe 8 2" xfId="17502"/>
    <cellStyle name="Złe 8 3" xfId="17503"/>
    <cellStyle name="Złe 9" xfId="17504"/>
    <cellStyle name="Złe 9 2" xfId="17505"/>
    <cellStyle name="Złe 9 3" xfId="17506"/>
  </cellStyles>
  <dxfs count="0"/>
  <tableStyles count="0" defaultTableStyle="TableStyleMedium2" defaultPivotStyle="PivotStyleLight16"/>
  <colors>
    <mruColors>
      <color rgb="FF2C7A8C"/>
      <color rgb="FF266878"/>
      <color rgb="FF338EA3"/>
      <color rgb="FF0F29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dp500\rw\Documents%20and%20Settings\rlas\Ustawienia%20lokalne\Temporary%20Internet%20Files\Content.Outlook\D14DC6FY\Common%20and%20additional%20Output%20indicators%20-%20v1%209%20L%20April%20-%20PL%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ULINAM\Udostepnione\Documents%20and%20Settings\rlas\Ustawienia%20lokalne\Temporary%20Internet%20Files\Content.Outlook\D14DC6FY\Common%20and%20additional%20Output%20indicators%20-%20v1%209%20L%20April%20-%20PL%2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rlas/Ustawienia%20lokalne/Temporary%20Internet%20Files/Content.Outlook/D14DC6FY/Common%20and%20additional%20Output%20indicators%20-%20v1%209%20L%20April%20-%20PL%2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ocuments%20and%20Settings\pziel\Moje%20dokumenty\M%20-%20Formaty%20sprawozda&#324;%20ARiMR,%20ARR,%20FAPA\NOWE%20FORMATY\ARR%202013_11%20sprawozdanie%20bie&#380;&#261;ce%20miesi&#281;czne\ARR_SB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Documents%20and%20Settings/pziel/Moje%20dokumenty/M%20-%20Formaty%20sprawozda&#324;%20ARiMR,%20ARR,%20FAPA/NOWE%20FORMATY/ARR%202013_11%20sprawozdanie%20bie&#380;&#261;ce%20miesi&#281;czne/ARR_SB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verpage"/>
      <sheetName val="Conventions"/>
      <sheetName val="Overview monitoring tables"/>
      <sheetName val="G1"/>
      <sheetName val="G2"/>
      <sheetName val="G3"/>
      <sheetName val="G4"/>
      <sheetName val="G5"/>
      <sheetName val="O.111(1)"/>
      <sheetName val="O.111(2)"/>
      <sheetName val="O.112(1)"/>
      <sheetName val="O.112(2)"/>
      <sheetName val="O.113"/>
      <sheetName val="O.114(1)"/>
      <sheetName val="O.114(2)"/>
      <sheetName val="O.115"/>
      <sheetName val="O.121(1)"/>
      <sheetName val="O.121(2)"/>
      <sheetName val="O.121(3)"/>
      <sheetName val="O.122(1)"/>
      <sheetName val="O.122(2)"/>
      <sheetName val="O.123(1)"/>
      <sheetName val="O.123(2)"/>
      <sheetName val="O.123(3)"/>
      <sheetName val="O.123(4)"/>
      <sheetName val="O.124"/>
      <sheetName val="O.125"/>
      <sheetName val="O.126(1)"/>
      <sheetName val="O.126(2)"/>
      <sheetName val="O.131"/>
      <sheetName val="O.132"/>
      <sheetName val="O.133"/>
      <sheetName val="O.141"/>
      <sheetName val="O.142"/>
      <sheetName val="O.LFA "/>
      <sheetName val="O.211"/>
      <sheetName val="O.212"/>
      <sheetName val="O.213"/>
      <sheetName val="O.AGRI-ENV"/>
      <sheetName val="O.214(1)"/>
      <sheetName val="O.214(2)"/>
      <sheetName val="O.215"/>
      <sheetName val="O.216"/>
      <sheetName val="O.221(1)"/>
      <sheetName val="O.221(2)"/>
      <sheetName val="O.221(3)"/>
      <sheetName val="O.222(1)"/>
      <sheetName val="O.222(2)"/>
      <sheetName val="O.223(1)"/>
      <sheetName val="O.223(2)"/>
      <sheetName val="O.223(3)"/>
      <sheetName val="O.224"/>
      <sheetName val="O.225"/>
      <sheetName val="O.226(1)"/>
      <sheetName val="O.226(2)"/>
      <sheetName val="O.227"/>
      <sheetName val="O.311"/>
      <sheetName val="O.312"/>
      <sheetName val="O.313"/>
      <sheetName val="O.321"/>
      <sheetName val="O.322"/>
      <sheetName val="O.323"/>
      <sheetName val="O.331(1)"/>
      <sheetName val="O.331(2)"/>
      <sheetName val="O.331(3)"/>
      <sheetName val="O.341(1)"/>
      <sheetName val="O.341(2)"/>
      <sheetName val="O.341(3)"/>
      <sheetName val="O.41(1)"/>
      <sheetName val="O.41(2)"/>
      <sheetName val="O.41(3)"/>
      <sheetName val="O.421"/>
      <sheetName val="O.431"/>
      <sheetName val="OA"/>
      <sheetName val="Annex"/>
    </sheetNames>
    <sheetDataSet>
      <sheetData sheetId="0">
        <row r="2">
          <cell r="E2" t="str">
            <v>AT</v>
          </cell>
          <cell r="G2" t="str">
            <v>Yes</v>
          </cell>
          <cell r="I2">
            <v>2007</v>
          </cell>
          <cell r="K2" t="str">
            <v>X</v>
          </cell>
          <cell r="M2" t="str">
            <v>Axis 1</v>
          </cell>
        </row>
        <row r="3">
          <cell r="E3" t="str">
            <v>BE</v>
          </cell>
          <cell r="G3" t="str">
            <v>No</v>
          </cell>
          <cell r="I3">
            <v>2008</v>
          </cell>
          <cell r="K3" t="str">
            <v>NP</v>
          </cell>
          <cell r="M3" t="str">
            <v>Axis 2</v>
          </cell>
        </row>
        <row r="4">
          <cell r="E4" t="str">
            <v>BG</v>
          </cell>
          <cell r="I4">
            <v>2009</v>
          </cell>
          <cell r="K4" t="str">
            <v>NI</v>
          </cell>
          <cell r="M4" t="str">
            <v>Axis 3</v>
          </cell>
        </row>
        <row r="5">
          <cell r="E5" t="str">
            <v>CY</v>
          </cell>
          <cell r="I5">
            <v>2010</v>
          </cell>
          <cell r="M5" t="str">
            <v>Axis 4</v>
          </cell>
        </row>
        <row r="6">
          <cell r="E6" t="str">
            <v>CZ</v>
          </cell>
          <cell r="I6">
            <v>2011</v>
          </cell>
        </row>
        <row r="7">
          <cell r="E7" t="str">
            <v>DE</v>
          </cell>
          <cell r="I7">
            <v>2012</v>
          </cell>
        </row>
        <row r="8">
          <cell r="E8" t="str">
            <v>DK</v>
          </cell>
          <cell r="I8">
            <v>2013</v>
          </cell>
        </row>
        <row r="9">
          <cell r="E9" t="str">
            <v>EE</v>
          </cell>
        </row>
        <row r="10">
          <cell r="E10" t="str">
            <v>ES</v>
          </cell>
        </row>
        <row r="11">
          <cell r="E11" t="str">
            <v>FI</v>
          </cell>
        </row>
        <row r="12">
          <cell r="E12" t="str">
            <v>FR</v>
          </cell>
        </row>
        <row r="13">
          <cell r="E13" t="str">
            <v>GR</v>
          </cell>
        </row>
        <row r="14">
          <cell r="E14" t="str">
            <v>HU</v>
          </cell>
        </row>
        <row r="15">
          <cell r="E15" t="str">
            <v>IE</v>
          </cell>
        </row>
        <row r="16">
          <cell r="E16" t="str">
            <v>IT</v>
          </cell>
        </row>
        <row r="17">
          <cell r="E17" t="str">
            <v>LT</v>
          </cell>
        </row>
        <row r="18">
          <cell r="E18" t="str">
            <v>LU</v>
          </cell>
        </row>
        <row r="19">
          <cell r="E19" t="str">
            <v>LV</v>
          </cell>
        </row>
        <row r="20">
          <cell r="E20" t="str">
            <v>MT</v>
          </cell>
        </row>
        <row r="21">
          <cell r="E21" t="str">
            <v>NL</v>
          </cell>
        </row>
        <row r="22">
          <cell r="E22" t="str">
            <v>PL</v>
          </cell>
        </row>
        <row r="23">
          <cell r="E23" t="str">
            <v>PT</v>
          </cell>
        </row>
        <row r="24">
          <cell r="E24" t="str">
            <v>RO</v>
          </cell>
        </row>
        <row r="25">
          <cell r="E25" t="str">
            <v>SE</v>
          </cell>
        </row>
        <row r="26">
          <cell r="E26" t="str">
            <v>SI</v>
          </cell>
        </row>
        <row r="27">
          <cell r="E27" t="str">
            <v>SK</v>
          </cell>
        </row>
        <row r="28">
          <cell r="E28" t="str">
            <v>UK</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verpage"/>
      <sheetName val="Conventions"/>
      <sheetName val="Overview monitoring tables"/>
      <sheetName val="G1"/>
      <sheetName val="G2"/>
      <sheetName val="G3"/>
      <sheetName val="G4"/>
      <sheetName val="G5"/>
      <sheetName val="O.111(1)"/>
      <sheetName val="O.111(2)"/>
      <sheetName val="O.112(1)"/>
      <sheetName val="O.112(2)"/>
      <sheetName val="O.113"/>
      <sheetName val="O.114(1)"/>
      <sheetName val="O.114(2)"/>
      <sheetName val="O.115"/>
      <sheetName val="O.121(1)"/>
      <sheetName val="O.121(2)"/>
      <sheetName val="O.121(3)"/>
      <sheetName val="O.122(1)"/>
      <sheetName val="O.122(2)"/>
      <sheetName val="O.123(1)"/>
      <sheetName val="O.123(2)"/>
      <sheetName val="O.123(3)"/>
      <sheetName val="O.123(4)"/>
      <sheetName val="O.124"/>
      <sheetName val="O.125"/>
      <sheetName val="O.126(1)"/>
      <sheetName val="O.126(2)"/>
      <sheetName val="O.131"/>
      <sheetName val="O.132"/>
      <sheetName val="O.133"/>
      <sheetName val="O.141"/>
      <sheetName val="O.142"/>
      <sheetName val="O.LFA "/>
      <sheetName val="O.211"/>
      <sheetName val="O.212"/>
      <sheetName val="O.213"/>
      <sheetName val="O.AGRI-ENV"/>
      <sheetName val="O.214(1)"/>
      <sheetName val="O.214(2)"/>
      <sheetName val="O.215"/>
      <sheetName val="O.216"/>
      <sheetName val="O.221(1)"/>
      <sheetName val="O.221(2)"/>
      <sheetName val="O.221(3)"/>
      <sheetName val="O.222(1)"/>
      <sheetName val="O.222(2)"/>
      <sheetName val="O.223(1)"/>
      <sheetName val="O.223(2)"/>
      <sheetName val="O.223(3)"/>
      <sheetName val="O.224"/>
      <sheetName val="O.225"/>
      <sheetName val="O.226(1)"/>
      <sheetName val="O.226(2)"/>
      <sheetName val="O.227"/>
      <sheetName val="O.311"/>
      <sheetName val="O.312"/>
      <sheetName val="O.313"/>
      <sheetName val="O.321"/>
      <sheetName val="O.322"/>
      <sheetName val="O.323"/>
      <sheetName val="O.331(1)"/>
      <sheetName val="O.331(2)"/>
      <sheetName val="O.331(3)"/>
      <sheetName val="O.341(1)"/>
      <sheetName val="O.341(2)"/>
      <sheetName val="O.341(3)"/>
      <sheetName val="O.41(1)"/>
      <sheetName val="O.41(2)"/>
      <sheetName val="O.41(3)"/>
      <sheetName val="O.421"/>
      <sheetName val="O.431"/>
      <sheetName val="OA"/>
      <sheetName val="Annex"/>
    </sheetNames>
    <sheetDataSet>
      <sheetData sheetId="0">
        <row r="2">
          <cell r="E2" t="str">
            <v>AT</v>
          </cell>
          <cell r="G2" t="str">
            <v>Yes</v>
          </cell>
          <cell r="I2">
            <v>2007</v>
          </cell>
          <cell r="K2" t="str">
            <v>X</v>
          </cell>
          <cell r="M2" t="str">
            <v>Axis 1</v>
          </cell>
        </row>
        <row r="3">
          <cell r="E3" t="str">
            <v>BE</v>
          </cell>
          <cell r="G3" t="str">
            <v>No</v>
          </cell>
          <cell r="I3">
            <v>2008</v>
          </cell>
          <cell r="K3" t="str">
            <v>NP</v>
          </cell>
          <cell r="M3" t="str">
            <v>Axis 2</v>
          </cell>
        </row>
        <row r="4">
          <cell r="E4" t="str">
            <v>BG</v>
          </cell>
          <cell r="I4">
            <v>2009</v>
          </cell>
          <cell r="K4" t="str">
            <v>NI</v>
          </cell>
          <cell r="M4" t="str">
            <v>Axis 3</v>
          </cell>
        </row>
        <row r="5">
          <cell r="E5" t="str">
            <v>CY</v>
          </cell>
          <cell r="I5">
            <v>2010</v>
          </cell>
          <cell r="M5" t="str">
            <v>Axis 4</v>
          </cell>
        </row>
        <row r="6">
          <cell r="E6" t="str">
            <v>CZ</v>
          </cell>
          <cell r="I6">
            <v>2011</v>
          </cell>
        </row>
        <row r="7">
          <cell r="E7" t="str">
            <v>DE</v>
          </cell>
          <cell r="I7">
            <v>2012</v>
          </cell>
        </row>
        <row r="8">
          <cell r="E8" t="str">
            <v>DK</v>
          </cell>
          <cell r="I8">
            <v>2013</v>
          </cell>
        </row>
        <row r="9">
          <cell r="E9" t="str">
            <v>EE</v>
          </cell>
        </row>
        <row r="10">
          <cell r="E10" t="str">
            <v>ES</v>
          </cell>
        </row>
        <row r="11">
          <cell r="E11" t="str">
            <v>FI</v>
          </cell>
        </row>
        <row r="12">
          <cell r="E12" t="str">
            <v>FR</v>
          </cell>
        </row>
        <row r="13">
          <cell r="E13" t="str">
            <v>GR</v>
          </cell>
        </row>
        <row r="14">
          <cell r="E14" t="str">
            <v>HU</v>
          </cell>
        </row>
        <row r="15">
          <cell r="E15" t="str">
            <v>IE</v>
          </cell>
        </row>
        <row r="16">
          <cell r="E16" t="str">
            <v>IT</v>
          </cell>
        </row>
        <row r="17">
          <cell r="E17" t="str">
            <v>LT</v>
          </cell>
        </row>
        <row r="18">
          <cell r="E18" t="str">
            <v>LU</v>
          </cell>
        </row>
        <row r="19">
          <cell r="E19" t="str">
            <v>LV</v>
          </cell>
        </row>
        <row r="20">
          <cell r="E20" t="str">
            <v>MT</v>
          </cell>
        </row>
        <row r="21">
          <cell r="E21" t="str">
            <v>NL</v>
          </cell>
        </row>
        <row r="22">
          <cell r="E22" t="str">
            <v>PL</v>
          </cell>
        </row>
        <row r="23">
          <cell r="E23" t="str">
            <v>PT</v>
          </cell>
        </row>
        <row r="24">
          <cell r="E24" t="str">
            <v>RO</v>
          </cell>
        </row>
        <row r="25">
          <cell r="E25" t="str">
            <v>SE</v>
          </cell>
        </row>
        <row r="26">
          <cell r="E26" t="str">
            <v>SI</v>
          </cell>
        </row>
        <row r="27">
          <cell r="E27" t="str">
            <v>SK</v>
          </cell>
        </row>
        <row r="28">
          <cell r="E28" t="str">
            <v>UK</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verpage"/>
      <sheetName val="Conventions"/>
      <sheetName val="Overview monitoring tables"/>
      <sheetName val="G1"/>
      <sheetName val="G2"/>
      <sheetName val="G3"/>
      <sheetName val="G4"/>
      <sheetName val="G5"/>
      <sheetName val="O.111(1)"/>
      <sheetName val="O.111(2)"/>
      <sheetName val="O.112(1)"/>
      <sheetName val="O.112(2)"/>
      <sheetName val="O.113"/>
      <sheetName val="O.114(1)"/>
      <sheetName val="O.114(2)"/>
      <sheetName val="O.115"/>
      <sheetName val="O.121(1)"/>
      <sheetName val="O.121(2)"/>
      <sheetName val="O.121(3)"/>
      <sheetName val="O.122(1)"/>
      <sheetName val="O.122(2)"/>
      <sheetName val="O.123(1)"/>
      <sheetName val="O.123(2)"/>
      <sheetName val="O.123(3)"/>
      <sheetName val="O.123(4)"/>
      <sheetName val="O.124"/>
      <sheetName val="O.125"/>
      <sheetName val="O.126(1)"/>
      <sheetName val="O.126(2)"/>
      <sheetName val="O.131"/>
      <sheetName val="O.132"/>
      <sheetName val="O.133"/>
      <sheetName val="O.141"/>
      <sheetName val="O.142"/>
      <sheetName val="O.LFA "/>
      <sheetName val="O.211"/>
      <sheetName val="O.212"/>
      <sheetName val="O.213"/>
      <sheetName val="O.AGRI-ENV"/>
      <sheetName val="O.214(1)"/>
      <sheetName val="O.214(2)"/>
      <sheetName val="O.215"/>
      <sheetName val="O.216"/>
      <sheetName val="O.221(1)"/>
      <sheetName val="O.221(2)"/>
      <sheetName val="O.221(3)"/>
      <sheetName val="O.222(1)"/>
      <sheetName val="O.222(2)"/>
      <sheetName val="O.223(1)"/>
      <sheetName val="O.223(2)"/>
      <sheetName val="O.223(3)"/>
      <sheetName val="O.224"/>
      <sheetName val="O.225"/>
      <sheetName val="O.226(1)"/>
      <sheetName val="O.226(2)"/>
      <sheetName val="O.227"/>
      <sheetName val="O.311"/>
      <sheetName val="O.312"/>
      <sheetName val="O.313"/>
      <sheetName val="O.321"/>
      <sheetName val="O.322"/>
      <sheetName val="O.323"/>
      <sheetName val="O.331(1)"/>
      <sheetName val="O.331(2)"/>
      <sheetName val="O.331(3)"/>
      <sheetName val="O.341(1)"/>
      <sheetName val="O.341(2)"/>
      <sheetName val="O.341(3)"/>
      <sheetName val="O.41(1)"/>
      <sheetName val="O.41(2)"/>
      <sheetName val="O.41(3)"/>
      <sheetName val="O.421"/>
      <sheetName val="O.431"/>
      <sheetName val="OA"/>
      <sheetName val="Annex"/>
    </sheetNames>
    <sheetDataSet>
      <sheetData sheetId="0">
        <row r="2">
          <cell r="E2" t="str">
            <v>AT</v>
          </cell>
          <cell r="G2" t="str">
            <v>Yes</v>
          </cell>
          <cell r="I2">
            <v>2007</v>
          </cell>
          <cell r="K2" t="str">
            <v>X</v>
          </cell>
          <cell r="M2" t="str">
            <v>Axis 1</v>
          </cell>
        </row>
        <row r="3">
          <cell r="E3" t="str">
            <v>BE</v>
          </cell>
          <cell r="G3" t="str">
            <v>No</v>
          </cell>
          <cell r="I3">
            <v>2008</v>
          </cell>
          <cell r="K3" t="str">
            <v>NP</v>
          </cell>
          <cell r="M3" t="str">
            <v>Axis 2</v>
          </cell>
        </row>
        <row r="4">
          <cell r="E4" t="str">
            <v>BG</v>
          </cell>
          <cell r="I4">
            <v>2009</v>
          </cell>
          <cell r="K4" t="str">
            <v>NI</v>
          </cell>
          <cell r="M4" t="str">
            <v>Axis 3</v>
          </cell>
        </row>
        <row r="5">
          <cell r="E5" t="str">
            <v>CY</v>
          </cell>
          <cell r="I5">
            <v>2010</v>
          </cell>
          <cell r="M5" t="str">
            <v>Axis 4</v>
          </cell>
        </row>
        <row r="6">
          <cell r="E6" t="str">
            <v>CZ</v>
          </cell>
          <cell r="I6">
            <v>2011</v>
          </cell>
        </row>
        <row r="7">
          <cell r="E7" t="str">
            <v>DE</v>
          </cell>
          <cell r="I7">
            <v>2012</v>
          </cell>
        </row>
        <row r="8">
          <cell r="E8" t="str">
            <v>DK</v>
          </cell>
          <cell r="I8">
            <v>2013</v>
          </cell>
        </row>
        <row r="9">
          <cell r="E9" t="str">
            <v>EE</v>
          </cell>
        </row>
        <row r="10">
          <cell r="E10" t="str">
            <v>ES</v>
          </cell>
        </row>
        <row r="11">
          <cell r="E11" t="str">
            <v>FI</v>
          </cell>
        </row>
        <row r="12">
          <cell r="E12" t="str">
            <v>FR</v>
          </cell>
        </row>
        <row r="13">
          <cell r="E13" t="str">
            <v>GR</v>
          </cell>
        </row>
        <row r="14">
          <cell r="E14" t="str">
            <v>HU</v>
          </cell>
        </row>
        <row r="15">
          <cell r="E15" t="str">
            <v>IE</v>
          </cell>
        </row>
        <row r="16">
          <cell r="E16" t="str">
            <v>IT</v>
          </cell>
        </row>
        <row r="17">
          <cell r="E17" t="str">
            <v>LT</v>
          </cell>
        </row>
        <row r="18">
          <cell r="E18" t="str">
            <v>LU</v>
          </cell>
        </row>
        <row r="19">
          <cell r="E19" t="str">
            <v>LV</v>
          </cell>
        </row>
        <row r="20">
          <cell r="E20" t="str">
            <v>MT</v>
          </cell>
        </row>
        <row r="21">
          <cell r="E21" t="str">
            <v>NL</v>
          </cell>
        </row>
        <row r="22">
          <cell r="E22" t="str">
            <v>PL</v>
          </cell>
        </row>
        <row r="23">
          <cell r="E23" t="str">
            <v>PT</v>
          </cell>
        </row>
        <row r="24">
          <cell r="E24" t="str">
            <v>RO</v>
          </cell>
        </row>
        <row r="25">
          <cell r="E25" t="str">
            <v>SE</v>
          </cell>
        </row>
        <row r="26">
          <cell r="E26" t="str">
            <v>SI</v>
          </cell>
        </row>
        <row r="27">
          <cell r="E27" t="str">
            <v>SK</v>
          </cell>
        </row>
        <row r="28">
          <cell r="E28" t="str">
            <v>UK</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TYT"/>
      <sheetName val="mm.rrrr(ogółem)"/>
      <sheetName val="133"/>
      <sheetName val="Oszczędności"/>
    </sheetNames>
    <sheetDataSet>
      <sheetData sheetId="0">
        <row r="12">
          <cell r="D12" t="str">
            <v>dd.mm.rrrr</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TYT"/>
      <sheetName val="mm.rrrr(ogółem)"/>
      <sheetName val="133"/>
      <sheetName val="Oszczędności"/>
    </sheetNames>
    <sheetDataSet>
      <sheetData sheetId="0">
        <row r="12">
          <cell r="D12" t="str">
            <v>dd.mm.rrrr</v>
          </cell>
        </row>
      </sheetData>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S190"/>
  <sheetViews>
    <sheetView zoomScale="70" zoomScaleNormal="70" zoomScalePageLayoutView="70" workbookViewId="0">
      <selection activeCell="D131" sqref="D131"/>
    </sheetView>
  </sheetViews>
  <sheetFormatPr defaultColWidth="8.85546875" defaultRowHeight="12.75"/>
  <cols>
    <col min="1" max="7" width="26.140625" style="21" customWidth="1"/>
    <col min="8" max="8" width="26" style="21" customWidth="1"/>
    <col min="9" max="9" width="25.85546875" style="21" customWidth="1"/>
    <col min="10" max="10" width="22" style="21" customWidth="1"/>
    <col min="11" max="11" width="20.42578125" style="21" customWidth="1"/>
    <col min="12" max="12" width="25.7109375" style="21" bestFit="1" customWidth="1"/>
    <col min="13" max="13" width="19.7109375" style="21" customWidth="1"/>
    <col min="14" max="14" width="16.85546875" style="21" customWidth="1"/>
    <col min="15" max="15" width="17.42578125" style="21" customWidth="1"/>
    <col min="16" max="16" width="19.85546875" style="21" customWidth="1"/>
    <col min="17" max="17" width="17" style="21" customWidth="1"/>
    <col min="18" max="18" width="24.28515625" style="21" customWidth="1"/>
    <col min="19" max="20" width="18.140625" style="21" customWidth="1"/>
    <col min="21" max="16384" width="8.85546875" style="21"/>
  </cols>
  <sheetData>
    <row r="1" spans="1:8" ht="18.75">
      <c r="A1" s="1663" t="s">
        <v>162</v>
      </c>
      <c r="B1" s="1663"/>
    </row>
    <row r="3" spans="1:8" ht="15.75">
      <c r="A3" s="20" t="s">
        <v>0</v>
      </c>
      <c r="B3" s="9"/>
      <c r="C3" s="9"/>
      <c r="D3" s="9"/>
      <c r="E3" s="9"/>
      <c r="F3" s="9"/>
      <c r="G3" s="9"/>
      <c r="H3" s="9"/>
    </row>
    <row r="4" spans="1:8" ht="15.75">
      <c r="A4" s="22" t="s">
        <v>88</v>
      </c>
      <c r="B4" s="9"/>
      <c r="C4" s="9"/>
      <c r="D4" s="9"/>
      <c r="E4" s="9"/>
      <c r="F4" s="9"/>
      <c r="G4" s="9"/>
      <c r="H4" s="9"/>
    </row>
    <row r="5" spans="1:8" ht="15.75">
      <c r="A5" s="23"/>
      <c r="B5" s="9"/>
      <c r="C5" s="9"/>
      <c r="D5" s="9"/>
      <c r="E5" s="9"/>
      <c r="F5" s="9"/>
      <c r="G5" s="9"/>
      <c r="H5" s="9"/>
    </row>
    <row r="6" spans="1:8" ht="15.75">
      <c r="A6" s="23"/>
      <c r="B6" s="9"/>
      <c r="C6" s="9"/>
      <c r="D6" s="9"/>
      <c r="E6" s="9"/>
      <c r="F6" s="9"/>
      <c r="G6" s="9"/>
      <c r="H6" s="9"/>
    </row>
    <row r="7" spans="1:8" ht="16.5" thickBot="1">
      <c r="A7" s="22" t="s">
        <v>98</v>
      </c>
      <c r="B7" s="9"/>
      <c r="C7" s="9"/>
      <c r="D7" s="9"/>
      <c r="E7" s="9"/>
      <c r="F7" s="9"/>
      <c r="G7" s="9"/>
      <c r="H7" s="9"/>
    </row>
    <row r="8" spans="1:8" ht="28.5" customHeight="1" thickBot="1">
      <c r="A8" s="1674" t="s">
        <v>95</v>
      </c>
      <c r="B8" s="1666"/>
      <c r="C8" s="1667"/>
      <c r="D8" s="1666" t="s">
        <v>107</v>
      </c>
      <c r="E8" s="1666"/>
      <c r="F8" s="1667"/>
      <c r="G8" s="24"/>
      <c r="H8" s="9"/>
    </row>
    <row r="9" spans="1:8">
      <c r="A9" s="25"/>
      <c r="B9" s="26" t="s">
        <v>1</v>
      </c>
      <c r="C9" s="27" t="s">
        <v>2</v>
      </c>
      <c r="D9" s="28"/>
      <c r="E9" s="26" t="s">
        <v>1</v>
      </c>
      <c r="F9" s="27" t="s">
        <v>2</v>
      </c>
      <c r="G9" s="29"/>
      <c r="H9" s="9"/>
    </row>
    <row r="10" spans="1:8" ht="16.5" customHeight="1">
      <c r="A10" s="10" t="s">
        <v>3</v>
      </c>
      <c r="B10" s="1334"/>
      <c r="C10" s="778"/>
      <c r="D10" s="30" t="s">
        <v>3</v>
      </c>
      <c r="E10" s="845">
        <v>1</v>
      </c>
      <c r="F10" s="715">
        <v>184</v>
      </c>
      <c r="G10" s="29"/>
      <c r="H10" s="9"/>
    </row>
    <row r="11" spans="1:8" ht="16.5" customHeight="1">
      <c r="A11" s="10" t="s">
        <v>4</v>
      </c>
      <c r="B11" s="1334"/>
      <c r="C11" s="778"/>
      <c r="D11" s="1630" t="s">
        <v>4</v>
      </c>
      <c r="E11" s="1642"/>
      <c r="F11" s="1644"/>
      <c r="G11" s="29"/>
      <c r="H11" s="9"/>
    </row>
    <row r="12" spans="1:8" ht="18">
      <c r="A12" s="10" t="s">
        <v>67</v>
      </c>
      <c r="B12" s="1334"/>
      <c r="C12" s="778"/>
      <c r="D12" s="1654"/>
      <c r="E12" s="1655"/>
      <c r="F12" s="1653"/>
      <c r="G12" s="29"/>
      <c r="H12" s="9"/>
    </row>
    <row r="13" spans="1:8" ht="16.5" customHeight="1">
      <c r="A13" s="10" t="s">
        <v>7</v>
      </c>
      <c r="B13" s="1335">
        <v>5</v>
      </c>
      <c r="C13" s="715">
        <v>73</v>
      </c>
      <c r="D13" s="30" t="s">
        <v>7</v>
      </c>
      <c r="E13" s="845"/>
      <c r="F13" s="715"/>
      <c r="G13" s="29"/>
      <c r="H13" s="9"/>
    </row>
    <row r="14" spans="1:8" ht="16.5" customHeight="1">
      <c r="A14" s="10" t="s">
        <v>8</v>
      </c>
      <c r="B14" s="1334"/>
      <c r="C14" s="778"/>
      <c r="D14" s="30" t="s">
        <v>8</v>
      </c>
      <c r="E14" s="845">
        <v>2</v>
      </c>
      <c r="F14" s="715">
        <f>73+70</f>
        <v>143</v>
      </c>
      <c r="G14" s="29"/>
      <c r="H14" s="9"/>
    </row>
    <row r="15" spans="1:8" ht="16.5" customHeight="1">
      <c r="A15" s="1280" t="s">
        <v>48</v>
      </c>
      <c r="B15" s="1336"/>
      <c r="C15" s="1281"/>
      <c r="D15" s="31" t="s">
        <v>48</v>
      </c>
      <c r="E15" s="845"/>
      <c r="F15" s="971"/>
      <c r="G15" s="29"/>
      <c r="H15" s="9"/>
    </row>
    <row r="16" spans="1:8" ht="45" customHeight="1">
      <c r="A16" s="1282"/>
      <c r="B16" s="1337"/>
      <c r="C16" s="1283"/>
      <c r="D16" s="30" t="s">
        <v>6</v>
      </c>
      <c r="E16" s="845"/>
      <c r="F16" s="971"/>
      <c r="G16" s="29"/>
      <c r="H16" s="9"/>
    </row>
    <row r="17" spans="1:8" ht="47.45" customHeight="1" thickBot="1">
      <c r="A17" s="1284"/>
      <c r="B17" s="1338"/>
      <c r="C17" s="1285"/>
      <c r="D17" s="30" t="s">
        <v>5</v>
      </c>
      <c r="E17" s="845">
        <v>1</v>
      </c>
      <c r="F17" s="971">
        <v>54</v>
      </c>
      <c r="G17" s="29"/>
      <c r="H17" s="9"/>
    </row>
    <row r="18" spans="1:8" ht="16.5" customHeight="1">
      <c r="A18" s="1675" t="s">
        <v>109</v>
      </c>
      <c r="B18" s="1676"/>
      <c r="C18" s="1676"/>
      <c r="D18" s="1627" t="s">
        <v>109</v>
      </c>
      <c r="E18" s="1628"/>
      <c r="F18" s="1629"/>
      <c r="G18" s="24"/>
      <c r="H18" s="9"/>
    </row>
    <row r="19" spans="1:8" ht="16.5" customHeight="1">
      <c r="A19" s="32" t="s">
        <v>50</v>
      </c>
      <c r="B19" s="845">
        <v>2</v>
      </c>
      <c r="C19" s="872">
        <v>53</v>
      </c>
      <c r="D19" s="32" t="s">
        <v>50</v>
      </c>
      <c r="E19" s="845">
        <v>4</v>
      </c>
      <c r="F19" s="715">
        <f>F10+F14+F17</f>
        <v>381</v>
      </c>
      <c r="G19" s="29"/>
      <c r="H19" s="9"/>
    </row>
    <row r="20" spans="1:8" ht="16.5" customHeight="1">
      <c r="A20" s="32" t="s">
        <v>51</v>
      </c>
      <c r="B20" s="845">
        <v>3</v>
      </c>
      <c r="C20" s="872">
        <v>20</v>
      </c>
      <c r="D20" s="32" t="s">
        <v>51</v>
      </c>
      <c r="E20" s="845"/>
      <c r="F20" s="715"/>
      <c r="G20" s="29"/>
      <c r="H20" s="9"/>
    </row>
    <row r="21" spans="1:8" ht="16.5" customHeight="1" thickBot="1">
      <c r="A21" s="34" t="s">
        <v>52</v>
      </c>
      <c r="B21" s="972"/>
      <c r="C21" s="973"/>
      <c r="D21" s="34" t="s">
        <v>52</v>
      </c>
      <c r="E21" s="797"/>
      <c r="F21" s="718"/>
      <c r="G21" s="29"/>
      <c r="H21" s="9"/>
    </row>
    <row r="22" spans="1:8" ht="16.5" customHeight="1">
      <c r="A22" s="1671" t="s">
        <v>110</v>
      </c>
      <c r="B22" s="1672"/>
      <c r="C22" s="1672"/>
      <c r="D22" s="1671" t="s">
        <v>110</v>
      </c>
      <c r="E22" s="1672"/>
      <c r="F22" s="1673"/>
      <c r="G22" s="36"/>
      <c r="H22" s="9"/>
    </row>
    <row r="23" spans="1:8" ht="25.5">
      <c r="A23" s="10" t="s">
        <v>53</v>
      </c>
      <c r="B23" s="970"/>
      <c r="C23" s="974"/>
      <c r="D23" s="10" t="s">
        <v>53</v>
      </c>
      <c r="E23" s="845">
        <v>1</v>
      </c>
      <c r="F23" s="715">
        <f>F17</f>
        <v>54</v>
      </c>
      <c r="G23" s="29"/>
      <c r="H23" s="9"/>
    </row>
    <row r="24" spans="1:8" ht="25.5">
      <c r="A24" s="10" t="s">
        <v>54</v>
      </c>
      <c r="B24" s="970"/>
      <c r="C24" s="974"/>
      <c r="D24" s="10" t="s">
        <v>54</v>
      </c>
      <c r="E24" s="845">
        <f>E10+E14</f>
        <v>3</v>
      </c>
      <c r="F24" s="715">
        <f>F10+F14</f>
        <v>327</v>
      </c>
      <c r="G24" s="29"/>
      <c r="H24" s="9"/>
    </row>
    <row r="25" spans="1:8" ht="25.5">
      <c r="A25" s="10" t="s">
        <v>55</v>
      </c>
      <c r="B25" s="845">
        <v>5</v>
      </c>
      <c r="C25" s="872">
        <v>73</v>
      </c>
      <c r="D25" s="10" t="s">
        <v>55</v>
      </c>
      <c r="E25" s="970"/>
      <c r="F25" s="778"/>
      <c r="G25" s="29"/>
      <c r="H25" s="9"/>
    </row>
    <row r="26" spans="1:8" ht="35.1" customHeight="1">
      <c r="A26" s="10" t="s">
        <v>68</v>
      </c>
      <c r="B26" s="970"/>
      <c r="C26" s="974"/>
      <c r="D26" s="10" t="s">
        <v>68</v>
      </c>
      <c r="E26" s="970"/>
      <c r="F26" s="778"/>
      <c r="G26" s="29"/>
      <c r="H26" s="9"/>
    </row>
    <row r="27" spans="1:8" ht="47.1" customHeight="1">
      <c r="A27" s="10" t="s">
        <v>56</v>
      </c>
      <c r="B27" s="970"/>
      <c r="C27" s="974"/>
      <c r="D27" s="10" t="s">
        <v>56</v>
      </c>
      <c r="E27" s="970"/>
      <c r="F27" s="778"/>
      <c r="G27" s="29"/>
      <c r="H27" s="9"/>
    </row>
    <row r="28" spans="1:8" ht="47.1" customHeight="1">
      <c r="A28" s="10" t="s">
        <v>69</v>
      </c>
      <c r="B28" s="970"/>
      <c r="C28" s="974"/>
      <c r="D28" s="10" t="s">
        <v>69</v>
      </c>
      <c r="E28" s="970"/>
      <c r="F28" s="778"/>
      <c r="G28" s="29"/>
      <c r="H28" s="9"/>
    </row>
    <row r="29" spans="1:8" ht="18">
      <c r="A29" s="16" t="s">
        <v>48</v>
      </c>
      <c r="B29" s="975"/>
      <c r="C29" s="976"/>
      <c r="D29" s="16" t="s">
        <v>48</v>
      </c>
      <c r="E29" s="975"/>
      <c r="F29" s="977"/>
      <c r="G29" s="29"/>
      <c r="H29" s="9"/>
    </row>
    <row r="30" spans="1:8" ht="69" customHeight="1" thickBot="1">
      <c r="A30" s="1624" t="s">
        <v>542</v>
      </c>
      <c r="B30" s="1625"/>
      <c r="C30" s="1625"/>
      <c r="D30" s="1624" t="s">
        <v>543</v>
      </c>
      <c r="E30" s="1625"/>
      <c r="F30" s="1626"/>
      <c r="G30" s="37"/>
      <c r="H30" s="9"/>
    </row>
    <row r="31" spans="1:8" ht="146.1" customHeight="1">
      <c r="A31" s="1656" t="s">
        <v>108</v>
      </c>
      <c r="B31" s="1656"/>
      <c r="C31" s="1656"/>
      <c r="D31" s="1656"/>
      <c r="E31" s="1656"/>
      <c r="F31" s="1656"/>
      <c r="G31" s="9"/>
      <c r="H31" s="9"/>
    </row>
    <row r="32" spans="1:8" ht="23.45" customHeight="1" thickBot="1">
      <c r="A32" s="38" t="s">
        <v>99</v>
      </c>
      <c r="B32" s="39"/>
      <c r="C32" s="39"/>
      <c r="D32" s="39"/>
      <c r="E32" s="39"/>
      <c r="F32" s="39"/>
      <c r="G32" s="9"/>
      <c r="H32" s="9"/>
    </row>
    <row r="33" spans="1:8" ht="30" customHeight="1">
      <c r="A33" s="1614" t="s">
        <v>92</v>
      </c>
      <c r="B33" s="1615"/>
      <c r="C33" s="1616"/>
      <c r="D33" s="1614" t="s">
        <v>111</v>
      </c>
      <c r="E33" s="1615"/>
      <c r="F33" s="1616"/>
      <c r="G33" s="9"/>
      <c r="H33" s="9"/>
    </row>
    <row r="34" spans="1:8" ht="30" customHeight="1">
      <c r="A34" s="10"/>
      <c r="B34" s="11" t="s">
        <v>31</v>
      </c>
      <c r="C34" s="12" t="s">
        <v>32</v>
      </c>
      <c r="D34" s="10"/>
      <c r="E34" s="11" t="s">
        <v>31</v>
      </c>
      <c r="F34" s="12" t="s">
        <v>32</v>
      </c>
      <c r="G34" s="9"/>
      <c r="H34" s="9"/>
    </row>
    <row r="35" spans="1:8" ht="51.75" customHeight="1">
      <c r="A35" s="10" t="s">
        <v>33</v>
      </c>
      <c r="B35" s="845">
        <v>1</v>
      </c>
      <c r="C35" s="715">
        <v>31</v>
      </c>
      <c r="D35" s="10" t="s">
        <v>33</v>
      </c>
      <c r="E35" s="970"/>
      <c r="F35" s="778"/>
      <c r="G35" s="9"/>
      <c r="H35" s="9"/>
    </row>
    <row r="36" spans="1:8" ht="16.350000000000001" customHeight="1">
      <c r="A36" s="10" t="s">
        <v>71</v>
      </c>
      <c r="B36" s="970"/>
      <c r="C36" s="778"/>
      <c r="D36" s="10" t="s">
        <v>71</v>
      </c>
      <c r="E36" s="970"/>
      <c r="F36" s="778"/>
      <c r="G36" s="9"/>
      <c r="H36" s="9"/>
    </row>
    <row r="37" spans="1:8" ht="16.350000000000001" customHeight="1">
      <c r="A37" s="10" t="s">
        <v>72</v>
      </c>
      <c r="B37" s="970"/>
      <c r="C37" s="778"/>
      <c r="D37" s="10" t="s">
        <v>72</v>
      </c>
      <c r="E37" s="970"/>
      <c r="F37" s="778"/>
      <c r="G37" s="9"/>
      <c r="H37" s="9"/>
    </row>
    <row r="38" spans="1:8" ht="38.25">
      <c r="A38" s="1630" t="s">
        <v>48</v>
      </c>
      <c r="B38" s="1642"/>
      <c r="C38" s="1644"/>
      <c r="D38" s="10" t="s">
        <v>34</v>
      </c>
      <c r="E38" s="978">
        <v>6</v>
      </c>
      <c r="F38" s="983">
        <v>210</v>
      </c>
      <c r="G38" s="982" t="s">
        <v>544</v>
      </c>
      <c r="H38" s="9"/>
    </row>
    <row r="39" spans="1:8" ht="16.350000000000001" customHeight="1" thickBot="1">
      <c r="A39" s="1641"/>
      <c r="B39" s="1643"/>
      <c r="C39" s="1645"/>
      <c r="D39" s="34" t="s">
        <v>48</v>
      </c>
      <c r="E39" s="972"/>
      <c r="F39" s="979"/>
      <c r="G39" s="9"/>
      <c r="H39" s="9"/>
    </row>
    <row r="40" spans="1:8" ht="16.350000000000001" customHeight="1">
      <c r="A40" s="1627" t="s">
        <v>112</v>
      </c>
      <c r="B40" s="1628"/>
      <c r="C40" s="1629"/>
      <c r="D40" s="1627" t="s">
        <v>112</v>
      </c>
      <c r="E40" s="1628"/>
      <c r="F40" s="1629"/>
      <c r="G40" s="9"/>
      <c r="H40" s="9"/>
    </row>
    <row r="41" spans="1:8" ht="57" customHeight="1">
      <c r="A41" s="32" t="s">
        <v>50</v>
      </c>
      <c r="B41" s="845">
        <v>1</v>
      </c>
      <c r="C41" s="715">
        <v>31</v>
      </c>
      <c r="D41" s="32" t="s">
        <v>50</v>
      </c>
      <c r="E41" s="845">
        <f>E38</f>
        <v>6</v>
      </c>
      <c r="F41" s="983">
        <v>210</v>
      </c>
      <c r="G41" s="9"/>
      <c r="H41" s="9"/>
    </row>
    <row r="42" spans="1:8" ht="16.350000000000001" customHeight="1">
      <c r="A42" s="32" t="s">
        <v>51</v>
      </c>
      <c r="B42" s="970"/>
      <c r="C42" s="980"/>
      <c r="D42" s="32" t="s">
        <v>51</v>
      </c>
      <c r="E42" s="970"/>
      <c r="F42" s="980"/>
      <c r="G42" s="9"/>
      <c r="H42" s="9"/>
    </row>
    <row r="43" spans="1:8" ht="16.350000000000001" customHeight="1" thickBot="1">
      <c r="A43" s="34" t="s">
        <v>52</v>
      </c>
      <c r="B43" s="972"/>
      <c r="C43" s="979"/>
      <c r="D43" s="34" t="s">
        <v>52</v>
      </c>
      <c r="E43" s="972"/>
      <c r="F43" s="979"/>
      <c r="G43" s="9"/>
      <c r="H43" s="9"/>
    </row>
    <row r="44" spans="1:8" ht="16.350000000000001" customHeight="1">
      <c r="A44" s="1675" t="s">
        <v>113</v>
      </c>
      <c r="B44" s="1676"/>
      <c r="C44" s="1677"/>
      <c r="D44" s="1675" t="s">
        <v>113</v>
      </c>
      <c r="E44" s="1676"/>
      <c r="F44" s="1677"/>
      <c r="G44" s="9"/>
      <c r="H44" s="9"/>
    </row>
    <row r="45" spans="1:8" ht="30" customHeight="1">
      <c r="A45" s="10" t="s">
        <v>53</v>
      </c>
      <c r="B45" s="970"/>
      <c r="C45" s="980"/>
      <c r="D45" s="10" t="s">
        <v>53</v>
      </c>
      <c r="E45" s="845">
        <v>2</v>
      </c>
      <c r="F45" s="984">
        <v>70</v>
      </c>
      <c r="G45" s="9"/>
      <c r="H45" s="9"/>
    </row>
    <row r="46" spans="1:8" ht="56.25" customHeight="1">
      <c r="A46" s="10" t="s">
        <v>54</v>
      </c>
      <c r="B46" s="845">
        <v>1</v>
      </c>
      <c r="C46" s="715">
        <v>31</v>
      </c>
      <c r="D46" s="10" t="s">
        <v>54</v>
      </c>
      <c r="E46" s="845">
        <v>4</v>
      </c>
      <c r="F46" s="984">
        <v>140</v>
      </c>
      <c r="G46" s="9"/>
      <c r="H46" s="9"/>
    </row>
    <row r="47" spans="1:8" ht="30" customHeight="1">
      <c r="A47" s="10" t="s">
        <v>55</v>
      </c>
      <c r="B47" s="970"/>
      <c r="C47" s="980"/>
      <c r="D47" s="10" t="s">
        <v>55</v>
      </c>
      <c r="E47" s="970"/>
      <c r="F47" s="980"/>
      <c r="G47" s="9"/>
      <c r="H47" s="9"/>
    </row>
    <row r="48" spans="1:8" ht="30" customHeight="1">
      <c r="A48" s="10" t="s">
        <v>68</v>
      </c>
      <c r="B48" s="970"/>
      <c r="C48" s="980"/>
      <c r="D48" s="10" t="s">
        <v>68</v>
      </c>
      <c r="E48" s="970"/>
      <c r="F48" s="980"/>
      <c r="G48" s="9"/>
      <c r="H48" s="9"/>
    </row>
    <row r="49" spans="1:8" ht="38.25">
      <c r="A49" s="10" t="s">
        <v>56</v>
      </c>
      <c r="B49" s="970"/>
      <c r="C49" s="980"/>
      <c r="D49" s="10" t="s">
        <v>56</v>
      </c>
      <c r="E49" s="970"/>
      <c r="F49" s="980"/>
      <c r="G49" s="9"/>
      <c r="H49" s="9"/>
    </row>
    <row r="50" spans="1:8" ht="38.25">
      <c r="A50" s="10" t="s">
        <v>69</v>
      </c>
      <c r="B50" s="970"/>
      <c r="C50" s="980"/>
      <c r="D50" s="10" t="s">
        <v>69</v>
      </c>
      <c r="E50" s="970"/>
      <c r="F50" s="980"/>
      <c r="G50" s="9"/>
      <c r="H50" s="9"/>
    </row>
    <row r="51" spans="1:8" ht="30" customHeight="1" thickBot="1">
      <c r="A51" s="16" t="s">
        <v>66</v>
      </c>
      <c r="B51" s="975"/>
      <c r="C51" s="981"/>
      <c r="D51" s="16" t="s">
        <v>66</v>
      </c>
      <c r="E51" s="975"/>
      <c r="F51" s="981"/>
      <c r="G51" s="9"/>
      <c r="H51" s="9"/>
    </row>
    <row r="52" spans="1:8" ht="59.45" customHeight="1" thickBot="1">
      <c r="A52" s="1608" t="s">
        <v>157</v>
      </c>
      <c r="B52" s="1609"/>
      <c r="C52" s="1610"/>
      <c r="D52" s="1608" t="s">
        <v>156</v>
      </c>
      <c r="E52" s="1609"/>
      <c r="F52" s="1610"/>
      <c r="G52" s="9"/>
      <c r="H52" s="9"/>
    </row>
    <row r="53" spans="1:8" ht="30.6" customHeight="1">
      <c r="A53" s="8"/>
      <c r="B53" s="8"/>
      <c r="C53" s="8"/>
      <c r="D53" s="8"/>
      <c r="E53" s="8"/>
      <c r="F53" s="8"/>
      <c r="G53" s="9"/>
      <c r="H53" s="9"/>
    </row>
    <row r="54" spans="1:8" ht="30" customHeight="1" thickBot="1">
      <c r="A54" s="42" t="s">
        <v>100</v>
      </c>
      <c r="B54" s="7"/>
      <c r="C54" s="7"/>
      <c r="D54" s="7"/>
      <c r="E54" s="7"/>
      <c r="F54" s="7"/>
      <c r="G54" s="9"/>
      <c r="H54" s="9"/>
    </row>
    <row r="55" spans="1:8" ht="16.5" customHeight="1" thickBot="1">
      <c r="A55" s="1636" t="s">
        <v>89</v>
      </c>
      <c r="B55" s="1637"/>
      <c r="C55" s="1637"/>
      <c r="D55" s="1638"/>
      <c r="E55" s="1636" t="s">
        <v>146</v>
      </c>
      <c r="F55" s="1637"/>
      <c r="G55" s="1637"/>
      <c r="H55" s="1638"/>
    </row>
    <row r="56" spans="1:8" ht="42" customHeight="1" thickBot="1">
      <c r="A56" s="43"/>
      <c r="B56" s="44" t="s">
        <v>9</v>
      </c>
      <c r="C56" s="44" t="s">
        <v>10</v>
      </c>
      <c r="D56" s="45" t="s">
        <v>114</v>
      </c>
      <c r="E56" s="43"/>
      <c r="F56" s="44" t="s">
        <v>9</v>
      </c>
      <c r="G56" s="45" t="s">
        <v>10</v>
      </c>
      <c r="H56" s="45" t="s">
        <v>114</v>
      </c>
    </row>
    <row r="57" spans="1:8" ht="16.5" customHeight="1">
      <c r="A57" s="25" t="s">
        <v>11</v>
      </c>
      <c r="B57" s="46"/>
      <c r="C57" s="46"/>
      <c r="D57" s="47"/>
      <c r="E57" s="25" t="s">
        <v>11</v>
      </c>
      <c r="F57" s="46"/>
      <c r="G57" s="48"/>
      <c r="H57" s="49"/>
    </row>
    <row r="58" spans="1:8" ht="16.5" customHeight="1">
      <c r="A58" s="10" t="s">
        <v>12</v>
      </c>
      <c r="B58" s="13"/>
      <c r="C58" s="13"/>
      <c r="D58" s="1"/>
      <c r="E58" s="10" t="s">
        <v>12</v>
      </c>
      <c r="F58" s="13"/>
      <c r="G58" s="4"/>
      <c r="H58" s="50"/>
    </row>
    <row r="59" spans="1:8" ht="16.5" customHeight="1">
      <c r="A59" s="10" t="s">
        <v>13</v>
      </c>
      <c r="B59" s="13"/>
      <c r="C59" s="13"/>
      <c r="D59" s="1"/>
      <c r="E59" s="10" t="s">
        <v>13</v>
      </c>
      <c r="F59" s="13"/>
      <c r="G59" s="4"/>
      <c r="H59" s="50"/>
    </row>
    <row r="60" spans="1:8" ht="16.5" customHeight="1">
      <c r="A60" s="10" t="s">
        <v>14</v>
      </c>
      <c r="B60" s="13"/>
      <c r="C60" s="13"/>
      <c r="D60" s="1"/>
      <c r="E60" s="10" t="s">
        <v>14</v>
      </c>
      <c r="F60" s="13"/>
      <c r="G60" s="4"/>
      <c r="H60" s="50"/>
    </row>
    <row r="61" spans="1:8" ht="28.5" customHeight="1">
      <c r="A61" s="10" t="s">
        <v>15</v>
      </c>
      <c r="B61" s="13"/>
      <c r="C61" s="13"/>
      <c r="D61" s="1"/>
      <c r="E61" s="10" t="s">
        <v>15</v>
      </c>
      <c r="F61" s="13"/>
      <c r="G61" s="4"/>
      <c r="H61" s="50"/>
    </row>
    <row r="62" spans="1:8" ht="16.5" customHeight="1">
      <c r="A62" s="10" t="s">
        <v>16</v>
      </c>
      <c r="B62" s="13"/>
      <c r="C62" s="13"/>
      <c r="D62" s="1"/>
      <c r="E62" s="10" t="s">
        <v>16</v>
      </c>
      <c r="F62" s="13"/>
      <c r="G62" s="4"/>
      <c r="H62" s="50"/>
    </row>
    <row r="63" spans="1:8" ht="16.5" customHeight="1">
      <c r="A63" s="10" t="s">
        <v>57</v>
      </c>
      <c r="B63" s="13"/>
      <c r="C63" s="13"/>
      <c r="D63" s="1"/>
      <c r="E63" s="10" t="s">
        <v>57</v>
      </c>
      <c r="F63" s="13"/>
      <c r="G63" s="31"/>
      <c r="H63" s="50"/>
    </row>
    <row r="64" spans="1:8" ht="16.5" customHeight="1">
      <c r="A64" s="10" t="s">
        <v>58</v>
      </c>
      <c r="B64" s="13"/>
      <c r="C64" s="13"/>
      <c r="D64" s="1"/>
      <c r="E64" s="10" t="s">
        <v>58</v>
      </c>
      <c r="F64" s="13"/>
      <c r="G64" s="31"/>
      <c r="H64" s="50"/>
    </row>
    <row r="65" spans="1:8" ht="16.5" customHeight="1">
      <c r="A65" s="10" t="s">
        <v>59</v>
      </c>
      <c r="B65" s="13"/>
      <c r="C65" s="13"/>
      <c r="D65" s="1"/>
      <c r="E65" s="10" t="s">
        <v>59</v>
      </c>
      <c r="F65" s="13"/>
      <c r="G65" s="31"/>
      <c r="H65" s="50"/>
    </row>
    <row r="66" spans="1:8" ht="16.5" customHeight="1">
      <c r="A66" s="10" t="s">
        <v>60</v>
      </c>
      <c r="B66" s="13"/>
      <c r="C66" s="13"/>
      <c r="D66" s="1"/>
      <c r="E66" s="10" t="s">
        <v>60</v>
      </c>
      <c r="F66" s="13"/>
      <c r="G66" s="31"/>
      <c r="H66" s="50"/>
    </row>
    <row r="67" spans="1:8" ht="16.5" customHeight="1">
      <c r="A67" s="1630" t="s">
        <v>48</v>
      </c>
      <c r="B67" s="1632"/>
      <c r="C67" s="1632"/>
      <c r="D67" s="1634"/>
      <c r="E67" s="10" t="s">
        <v>147</v>
      </c>
      <c r="F67" s="13"/>
      <c r="G67" s="31"/>
      <c r="H67" s="50"/>
    </row>
    <row r="68" spans="1:8" ht="16.5" customHeight="1" thickBot="1">
      <c r="A68" s="1641"/>
      <c r="B68" s="1657"/>
      <c r="C68" s="1657"/>
      <c r="D68" s="1661"/>
      <c r="E68" s="10" t="s">
        <v>48</v>
      </c>
      <c r="F68" s="13"/>
      <c r="G68" s="31"/>
      <c r="H68" s="50"/>
    </row>
    <row r="69" spans="1:8" ht="16.5" customHeight="1">
      <c r="A69" s="51" t="s">
        <v>113</v>
      </c>
      <c r="B69" s="1662"/>
      <c r="C69" s="1648"/>
      <c r="D69" s="1649"/>
      <c r="E69" s="51" t="s">
        <v>113</v>
      </c>
      <c r="F69" s="1658"/>
      <c r="G69" s="1659"/>
      <c r="H69" s="1660"/>
    </row>
    <row r="70" spans="1:8" ht="25.5">
      <c r="A70" s="10" t="s">
        <v>53</v>
      </c>
      <c r="B70" s="13"/>
      <c r="C70" s="13"/>
      <c r="D70" s="1"/>
      <c r="E70" s="10" t="s">
        <v>53</v>
      </c>
      <c r="F70" s="13"/>
      <c r="G70" s="4"/>
      <c r="H70" s="52"/>
    </row>
    <row r="71" spans="1:8" ht="25.5">
      <c r="A71" s="10" t="s">
        <v>54</v>
      </c>
      <c r="B71" s="13"/>
      <c r="C71" s="13"/>
      <c r="D71" s="1"/>
      <c r="E71" s="10" t="s">
        <v>54</v>
      </c>
      <c r="F71" s="13"/>
      <c r="G71" s="4"/>
      <c r="H71" s="52"/>
    </row>
    <row r="72" spans="1:8" ht="25.5">
      <c r="A72" s="10" t="s">
        <v>55</v>
      </c>
      <c r="B72" s="13"/>
      <c r="C72" s="13"/>
      <c r="D72" s="1"/>
      <c r="E72" s="10" t="s">
        <v>55</v>
      </c>
      <c r="F72" s="13"/>
      <c r="G72" s="4"/>
      <c r="H72" s="52"/>
    </row>
    <row r="73" spans="1:8" ht="25.5">
      <c r="A73" s="10" t="s">
        <v>68</v>
      </c>
      <c r="B73" s="13"/>
      <c r="C73" s="13"/>
      <c r="D73" s="1"/>
      <c r="E73" s="10" t="s">
        <v>68</v>
      </c>
      <c r="F73" s="13"/>
      <c r="G73" s="4"/>
      <c r="H73" s="52"/>
    </row>
    <row r="74" spans="1:8" ht="38.25">
      <c r="A74" s="10" t="s">
        <v>56</v>
      </c>
      <c r="B74" s="13"/>
      <c r="C74" s="13"/>
      <c r="D74" s="1"/>
      <c r="E74" s="10" t="s">
        <v>56</v>
      </c>
      <c r="F74" s="13"/>
      <c r="G74" s="4"/>
      <c r="H74" s="52"/>
    </row>
    <row r="75" spans="1:8" ht="42" customHeight="1">
      <c r="A75" s="10" t="s">
        <v>69</v>
      </c>
      <c r="B75" s="13"/>
      <c r="C75" s="13"/>
      <c r="D75" s="1"/>
      <c r="E75" s="10" t="s">
        <v>69</v>
      </c>
      <c r="F75" s="13"/>
      <c r="G75" s="4"/>
      <c r="H75" s="52"/>
    </row>
    <row r="76" spans="1:8" ht="16.5" customHeight="1" thickBot="1">
      <c r="A76" s="18" t="s">
        <v>48</v>
      </c>
      <c r="B76" s="19"/>
      <c r="C76" s="19"/>
      <c r="D76" s="3"/>
      <c r="E76" s="16" t="s">
        <v>48</v>
      </c>
      <c r="F76" s="17"/>
      <c r="G76" s="53"/>
      <c r="H76" s="54"/>
    </row>
    <row r="77" spans="1:8" ht="69" customHeight="1" thickBot="1">
      <c r="A77" s="1668" t="s">
        <v>17</v>
      </c>
      <c r="B77" s="1669"/>
      <c r="C77" s="1669"/>
      <c r="D77" s="1670"/>
      <c r="E77" s="1608" t="s">
        <v>17</v>
      </c>
      <c r="F77" s="1609"/>
      <c r="G77" s="1609"/>
      <c r="H77" s="1610"/>
    </row>
    <row r="78" spans="1:8" ht="70.349999999999994" customHeight="1">
      <c r="A78" s="1650" t="s">
        <v>115</v>
      </c>
      <c r="B78" s="1650"/>
      <c r="C78" s="1650"/>
      <c r="D78" s="1650"/>
      <c r="E78" s="1650"/>
      <c r="F78" s="1650"/>
      <c r="G78" s="1650"/>
      <c r="H78" s="1650"/>
    </row>
    <row r="79" spans="1:8" ht="15" customHeight="1">
      <c r="A79" s="8"/>
      <c r="B79" s="8"/>
      <c r="C79" s="8"/>
      <c r="D79" s="8"/>
      <c r="E79" s="8"/>
      <c r="F79" s="8"/>
      <c r="G79" s="8"/>
      <c r="H79" s="8"/>
    </row>
    <row r="80" spans="1:8" ht="24.95" customHeight="1" thickBot="1">
      <c r="A80" s="38" t="s">
        <v>101</v>
      </c>
      <c r="B80" s="8"/>
      <c r="C80" s="8"/>
      <c r="D80" s="8"/>
      <c r="E80" s="8"/>
      <c r="F80" s="8"/>
      <c r="G80" s="8"/>
      <c r="H80" s="8"/>
    </row>
    <row r="81" spans="1:12" ht="18" customHeight="1" thickBot="1">
      <c r="A81" s="1639" t="s">
        <v>105</v>
      </c>
      <c r="B81" s="1640"/>
      <c r="C81" s="1639" t="s">
        <v>138</v>
      </c>
      <c r="D81" s="1640"/>
      <c r="E81" s="8"/>
      <c r="F81" s="8"/>
      <c r="G81" s="8"/>
      <c r="H81" s="8"/>
    </row>
    <row r="82" spans="1:12" ht="31.5" customHeight="1">
      <c r="A82" s="55"/>
      <c r="B82" s="27" t="s">
        <v>117</v>
      </c>
      <c r="C82" s="55"/>
      <c r="D82" s="27" t="s">
        <v>117</v>
      </c>
      <c r="E82" s="8"/>
      <c r="F82" s="8"/>
      <c r="G82" s="8"/>
      <c r="H82" s="8"/>
    </row>
    <row r="83" spans="1:12" ht="44.25" customHeight="1" thickBot="1">
      <c r="A83" s="56" t="s">
        <v>106</v>
      </c>
      <c r="B83" s="57"/>
      <c r="C83" s="56" t="s">
        <v>106</v>
      </c>
      <c r="D83" s="57"/>
      <c r="E83" s="8"/>
      <c r="F83" s="8"/>
      <c r="G83" s="8"/>
      <c r="H83" s="8"/>
    </row>
    <row r="84" spans="1:12" ht="20.25" customHeight="1">
      <c r="A84" s="1604" t="s">
        <v>113</v>
      </c>
      <c r="B84" s="1605"/>
      <c r="C84" s="1604" t="s">
        <v>113</v>
      </c>
      <c r="D84" s="1605"/>
      <c r="E84" s="8"/>
      <c r="F84" s="8"/>
      <c r="G84" s="8"/>
      <c r="H84" s="8"/>
    </row>
    <row r="85" spans="1:12" ht="30" customHeight="1">
      <c r="A85" s="10" t="s">
        <v>53</v>
      </c>
      <c r="B85" s="58"/>
      <c r="C85" s="10" t="s">
        <v>53</v>
      </c>
      <c r="D85" s="58"/>
      <c r="E85" s="8"/>
      <c r="F85" s="8"/>
      <c r="G85" s="8"/>
      <c r="H85" s="8"/>
    </row>
    <row r="86" spans="1:12" ht="30" customHeight="1">
      <c r="A86" s="10" t="s">
        <v>54</v>
      </c>
      <c r="B86" s="58"/>
      <c r="C86" s="10" t="s">
        <v>54</v>
      </c>
      <c r="D86" s="58"/>
      <c r="E86" s="8"/>
      <c r="F86" s="8"/>
      <c r="G86" s="8"/>
      <c r="H86" s="8"/>
    </row>
    <row r="87" spans="1:12" ht="30" customHeight="1">
      <c r="A87" s="10" t="s">
        <v>55</v>
      </c>
      <c r="B87" s="58"/>
      <c r="C87" s="10" t="s">
        <v>55</v>
      </c>
      <c r="D87" s="58"/>
      <c r="E87" s="8"/>
      <c r="F87" s="8"/>
      <c r="G87" s="8"/>
      <c r="H87" s="8"/>
    </row>
    <row r="88" spans="1:12" ht="30" customHeight="1">
      <c r="A88" s="10" t="s">
        <v>68</v>
      </c>
      <c r="B88" s="58"/>
      <c r="C88" s="10" t="s">
        <v>68</v>
      </c>
      <c r="D88" s="58"/>
      <c r="E88" s="8"/>
      <c r="F88" s="8"/>
      <c r="G88" s="8"/>
      <c r="H88" s="8"/>
    </row>
    <row r="89" spans="1:12" ht="45" customHeight="1">
      <c r="A89" s="10" t="s">
        <v>56</v>
      </c>
      <c r="B89" s="58"/>
      <c r="C89" s="10" t="s">
        <v>56</v>
      </c>
      <c r="D89" s="58"/>
      <c r="E89" s="8"/>
      <c r="F89" s="8"/>
      <c r="G89" s="8"/>
      <c r="H89" s="8"/>
    </row>
    <row r="90" spans="1:12" ht="45" customHeight="1">
      <c r="A90" s="10" t="s">
        <v>69</v>
      </c>
      <c r="B90" s="58"/>
      <c r="C90" s="10" t="s">
        <v>69</v>
      </c>
      <c r="D90" s="58"/>
      <c r="E90" s="8"/>
      <c r="F90" s="8"/>
      <c r="G90" s="8"/>
      <c r="H90" s="8"/>
    </row>
    <row r="91" spans="1:12" ht="20.100000000000001" customHeight="1" thickBot="1">
      <c r="A91" s="18" t="s">
        <v>48</v>
      </c>
      <c r="B91" s="59"/>
      <c r="C91" s="18" t="s">
        <v>48</v>
      </c>
      <c r="D91" s="59"/>
      <c r="E91" s="8"/>
      <c r="F91" s="8"/>
      <c r="G91" s="8"/>
      <c r="H91" s="8"/>
    </row>
    <row r="92" spans="1:12" ht="90.75" customHeight="1">
      <c r="A92" s="1607" t="s">
        <v>116</v>
      </c>
      <c r="B92" s="1607"/>
      <c r="C92" s="1607"/>
      <c r="D92" s="1607"/>
      <c r="E92" s="8"/>
      <c r="F92" s="8"/>
      <c r="G92" s="8"/>
      <c r="H92" s="8"/>
    </row>
    <row r="93" spans="1:12" ht="15" customHeight="1">
      <c r="A93" s="8"/>
      <c r="B93" s="8"/>
      <c r="C93" s="8"/>
      <c r="D93" s="8"/>
      <c r="E93" s="8"/>
      <c r="F93" s="8"/>
      <c r="G93" s="8"/>
      <c r="H93" s="8"/>
    </row>
    <row r="94" spans="1:12" ht="24.95" customHeight="1" thickBot="1">
      <c r="A94" s="38" t="s">
        <v>102</v>
      </c>
      <c r="B94" s="8"/>
      <c r="C94" s="8"/>
      <c r="D94" s="8"/>
      <c r="E94" s="8"/>
      <c r="F94" s="8"/>
      <c r="G94" s="8"/>
      <c r="H94" s="8"/>
    </row>
    <row r="95" spans="1:12" ht="23.25" customHeight="1">
      <c r="A95" s="1647" t="s">
        <v>96</v>
      </c>
      <c r="B95" s="1648"/>
      <c r="C95" s="1648"/>
      <c r="D95" s="1648"/>
      <c r="E95" s="1648"/>
      <c r="F95" s="1649"/>
      <c r="G95" s="1647" t="s">
        <v>118</v>
      </c>
      <c r="H95" s="1648"/>
      <c r="I95" s="1648"/>
      <c r="J95" s="1648"/>
      <c r="K95" s="1648"/>
      <c r="L95" s="1649"/>
    </row>
    <row r="96" spans="1:12" ht="20.25" customHeight="1">
      <c r="A96" s="10"/>
      <c r="B96" s="1617" t="s">
        <v>97</v>
      </c>
      <c r="C96" s="1646"/>
      <c r="D96" s="1646"/>
      <c r="E96" s="1646"/>
      <c r="F96" s="1652" t="s">
        <v>18</v>
      </c>
      <c r="G96" s="10"/>
      <c r="H96" s="1617" t="s">
        <v>97</v>
      </c>
      <c r="I96" s="1646"/>
      <c r="J96" s="1646"/>
      <c r="K96" s="1646"/>
      <c r="L96" s="1652" t="s">
        <v>18</v>
      </c>
    </row>
    <row r="97" spans="1:12" s="61" customFormat="1" ht="19.5" customHeight="1">
      <c r="A97" s="10"/>
      <c r="B97" s="11" t="s">
        <v>19</v>
      </c>
      <c r="C97" s="60" t="s">
        <v>20</v>
      </c>
      <c r="D97" s="60" t="s">
        <v>21</v>
      </c>
      <c r="E97" s="60" t="s">
        <v>49</v>
      </c>
      <c r="F97" s="1652"/>
      <c r="G97" s="10"/>
      <c r="H97" s="11" t="s">
        <v>19</v>
      </c>
      <c r="I97" s="60" t="s">
        <v>20</v>
      </c>
      <c r="J97" s="60" t="s">
        <v>21</v>
      </c>
      <c r="K97" s="60" t="s">
        <v>49</v>
      </c>
      <c r="L97" s="1652"/>
    </row>
    <row r="98" spans="1:12" ht="22.5" customHeight="1">
      <c r="A98" s="10" t="s">
        <v>22</v>
      </c>
      <c r="B98" s="13"/>
      <c r="C98" s="50"/>
      <c r="D98" s="50"/>
      <c r="E98" s="50"/>
      <c r="F98" s="52"/>
      <c r="G98" s="10" t="s">
        <v>22</v>
      </c>
      <c r="H98" s="13"/>
      <c r="I98" s="50"/>
      <c r="J98" s="50"/>
      <c r="K98" s="50"/>
      <c r="L98" s="52"/>
    </row>
    <row r="99" spans="1:12" ht="29.25" customHeight="1">
      <c r="A99" s="10" t="s">
        <v>61</v>
      </c>
      <c r="B99" s="13"/>
      <c r="C99" s="50"/>
      <c r="D99" s="50"/>
      <c r="E99" s="50"/>
      <c r="F99" s="52"/>
      <c r="G99" s="10" t="s">
        <v>61</v>
      </c>
      <c r="H99" s="13"/>
      <c r="I99" s="50"/>
      <c r="J99" s="50"/>
      <c r="K99" s="50"/>
      <c r="L99" s="52"/>
    </row>
    <row r="100" spans="1:12" ht="29.25" customHeight="1">
      <c r="A100" s="10" t="s">
        <v>23</v>
      </c>
      <c r="B100" s="13"/>
      <c r="C100" s="50"/>
      <c r="D100" s="50"/>
      <c r="E100" s="50"/>
      <c r="F100" s="52"/>
      <c r="G100" s="10" t="s">
        <v>23</v>
      </c>
      <c r="H100" s="13"/>
      <c r="I100" s="50"/>
      <c r="J100" s="50"/>
      <c r="K100" s="50"/>
      <c r="L100" s="52"/>
    </row>
    <row r="101" spans="1:12" ht="33.75" customHeight="1" thickBot="1">
      <c r="A101" s="18" t="s">
        <v>65</v>
      </c>
      <c r="B101" s="19"/>
      <c r="C101" s="62"/>
      <c r="D101" s="62"/>
      <c r="E101" s="62"/>
      <c r="F101" s="63"/>
      <c r="G101" s="18" t="s">
        <v>65</v>
      </c>
      <c r="H101" s="19"/>
      <c r="I101" s="62"/>
      <c r="J101" s="62"/>
      <c r="K101" s="62"/>
      <c r="L101" s="63"/>
    </row>
    <row r="102" spans="1:12" ht="29.25" customHeight="1">
      <c r="A102" s="1627" t="s">
        <v>113</v>
      </c>
      <c r="B102" s="1628"/>
      <c r="C102" s="1628"/>
      <c r="D102" s="1628"/>
      <c r="E102" s="1628"/>
      <c r="F102" s="1629"/>
      <c r="G102" s="1627" t="s">
        <v>113</v>
      </c>
      <c r="H102" s="1628"/>
      <c r="I102" s="1628"/>
      <c r="J102" s="1628"/>
      <c r="K102" s="1628"/>
      <c r="L102" s="1629"/>
    </row>
    <row r="103" spans="1:12" ht="29.25" customHeight="1">
      <c r="A103" s="10" t="s">
        <v>53</v>
      </c>
      <c r="B103" s="13"/>
      <c r="C103" s="50"/>
      <c r="D103" s="50"/>
      <c r="E103" s="50"/>
      <c r="F103" s="52"/>
      <c r="G103" s="10" t="s">
        <v>53</v>
      </c>
      <c r="H103" s="13"/>
      <c r="I103" s="50"/>
      <c r="J103" s="50"/>
      <c r="K103" s="50"/>
      <c r="L103" s="52"/>
    </row>
    <row r="104" spans="1:12" ht="29.25" customHeight="1">
      <c r="A104" s="10" t="s">
        <v>54</v>
      </c>
      <c r="B104" s="13"/>
      <c r="C104" s="50"/>
      <c r="D104" s="50"/>
      <c r="E104" s="50"/>
      <c r="F104" s="52"/>
      <c r="G104" s="10" t="s">
        <v>54</v>
      </c>
      <c r="H104" s="13"/>
      <c r="I104" s="50"/>
      <c r="J104" s="50"/>
      <c r="K104" s="50"/>
      <c r="L104" s="52"/>
    </row>
    <row r="105" spans="1:12" ht="29.25" customHeight="1">
      <c r="A105" s="10" t="s">
        <v>55</v>
      </c>
      <c r="B105" s="13"/>
      <c r="C105" s="50"/>
      <c r="D105" s="50"/>
      <c r="E105" s="50"/>
      <c r="F105" s="52"/>
      <c r="G105" s="10" t="s">
        <v>55</v>
      </c>
      <c r="H105" s="13"/>
      <c r="I105" s="50"/>
      <c r="J105" s="50"/>
      <c r="K105" s="50"/>
      <c r="L105" s="52"/>
    </row>
    <row r="106" spans="1:12" ht="29.25" customHeight="1">
      <c r="A106" s="10" t="s">
        <v>68</v>
      </c>
      <c r="B106" s="13"/>
      <c r="C106" s="50"/>
      <c r="D106" s="50"/>
      <c r="E106" s="50"/>
      <c r="F106" s="52"/>
      <c r="G106" s="10" t="s">
        <v>68</v>
      </c>
      <c r="H106" s="13"/>
      <c r="I106" s="50"/>
      <c r="J106" s="50"/>
      <c r="K106" s="50"/>
      <c r="L106" s="52"/>
    </row>
    <row r="107" spans="1:12" ht="45" customHeight="1">
      <c r="A107" s="10" t="s">
        <v>56</v>
      </c>
      <c r="B107" s="13"/>
      <c r="C107" s="50"/>
      <c r="D107" s="50"/>
      <c r="E107" s="50"/>
      <c r="F107" s="52"/>
      <c r="G107" s="10" t="s">
        <v>56</v>
      </c>
      <c r="H107" s="13"/>
      <c r="I107" s="50"/>
      <c r="J107" s="50"/>
      <c r="K107" s="50"/>
      <c r="L107" s="52"/>
    </row>
    <row r="108" spans="1:12" ht="42.6" customHeight="1">
      <c r="A108" s="10" t="s">
        <v>69</v>
      </c>
      <c r="B108" s="13"/>
      <c r="C108" s="50"/>
      <c r="D108" s="50"/>
      <c r="E108" s="50"/>
      <c r="F108" s="52"/>
      <c r="G108" s="10" t="s">
        <v>69</v>
      </c>
      <c r="H108" s="13"/>
      <c r="I108" s="50"/>
      <c r="J108" s="50"/>
      <c r="K108" s="50"/>
      <c r="L108" s="52"/>
    </row>
    <row r="109" spans="1:12" ht="27" customHeight="1" thickBot="1">
      <c r="A109" s="18" t="s">
        <v>48</v>
      </c>
      <c r="B109" s="19"/>
      <c r="C109" s="62"/>
      <c r="D109" s="62"/>
      <c r="E109" s="62"/>
      <c r="F109" s="63"/>
      <c r="G109" s="18" t="s">
        <v>48</v>
      </c>
      <c r="H109" s="19"/>
      <c r="I109" s="62"/>
      <c r="J109" s="62"/>
      <c r="K109" s="62"/>
      <c r="L109" s="63"/>
    </row>
    <row r="110" spans="1:12" ht="69" customHeight="1" thickBot="1">
      <c r="A110" s="1624" t="s">
        <v>70</v>
      </c>
      <c r="B110" s="1625"/>
      <c r="C110" s="1625"/>
      <c r="D110" s="1625"/>
      <c r="E110" s="1625"/>
      <c r="F110" s="1626"/>
      <c r="G110" s="1624" t="s">
        <v>70</v>
      </c>
      <c r="H110" s="1625"/>
      <c r="I110" s="1625"/>
      <c r="J110" s="1625"/>
      <c r="K110" s="1625"/>
      <c r="L110" s="1626"/>
    </row>
    <row r="111" spans="1:12" ht="26.1" customHeight="1">
      <c r="A111" s="8"/>
      <c r="B111" s="8"/>
      <c r="C111" s="8"/>
      <c r="D111" s="8"/>
      <c r="E111" s="8"/>
      <c r="F111" s="8"/>
      <c r="G111" s="8"/>
      <c r="H111" s="8"/>
      <c r="I111" s="8"/>
      <c r="J111" s="8"/>
      <c r="K111" s="8"/>
      <c r="L111" s="8"/>
    </row>
    <row r="112" spans="1:12" ht="24.95" customHeight="1" thickBot="1">
      <c r="A112" s="6" t="s">
        <v>103</v>
      </c>
      <c r="B112" s="7"/>
      <c r="C112" s="7"/>
      <c r="D112" s="7"/>
      <c r="E112" s="8"/>
      <c r="F112" s="8"/>
      <c r="G112" s="8"/>
      <c r="H112" s="9"/>
    </row>
    <row r="113" spans="1:8" ht="24.75" customHeight="1">
      <c r="A113" s="1614" t="s">
        <v>90</v>
      </c>
      <c r="B113" s="1615"/>
      <c r="C113" s="1615"/>
      <c r="D113" s="1616"/>
      <c r="E113" s="1614" t="s">
        <v>119</v>
      </c>
      <c r="F113" s="1615"/>
      <c r="G113" s="1615"/>
      <c r="H113" s="1616"/>
    </row>
    <row r="114" spans="1:8" ht="46.5" customHeight="1">
      <c r="A114" s="10"/>
      <c r="B114" s="11" t="s">
        <v>24</v>
      </c>
      <c r="C114" s="11" t="s">
        <v>25</v>
      </c>
      <c r="D114" s="12" t="s">
        <v>26</v>
      </c>
      <c r="E114" s="10"/>
      <c r="F114" s="11" t="s">
        <v>24</v>
      </c>
      <c r="G114" s="11" t="s">
        <v>25</v>
      </c>
      <c r="H114" s="12" t="s">
        <v>26</v>
      </c>
    </row>
    <row r="115" spans="1:8" ht="35.25" customHeight="1">
      <c r="A115" s="10" t="s">
        <v>27</v>
      </c>
      <c r="B115" s="970"/>
      <c r="C115" s="970"/>
      <c r="D115" s="778"/>
      <c r="E115" s="10" t="s">
        <v>27</v>
      </c>
      <c r="F115" s="845">
        <v>3</v>
      </c>
      <c r="G115" s="845">
        <v>3</v>
      </c>
      <c r="H115" s="756" t="s">
        <v>153</v>
      </c>
    </row>
    <row r="116" spans="1:8" ht="35.25" customHeight="1">
      <c r="A116" s="10" t="s">
        <v>28</v>
      </c>
      <c r="B116" s="845">
        <v>2</v>
      </c>
      <c r="C116" s="845">
        <v>45</v>
      </c>
      <c r="D116" s="756" t="s">
        <v>158</v>
      </c>
      <c r="E116" s="10" t="s">
        <v>28</v>
      </c>
      <c r="F116" s="970"/>
      <c r="G116" s="970"/>
      <c r="H116" s="778"/>
    </row>
    <row r="117" spans="1:8" ht="45" customHeight="1" thickBot="1">
      <c r="A117" s="16" t="s">
        <v>29</v>
      </c>
      <c r="B117" s="845">
        <v>1</v>
      </c>
      <c r="C117" s="845">
        <v>1</v>
      </c>
      <c r="D117" s="756" t="s">
        <v>159</v>
      </c>
      <c r="E117" s="16" t="s">
        <v>29</v>
      </c>
      <c r="F117" s="975"/>
      <c r="G117" s="975"/>
      <c r="H117" s="977"/>
    </row>
    <row r="118" spans="1:8" ht="18.75" customHeight="1">
      <c r="A118" s="1604" t="s">
        <v>113</v>
      </c>
      <c r="B118" s="1606"/>
      <c r="C118" s="1606"/>
      <c r="D118" s="1619"/>
      <c r="E118" s="1604" t="s">
        <v>113</v>
      </c>
      <c r="F118" s="1606"/>
      <c r="G118" s="1606"/>
      <c r="H118" s="1619"/>
    </row>
    <row r="119" spans="1:8" ht="33" customHeight="1">
      <c r="A119" s="10" t="s">
        <v>53</v>
      </c>
      <c r="B119" s="13"/>
      <c r="C119" s="13"/>
      <c r="D119" s="4"/>
      <c r="E119" s="10" t="s">
        <v>53</v>
      </c>
      <c r="F119" s="845">
        <v>1</v>
      </c>
      <c r="G119" s="845">
        <v>1</v>
      </c>
      <c r="H119" s="985" t="s">
        <v>153</v>
      </c>
    </row>
    <row r="120" spans="1:8" ht="33" customHeight="1">
      <c r="A120" s="10" t="s">
        <v>54</v>
      </c>
      <c r="B120" s="13"/>
      <c r="C120" s="13"/>
      <c r="D120" s="4"/>
      <c r="E120" s="10" t="s">
        <v>54</v>
      </c>
      <c r="F120" s="845">
        <v>2</v>
      </c>
      <c r="G120" s="845">
        <v>2</v>
      </c>
      <c r="H120" s="985" t="s">
        <v>153</v>
      </c>
    </row>
    <row r="121" spans="1:8" ht="61.5" customHeight="1">
      <c r="A121" s="10" t="s">
        <v>161</v>
      </c>
      <c r="B121" s="845">
        <v>3</v>
      </c>
      <c r="C121" s="845">
        <v>46</v>
      </c>
      <c r="D121" s="985" t="s">
        <v>160</v>
      </c>
      <c r="E121" s="10" t="s">
        <v>55</v>
      </c>
      <c r="F121" s="13"/>
      <c r="G121" s="13"/>
      <c r="H121" s="1"/>
    </row>
    <row r="122" spans="1:8" ht="61.5" customHeight="1">
      <c r="A122" s="10" t="s">
        <v>68</v>
      </c>
      <c r="B122" s="13"/>
      <c r="C122" s="13"/>
      <c r="D122" s="4"/>
      <c r="E122" s="10" t="s">
        <v>68</v>
      </c>
      <c r="F122" s="13"/>
      <c r="G122" s="13"/>
      <c r="H122" s="1"/>
    </row>
    <row r="123" spans="1:8" ht="38.25">
      <c r="A123" s="10" t="s">
        <v>56</v>
      </c>
      <c r="B123" s="13"/>
      <c r="C123" s="13"/>
      <c r="D123" s="4"/>
      <c r="E123" s="10" t="s">
        <v>56</v>
      </c>
      <c r="F123" s="13"/>
      <c r="G123" s="13"/>
      <c r="H123" s="1"/>
    </row>
    <row r="124" spans="1:8" ht="44.1" customHeight="1">
      <c r="A124" s="10" t="s">
        <v>69</v>
      </c>
      <c r="B124" s="13"/>
      <c r="C124" s="13"/>
      <c r="D124" s="4"/>
      <c r="E124" s="10" t="s">
        <v>69</v>
      </c>
      <c r="F124" s="13"/>
      <c r="G124" s="13"/>
      <c r="H124" s="1"/>
    </row>
    <row r="125" spans="1:8" ht="13.5" thickBot="1">
      <c r="A125" s="18" t="s">
        <v>48</v>
      </c>
      <c r="B125" s="19"/>
      <c r="C125" s="19"/>
      <c r="D125" s="5"/>
      <c r="E125" s="18" t="s">
        <v>48</v>
      </c>
      <c r="F125" s="19"/>
      <c r="G125" s="19"/>
      <c r="H125" s="3"/>
    </row>
    <row r="126" spans="1:8" ht="69" customHeight="1" thickBot="1">
      <c r="A126" s="1624" t="s">
        <v>545</v>
      </c>
      <c r="B126" s="1625"/>
      <c r="C126" s="1625"/>
      <c r="D126" s="1626"/>
      <c r="E126" s="1608" t="s">
        <v>546</v>
      </c>
      <c r="F126" s="1609"/>
      <c r="G126" s="1609"/>
      <c r="H126" s="1610"/>
    </row>
    <row r="127" spans="1:8" ht="27.6" customHeight="1">
      <c r="A127" s="8"/>
      <c r="B127" s="8"/>
      <c r="C127" s="8"/>
      <c r="D127" s="8"/>
      <c r="E127" s="8"/>
      <c r="F127" s="8"/>
      <c r="G127" s="8"/>
      <c r="H127" s="8"/>
    </row>
    <row r="128" spans="1:8" ht="24.95" customHeight="1" thickBot="1">
      <c r="A128" s="38" t="s">
        <v>104</v>
      </c>
      <c r="B128" s="8"/>
      <c r="C128" s="8"/>
      <c r="D128" s="8"/>
      <c r="E128" s="8"/>
      <c r="F128" s="8"/>
      <c r="G128" s="8"/>
      <c r="H128" s="9"/>
    </row>
    <row r="129" spans="1:19" ht="24.75" customHeight="1" thickBot="1">
      <c r="A129" s="1611" t="s">
        <v>91</v>
      </c>
      <c r="B129" s="1612"/>
      <c r="C129" s="1612"/>
      <c r="D129" s="1612"/>
      <c r="E129" s="1613"/>
      <c r="F129" s="1611" t="s">
        <v>120</v>
      </c>
      <c r="G129" s="1612"/>
      <c r="H129" s="1612"/>
      <c r="I129" s="1612"/>
      <c r="J129" s="1613"/>
    </row>
    <row r="130" spans="1:19" s="67" customFormat="1" ht="42" customHeight="1">
      <c r="A130" s="64"/>
      <c r="B130" s="65" t="s">
        <v>30</v>
      </c>
      <c r="C130" s="65" t="s">
        <v>62</v>
      </c>
      <c r="D130" s="65" t="s">
        <v>63</v>
      </c>
      <c r="E130" s="66" t="s">
        <v>64</v>
      </c>
      <c r="F130" s="64"/>
      <c r="G130" s="65" t="s">
        <v>30</v>
      </c>
      <c r="H130" s="65" t="s">
        <v>62</v>
      </c>
      <c r="I130" s="65" t="s">
        <v>63</v>
      </c>
      <c r="J130" s="66" t="s">
        <v>64</v>
      </c>
    </row>
    <row r="131" spans="1:19" ht="68.45" customHeight="1" thickBot="1">
      <c r="A131" s="18" t="s">
        <v>121</v>
      </c>
      <c r="B131" s="986">
        <v>5376</v>
      </c>
      <c r="C131" s="986">
        <v>1496</v>
      </c>
      <c r="D131" s="1562">
        <v>1.3310185185185185E-3</v>
      </c>
      <c r="E131" s="987">
        <v>-3.6499999999999998E-2</v>
      </c>
      <c r="F131" s="18" t="s">
        <v>124</v>
      </c>
      <c r="G131" s="989">
        <v>12267</v>
      </c>
      <c r="H131" s="990">
        <v>8142</v>
      </c>
      <c r="I131" s="1342">
        <v>7.175925925925927E-4</v>
      </c>
      <c r="J131" s="988" t="s">
        <v>154</v>
      </c>
    </row>
    <row r="132" spans="1:19" ht="28.5" customHeight="1">
      <c r="A132" s="1620" t="s">
        <v>122</v>
      </c>
      <c r="B132" s="1620"/>
      <c r="C132" s="1620"/>
      <c r="D132" s="1620"/>
      <c r="E132" s="1620"/>
      <c r="F132" s="9"/>
      <c r="G132" s="9"/>
      <c r="H132" s="9"/>
    </row>
    <row r="133" spans="1:19" ht="15" customHeight="1">
      <c r="A133" s="8"/>
      <c r="B133" s="8"/>
      <c r="C133" s="8"/>
      <c r="D133" s="8"/>
      <c r="E133" s="8"/>
      <c r="F133" s="9"/>
      <c r="G133" s="9"/>
      <c r="H133" s="9"/>
    </row>
    <row r="134" spans="1:19" ht="24.95" customHeight="1" thickBot="1">
      <c r="A134" s="38" t="s">
        <v>123</v>
      </c>
      <c r="B134" s="8"/>
      <c r="C134" s="8"/>
      <c r="D134" s="8"/>
      <c r="E134" s="8"/>
      <c r="F134" s="9"/>
      <c r="G134" s="9"/>
      <c r="H134" s="9"/>
    </row>
    <row r="135" spans="1:19" ht="43.35" customHeight="1" thickBot="1">
      <c r="A135" s="1621" t="s">
        <v>87</v>
      </c>
      <c r="B135" s="1622"/>
      <c r="C135" s="1622"/>
      <c r="D135" s="1622"/>
      <c r="E135" s="1622"/>
      <c r="F135" s="1622"/>
      <c r="G135" s="1622"/>
      <c r="H135" s="1622"/>
      <c r="I135" s="1623"/>
      <c r="J135" s="1621" t="s">
        <v>125</v>
      </c>
      <c r="K135" s="1622"/>
      <c r="L135" s="1622"/>
      <c r="M135" s="1622"/>
      <c r="N135" s="1622"/>
      <c r="O135" s="1622"/>
      <c r="P135" s="1622"/>
      <c r="Q135" s="1622"/>
      <c r="R135" s="1623"/>
    </row>
    <row r="136" spans="1:19" s="67" customFormat="1" ht="89.25">
      <c r="A136" s="68"/>
      <c r="B136" s="69" t="s">
        <v>79</v>
      </c>
      <c r="C136" s="69" t="s">
        <v>80</v>
      </c>
      <c r="D136" s="69" t="s">
        <v>81</v>
      </c>
      <c r="E136" s="69" t="s">
        <v>82</v>
      </c>
      <c r="F136" s="65" t="s">
        <v>83</v>
      </c>
      <c r="G136" s="65" t="s">
        <v>84</v>
      </c>
      <c r="H136" s="65" t="s">
        <v>85</v>
      </c>
      <c r="I136" s="70" t="s">
        <v>86</v>
      </c>
      <c r="J136" s="64"/>
      <c r="K136" s="65" t="s">
        <v>79</v>
      </c>
      <c r="L136" s="65" t="s">
        <v>80</v>
      </c>
      <c r="M136" s="65" t="s">
        <v>81</v>
      </c>
      <c r="N136" s="65" t="s">
        <v>82</v>
      </c>
      <c r="O136" s="65" t="s">
        <v>83</v>
      </c>
      <c r="P136" s="65" t="s">
        <v>84</v>
      </c>
      <c r="Q136" s="65" t="s">
        <v>85</v>
      </c>
      <c r="R136" s="66" t="s">
        <v>86</v>
      </c>
    </row>
    <row r="137" spans="1:19" s="61" customFormat="1" ht="89.25" customHeight="1" thickBot="1">
      <c r="A137" s="71" t="s">
        <v>126</v>
      </c>
      <c r="B137" s="72"/>
      <c r="C137" s="72"/>
      <c r="D137" s="72"/>
      <c r="E137" s="72"/>
      <c r="F137" s="73"/>
      <c r="G137" s="73"/>
      <c r="H137" s="73"/>
      <c r="I137" s="74"/>
      <c r="J137" s="71" t="s">
        <v>128</v>
      </c>
      <c r="K137" s="72"/>
      <c r="L137" s="72"/>
      <c r="M137" s="72"/>
      <c r="N137" s="72"/>
      <c r="O137" s="73"/>
      <c r="P137" s="73"/>
      <c r="Q137" s="73"/>
      <c r="R137" s="75"/>
    </row>
    <row r="138" spans="1:19" ht="57" customHeight="1">
      <c r="A138" s="1650" t="s">
        <v>127</v>
      </c>
      <c r="B138" s="1650"/>
      <c r="C138" s="1650"/>
      <c r="D138" s="1650"/>
      <c r="E138" s="1650"/>
      <c r="F138" s="1650"/>
      <c r="G138" s="1650"/>
      <c r="H138" s="1650"/>
      <c r="I138" s="1650"/>
    </row>
    <row r="139" spans="1:19" ht="16.5" customHeight="1">
      <c r="G139" s="9"/>
      <c r="H139" s="9"/>
    </row>
    <row r="140" spans="1:19" ht="24.95" customHeight="1" thickBot="1">
      <c r="A140" s="38" t="s">
        <v>129</v>
      </c>
      <c r="G140" s="9"/>
      <c r="H140" s="9"/>
    </row>
    <row r="141" spans="1:19" ht="33.75" customHeight="1" thickBot="1">
      <c r="A141" s="1621" t="s">
        <v>139</v>
      </c>
      <c r="B141" s="1622"/>
      <c r="C141" s="1622"/>
      <c r="D141" s="1622"/>
      <c r="E141" s="1622"/>
      <c r="F141" s="1622"/>
      <c r="G141" s="1622"/>
      <c r="H141" s="1622"/>
      <c r="I141" s="1623"/>
      <c r="J141" s="1651"/>
      <c r="K141" s="1651"/>
      <c r="L141" s="1651"/>
      <c r="M141" s="1651"/>
      <c r="N141" s="1651"/>
      <c r="O141" s="1651"/>
      <c r="P141" s="1651"/>
      <c r="Q141" s="1651"/>
      <c r="R141" s="1651"/>
      <c r="S141" s="24"/>
    </row>
    <row r="142" spans="1:19" ht="102.6" customHeight="1">
      <c r="A142" s="76"/>
      <c r="B142" s="77" t="s">
        <v>140</v>
      </c>
      <c r="C142" s="77" t="s">
        <v>150</v>
      </c>
      <c r="D142" s="77" t="s">
        <v>151</v>
      </c>
      <c r="E142" s="77" t="s">
        <v>141</v>
      </c>
      <c r="F142" s="77" t="s">
        <v>142</v>
      </c>
      <c r="G142" s="77" t="s">
        <v>143</v>
      </c>
      <c r="H142" s="77" t="s">
        <v>144</v>
      </c>
      <c r="I142" s="78" t="s">
        <v>152</v>
      </c>
      <c r="J142" s="79"/>
      <c r="K142" s="79"/>
      <c r="L142" s="79"/>
      <c r="M142" s="79"/>
      <c r="N142" s="79"/>
      <c r="O142" s="79"/>
      <c r="P142" s="79"/>
      <c r="Q142" s="79"/>
      <c r="R142" s="79"/>
    </row>
    <row r="143" spans="1:19" s="61" customFormat="1" ht="118.5" customHeight="1" thickBot="1">
      <c r="A143" s="18" t="s">
        <v>130</v>
      </c>
      <c r="B143" s="80"/>
      <c r="C143" s="80"/>
      <c r="D143" s="80"/>
      <c r="E143" s="80"/>
      <c r="F143" s="73"/>
      <c r="G143" s="73"/>
      <c r="H143" s="80"/>
      <c r="I143" s="81"/>
      <c r="J143" s="82"/>
      <c r="K143" s="83"/>
      <c r="L143" s="83"/>
      <c r="M143" s="83"/>
      <c r="N143" s="83"/>
      <c r="O143" s="84"/>
      <c r="P143" s="84"/>
      <c r="Q143" s="83"/>
      <c r="R143" s="83"/>
    </row>
    <row r="144" spans="1:19" ht="110.45" customHeight="1">
      <c r="A144" s="1664" t="s">
        <v>145</v>
      </c>
      <c r="B144" s="1665"/>
      <c r="C144" s="1665"/>
      <c r="D144" s="1665"/>
      <c r="E144" s="1665"/>
      <c r="F144" s="1665"/>
      <c r="G144" s="1665"/>
      <c r="H144" s="9"/>
    </row>
    <row r="145" spans="1:8" ht="16.5" customHeight="1">
      <c r="G145" s="9"/>
      <c r="H145" s="9"/>
    </row>
    <row r="146" spans="1:8" ht="24.95" customHeight="1" thickBot="1">
      <c r="A146" s="38" t="s">
        <v>131</v>
      </c>
      <c r="B146" s="7"/>
      <c r="C146" s="7"/>
      <c r="D146" s="8"/>
      <c r="E146" s="9"/>
      <c r="F146" s="9"/>
      <c r="G146" s="9"/>
      <c r="H146" s="9"/>
    </row>
    <row r="147" spans="1:8" ht="16.5" customHeight="1">
      <c r="A147" s="1614" t="s">
        <v>132</v>
      </c>
      <c r="B147" s="1615"/>
      <c r="C147" s="1615"/>
      <c r="D147" s="1616"/>
    </row>
    <row r="148" spans="1:8" ht="51" customHeight="1">
      <c r="A148" s="85" t="s">
        <v>35</v>
      </c>
      <c r="B148" s="11" t="s">
        <v>36</v>
      </c>
      <c r="C148" s="1617" t="s">
        <v>37</v>
      </c>
      <c r="D148" s="1618"/>
    </row>
    <row r="149" spans="1:8" ht="21" customHeight="1">
      <c r="A149" s="85"/>
      <c r="B149" s="11"/>
      <c r="C149" s="86" t="s">
        <v>38</v>
      </c>
      <c r="D149" s="87" t="s">
        <v>39</v>
      </c>
    </row>
    <row r="150" spans="1:8" ht="21" customHeight="1">
      <c r="A150" s="10" t="s">
        <v>40</v>
      </c>
      <c r="B150" s="970"/>
      <c r="C150" s="974"/>
      <c r="D150" s="778"/>
    </row>
    <row r="151" spans="1:8" ht="21" customHeight="1">
      <c r="A151" s="10" t="s">
        <v>41</v>
      </c>
      <c r="B151" s="970"/>
      <c r="C151" s="974"/>
      <c r="D151" s="778"/>
    </row>
    <row r="152" spans="1:8" ht="21" customHeight="1">
      <c r="A152" s="10" t="s">
        <v>42</v>
      </c>
      <c r="B152" s="970"/>
      <c r="C152" s="974"/>
      <c r="D152" s="778"/>
    </row>
    <row r="153" spans="1:8" ht="21" customHeight="1" thickBot="1">
      <c r="A153" s="16" t="s">
        <v>43</v>
      </c>
      <c r="B153" s="850">
        <v>107</v>
      </c>
      <c r="C153" s="991">
        <v>7</v>
      </c>
      <c r="D153" s="717">
        <v>22</v>
      </c>
    </row>
    <row r="154" spans="1:8" ht="27.6" customHeight="1">
      <c r="A154" s="1627" t="s">
        <v>133</v>
      </c>
      <c r="B154" s="1628"/>
      <c r="C154" s="1628"/>
      <c r="D154" s="1629"/>
    </row>
    <row r="155" spans="1:8" ht="32.1" customHeight="1">
      <c r="A155" s="10" t="s">
        <v>53</v>
      </c>
      <c r="B155" s="845">
        <v>29</v>
      </c>
      <c r="C155" s="845"/>
      <c r="D155" s="715">
        <v>7</v>
      </c>
    </row>
    <row r="156" spans="1:8" ht="32.1" customHeight="1">
      <c r="A156" s="10" t="s">
        <v>54</v>
      </c>
      <c r="B156" s="845">
        <v>65</v>
      </c>
      <c r="C156" s="845">
        <v>7</v>
      </c>
      <c r="D156" s="715">
        <v>15</v>
      </c>
    </row>
    <row r="157" spans="1:8" ht="32.1" customHeight="1">
      <c r="A157" s="10" t="s">
        <v>55</v>
      </c>
      <c r="B157" s="845"/>
      <c r="C157" s="845"/>
      <c r="D157" s="715"/>
    </row>
    <row r="158" spans="1:8" ht="32.1" customHeight="1">
      <c r="A158" s="10" t="s">
        <v>68</v>
      </c>
      <c r="B158" s="845">
        <v>9</v>
      </c>
      <c r="C158" s="845"/>
      <c r="D158" s="715"/>
    </row>
    <row r="159" spans="1:8" ht="48" customHeight="1">
      <c r="A159" s="10" t="s">
        <v>56</v>
      </c>
      <c r="B159" s="845">
        <v>4</v>
      </c>
      <c r="C159" s="845"/>
      <c r="D159" s="715"/>
    </row>
    <row r="160" spans="1:8" ht="48" customHeight="1">
      <c r="A160" s="10" t="s">
        <v>69</v>
      </c>
      <c r="B160" s="970"/>
      <c r="C160" s="970"/>
      <c r="D160" s="778"/>
    </row>
    <row r="161" spans="1:8" ht="16.5" customHeight="1" thickBot="1">
      <c r="A161" s="18" t="s">
        <v>66</v>
      </c>
      <c r="B161" s="972"/>
      <c r="C161" s="972"/>
      <c r="D161" s="796"/>
    </row>
    <row r="162" spans="1:8" ht="16.5" customHeight="1">
      <c r="A162" s="82"/>
      <c r="B162" s="82"/>
      <c r="C162" s="82"/>
      <c r="D162" s="82"/>
    </row>
    <row r="163" spans="1:8" ht="16.5" customHeight="1">
      <c r="A163" s="82"/>
      <c r="B163" s="82"/>
      <c r="C163" s="82"/>
      <c r="D163" s="82"/>
    </row>
    <row r="164" spans="1:8" ht="24.95" customHeight="1" thickBot="1">
      <c r="A164" s="38" t="s">
        <v>134</v>
      </c>
      <c r="B164" s="8"/>
      <c r="C164" s="8"/>
      <c r="D164" s="8"/>
      <c r="E164" s="8"/>
      <c r="F164" s="9"/>
      <c r="G164" s="9"/>
      <c r="H164" s="9"/>
    </row>
    <row r="165" spans="1:8" ht="16.5" customHeight="1">
      <c r="A165" s="1614" t="s">
        <v>93</v>
      </c>
      <c r="B165" s="1615"/>
      <c r="C165" s="1615"/>
      <c r="D165" s="1614" t="s">
        <v>135</v>
      </c>
      <c r="E165" s="1615"/>
      <c r="F165" s="1616"/>
      <c r="G165" s="9"/>
    </row>
    <row r="166" spans="1:8" ht="71.25" customHeight="1">
      <c r="A166" s="88"/>
      <c r="B166" s="11" t="s">
        <v>148</v>
      </c>
      <c r="C166" s="86" t="s">
        <v>149</v>
      </c>
      <c r="D166" s="88"/>
      <c r="E166" s="11" t="s">
        <v>148</v>
      </c>
      <c r="F166" s="12" t="s">
        <v>149</v>
      </c>
    </row>
    <row r="167" spans="1:8" ht="64.5" customHeight="1">
      <c r="A167" s="10" t="s">
        <v>73</v>
      </c>
      <c r="B167" s="845">
        <v>1</v>
      </c>
      <c r="C167" s="736">
        <v>18</v>
      </c>
      <c r="D167" s="10" t="s">
        <v>74</v>
      </c>
      <c r="E167" s="845">
        <v>1</v>
      </c>
      <c r="F167" s="994">
        <v>2850</v>
      </c>
      <c r="G167" s="993" t="s">
        <v>547</v>
      </c>
    </row>
    <row r="168" spans="1:8" ht="75" customHeight="1" thickBot="1">
      <c r="A168" s="16" t="s">
        <v>75</v>
      </c>
      <c r="B168" s="975"/>
      <c r="C168" s="992"/>
      <c r="D168" s="18" t="s">
        <v>76</v>
      </c>
      <c r="E168" s="797">
        <v>6</v>
      </c>
      <c r="F168" s="852">
        <v>9</v>
      </c>
    </row>
    <row r="169" spans="1:8" ht="85.5" customHeight="1" thickBot="1">
      <c r="A169" s="1608" t="s">
        <v>548</v>
      </c>
      <c r="B169" s="1609"/>
      <c r="C169" s="1610"/>
      <c r="D169" s="1608" t="s">
        <v>549</v>
      </c>
      <c r="E169" s="1609"/>
      <c r="F169" s="1610"/>
      <c r="G169" s="9" t="s">
        <v>155</v>
      </c>
    </row>
    <row r="170" spans="1:8" ht="24.95" customHeight="1">
      <c r="A170" s="8"/>
      <c r="B170" s="8"/>
      <c r="C170" s="8"/>
      <c r="D170" s="8"/>
      <c r="E170" s="8"/>
      <c r="F170" s="8"/>
      <c r="G170" s="9"/>
    </row>
    <row r="171" spans="1:8" ht="24.95" customHeight="1">
      <c r="A171" s="8"/>
      <c r="B171" s="8"/>
      <c r="C171" s="8"/>
      <c r="D171" s="8"/>
      <c r="E171" s="8"/>
      <c r="F171" s="8"/>
      <c r="G171" s="9"/>
    </row>
    <row r="172" spans="1:8" ht="24.95" customHeight="1" thickBot="1">
      <c r="A172" s="38" t="s">
        <v>136</v>
      </c>
      <c r="B172" s="82"/>
      <c r="C172" s="82"/>
      <c r="D172" s="82"/>
      <c r="E172" s="9"/>
      <c r="F172" s="9"/>
      <c r="G172" s="9"/>
      <c r="H172" s="9"/>
    </row>
    <row r="173" spans="1:8" ht="16.5" customHeight="1" thickBot="1">
      <c r="A173" s="1636" t="s">
        <v>77</v>
      </c>
      <c r="B173" s="1637"/>
      <c r="C173" s="1638"/>
      <c r="D173" s="1636" t="s">
        <v>137</v>
      </c>
      <c r="E173" s="1637"/>
      <c r="F173" s="1638"/>
      <c r="G173" s="9"/>
      <c r="H173" s="9"/>
    </row>
    <row r="174" spans="1:8" ht="38.25">
      <c r="A174" s="90" t="s">
        <v>44</v>
      </c>
      <c r="B174" s="26" t="s">
        <v>45</v>
      </c>
      <c r="C174" s="27" t="s">
        <v>46</v>
      </c>
      <c r="D174" s="90" t="s">
        <v>44</v>
      </c>
      <c r="E174" s="26" t="s">
        <v>45</v>
      </c>
      <c r="F174" s="27" t="s">
        <v>46</v>
      </c>
      <c r="G174" s="9"/>
      <c r="H174" s="9"/>
    </row>
    <row r="175" spans="1:8" ht="16.5" customHeight="1">
      <c r="A175" s="10" t="s">
        <v>47</v>
      </c>
      <c r="B175" s="13"/>
      <c r="C175" s="1"/>
      <c r="D175" s="10" t="s">
        <v>47</v>
      </c>
      <c r="E175" s="13"/>
      <c r="F175" s="1"/>
      <c r="G175" s="9"/>
      <c r="H175" s="9"/>
    </row>
    <row r="176" spans="1:8" ht="51">
      <c r="A176" s="1630" t="s">
        <v>48</v>
      </c>
      <c r="B176" s="1632"/>
      <c r="C176" s="1634"/>
      <c r="D176" s="10" t="s">
        <v>94</v>
      </c>
      <c r="E176" s="13"/>
      <c r="F176" s="1"/>
      <c r="G176" s="9"/>
      <c r="H176" s="9"/>
    </row>
    <row r="177" spans="1:8" ht="16.5" customHeight="1" thickBot="1">
      <c r="A177" s="1631"/>
      <c r="B177" s="1633"/>
      <c r="C177" s="1635"/>
      <c r="D177" s="91" t="s">
        <v>48</v>
      </c>
      <c r="E177" s="17"/>
      <c r="F177" s="41"/>
      <c r="G177" s="9"/>
      <c r="H177" s="9"/>
    </row>
    <row r="178" spans="1:8" ht="16.5" customHeight="1">
      <c r="A178" s="1604" t="s">
        <v>113</v>
      </c>
      <c r="B178" s="1606"/>
      <c r="C178" s="1605"/>
      <c r="D178" s="1604" t="s">
        <v>113</v>
      </c>
      <c r="E178" s="1606"/>
      <c r="F178" s="1605"/>
      <c r="G178" s="9"/>
      <c r="H178" s="9"/>
    </row>
    <row r="179" spans="1:8" ht="32.25" customHeight="1">
      <c r="A179" s="10" t="s">
        <v>53</v>
      </c>
      <c r="B179" s="14"/>
      <c r="C179" s="15"/>
      <c r="D179" s="10" t="s">
        <v>53</v>
      </c>
      <c r="E179" s="13"/>
      <c r="F179" s="1"/>
      <c r="G179" s="9"/>
      <c r="H179" s="9"/>
    </row>
    <row r="180" spans="1:8" ht="32.25" customHeight="1">
      <c r="A180" s="10" t="s">
        <v>54</v>
      </c>
      <c r="B180" s="13"/>
      <c r="C180" s="1"/>
      <c r="D180" s="10" t="s">
        <v>54</v>
      </c>
      <c r="E180" s="13"/>
      <c r="F180" s="1"/>
      <c r="G180" s="9"/>
      <c r="H180" s="9"/>
    </row>
    <row r="181" spans="1:8" ht="32.25" customHeight="1">
      <c r="A181" s="10" t="s">
        <v>55</v>
      </c>
      <c r="B181" s="92"/>
      <c r="C181" s="93"/>
      <c r="D181" s="10" t="s">
        <v>55</v>
      </c>
      <c r="E181" s="92"/>
      <c r="F181" s="93"/>
      <c r="G181" s="9"/>
      <c r="H181" s="9"/>
    </row>
    <row r="182" spans="1:8" ht="32.25" customHeight="1">
      <c r="A182" s="10" t="s">
        <v>68</v>
      </c>
      <c r="B182" s="92"/>
      <c r="C182" s="93"/>
      <c r="D182" s="10" t="s">
        <v>68</v>
      </c>
      <c r="E182" s="92"/>
      <c r="F182" s="93"/>
      <c r="G182" s="9"/>
      <c r="H182" s="9"/>
    </row>
    <row r="183" spans="1:8" ht="46.5" customHeight="1">
      <c r="A183" s="10" t="s">
        <v>56</v>
      </c>
      <c r="B183" s="92"/>
      <c r="C183" s="93"/>
      <c r="D183" s="10" t="s">
        <v>56</v>
      </c>
      <c r="E183" s="92"/>
      <c r="F183" s="93"/>
      <c r="G183" s="9"/>
      <c r="H183" s="9"/>
    </row>
    <row r="184" spans="1:8" ht="46.5" customHeight="1">
      <c r="A184" s="10" t="s">
        <v>69</v>
      </c>
      <c r="B184" s="94"/>
      <c r="C184" s="95"/>
      <c r="D184" s="10" t="s">
        <v>69</v>
      </c>
      <c r="E184" s="94"/>
      <c r="F184" s="95"/>
    </row>
    <row r="185" spans="1:8" ht="22.5" customHeight="1" thickBot="1">
      <c r="A185" s="16" t="s">
        <v>66</v>
      </c>
      <c r="B185" s="96"/>
      <c r="C185" s="97"/>
      <c r="D185" s="16" t="s">
        <v>66</v>
      </c>
      <c r="E185" s="96"/>
      <c r="F185" s="97"/>
    </row>
    <row r="186" spans="1:8" ht="22.5" customHeight="1">
      <c r="A186" s="1604" t="s">
        <v>109</v>
      </c>
      <c r="B186" s="1606"/>
      <c r="C186" s="1605"/>
      <c r="D186" s="1604" t="s">
        <v>109</v>
      </c>
      <c r="E186" s="1606"/>
      <c r="F186" s="1605"/>
    </row>
    <row r="187" spans="1:8" ht="22.5" customHeight="1">
      <c r="A187" s="10" t="s">
        <v>50</v>
      </c>
      <c r="B187" s="94"/>
      <c r="C187" s="95"/>
      <c r="D187" s="10" t="s">
        <v>50</v>
      </c>
      <c r="E187" s="94"/>
      <c r="F187" s="95"/>
    </row>
    <row r="188" spans="1:8" ht="22.5" customHeight="1">
      <c r="A188" s="10" t="s">
        <v>51</v>
      </c>
      <c r="B188" s="94"/>
      <c r="C188" s="95"/>
      <c r="D188" s="10" t="s">
        <v>51</v>
      </c>
      <c r="E188" s="94"/>
      <c r="F188" s="95"/>
    </row>
    <row r="189" spans="1:8" ht="22.5" customHeight="1" thickBot="1">
      <c r="A189" s="18" t="s">
        <v>52</v>
      </c>
      <c r="B189" s="98"/>
      <c r="C189" s="99"/>
      <c r="D189" s="18" t="s">
        <v>52</v>
      </c>
      <c r="E189" s="98"/>
      <c r="F189" s="99"/>
    </row>
    <row r="190" spans="1:8" ht="55.35" customHeight="1" thickBot="1">
      <c r="A190" s="1624" t="s">
        <v>78</v>
      </c>
      <c r="B190" s="1625"/>
      <c r="C190" s="1626"/>
      <c r="D190" s="1624" t="s">
        <v>78</v>
      </c>
      <c r="E190" s="1625"/>
      <c r="F190" s="1626"/>
    </row>
  </sheetData>
  <mergeCells count="83">
    <mergeCell ref="A1:B1"/>
    <mergeCell ref="A144:G144"/>
    <mergeCell ref="D8:F8"/>
    <mergeCell ref="A55:D55"/>
    <mergeCell ref="A77:D77"/>
    <mergeCell ref="A22:C22"/>
    <mergeCell ref="D18:F18"/>
    <mergeCell ref="D22:F22"/>
    <mergeCell ref="A8:C8"/>
    <mergeCell ref="A18:C18"/>
    <mergeCell ref="A30:C30"/>
    <mergeCell ref="A44:C44"/>
    <mergeCell ref="A33:C33"/>
    <mergeCell ref="A52:C52"/>
    <mergeCell ref="D40:F40"/>
    <mergeCell ref="D44:F44"/>
    <mergeCell ref="F11:F12"/>
    <mergeCell ref="A78:H78"/>
    <mergeCell ref="D11:D12"/>
    <mergeCell ref="E11:E12"/>
    <mergeCell ref="A31:F31"/>
    <mergeCell ref="D33:F33"/>
    <mergeCell ref="D30:F30"/>
    <mergeCell ref="E77:H77"/>
    <mergeCell ref="A67:A68"/>
    <mergeCell ref="B67:B68"/>
    <mergeCell ref="C67:C68"/>
    <mergeCell ref="F69:H69"/>
    <mergeCell ref="D67:D68"/>
    <mergeCell ref="B69:D69"/>
    <mergeCell ref="E55:H55"/>
    <mergeCell ref="G110:L110"/>
    <mergeCell ref="B96:E96"/>
    <mergeCell ref="A95:F95"/>
    <mergeCell ref="A138:I138"/>
    <mergeCell ref="J141:R141"/>
    <mergeCell ref="J135:R135"/>
    <mergeCell ref="A141:I141"/>
    <mergeCell ref="A118:D118"/>
    <mergeCell ref="A129:E129"/>
    <mergeCell ref="A102:F102"/>
    <mergeCell ref="F96:F97"/>
    <mergeCell ref="G95:L95"/>
    <mergeCell ref="H96:K96"/>
    <mergeCell ref="L96:L97"/>
    <mergeCell ref="G102:L102"/>
    <mergeCell ref="A81:B81"/>
    <mergeCell ref="A38:A39"/>
    <mergeCell ref="B38:B39"/>
    <mergeCell ref="C38:C39"/>
    <mergeCell ref="D52:F52"/>
    <mergeCell ref="A40:C40"/>
    <mergeCell ref="C81:D81"/>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C84:D84"/>
    <mergeCell ref="A186:C186"/>
    <mergeCell ref="D186:F186"/>
    <mergeCell ref="A84:B84"/>
    <mergeCell ref="A92:D92"/>
    <mergeCell ref="E126:H126"/>
    <mergeCell ref="F129:J129"/>
    <mergeCell ref="A147:D147"/>
    <mergeCell ref="C148:D148"/>
    <mergeCell ref="E118:H118"/>
    <mergeCell ref="A132:E132"/>
    <mergeCell ref="A135:I135"/>
    <mergeCell ref="A126:D126"/>
    <mergeCell ref="E113:H113"/>
    <mergeCell ref="A113:D113"/>
    <mergeCell ref="A110:F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topLeftCell="A117" zoomScale="70" zoomScaleNormal="70" zoomScalePageLayoutView="70" workbookViewId="0">
      <selection activeCell="I21" sqref="I21"/>
    </sheetView>
  </sheetViews>
  <sheetFormatPr defaultColWidth="8.85546875" defaultRowHeight="12.75"/>
  <cols>
    <col min="1" max="7" width="26.140625" style="391" customWidth="1"/>
    <col min="8" max="8" width="26" style="391" customWidth="1"/>
    <col min="9" max="9" width="25.85546875" style="391" customWidth="1"/>
    <col min="10" max="10" width="22" style="391" customWidth="1"/>
    <col min="11" max="11" width="20.42578125" style="391" customWidth="1"/>
    <col min="12" max="12" width="25.7109375" style="391" bestFit="1" customWidth="1"/>
    <col min="13" max="13" width="19.7109375" style="391" customWidth="1"/>
    <col min="14" max="14" width="16.85546875" style="391" customWidth="1"/>
    <col min="15" max="15" width="17.42578125" style="391" customWidth="1"/>
    <col min="16" max="16" width="19.85546875" style="391" customWidth="1"/>
    <col min="17" max="17" width="17" style="391" customWidth="1"/>
    <col min="18" max="18" width="24.28515625" style="391" customWidth="1"/>
    <col min="19" max="20" width="18.140625" style="391" customWidth="1"/>
    <col min="21" max="16384" width="8.85546875" style="391"/>
  </cols>
  <sheetData>
    <row r="1" spans="1:8" ht="18.75">
      <c r="A1" s="1758" t="s">
        <v>302</v>
      </c>
      <c r="B1" s="1758"/>
    </row>
    <row r="2" spans="1:8" ht="18.75">
      <c r="A2" s="247"/>
      <c r="B2" s="247"/>
    </row>
    <row r="3" spans="1:8" ht="15.75">
      <c r="A3" s="501" t="s">
        <v>0</v>
      </c>
      <c r="B3" s="401"/>
      <c r="C3" s="401"/>
      <c r="D3" s="401"/>
      <c r="E3" s="401"/>
      <c r="F3" s="401"/>
      <c r="G3" s="401"/>
      <c r="H3" s="401"/>
    </row>
    <row r="4" spans="1:8" ht="15.75">
      <c r="A4" s="499" t="s">
        <v>88</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98</v>
      </c>
      <c r="B7" s="401"/>
      <c r="C7" s="401"/>
      <c r="D7" s="401"/>
      <c r="E7" s="401"/>
      <c r="F7" s="401"/>
      <c r="G7" s="401"/>
      <c r="H7" s="401"/>
    </row>
    <row r="8" spans="1:8" ht="28.5" customHeight="1" thickBot="1">
      <c r="A8" s="1910" t="s">
        <v>95</v>
      </c>
      <c r="B8" s="1908"/>
      <c r="C8" s="1909"/>
      <c r="D8" s="1908" t="s">
        <v>107</v>
      </c>
      <c r="E8" s="1908"/>
      <c r="F8" s="1909"/>
      <c r="G8" s="446"/>
      <c r="H8" s="401"/>
    </row>
    <row r="9" spans="1:8">
      <c r="A9" s="502"/>
      <c r="B9" s="503" t="s">
        <v>1</v>
      </c>
      <c r="C9" s="504" t="s">
        <v>2</v>
      </c>
      <c r="D9" s="498"/>
      <c r="E9" s="412" t="s">
        <v>1</v>
      </c>
      <c r="F9" s="411" t="s">
        <v>2</v>
      </c>
      <c r="G9" s="494"/>
      <c r="H9" s="401"/>
    </row>
    <row r="10" spans="1:8" ht="16.5" customHeight="1">
      <c r="A10" s="397" t="s">
        <v>3</v>
      </c>
      <c r="B10" s="761">
        <v>3</v>
      </c>
      <c r="C10" s="1087">
        <v>362</v>
      </c>
      <c r="D10" s="496" t="s">
        <v>3</v>
      </c>
      <c r="E10" s="761">
        <v>1</v>
      </c>
      <c r="F10" s="762">
        <v>204</v>
      </c>
      <c r="G10" s="494"/>
      <c r="H10" s="401"/>
    </row>
    <row r="11" spans="1:8" ht="16.5" customHeight="1">
      <c r="A11" s="397" t="s">
        <v>4</v>
      </c>
      <c r="B11" s="761">
        <v>1</v>
      </c>
      <c r="C11" s="1087">
        <v>48</v>
      </c>
      <c r="D11" s="1864" t="s">
        <v>4</v>
      </c>
      <c r="E11" s="1866">
        <v>1</v>
      </c>
      <c r="F11" s="1918">
        <v>55</v>
      </c>
      <c r="G11" s="494"/>
      <c r="H11" s="401"/>
    </row>
    <row r="12" spans="1:8" ht="16.5" customHeight="1">
      <c r="A12" s="397" t="s">
        <v>67</v>
      </c>
      <c r="B12" s="761"/>
      <c r="C12" s="1087"/>
      <c r="D12" s="1865"/>
      <c r="E12" s="1867"/>
      <c r="F12" s="1919"/>
      <c r="G12" s="494"/>
      <c r="H12" s="401"/>
    </row>
    <row r="13" spans="1:8" ht="16.5" customHeight="1">
      <c r="A13" s="397" t="s">
        <v>7</v>
      </c>
      <c r="B13" s="761">
        <v>3</v>
      </c>
      <c r="C13" s="1087">
        <v>1110</v>
      </c>
      <c r="D13" s="496" t="s">
        <v>7</v>
      </c>
      <c r="E13" s="761"/>
      <c r="F13" s="762"/>
      <c r="G13" s="494"/>
      <c r="H13" s="401"/>
    </row>
    <row r="14" spans="1:8" ht="16.5" customHeight="1">
      <c r="A14" s="397" t="s">
        <v>8</v>
      </c>
      <c r="B14" s="761">
        <v>1</v>
      </c>
      <c r="C14" s="1087">
        <v>20</v>
      </c>
      <c r="D14" s="496" t="s">
        <v>8</v>
      </c>
      <c r="E14" s="761"/>
      <c r="F14" s="762"/>
      <c r="G14" s="494"/>
      <c r="H14" s="401"/>
    </row>
    <row r="15" spans="1:8" ht="27.75" customHeight="1">
      <c r="A15" s="1861" t="s">
        <v>579</v>
      </c>
      <c r="B15" s="1257">
        <f xml:space="preserve"> 1+2</f>
        <v>3</v>
      </c>
      <c r="C15" s="1254">
        <f>22+50</f>
        <v>72</v>
      </c>
      <c r="D15" s="497" t="s">
        <v>272</v>
      </c>
      <c r="E15" s="761">
        <v>1</v>
      </c>
      <c r="F15" s="1089">
        <v>24</v>
      </c>
      <c r="G15" s="494"/>
      <c r="H15" s="401"/>
    </row>
    <row r="16" spans="1:8" ht="51.75" customHeight="1">
      <c r="A16" s="1862"/>
      <c r="B16" s="1258"/>
      <c r="C16" s="1255"/>
      <c r="D16" s="496" t="s">
        <v>6</v>
      </c>
      <c r="E16" s="761"/>
      <c r="F16" s="1089"/>
      <c r="G16" s="494"/>
      <c r="H16" s="401"/>
    </row>
    <row r="17" spans="1:8" ht="45" customHeight="1" thickBot="1">
      <c r="A17" s="1863"/>
      <c r="B17" s="1259"/>
      <c r="C17" s="1256"/>
      <c r="D17" s="496" t="s">
        <v>5</v>
      </c>
      <c r="E17" s="761"/>
      <c r="F17" s="1089"/>
      <c r="G17" s="494"/>
      <c r="H17" s="401"/>
    </row>
    <row r="18" spans="1:8" ht="16.5" customHeight="1">
      <c r="A18" s="1917" t="s">
        <v>109</v>
      </c>
      <c r="B18" s="1917"/>
      <c r="C18" s="1917"/>
      <c r="D18" s="1889" t="s">
        <v>109</v>
      </c>
      <c r="E18" s="1889"/>
      <c r="F18" s="1890"/>
      <c r="G18" s="446"/>
      <c r="H18" s="401"/>
    </row>
    <row r="19" spans="1:8" ht="16.5" customHeight="1">
      <c r="A19" s="491" t="s">
        <v>50</v>
      </c>
      <c r="B19" s="761">
        <v>7</v>
      </c>
      <c r="C19" s="1090">
        <v>612</v>
      </c>
      <c r="D19" s="491" t="s">
        <v>50</v>
      </c>
      <c r="E19" s="761">
        <v>3</v>
      </c>
      <c r="F19" s="762">
        <v>283</v>
      </c>
      <c r="G19" s="494"/>
      <c r="H19" s="401"/>
    </row>
    <row r="20" spans="1:8" ht="16.5" customHeight="1">
      <c r="A20" s="491" t="s">
        <v>51</v>
      </c>
      <c r="B20" s="761">
        <v>4</v>
      </c>
      <c r="C20" s="1090">
        <v>1000</v>
      </c>
      <c r="D20" s="491" t="s">
        <v>51</v>
      </c>
      <c r="E20" s="757"/>
      <c r="F20" s="758"/>
      <c r="G20" s="494"/>
      <c r="H20" s="401"/>
    </row>
    <row r="21" spans="1:8" ht="16.5" customHeight="1" thickBot="1">
      <c r="A21" s="490" t="s">
        <v>52</v>
      </c>
      <c r="B21" s="759"/>
      <c r="C21" s="1091"/>
      <c r="D21" s="490" t="s">
        <v>52</v>
      </c>
      <c r="E21" s="763"/>
      <c r="F21" s="764"/>
      <c r="G21" s="494"/>
      <c r="H21" s="401"/>
    </row>
    <row r="22" spans="1:8" ht="16.5" customHeight="1">
      <c r="A22" s="1914" t="s">
        <v>110</v>
      </c>
      <c r="B22" s="1915"/>
      <c r="C22" s="1915"/>
      <c r="D22" s="1914" t="s">
        <v>110</v>
      </c>
      <c r="E22" s="1915"/>
      <c r="F22" s="1916"/>
      <c r="G22" s="495"/>
      <c r="H22" s="401"/>
    </row>
    <row r="23" spans="1:8" ht="25.5">
      <c r="A23" s="397" t="s">
        <v>53</v>
      </c>
      <c r="B23" s="761"/>
      <c r="C23" s="1090"/>
      <c r="D23" s="397" t="s">
        <v>53</v>
      </c>
      <c r="E23" s="761">
        <v>1</v>
      </c>
      <c r="F23" s="762">
        <v>55</v>
      </c>
      <c r="G23" s="494"/>
      <c r="H23" s="401"/>
    </row>
    <row r="24" spans="1:8" ht="25.5">
      <c r="A24" s="397" t="s">
        <v>54</v>
      </c>
      <c r="B24" s="761">
        <v>1</v>
      </c>
      <c r="C24" s="1090">
        <v>20</v>
      </c>
      <c r="D24" s="397" t="s">
        <v>54</v>
      </c>
      <c r="E24" s="757"/>
      <c r="F24" s="758"/>
      <c r="G24" s="494"/>
      <c r="H24" s="401"/>
    </row>
    <row r="25" spans="1:8" ht="25.5">
      <c r="A25" s="397" t="s">
        <v>55</v>
      </c>
      <c r="B25" s="761">
        <v>1</v>
      </c>
      <c r="C25" s="1090">
        <v>25</v>
      </c>
      <c r="D25" s="397" t="s">
        <v>55</v>
      </c>
      <c r="E25" s="757"/>
      <c r="F25" s="758"/>
      <c r="G25" s="494"/>
      <c r="H25" s="401"/>
    </row>
    <row r="26" spans="1:8" ht="35.1" customHeight="1">
      <c r="A26" s="397" t="s">
        <v>68</v>
      </c>
      <c r="B26" s="761">
        <v>2</v>
      </c>
      <c r="C26" s="1090">
        <v>25</v>
      </c>
      <c r="D26" s="397" t="s">
        <v>68</v>
      </c>
      <c r="E26" s="757"/>
      <c r="F26" s="758"/>
      <c r="G26" s="494"/>
      <c r="H26" s="401"/>
    </row>
    <row r="27" spans="1:8" ht="47.1" customHeight="1">
      <c r="A27" s="397" t="s">
        <v>56</v>
      </c>
      <c r="B27" s="761"/>
      <c r="C27" s="1090"/>
      <c r="D27" s="397" t="s">
        <v>56</v>
      </c>
      <c r="E27" s="757"/>
      <c r="F27" s="758"/>
      <c r="G27" s="494"/>
      <c r="H27" s="401"/>
    </row>
    <row r="28" spans="1:8" ht="47.1" customHeight="1">
      <c r="A28" s="397" t="s">
        <v>69</v>
      </c>
      <c r="B28" s="761"/>
      <c r="C28" s="1090"/>
      <c r="D28" s="397" t="s">
        <v>69</v>
      </c>
      <c r="E28" s="757"/>
      <c r="F28" s="758"/>
      <c r="G28" s="494"/>
      <c r="H28" s="401"/>
    </row>
    <row r="29" spans="1:8" ht="44.25" customHeight="1" thickBot="1">
      <c r="A29" s="394" t="s">
        <v>48</v>
      </c>
      <c r="B29" s="759"/>
      <c r="C29" s="1091"/>
      <c r="D29" s="394" t="s">
        <v>271</v>
      </c>
      <c r="E29" s="763"/>
      <c r="F29" s="764"/>
      <c r="G29" s="494"/>
      <c r="H29" s="401"/>
    </row>
    <row r="30" spans="1:8" ht="91.5" customHeight="1" thickBot="1">
      <c r="A30" s="1858" t="s">
        <v>270</v>
      </c>
      <c r="B30" s="1859"/>
      <c r="C30" s="1859"/>
      <c r="D30" s="1858" t="s">
        <v>269</v>
      </c>
      <c r="E30" s="1859"/>
      <c r="F30" s="1860"/>
      <c r="G30" s="493"/>
      <c r="H30" s="401"/>
    </row>
    <row r="31" spans="1:8" ht="146.1" customHeight="1">
      <c r="A31" s="1868" t="s">
        <v>108</v>
      </c>
      <c r="B31" s="1868"/>
      <c r="C31" s="1868"/>
      <c r="D31" s="1868"/>
      <c r="E31" s="1868"/>
      <c r="F31" s="1868"/>
      <c r="G31" s="401"/>
      <c r="H31" s="401"/>
    </row>
    <row r="32" spans="1:8" ht="23.45" customHeight="1" thickBot="1">
      <c r="A32" s="415" t="s">
        <v>99</v>
      </c>
      <c r="B32" s="492"/>
      <c r="C32" s="492"/>
      <c r="D32" s="492"/>
      <c r="E32" s="492"/>
      <c r="F32" s="492"/>
      <c r="G32" s="401"/>
      <c r="H32" s="401"/>
    </row>
    <row r="33" spans="1:8" ht="30" customHeight="1">
      <c r="A33" s="1844" t="s">
        <v>92</v>
      </c>
      <c r="B33" s="1845"/>
      <c r="C33" s="1846"/>
      <c r="D33" s="1844" t="s">
        <v>111</v>
      </c>
      <c r="E33" s="1845"/>
      <c r="F33" s="1846"/>
      <c r="G33" s="401"/>
      <c r="H33" s="401"/>
    </row>
    <row r="34" spans="1:8" ht="30" customHeight="1">
      <c r="A34" s="397"/>
      <c r="B34" s="423" t="s">
        <v>31</v>
      </c>
      <c r="C34" s="422" t="s">
        <v>32</v>
      </c>
      <c r="D34" s="397"/>
      <c r="E34" s="423" t="s">
        <v>31</v>
      </c>
      <c r="F34" s="422" t="s">
        <v>32</v>
      </c>
      <c r="G34" s="401"/>
      <c r="H34" s="401"/>
    </row>
    <row r="35" spans="1:8" ht="16.350000000000001" customHeight="1">
      <c r="A35" s="397" t="s">
        <v>33</v>
      </c>
      <c r="B35" s="405"/>
      <c r="C35" s="404"/>
      <c r="D35" s="397" t="s">
        <v>33</v>
      </c>
      <c r="E35" s="405"/>
      <c r="F35" s="404"/>
      <c r="G35" s="401"/>
      <c r="H35" s="401"/>
    </row>
    <row r="36" spans="1:8" ht="16.350000000000001" customHeight="1">
      <c r="A36" s="397" t="s">
        <v>71</v>
      </c>
      <c r="B36" s="405"/>
      <c r="C36" s="404"/>
      <c r="D36" s="397" t="s">
        <v>71</v>
      </c>
      <c r="E36" s="405"/>
      <c r="F36" s="404"/>
      <c r="G36" s="401"/>
      <c r="H36" s="401"/>
    </row>
    <row r="37" spans="1:8" ht="16.350000000000001" customHeight="1">
      <c r="A37" s="397" t="s">
        <v>72</v>
      </c>
      <c r="B37" s="405"/>
      <c r="C37" s="404"/>
      <c r="D37" s="397" t="s">
        <v>72</v>
      </c>
      <c r="E37" s="405"/>
      <c r="F37" s="404"/>
      <c r="G37" s="401"/>
      <c r="H37" s="401"/>
    </row>
    <row r="38" spans="1:8" ht="38.25">
      <c r="A38" s="1851" t="s">
        <v>48</v>
      </c>
      <c r="B38" s="1853"/>
      <c r="C38" s="1897"/>
      <c r="D38" s="397" t="s">
        <v>34</v>
      </c>
      <c r="E38" s="407">
        <v>4</v>
      </c>
      <c r="F38" s="1092">
        <v>400</v>
      </c>
      <c r="G38" s="1093" t="s">
        <v>578</v>
      </c>
      <c r="H38" s="401"/>
    </row>
    <row r="39" spans="1:8" ht="16.350000000000001" customHeight="1" thickBot="1">
      <c r="A39" s="1852"/>
      <c r="B39" s="1854"/>
      <c r="C39" s="1921"/>
      <c r="D39" s="490" t="s">
        <v>48</v>
      </c>
      <c r="E39" s="418"/>
      <c r="F39" s="489"/>
      <c r="G39" s="401"/>
      <c r="H39" s="401"/>
    </row>
    <row r="40" spans="1:8" ht="16.350000000000001" customHeight="1">
      <c r="A40" s="1888" t="s">
        <v>112</v>
      </c>
      <c r="B40" s="1889"/>
      <c r="C40" s="1890"/>
      <c r="D40" s="1888" t="s">
        <v>112</v>
      </c>
      <c r="E40" s="1889"/>
      <c r="F40" s="1890"/>
      <c r="G40" s="401"/>
      <c r="H40" s="401"/>
    </row>
    <row r="41" spans="1:8" ht="16.350000000000001" customHeight="1">
      <c r="A41" s="491" t="s">
        <v>50</v>
      </c>
      <c r="B41" s="405"/>
      <c r="C41" s="488"/>
      <c r="D41" s="491" t="s">
        <v>50</v>
      </c>
      <c r="E41" s="405"/>
      <c r="F41" s="488"/>
      <c r="G41" s="401"/>
      <c r="H41" s="401"/>
    </row>
    <row r="42" spans="1:8" ht="16.350000000000001" customHeight="1">
      <c r="A42" s="491" t="s">
        <v>51</v>
      </c>
      <c r="B42" s="405"/>
      <c r="C42" s="488"/>
      <c r="D42" s="491" t="s">
        <v>51</v>
      </c>
      <c r="E42" s="405"/>
      <c r="F42" s="488"/>
      <c r="G42" s="401"/>
      <c r="H42" s="401"/>
    </row>
    <row r="43" spans="1:8" ht="16.350000000000001" customHeight="1" thickBot="1">
      <c r="A43" s="490" t="s">
        <v>52</v>
      </c>
      <c r="B43" s="418"/>
      <c r="C43" s="489"/>
      <c r="D43" s="490" t="s">
        <v>52</v>
      </c>
      <c r="E43" s="418"/>
      <c r="F43" s="489"/>
      <c r="G43" s="401"/>
      <c r="H43" s="401"/>
    </row>
    <row r="44" spans="1:8" ht="16.350000000000001" customHeight="1">
      <c r="A44" s="1855" t="s">
        <v>113</v>
      </c>
      <c r="B44" s="1856"/>
      <c r="C44" s="1857"/>
      <c r="D44" s="1855" t="s">
        <v>113</v>
      </c>
      <c r="E44" s="1856"/>
      <c r="F44" s="1857"/>
      <c r="G44" s="401"/>
      <c r="H44" s="401"/>
    </row>
    <row r="45" spans="1:8" ht="30" customHeight="1">
      <c r="A45" s="397" t="s">
        <v>53</v>
      </c>
      <c r="B45" s="405"/>
      <c r="C45" s="488"/>
      <c r="D45" s="397" t="s">
        <v>53</v>
      </c>
      <c r="E45" s="405"/>
      <c r="F45" s="488"/>
      <c r="G45" s="401"/>
      <c r="H45" s="401"/>
    </row>
    <row r="46" spans="1:8" ht="30" customHeight="1">
      <c r="A46" s="397" t="s">
        <v>54</v>
      </c>
      <c r="B46" s="405"/>
      <c r="C46" s="488"/>
      <c r="D46" s="397" t="s">
        <v>54</v>
      </c>
      <c r="E46" s="405"/>
      <c r="F46" s="488"/>
      <c r="G46" s="401"/>
      <c r="H46" s="401"/>
    </row>
    <row r="47" spans="1:8" ht="30" customHeight="1">
      <c r="A47" s="397" t="s">
        <v>55</v>
      </c>
      <c r="B47" s="405"/>
      <c r="C47" s="488"/>
      <c r="D47" s="397" t="s">
        <v>55</v>
      </c>
      <c r="E47" s="405"/>
      <c r="F47" s="488"/>
      <c r="G47" s="401"/>
      <c r="H47" s="401"/>
    </row>
    <row r="48" spans="1:8" ht="30" customHeight="1">
      <c r="A48" s="397" t="s">
        <v>68</v>
      </c>
      <c r="B48" s="405"/>
      <c r="C48" s="488"/>
      <c r="D48" s="397" t="s">
        <v>68</v>
      </c>
      <c r="E48" s="405"/>
      <c r="F48" s="488"/>
      <c r="G48" s="401"/>
      <c r="H48" s="401"/>
    </row>
    <row r="49" spans="1:8" ht="38.25">
      <c r="A49" s="397" t="s">
        <v>56</v>
      </c>
      <c r="B49" s="405"/>
      <c r="C49" s="488"/>
      <c r="D49" s="397" t="s">
        <v>56</v>
      </c>
      <c r="E49" s="405"/>
      <c r="F49" s="488"/>
      <c r="G49" s="401"/>
      <c r="H49" s="401"/>
    </row>
    <row r="50" spans="1:8" ht="38.25">
      <c r="A50" s="397" t="s">
        <v>69</v>
      </c>
      <c r="B50" s="405"/>
      <c r="C50" s="488"/>
      <c r="D50" s="397" t="s">
        <v>69</v>
      </c>
      <c r="E50" s="405"/>
      <c r="F50" s="488"/>
      <c r="G50" s="401"/>
      <c r="H50" s="401"/>
    </row>
    <row r="51" spans="1:8" ht="30" customHeight="1" thickBot="1">
      <c r="A51" s="400" t="s">
        <v>66</v>
      </c>
      <c r="B51" s="409"/>
      <c r="C51" s="408"/>
      <c r="D51" s="400" t="s">
        <v>66</v>
      </c>
      <c r="E51" s="409"/>
      <c r="F51" s="408"/>
      <c r="G51" s="401"/>
      <c r="H51" s="401"/>
    </row>
    <row r="52" spans="1:8" ht="59.45" customHeight="1" thickBot="1">
      <c r="A52" s="1858" t="s">
        <v>17</v>
      </c>
      <c r="B52" s="1859"/>
      <c r="C52" s="1860"/>
      <c r="D52" s="1858" t="s">
        <v>17</v>
      </c>
      <c r="E52" s="1859"/>
      <c r="F52" s="1860"/>
      <c r="G52" s="401"/>
      <c r="H52" s="401"/>
    </row>
    <row r="53" spans="1:8" ht="30.6" customHeight="1">
      <c r="A53" s="416"/>
      <c r="B53" s="416"/>
      <c r="C53" s="416"/>
      <c r="D53" s="416"/>
      <c r="E53" s="416"/>
      <c r="F53" s="416"/>
      <c r="G53" s="401"/>
      <c r="H53" s="401"/>
    </row>
    <row r="54" spans="1:8" ht="30" customHeight="1" thickBot="1">
      <c r="A54" s="487" t="s">
        <v>100</v>
      </c>
      <c r="B54" s="435"/>
      <c r="C54" s="435"/>
      <c r="D54" s="435"/>
      <c r="E54" s="435"/>
      <c r="F54" s="435"/>
      <c r="G54" s="401"/>
      <c r="H54" s="401"/>
    </row>
    <row r="55" spans="1:8" ht="16.5" customHeight="1" thickBot="1">
      <c r="A55" s="1910" t="s">
        <v>89</v>
      </c>
      <c r="B55" s="1908"/>
      <c r="C55" s="1908"/>
      <c r="D55" s="1909"/>
      <c r="E55" s="1910" t="s">
        <v>146</v>
      </c>
      <c r="F55" s="1908"/>
      <c r="G55" s="1908"/>
      <c r="H55" s="1909"/>
    </row>
    <row r="56" spans="1:8" ht="58.5" customHeight="1" thickBot="1">
      <c r="A56" s="486"/>
      <c r="B56" s="485" t="s">
        <v>9</v>
      </c>
      <c r="C56" s="485" t="s">
        <v>10</v>
      </c>
      <c r="D56" s="484" t="s">
        <v>114</v>
      </c>
      <c r="E56" s="486"/>
      <c r="F56" s="485" t="s">
        <v>9</v>
      </c>
      <c r="G56" s="484" t="s">
        <v>10</v>
      </c>
      <c r="H56" s="484" t="s">
        <v>114</v>
      </c>
    </row>
    <row r="57" spans="1:8" ht="16.5" customHeight="1">
      <c r="A57" s="482" t="s">
        <v>11</v>
      </c>
      <c r="B57" s="481"/>
      <c r="C57" s="481"/>
      <c r="D57" s="483"/>
      <c r="E57" s="482" t="s">
        <v>11</v>
      </c>
      <c r="F57" s="481"/>
      <c r="G57" s="480"/>
      <c r="H57" s="479"/>
    </row>
    <row r="58" spans="1:8" ht="16.5" customHeight="1">
      <c r="A58" s="397" t="s">
        <v>12</v>
      </c>
      <c r="B58" s="405"/>
      <c r="C58" s="405"/>
      <c r="D58" s="404"/>
      <c r="E58" s="397" t="s">
        <v>12</v>
      </c>
      <c r="F58" s="407"/>
      <c r="G58" s="476"/>
      <c r="H58" s="478"/>
    </row>
    <row r="59" spans="1:8" ht="16.5" customHeight="1">
      <c r="A59" s="397" t="s">
        <v>13</v>
      </c>
      <c r="B59" s="405"/>
      <c r="C59" s="405"/>
      <c r="D59" s="404"/>
      <c r="E59" s="397" t="s">
        <v>13</v>
      </c>
      <c r="F59" s="407"/>
      <c r="G59" s="476"/>
      <c r="H59" s="478"/>
    </row>
    <row r="60" spans="1:8" ht="16.5" customHeight="1">
      <c r="A60" s="397" t="s">
        <v>14</v>
      </c>
      <c r="B60" s="405"/>
      <c r="C60" s="405"/>
      <c r="D60" s="404"/>
      <c r="E60" s="397" t="s">
        <v>14</v>
      </c>
      <c r="F60" s="761"/>
      <c r="G60" s="1090"/>
      <c r="H60" s="767"/>
    </row>
    <row r="61" spans="1:8" ht="28.5" customHeight="1">
      <c r="A61" s="397" t="s">
        <v>15</v>
      </c>
      <c r="B61" s="405"/>
      <c r="C61" s="405"/>
      <c r="D61" s="404"/>
      <c r="E61" s="397" t="s">
        <v>15</v>
      </c>
      <c r="F61" s="761"/>
      <c r="G61" s="1090"/>
      <c r="H61" s="767"/>
    </row>
    <row r="62" spans="1:8" ht="16.5" customHeight="1">
      <c r="A62" s="397" t="s">
        <v>16</v>
      </c>
      <c r="B62" s="405"/>
      <c r="C62" s="405"/>
      <c r="D62" s="404"/>
      <c r="E62" s="397" t="s">
        <v>16</v>
      </c>
      <c r="F62" s="761">
        <v>17</v>
      </c>
      <c r="G62" s="1090">
        <v>16</v>
      </c>
      <c r="H62" s="767">
        <v>0</v>
      </c>
    </row>
    <row r="63" spans="1:8" ht="16.5" customHeight="1">
      <c r="A63" s="397" t="s">
        <v>57</v>
      </c>
      <c r="B63" s="405"/>
      <c r="C63" s="405"/>
      <c r="D63" s="404"/>
      <c r="E63" s="397" t="s">
        <v>57</v>
      </c>
      <c r="F63" s="761"/>
      <c r="G63" s="1094"/>
      <c r="H63" s="767"/>
    </row>
    <row r="64" spans="1:8" ht="16.5" customHeight="1">
      <c r="A64" s="397" t="s">
        <v>58</v>
      </c>
      <c r="B64" s="405"/>
      <c r="C64" s="405"/>
      <c r="D64" s="404"/>
      <c r="E64" s="397" t="s">
        <v>58</v>
      </c>
      <c r="F64" s="761"/>
      <c r="G64" s="1094"/>
      <c r="H64" s="767"/>
    </row>
    <row r="65" spans="1:8" ht="16.5" customHeight="1">
      <c r="A65" s="397" t="s">
        <v>59</v>
      </c>
      <c r="B65" s="405"/>
      <c r="C65" s="405"/>
      <c r="D65" s="404"/>
      <c r="E65" s="397" t="s">
        <v>59</v>
      </c>
      <c r="F65" s="761"/>
      <c r="G65" s="1094"/>
      <c r="H65" s="767"/>
    </row>
    <row r="66" spans="1:8" ht="16.5" customHeight="1">
      <c r="A66" s="397" t="s">
        <v>60</v>
      </c>
      <c r="B66" s="405"/>
      <c r="C66" s="405"/>
      <c r="D66" s="404"/>
      <c r="E66" s="397" t="s">
        <v>60</v>
      </c>
      <c r="F66" s="761"/>
      <c r="G66" s="1094"/>
      <c r="H66" s="767"/>
    </row>
    <row r="67" spans="1:8" ht="16.5" customHeight="1">
      <c r="A67" s="1851" t="s">
        <v>48</v>
      </c>
      <c r="B67" s="1853"/>
      <c r="C67" s="1853"/>
      <c r="D67" s="1897"/>
      <c r="E67" s="397" t="s">
        <v>147</v>
      </c>
      <c r="F67" s="761"/>
      <c r="G67" s="1094"/>
      <c r="H67" s="767"/>
    </row>
    <row r="68" spans="1:8" ht="38.25" customHeight="1" thickBot="1">
      <c r="A68" s="1852"/>
      <c r="B68" s="1854"/>
      <c r="C68" s="1854"/>
      <c r="D68" s="1921"/>
      <c r="E68" s="397" t="s">
        <v>268</v>
      </c>
      <c r="F68" s="761">
        <v>0</v>
      </c>
      <c r="G68" s="1094">
        <v>0</v>
      </c>
      <c r="H68" s="1095">
        <v>1</v>
      </c>
    </row>
    <row r="69" spans="1:8" ht="16.5" customHeight="1">
      <c r="A69" s="477" t="s">
        <v>113</v>
      </c>
      <c r="B69" s="1872"/>
      <c r="C69" s="1873"/>
      <c r="D69" s="1874"/>
      <c r="E69" s="477" t="s">
        <v>113</v>
      </c>
      <c r="F69" s="1875"/>
      <c r="G69" s="1876"/>
      <c r="H69" s="1877"/>
    </row>
    <row r="70" spans="1:8" ht="25.5">
      <c r="A70" s="397" t="s">
        <v>53</v>
      </c>
      <c r="B70" s="405"/>
      <c r="C70" s="405"/>
      <c r="D70" s="404"/>
      <c r="E70" s="397" t="s">
        <v>53</v>
      </c>
      <c r="F70" s="761">
        <v>17</v>
      </c>
      <c r="G70" s="1090">
        <v>16</v>
      </c>
      <c r="H70" s="1096">
        <v>0</v>
      </c>
    </row>
    <row r="71" spans="1:8" ht="25.5">
      <c r="A71" s="397" t="s">
        <v>54</v>
      </c>
      <c r="B71" s="405"/>
      <c r="C71" s="405"/>
      <c r="D71" s="404"/>
      <c r="E71" s="397" t="s">
        <v>54</v>
      </c>
      <c r="F71" s="761"/>
      <c r="G71" s="1090"/>
      <c r="H71" s="1096"/>
    </row>
    <row r="72" spans="1:8" ht="30" customHeight="1">
      <c r="A72" s="397" t="s">
        <v>55</v>
      </c>
      <c r="B72" s="405"/>
      <c r="C72" s="405"/>
      <c r="D72" s="404"/>
      <c r="E72" s="397" t="s">
        <v>55</v>
      </c>
      <c r="F72" s="761"/>
      <c r="G72" s="1090"/>
      <c r="H72" s="1096"/>
    </row>
    <row r="73" spans="1:8" ht="25.5">
      <c r="A73" s="397" t="s">
        <v>68</v>
      </c>
      <c r="B73" s="405"/>
      <c r="C73" s="405"/>
      <c r="D73" s="404"/>
      <c r="E73" s="397" t="s">
        <v>68</v>
      </c>
      <c r="F73" s="761"/>
      <c r="G73" s="1090"/>
      <c r="H73" s="1096"/>
    </row>
    <row r="74" spans="1:8" ht="56.25" customHeight="1">
      <c r="A74" s="397" t="s">
        <v>56</v>
      </c>
      <c r="B74" s="405"/>
      <c r="C74" s="405"/>
      <c r="D74" s="404"/>
      <c r="E74" s="397" t="s">
        <v>56</v>
      </c>
      <c r="F74" s="761"/>
      <c r="G74" s="1090"/>
      <c r="H74" s="1096"/>
    </row>
    <row r="75" spans="1:8" ht="51" customHeight="1">
      <c r="A75" s="397" t="s">
        <v>69</v>
      </c>
      <c r="B75" s="405"/>
      <c r="C75" s="405"/>
      <c r="D75" s="404"/>
      <c r="E75" s="397" t="s">
        <v>69</v>
      </c>
      <c r="F75" s="405"/>
      <c r="G75" s="429"/>
      <c r="H75" s="466"/>
    </row>
    <row r="76" spans="1:8" ht="16.5" customHeight="1" thickBot="1">
      <c r="A76" s="394" t="s">
        <v>48</v>
      </c>
      <c r="B76" s="418"/>
      <c r="C76" s="418"/>
      <c r="D76" s="426"/>
      <c r="E76" s="400" t="s">
        <v>48</v>
      </c>
      <c r="F76" s="409"/>
      <c r="G76" s="428"/>
      <c r="H76" s="475"/>
    </row>
    <row r="77" spans="1:8" ht="69" customHeight="1" thickBot="1">
      <c r="A77" s="1911" t="s">
        <v>17</v>
      </c>
      <c r="B77" s="1912"/>
      <c r="C77" s="1912"/>
      <c r="D77" s="1913"/>
      <c r="E77" s="1858" t="s">
        <v>267</v>
      </c>
      <c r="F77" s="1859"/>
      <c r="G77" s="1859"/>
      <c r="H77" s="1860"/>
    </row>
    <row r="78" spans="1:8" ht="70.349999999999994" customHeight="1">
      <c r="A78" s="1891" t="s">
        <v>115</v>
      </c>
      <c r="B78" s="1891"/>
      <c r="C78" s="1891"/>
      <c r="D78" s="1891"/>
      <c r="E78" s="1891"/>
      <c r="F78" s="1891"/>
      <c r="G78" s="1891"/>
      <c r="H78" s="1891"/>
    </row>
    <row r="79" spans="1:8" ht="15" customHeight="1">
      <c r="A79" s="416"/>
      <c r="B79" s="416"/>
      <c r="C79" s="416"/>
      <c r="D79" s="416"/>
      <c r="E79" s="416"/>
      <c r="F79" s="416"/>
      <c r="G79" s="416"/>
      <c r="H79" s="416"/>
    </row>
    <row r="80" spans="1:8" ht="24.95" customHeight="1" thickBot="1">
      <c r="A80" s="415" t="s">
        <v>101</v>
      </c>
      <c r="B80" s="416"/>
      <c r="C80" s="416"/>
      <c r="D80" s="416"/>
      <c r="E80" s="416"/>
      <c r="F80" s="416"/>
      <c r="G80" s="416"/>
      <c r="H80" s="416"/>
    </row>
    <row r="81" spans="1:12" ht="18" customHeight="1" thickBot="1">
      <c r="A81" s="1847" t="s">
        <v>105</v>
      </c>
      <c r="B81" s="1848"/>
      <c r="C81" s="1847" t="s">
        <v>138</v>
      </c>
      <c r="D81" s="1848"/>
      <c r="E81" s="416"/>
      <c r="F81" s="416"/>
      <c r="G81" s="416"/>
      <c r="H81" s="416"/>
    </row>
    <row r="82" spans="1:12" ht="31.5" customHeight="1">
      <c r="A82" s="474"/>
      <c r="B82" s="411" t="s">
        <v>117</v>
      </c>
      <c r="C82" s="474"/>
      <c r="D82" s="411" t="s">
        <v>117</v>
      </c>
      <c r="E82" s="416"/>
      <c r="F82" s="416"/>
      <c r="G82" s="416"/>
      <c r="H82" s="416"/>
    </row>
    <row r="83" spans="1:12" ht="44.25" customHeight="1" thickBot="1">
      <c r="A83" s="473" t="s">
        <v>106</v>
      </c>
      <c r="B83" s="472"/>
      <c r="C83" s="473" t="s">
        <v>106</v>
      </c>
      <c r="D83" s="472"/>
      <c r="E83" s="416"/>
      <c r="F83" s="416"/>
      <c r="G83" s="416"/>
      <c r="H83" s="416"/>
    </row>
    <row r="84" spans="1:12" ht="20.25" customHeight="1">
      <c r="A84" s="1849" t="s">
        <v>113</v>
      </c>
      <c r="B84" s="1850"/>
      <c r="C84" s="1849" t="s">
        <v>113</v>
      </c>
      <c r="D84" s="1850"/>
      <c r="E84" s="416"/>
      <c r="F84" s="416"/>
      <c r="G84" s="416"/>
      <c r="H84" s="416"/>
    </row>
    <row r="85" spans="1:12" ht="30" customHeight="1">
      <c r="A85" s="397" t="s">
        <v>53</v>
      </c>
      <c r="B85" s="471"/>
      <c r="C85" s="397" t="s">
        <v>53</v>
      </c>
      <c r="D85" s="471"/>
      <c r="E85" s="416"/>
      <c r="F85" s="416"/>
      <c r="G85" s="416"/>
      <c r="H85" s="416"/>
    </row>
    <row r="86" spans="1:12" ht="30" customHeight="1">
      <c r="A86" s="397" t="s">
        <v>54</v>
      </c>
      <c r="B86" s="471"/>
      <c r="C86" s="397" t="s">
        <v>54</v>
      </c>
      <c r="D86" s="471"/>
      <c r="E86" s="416"/>
      <c r="F86" s="416"/>
      <c r="G86" s="416"/>
      <c r="H86" s="416"/>
    </row>
    <row r="87" spans="1:12" ht="30" customHeight="1">
      <c r="A87" s="397" t="s">
        <v>55</v>
      </c>
      <c r="B87" s="471"/>
      <c r="C87" s="397" t="s">
        <v>55</v>
      </c>
      <c r="D87" s="471"/>
      <c r="E87" s="416"/>
      <c r="F87" s="416"/>
      <c r="G87" s="416"/>
      <c r="H87" s="416"/>
    </row>
    <row r="88" spans="1:12" ht="30" customHeight="1">
      <c r="A88" s="397" t="s">
        <v>68</v>
      </c>
      <c r="B88" s="471"/>
      <c r="C88" s="397" t="s">
        <v>68</v>
      </c>
      <c r="D88" s="471"/>
      <c r="E88" s="416"/>
      <c r="F88" s="416"/>
      <c r="G88" s="416"/>
      <c r="H88" s="416"/>
    </row>
    <row r="89" spans="1:12" ht="45" customHeight="1">
      <c r="A89" s="397" t="s">
        <v>56</v>
      </c>
      <c r="B89" s="471"/>
      <c r="C89" s="397" t="s">
        <v>56</v>
      </c>
      <c r="D89" s="471"/>
      <c r="E89" s="416"/>
      <c r="F89" s="416"/>
      <c r="G89" s="416"/>
      <c r="H89" s="416"/>
    </row>
    <row r="90" spans="1:12" ht="45" customHeight="1">
      <c r="A90" s="397" t="s">
        <v>69</v>
      </c>
      <c r="B90" s="471"/>
      <c r="C90" s="397" t="s">
        <v>69</v>
      </c>
      <c r="D90" s="471"/>
      <c r="E90" s="416"/>
      <c r="F90" s="416"/>
      <c r="G90" s="416"/>
      <c r="H90" s="416"/>
    </row>
    <row r="91" spans="1:12" ht="20.100000000000001" customHeight="1" thickBot="1">
      <c r="A91" s="394" t="s">
        <v>48</v>
      </c>
      <c r="B91" s="470"/>
      <c r="C91" s="394" t="s">
        <v>48</v>
      </c>
      <c r="D91" s="470"/>
      <c r="E91" s="416"/>
      <c r="F91" s="416"/>
      <c r="G91" s="416"/>
      <c r="H91" s="416"/>
    </row>
    <row r="92" spans="1:12" ht="90.75" customHeight="1">
      <c r="A92" s="1884" t="s">
        <v>116</v>
      </c>
      <c r="B92" s="1884"/>
      <c r="C92" s="1884"/>
      <c r="D92" s="1884"/>
      <c r="E92" s="416"/>
      <c r="F92" s="416"/>
      <c r="G92" s="416"/>
      <c r="H92" s="416"/>
    </row>
    <row r="93" spans="1:12" ht="15" customHeight="1">
      <c r="A93" s="416"/>
      <c r="B93" s="416"/>
      <c r="C93" s="416"/>
      <c r="D93" s="416"/>
      <c r="E93" s="416"/>
      <c r="F93" s="416"/>
      <c r="G93" s="416"/>
      <c r="H93" s="416"/>
    </row>
    <row r="94" spans="1:12" ht="24.95" customHeight="1" thickBot="1">
      <c r="A94" s="415" t="s">
        <v>102</v>
      </c>
      <c r="B94" s="416"/>
      <c r="C94" s="416"/>
      <c r="D94" s="416"/>
      <c r="E94" s="416"/>
      <c r="F94" s="416"/>
      <c r="G94" s="416"/>
      <c r="H94" s="416"/>
    </row>
    <row r="95" spans="1:12" ht="23.25" customHeight="1">
      <c r="A95" s="1844" t="s">
        <v>96</v>
      </c>
      <c r="B95" s="1845"/>
      <c r="C95" s="1845"/>
      <c r="D95" s="1845"/>
      <c r="E95" s="1845"/>
      <c r="F95" s="1846"/>
      <c r="G95" s="1844" t="s">
        <v>118</v>
      </c>
      <c r="H95" s="1845"/>
      <c r="I95" s="1845"/>
      <c r="J95" s="1845"/>
      <c r="K95" s="1845"/>
      <c r="L95" s="1846"/>
    </row>
    <row r="96" spans="1:12" ht="20.25" customHeight="1">
      <c r="A96" s="397"/>
      <c r="B96" s="1879" t="s">
        <v>97</v>
      </c>
      <c r="C96" s="1920"/>
      <c r="D96" s="1920"/>
      <c r="E96" s="1920"/>
      <c r="F96" s="1922" t="s">
        <v>18</v>
      </c>
      <c r="G96" s="397"/>
      <c r="H96" s="1879" t="s">
        <v>97</v>
      </c>
      <c r="I96" s="1920"/>
      <c r="J96" s="1920"/>
      <c r="K96" s="1920"/>
      <c r="L96" s="1922" t="s">
        <v>18</v>
      </c>
    </row>
    <row r="97" spans="1:12" s="436" customFormat="1" ht="19.5" customHeight="1">
      <c r="A97" s="397"/>
      <c r="B97" s="423" t="s">
        <v>19</v>
      </c>
      <c r="C97" s="469" t="s">
        <v>20</v>
      </c>
      <c r="D97" s="469" t="s">
        <v>21</v>
      </c>
      <c r="E97" s="469" t="s">
        <v>49</v>
      </c>
      <c r="F97" s="1922"/>
      <c r="G97" s="397"/>
      <c r="H97" s="423" t="s">
        <v>19</v>
      </c>
      <c r="I97" s="469" t="s">
        <v>20</v>
      </c>
      <c r="J97" s="469" t="s">
        <v>21</v>
      </c>
      <c r="K97" s="469" t="s">
        <v>49</v>
      </c>
      <c r="L97" s="1922"/>
    </row>
    <row r="98" spans="1:12" ht="22.5" customHeight="1">
      <c r="A98" s="397" t="s">
        <v>22</v>
      </c>
      <c r="B98" s="405"/>
      <c r="C98" s="467"/>
      <c r="D98" s="467"/>
      <c r="E98" s="467"/>
      <c r="F98" s="466"/>
      <c r="G98" s="397" t="s">
        <v>22</v>
      </c>
      <c r="H98" s="761"/>
      <c r="I98" s="769"/>
      <c r="J98" s="769"/>
      <c r="K98" s="769"/>
      <c r="L98" s="770"/>
    </row>
    <row r="99" spans="1:12" ht="29.25" customHeight="1">
      <c r="A99" s="397" t="s">
        <v>61</v>
      </c>
      <c r="B99" s="405"/>
      <c r="C99" s="467"/>
      <c r="D99" s="467"/>
      <c r="E99" s="467"/>
      <c r="F99" s="466"/>
      <c r="G99" s="397" t="s">
        <v>61</v>
      </c>
      <c r="H99" s="761">
        <v>9</v>
      </c>
      <c r="I99" s="1095">
        <v>1</v>
      </c>
      <c r="J99" s="1095">
        <v>0</v>
      </c>
      <c r="K99" s="1095">
        <v>0</v>
      </c>
      <c r="L99" s="1098">
        <v>68950</v>
      </c>
    </row>
    <row r="100" spans="1:12" ht="29.25" customHeight="1">
      <c r="A100" s="397" t="s">
        <v>23</v>
      </c>
      <c r="B100" s="405"/>
      <c r="C100" s="467"/>
      <c r="D100" s="467"/>
      <c r="E100" s="467"/>
      <c r="F100" s="466"/>
      <c r="G100" s="397" t="s">
        <v>23</v>
      </c>
      <c r="H100" s="757"/>
      <c r="I100" s="769"/>
      <c r="J100" s="769"/>
      <c r="K100" s="769"/>
      <c r="L100" s="770"/>
    </row>
    <row r="101" spans="1:12" ht="33.75" customHeight="1" thickBot="1">
      <c r="A101" s="468" t="s">
        <v>65</v>
      </c>
      <c r="B101" s="418"/>
      <c r="C101" s="459"/>
      <c r="D101" s="459"/>
      <c r="E101" s="459"/>
      <c r="F101" s="417"/>
      <c r="G101" s="468" t="s">
        <v>65</v>
      </c>
      <c r="H101" s="763"/>
      <c r="I101" s="771"/>
      <c r="J101" s="771"/>
      <c r="K101" s="771"/>
      <c r="L101" s="772"/>
    </row>
    <row r="102" spans="1:12" ht="29.25" customHeight="1">
      <c r="A102" s="1888" t="s">
        <v>113</v>
      </c>
      <c r="B102" s="1889"/>
      <c r="C102" s="1889"/>
      <c r="D102" s="1889"/>
      <c r="E102" s="1889"/>
      <c r="F102" s="1890"/>
      <c r="G102" s="1888" t="s">
        <v>113</v>
      </c>
      <c r="H102" s="1889"/>
      <c r="I102" s="1889"/>
      <c r="J102" s="1889"/>
      <c r="K102" s="1889"/>
      <c r="L102" s="1890"/>
    </row>
    <row r="103" spans="1:12" ht="29.25" customHeight="1">
      <c r="A103" s="397" t="s">
        <v>53</v>
      </c>
      <c r="B103" s="405"/>
      <c r="C103" s="467"/>
      <c r="D103" s="467"/>
      <c r="E103" s="467"/>
      <c r="F103" s="466"/>
      <c r="G103" s="397" t="s">
        <v>53</v>
      </c>
      <c r="H103" s="761">
        <v>1</v>
      </c>
      <c r="I103" s="769"/>
      <c r="J103" s="769"/>
      <c r="K103" s="769"/>
      <c r="L103" s="1097">
        <v>60000</v>
      </c>
    </row>
    <row r="104" spans="1:12" ht="29.25" customHeight="1">
      <c r="A104" s="397" t="s">
        <v>54</v>
      </c>
      <c r="B104" s="405"/>
      <c r="C104" s="467"/>
      <c r="D104" s="467"/>
      <c r="E104" s="467"/>
      <c r="F104" s="466"/>
      <c r="G104" s="397" t="s">
        <v>54</v>
      </c>
      <c r="H104" s="757"/>
      <c r="I104" s="769"/>
      <c r="J104" s="769"/>
      <c r="K104" s="769"/>
      <c r="L104" s="770"/>
    </row>
    <row r="105" spans="1:12" ht="29.25" customHeight="1">
      <c r="A105" s="397" t="s">
        <v>55</v>
      </c>
      <c r="B105" s="405"/>
      <c r="C105" s="467"/>
      <c r="D105" s="467"/>
      <c r="E105" s="467"/>
      <c r="F105" s="466"/>
      <c r="G105" s="397" t="s">
        <v>55</v>
      </c>
      <c r="H105" s="757"/>
      <c r="I105" s="769"/>
      <c r="J105" s="769"/>
      <c r="K105" s="769"/>
      <c r="L105" s="770"/>
    </row>
    <row r="106" spans="1:12" ht="29.25" customHeight="1">
      <c r="A106" s="397" t="s">
        <v>68</v>
      </c>
      <c r="B106" s="405"/>
      <c r="C106" s="467"/>
      <c r="D106" s="467"/>
      <c r="E106" s="467"/>
      <c r="F106" s="466"/>
      <c r="G106" s="397" t="s">
        <v>68</v>
      </c>
      <c r="H106" s="757"/>
      <c r="I106" s="769"/>
      <c r="J106" s="769"/>
      <c r="K106" s="769"/>
      <c r="L106" s="770"/>
    </row>
    <row r="107" spans="1:12" ht="45" customHeight="1">
      <c r="A107" s="397" t="s">
        <v>56</v>
      </c>
      <c r="B107" s="405"/>
      <c r="C107" s="467"/>
      <c r="D107" s="467"/>
      <c r="E107" s="467"/>
      <c r="F107" s="466"/>
      <c r="G107" s="397" t="s">
        <v>56</v>
      </c>
      <c r="H107" s="757"/>
      <c r="I107" s="769"/>
      <c r="J107" s="769"/>
      <c r="K107" s="769"/>
      <c r="L107" s="770"/>
    </row>
    <row r="108" spans="1:12" ht="42.6" customHeight="1">
      <c r="A108" s="397" t="s">
        <v>69</v>
      </c>
      <c r="B108" s="405"/>
      <c r="C108" s="467"/>
      <c r="D108" s="467"/>
      <c r="E108" s="467"/>
      <c r="F108" s="466"/>
      <c r="G108" s="397" t="s">
        <v>69</v>
      </c>
      <c r="H108" s="757"/>
      <c r="I108" s="769"/>
      <c r="J108" s="769"/>
      <c r="K108" s="769"/>
      <c r="L108" s="770"/>
    </row>
    <row r="109" spans="1:12" ht="27" customHeight="1" thickBot="1">
      <c r="A109" s="394" t="s">
        <v>48</v>
      </c>
      <c r="B109" s="418"/>
      <c r="C109" s="459"/>
      <c r="D109" s="459"/>
      <c r="E109" s="459"/>
      <c r="F109" s="417"/>
      <c r="G109" s="394" t="s">
        <v>48</v>
      </c>
      <c r="H109" s="763"/>
      <c r="I109" s="771"/>
      <c r="J109" s="771"/>
      <c r="K109" s="771"/>
      <c r="L109" s="772"/>
    </row>
    <row r="110" spans="1:12" ht="69" customHeight="1" thickBot="1">
      <c r="A110" s="1903" t="s">
        <v>70</v>
      </c>
      <c r="B110" s="1904"/>
      <c r="C110" s="1904"/>
      <c r="D110" s="1904"/>
      <c r="E110" s="1904"/>
      <c r="F110" s="1905"/>
      <c r="G110" s="1903" t="s">
        <v>266</v>
      </c>
      <c r="H110" s="1904"/>
      <c r="I110" s="1904"/>
      <c r="J110" s="1904"/>
      <c r="K110" s="1904"/>
      <c r="L110" s="1905"/>
    </row>
    <row r="111" spans="1:12" ht="26.1" customHeight="1">
      <c r="A111" s="416"/>
      <c r="B111" s="416"/>
      <c r="C111" s="416"/>
      <c r="D111" s="416"/>
      <c r="E111" s="416"/>
      <c r="F111" s="416"/>
      <c r="G111" s="416"/>
      <c r="H111" s="416"/>
      <c r="I111" s="416"/>
      <c r="J111" s="416"/>
      <c r="K111" s="416"/>
      <c r="L111" s="416"/>
    </row>
    <row r="112" spans="1:12" ht="24.95" customHeight="1" thickBot="1">
      <c r="A112" s="465" t="s">
        <v>103</v>
      </c>
      <c r="B112" s="435"/>
      <c r="C112" s="435"/>
      <c r="D112" s="435"/>
      <c r="E112" s="416"/>
      <c r="F112" s="416"/>
      <c r="G112" s="416"/>
      <c r="H112" s="401"/>
    </row>
    <row r="113" spans="1:9" ht="24.75" customHeight="1">
      <c r="A113" s="1844" t="s">
        <v>90</v>
      </c>
      <c r="B113" s="1845"/>
      <c r="C113" s="1845"/>
      <c r="D113" s="1846"/>
      <c r="E113" s="1844" t="s">
        <v>119</v>
      </c>
      <c r="F113" s="1845"/>
      <c r="G113" s="1845"/>
      <c r="H113" s="1846"/>
    </row>
    <row r="114" spans="1:9" ht="46.5" customHeight="1">
      <c r="A114" s="397"/>
      <c r="B114" s="423" t="s">
        <v>24</v>
      </c>
      <c r="C114" s="423" t="s">
        <v>25</v>
      </c>
      <c r="D114" s="422" t="s">
        <v>26</v>
      </c>
      <c r="E114" s="397"/>
      <c r="F114" s="423" t="s">
        <v>24</v>
      </c>
      <c r="G114" s="423" t="s">
        <v>25</v>
      </c>
      <c r="H114" s="422" t="s">
        <v>26</v>
      </c>
    </row>
    <row r="115" spans="1:9" ht="35.25" customHeight="1">
      <c r="A115" s="397" t="s">
        <v>27</v>
      </c>
      <c r="B115" s="1088">
        <v>3</v>
      </c>
      <c r="C115" s="1088">
        <v>3</v>
      </c>
      <c r="D115" s="1099">
        <v>60000</v>
      </c>
      <c r="E115" s="397" t="s">
        <v>27</v>
      </c>
      <c r="F115" s="761">
        <v>6</v>
      </c>
      <c r="G115" s="761">
        <v>27</v>
      </c>
      <c r="H115" s="1099">
        <v>360000</v>
      </c>
      <c r="I115" s="1101" t="s">
        <v>580</v>
      </c>
    </row>
    <row r="116" spans="1:9" ht="35.25" customHeight="1">
      <c r="A116" s="397" t="s">
        <v>28</v>
      </c>
      <c r="B116" s="405"/>
      <c r="C116" s="405"/>
      <c r="D116" s="462"/>
      <c r="E116" s="397" t="s">
        <v>28</v>
      </c>
      <c r="F116" s="761">
        <v>4</v>
      </c>
      <c r="G116" s="761">
        <v>5</v>
      </c>
      <c r="H116" s="1102">
        <v>250000</v>
      </c>
    </row>
    <row r="117" spans="1:9" ht="45" customHeight="1" thickBot="1">
      <c r="A117" s="400" t="s">
        <v>29</v>
      </c>
      <c r="B117" s="409"/>
      <c r="C117" s="409"/>
      <c r="D117" s="464"/>
      <c r="E117" s="400" t="s">
        <v>29</v>
      </c>
      <c r="F117" s="773">
        <v>10</v>
      </c>
      <c r="G117" s="773">
        <v>28</v>
      </c>
      <c r="H117" s="1103">
        <v>78482</v>
      </c>
    </row>
    <row r="118" spans="1:9" ht="18.75" customHeight="1">
      <c r="A118" s="1849" t="s">
        <v>113</v>
      </c>
      <c r="B118" s="1881"/>
      <c r="C118" s="1881"/>
      <c r="D118" s="1882"/>
      <c r="E118" s="1849" t="s">
        <v>113</v>
      </c>
      <c r="F118" s="1881"/>
      <c r="G118" s="1881"/>
      <c r="H118" s="1882"/>
    </row>
    <row r="119" spans="1:9" ht="33" customHeight="1">
      <c r="A119" s="397" t="s">
        <v>53</v>
      </c>
      <c r="B119" s="405"/>
      <c r="C119" s="405"/>
      <c r="D119" s="463"/>
      <c r="E119" s="397" t="s">
        <v>53</v>
      </c>
      <c r="F119" s="761">
        <v>1</v>
      </c>
      <c r="G119" s="761">
        <v>1</v>
      </c>
      <c r="H119" s="1100">
        <v>15000</v>
      </c>
    </row>
    <row r="120" spans="1:9" ht="33" customHeight="1">
      <c r="A120" s="397" t="s">
        <v>54</v>
      </c>
      <c r="B120" s="405"/>
      <c r="C120" s="405"/>
      <c r="D120" s="463"/>
      <c r="E120" s="397" t="s">
        <v>54</v>
      </c>
      <c r="F120" s="405"/>
      <c r="G120" s="405"/>
      <c r="H120" s="462"/>
    </row>
    <row r="121" spans="1:9" ht="33" customHeight="1">
      <c r="A121" s="397" t="s">
        <v>55</v>
      </c>
      <c r="B121" s="405"/>
      <c r="C121" s="405"/>
      <c r="D121" s="463"/>
      <c r="E121" s="397" t="s">
        <v>55</v>
      </c>
      <c r="F121" s="405"/>
      <c r="G121" s="405"/>
      <c r="H121" s="462"/>
    </row>
    <row r="122" spans="1:9" ht="33" customHeight="1">
      <c r="A122" s="397" t="s">
        <v>68</v>
      </c>
      <c r="B122" s="405"/>
      <c r="C122" s="405"/>
      <c r="D122" s="463"/>
      <c r="E122" s="397" t="s">
        <v>68</v>
      </c>
      <c r="F122" s="405"/>
      <c r="G122" s="405"/>
      <c r="H122" s="462"/>
    </row>
    <row r="123" spans="1:9" ht="38.25">
      <c r="A123" s="397" t="s">
        <v>56</v>
      </c>
      <c r="B123" s="405"/>
      <c r="C123" s="405"/>
      <c r="D123" s="463"/>
      <c r="E123" s="397" t="s">
        <v>56</v>
      </c>
      <c r="F123" s="405"/>
      <c r="G123" s="405"/>
      <c r="H123" s="462"/>
    </row>
    <row r="124" spans="1:9" ht="44.1" customHeight="1">
      <c r="A124" s="397" t="s">
        <v>69</v>
      </c>
      <c r="B124" s="405"/>
      <c r="C124" s="405"/>
      <c r="D124" s="463"/>
      <c r="E124" s="397" t="s">
        <v>69</v>
      </c>
      <c r="F124" s="405"/>
      <c r="G124" s="405"/>
      <c r="H124" s="462"/>
    </row>
    <row r="125" spans="1:9" ht="56.25" customHeight="1" thickBot="1">
      <c r="A125" s="394" t="s">
        <v>48</v>
      </c>
      <c r="B125" s="418"/>
      <c r="C125" s="418"/>
      <c r="D125" s="461"/>
      <c r="E125" s="394" t="s">
        <v>265</v>
      </c>
      <c r="F125" s="759">
        <v>1</v>
      </c>
      <c r="G125" s="759">
        <v>2</v>
      </c>
      <c r="H125" s="1104"/>
    </row>
    <row r="126" spans="1:9" ht="69" customHeight="1" thickBot="1">
      <c r="A126" s="1903" t="s">
        <v>165</v>
      </c>
      <c r="B126" s="1904"/>
      <c r="C126" s="1904"/>
      <c r="D126" s="1905"/>
      <c r="E126" s="1858" t="s">
        <v>264</v>
      </c>
      <c r="F126" s="1859"/>
      <c r="G126" s="1859"/>
      <c r="H126" s="1860"/>
    </row>
    <row r="127" spans="1:9" ht="27.6" customHeight="1">
      <c r="A127" s="416"/>
      <c r="B127" s="416"/>
      <c r="C127" s="416"/>
      <c r="D127" s="416"/>
      <c r="E127" s="416"/>
      <c r="F127" s="416"/>
      <c r="G127" s="416"/>
      <c r="H127" s="416"/>
    </row>
    <row r="128" spans="1:9" ht="24.95" customHeight="1" thickBot="1">
      <c r="A128" s="415" t="s">
        <v>104</v>
      </c>
      <c r="B128" s="416"/>
      <c r="C128" s="416"/>
      <c r="D128" s="416"/>
      <c r="E128" s="416"/>
      <c r="F128" s="416"/>
      <c r="G128" s="416"/>
      <c r="H128" s="401"/>
    </row>
    <row r="129" spans="1:19" ht="24.75" customHeight="1" thickBot="1">
      <c r="A129" s="1885" t="s">
        <v>91</v>
      </c>
      <c r="B129" s="1886"/>
      <c r="C129" s="1886"/>
      <c r="D129" s="1886"/>
      <c r="E129" s="1887"/>
      <c r="F129" s="1885" t="s">
        <v>120</v>
      </c>
      <c r="G129" s="1886"/>
      <c r="H129" s="1886"/>
      <c r="I129" s="1886"/>
      <c r="J129" s="1887"/>
    </row>
    <row r="130" spans="1:19" s="451" customFormat="1" ht="42" customHeight="1">
      <c r="A130" s="454"/>
      <c r="B130" s="453" t="s">
        <v>30</v>
      </c>
      <c r="C130" s="453" t="s">
        <v>62</v>
      </c>
      <c r="D130" s="453" t="s">
        <v>63</v>
      </c>
      <c r="E130" s="452" t="s">
        <v>64</v>
      </c>
      <c r="F130" s="454"/>
      <c r="G130" s="453" t="s">
        <v>30</v>
      </c>
      <c r="H130" s="453" t="s">
        <v>62</v>
      </c>
      <c r="I130" s="453" t="s">
        <v>63</v>
      </c>
      <c r="J130" s="452" t="s">
        <v>64</v>
      </c>
    </row>
    <row r="131" spans="1:19" ht="68.45" customHeight="1" thickBot="1">
      <c r="A131" s="394" t="s">
        <v>121</v>
      </c>
      <c r="B131" s="418"/>
      <c r="C131" s="459"/>
      <c r="D131" s="1033">
        <v>0</v>
      </c>
      <c r="E131" s="458"/>
      <c r="F131" s="394" t="s">
        <v>124</v>
      </c>
      <c r="G131" s="418"/>
      <c r="H131" s="459"/>
      <c r="I131" s="459"/>
      <c r="J131" s="458"/>
    </row>
    <row r="132" spans="1:19" ht="28.5" customHeight="1">
      <c r="A132" s="1883" t="s">
        <v>122</v>
      </c>
      <c r="B132" s="1883"/>
      <c r="C132" s="1883"/>
      <c r="D132" s="1883"/>
      <c r="E132" s="1883"/>
      <c r="F132" s="401"/>
      <c r="G132" s="401"/>
      <c r="H132" s="401"/>
    </row>
    <row r="133" spans="1:19" ht="15" customHeight="1">
      <c r="A133" s="416"/>
      <c r="B133" s="416"/>
      <c r="C133" s="416"/>
      <c r="D133" s="416"/>
      <c r="E133" s="416"/>
      <c r="F133" s="401"/>
      <c r="G133" s="401"/>
      <c r="H133" s="401"/>
    </row>
    <row r="134" spans="1:19" ht="24.95" customHeight="1" thickBot="1">
      <c r="A134" s="415" t="s">
        <v>123</v>
      </c>
      <c r="B134" s="416"/>
      <c r="C134" s="416"/>
      <c r="D134" s="416"/>
      <c r="E134" s="416"/>
      <c r="F134" s="401"/>
      <c r="G134" s="401"/>
      <c r="H134" s="401"/>
    </row>
    <row r="135" spans="1:19" ht="43.35" customHeight="1" thickBot="1">
      <c r="A135" s="1885" t="s">
        <v>87</v>
      </c>
      <c r="B135" s="1886"/>
      <c r="C135" s="1886"/>
      <c r="D135" s="1886"/>
      <c r="E135" s="1886"/>
      <c r="F135" s="1886"/>
      <c r="G135" s="1886"/>
      <c r="H135" s="1886"/>
      <c r="I135" s="1887"/>
      <c r="J135" s="1885" t="s">
        <v>125</v>
      </c>
      <c r="K135" s="1886"/>
      <c r="L135" s="1886"/>
      <c r="M135" s="1886"/>
      <c r="N135" s="1886"/>
      <c r="O135" s="1886"/>
      <c r="P135" s="1886"/>
      <c r="Q135" s="1886"/>
      <c r="R135" s="1887"/>
    </row>
    <row r="136" spans="1:19" s="451" customFormat="1" ht="89.25">
      <c r="A136" s="457"/>
      <c r="B136" s="456" t="s">
        <v>79</v>
      </c>
      <c r="C136" s="456" t="s">
        <v>80</v>
      </c>
      <c r="D136" s="456" t="s">
        <v>81</v>
      </c>
      <c r="E136" s="456" t="s">
        <v>82</v>
      </c>
      <c r="F136" s="453" t="s">
        <v>83</v>
      </c>
      <c r="G136" s="453" t="s">
        <v>84</v>
      </c>
      <c r="H136" s="453" t="s">
        <v>85</v>
      </c>
      <c r="I136" s="455" t="s">
        <v>86</v>
      </c>
      <c r="J136" s="454"/>
      <c r="K136" s="453" t="s">
        <v>79</v>
      </c>
      <c r="L136" s="453" t="s">
        <v>80</v>
      </c>
      <c r="M136" s="453" t="s">
        <v>81</v>
      </c>
      <c r="N136" s="453" t="s">
        <v>82</v>
      </c>
      <c r="O136" s="453" t="s">
        <v>83</v>
      </c>
      <c r="P136" s="453" t="s">
        <v>84</v>
      </c>
      <c r="Q136" s="453" t="s">
        <v>85</v>
      </c>
      <c r="R136" s="452" t="s">
        <v>86</v>
      </c>
    </row>
    <row r="137" spans="1:19" s="436" customFormat="1" ht="89.25" customHeight="1" thickBot="1">
      <c r="A137" s="449" t="s">
        <v>126</v>
      </c>
      <c r="B137" s="448"/>
      <c r="C137" s="448"/>
      <c r="D137" s="448"/>
      <c r="E137" s="448"/>
      <c r="F137" s="441"/>
      <c r="G137" s="441"/>
      <c r="H137" s="441"/>
      <c r="I137" s="450"/>
      <c r="J137" s="449" t="s">
        <v>128</v>
      </c>
      <c r="K137" s="448"/>
      <c r="L137" s="448"/>
      <c r="M137" s="448"/>
      <c r="N137" s="448"/>
      <c r="O137" s="441"/>
      <c r="P137" s="441"/>
      <c r="Q137" s="441"/>
      <c r="R137" s="447"/>
    </row>
    <row r="138" spans="1:19" ht="57" customHeight="1">
      <c r="A138" s="1891" t="s">
        <v>127</v>
      </c>
      <c r="B138" s="1891"/>
      <c r="C138" s="1891"/>
      <c r="D138" s="1891"/>
      <c r="E138" s="1891"/>
      <c r="F138" s="1891"/>
      <c r="G138" s="1891"/>
      <c r="H138" s="1891"/>
      <c r="I138" s="1891"/>
    </row>
    <row r="139" spans="1:19" ht="16.5" customHeight="1">
      <c r="G139" s="401"/>
      <c r="H139" s="401"/>
    </row>
    <row r="140" spans="1:19" ht="24.95" customHeight="1" thickBot="1">
      <c r="A140" s="415" t="s">
        <v>129</v>
      </c>
      <c r="G140" s="401"/>
      <c r="H140" s="401"/>
    </row>
    <row r="141" spans="1:19" ht="33.75" customHeight="1" thickBot="1">
      <c r="A141" s="1885" t="s">
        <v>139</v>
      </c>
      <c r="B141" s="1886"/>
      <c r="C141" s="1886"/>
      <c r="D141" s="1886"/>
      <c r="E141" s="1886"/>
      <c r="F141" s="1886"/>
      <c r="G141" s="1886"/>
      <c r="H141" s="1886"/>
      <c r="I141" s="1887"/>
      <c r="J141" s="1902"/>
      <c r="K141" s="1902"/>
      <c r="L141" s="1902"/>
      <c r="M141" s="1902"/>
      <c r="N141" s="1902"/>
      <c r="O141" s="1902"/>
      <c r="P141" s="1902"/>
      <c r="Q141" s="1902"/>
      <c r="R141" s="1902"/>
      <c r="S141" s="446"/>
    </row>
    <row r="142" spans="1:19" ht="102.6" customHeight="1">
      <c r="A142" s="445"/>
      <c r="B142" s="444" t="s">
        <v>140</v>
      </c>
      <c r="C142" s="444" t="s">
        <v>150</v>
      </c>
      <c r="D142" s="444" t="s">
        <v>151</v>
      </c>
      <c r="E142" s="444" t="s">
        <v>141</v>
      </c>
      <c r="F142" s="444" t="s">
        <v>142</v>
      </c>
      <c r="G142" s="444" t="s">
        <v>143</v>
      </c>
      <c r="H142" s="444" t="s">
        <v>144</v>
      </c>
      <c r="I142" s="443" t="s">
        <v>152</v>
      </c>
      <c r="J142" s="442"/>
      <c r="K142" s="442"/>
      <c r="L142" s="442"/>
      <c r="M142" s="442"/>
      <c r="N142" s="442"/>
      <c r="O142" s="442"/>
      <c r="P142" s="442"/>
      <c r="Q142" s="442"/>
      <c r="R142" s="442"/>
    </row>
    <row r="143" spans="1:19" s="436" customFormat="1" ht="118.5" customHeight="1" thickBot="1">
      <c r="A143" s="394" t="s">
        <v>130</v>
      </c>
      <c r="B143" s="440"/>
      <c r="C143" s="440"/>
      <c r="D143" s="440"/>
      <c r="E143" s="440"/>
      <c r="F143" s="441"/>
      <c r="G143" s="441"/>
      <c r="H143" s="440"/>
      <c r="I143" s="439"/>
      <c r="J143" s="414"/>
      <c r="K143" s="437"/>
      <c r="L143" s="437"/>
      <c r="M143" s="437"/>
      <c r="N143" s="437"/>
      <c r="O143" s="438"/>
      <c r="P143" s="438"/>
      <c r="Q143" s="437"/>
      <c r="R143" s="437"/>
    </row>
    <row r="144" spans="1:19" ht="110.45" customHeight="1">
      <c r="A144" s="1906" t="s">
        <v>145</v>
      </c>
      <c r="B144" s="1907"/>
      <c r="C144" s="1907"/>
      <c r="D144" s="1907"/>
      <c r="E144" s="1907"/>
      <c r="F144" s="1907"/>
      <c r="G144" s="1907"/>
      <c r="H144" s="401"/>
    </row>
    <row r="145" spans="1:8" ht="16.5" customHeight="1">
      <c r="G145" s="401"/>
      <c r="H145" s="401"/>
    </row>
    <row r="146" spans="1:8" ht="24.95" customHeight="1" thickBot="1">
      <c r="A146" s="415" t="s">
        <v>131</v>
      </c>
      <c r="B146" s="435"/>
      <c r="C146" s="435"/>
      <c r="D146" s="416"/>
      <c r="E146" s="401"/>
      <c r="F146" s="401"/>
      <c r="G146" s="401"/>
      <c r="H146" s="401"/>
    </row>
    <row r="147" spans="1:8" ht="16.5" customHeight="1">
      <c r="A147" s="1878" t="s">
        <v>132</v>
      </c>
      <c r="B147" s="1873"/>
      <c r="C147" s="1873"/>
      <c r="D147" s="1874"/>
    </row>
    <row r="148" spans="1:8" ht="51" customHeight="1">
      <c r="A148" s="434" t="s">
        <v>35</v>
      </c>
      <c r="B148" s="423" t="s">
        <v>36</v>
      </c>
      <c r="C148" s="1879" t="s">
        <v>37</v>
      </c>
      <c r="D148" s="1880"/>
    </row>
    <row r="149" spans="1:8" ht="21" customHeight="1">
      <c r="A149" s="434"/>
      <c r="B149" s="423"/>
      <c r="C149" s="425" t="s">
        <v>38</v>
      </c>
      <c r="D149" s="433" t="s">
        <v>39</v>
      </c>
    </row>
    <row r="150" spans="1:8" ht="21" customHeight="1">
      <c r="A150" s="397" t="s">
        <v>40</v>
      </c>
      <c r="B150" s="432"/>
      <c r="C150" s="431"/>
      <c r="D150" s="430"/>
    </row>
    <row r="151" spans="1:8" ht="21" customHeight="1">
      <c r="A151" s="397" t="s">
        <v>41</v>
      </c>
      <c r="B151" s="405"/>
      <c r="C151" s="429"/>
      <c r="D151" s="404"/>
    </row>
    <row r="152" spans="1:8" ht="21" customHeight="1">
      <c r="A152" s="397" t="s">
        <v>42</v>
      </c>
      <c r="B152" s="405"/>
      <c r="C152" s="429"/>
      <c r="D152" s="404"/>
    </row>
    <row r="153" spans="1:8" ht="21" customHeight="1" thickBot="1">
      <c r="A153" s="400" t="s">
        <v>43</v>
      </c>
      <c r="B153" s="409"/>
      <c r="C153" s="428"/>
      <c r="D153" s="427"/>
    </row>
    <row r="154" spans="1:8" ht="27.6" customHeight="1">
      <c r="A154" s="1888" t="s">
        <v>133</v>
      </c>
      <c r="B154" s="1889"/>
      <c r="C154" s="1889"/>
      <c r="D154" s="1890"/>
    </row>
    <row r="155" spans="1:8" ht="32.1" customHeight="1">
      <c r="A155" s="397" t="s">
        <v>53</v>
      </c>
      <c r="B155" s="405"/>
      <c r="C155" s="405"/>
      <c r="D155" s="404"/>
    </row>
    <row r="156" spans="1:8" ht="32.1" customHeight="1">
      <c r="A156" s="397" t="s">
        <v>54</v>
      </c>
      <c r="B156" s="405"/>
      <c r="C156" s="405"/>
      <c r="D156" s="404"/>
    </row>
    <row r="157" spans="1:8" ht="32.1" customHeight="1">
      <c r="A157" s="397" t="s">
        <v>55</v>
      </c>
      <c r="B157" s="405"/>
      <c r="C157" s="405"/>
      <c r="D157" s="404"/>
    </row>
    <row r="158" spans="1:8" ht="32.1" customHeight="1">
      <c r="A158" s="397" t="s">
        <v>68</v>
      </c>
      <c r="B158" s="405"/>
      <c r="C158" s="405"/>
      <c r="D158" s="404"/>
    </row>
    <row r="159" spans="1:8" ht="48" customHeight="1">
      <c r="A159" s="397" t="s">
        <v>56</v>
      </c>
      <c r="B159" s="405"/>
      <c r="C159" s="405"/>
      <c r="D159" s="404"/>
    </row>
    <row r="160" spans="1:8" ht="48" customHeight="1">
      <c r="A160" s="397" t="s">
        <v>69</v>
      </c>
      <c r="B160" s="405"/>
      <c r="C160" s="405"/>
      <c r="D160" s="404"/>
    </row>
    <row r="161" spans="1:8" ht="16.5" customHeight="1" thickBot="1">
      <c r="A161" s="394" t="s">
        <v>66</v>
      </c>
      <c r="B161" s="418"/>
      <c r="C161" s="418"/>
      <c r="D161" s="426"/>
    </row>
    <row r="162" spans="1:8" ht="16.5" customHeight="1">
      <c r="A162" s="414"/>
      <c r="B162" s="414"/>
      <c r="C162" s="414"/>
      <c r="D162" s="414"/>
    </row>
    <row r="163" spans="1:8" ht="16.5" customHeight="1">
      <c r="A163" s="414"/>
      <c r="B163" s="414"/>
      <c r="C163" s="414"/>
      <c r="D163" s="414"/>
    </row>
    <row r="164" spans="1:8" ht="24.95" customHeight="1" thickBot="1">
      <c r="A164" s="415" t="s">
        <v>134</v>
      </c>
      <c r="B164" s="416"/>
      <c r="C164" s="416"/>
      <c r="D164" s="416"/>
      <c r="E164" s="416"/>
      <c r="F164" s="401"/>
      <c r="G164" s="401"/>
      <c r="H164" s="401"/>
    </row>
    <row r="165" spans="1:8" ht="16.5" customHeight="1">
      <c r="A165" s="1878" t="s">
        <v>93</v>
      </c>
      <c r="B165" s="1873"/>
      <c r="C165" s="1873"/>
      <c r="D165" s="1878" t="s">
        <v>135</v>
      </c>
      <c r="E165" s="1873"/>
      <c r="F165" s="1874"/>
      <c r="G165" s="401"/>
    </row>
    <row r="166" spans="1:8" ht="71.25" customHeight="1">
      <c r="A166" s="424"/>
      <c r="B166" s="423" t="s">
        <v>148</v>
      </c>
      <c r="C166" s="425" t="s">
        <v>149</v>
      </c>
      <c r="D166" s="424"/>
      <c r="E166" s="423" t="s">
        <v>148</v>
      </c>
      <c r="F166" s="422" t="s">
        <v>149</v>
      </c>
    </row>
    <row r="167" spans="1:8" ht="58.35" customHeight="1">
      <c r="A167" s="397" t="s">
        <v>73</v>
      </c>
      <c r="B167" s="405"/>
      <c r="C167" s="421"/>
      <c r="D167" s="397" t="s">
        <v>74</v>
      </c>
      <c r="E167" s="405"/>
      <c r="F167" s="420"/>
    </row>
    <row r="168" spans="1:8" ht="75" customHeight="1" thickBot="1">
      <c r="A168" s="400" t="s">
        <v>75</v>
      </c>
      <c r="B168" s="409"/>
      <c r="C168" s="419"/>
      <c r="D168" s="394" t="s">
        <v>76</v>
      </c>
      <c r="E168" s="418"/>
      <c r="F168" s="417"/>
    </row>
    <row r="169" spans="1:8" ht="69" customHeight="1" thickBot="1">
      <c r="A169" s="1858" t="s">
        <v>163</v>
      </c>
      <c r="B169" s="1859"/>
      <c r="C169" s="1860"/>
      <c r="D169" s="1858" t="s">
        <v>163</v>
      </c>
      <c r="E169" s="1859"/>
      <c r="F169" s="1860"/>
      <c r="G169" s="401"/>
    </row>
    <row r="170" spans="1:8" ht="24.95" customHeight="1">
      <c r="A170" s="416"/>
      <c r="B170" s="416"/>
      <c r="C170" s="416"/>
      <c r="D170" s="416"/>
      <c r="E170" s="416"/>
      <c r="F170" s="416"/>
      <c r="G170" s="401"/>
    </row>
    <row r="171" spans="1:8" ht="24.95" customHeight="1">
      <c r="A171" s="416"/>
      <c r="B171" s="416"/>
      <c r="C171" s="416"/>
      <c r="D171" s="416"/>
      <c r="E171" s="416"/>
      <c r="F171" s="416"/>
      <c r="G171" s="401"/>
    </row>
    <row r="172" spans="1:8" ht="24.95" customHeight="1" thickBot="1">
      <c r="A172" s="415" t="s">
        <v>136</v>
      </c>
      <c r="B172" s="414"/>
      <c r="C172" s="414"/>
      <c r="D172" s="414"/>
      <c r="E172" s="401"/>
      <c r="F172" s="401"/>
      <c r="G172" s="401"/>
      <c r="H172" s="401"/>
    </row>
    <row r="173" spans="1:8" ht="16.5" customHeight="1" thickBot="1">
      <c r="A173" s="1899" t="s">
        <v>77</v>
      </c>
      <c r="B173" s="1900"/>
      <c r="C173" s="1901"/>
      <c r="D173" s="1899" t="s">
        <v>137</v>
      </c>
      <c r="E173" s="1900"/>
      <c r="F173" s="1901"/>
      <c r="G173" s="401"/>
      <c r="H173" s="401"/>
    </row>
    <row r="174" spans="1:8" ht="38.25">
      <c r="A174" s="413" t="s">
        <v>44</v>
      </c>
      <c r="B174" s="412" t="s">
        <v>45</v>
      </c>
      <c r="C174" s="411" t="s">
        <v>46</v>
      </c>
      <c r="D174" s="413" t="s">
        <v>44</v>
      </c>
      <c r="E174" s="412" t="s">
        <v>45</v>
      </c>
      <c r="F174" s="411" t="s">
        <v>46</v>
      </c>
      <c r="G174" s="401"/>
      <c r="H174" s="401"/>
    </row>
    <row r="175" spans="1:8" ht="16.5" customHeight="1">
      <c r="A175" s="397" t="s">
        <v>47</v>
      </c>
      <c r="B175" s="405"/>
      <c r="C175" s="404"/>
      <c r="D175" s="397" t="s">
        <v>47</v>
      </c>
      <c r="E175" s="405"/>
      <c r="F175" s="404"/>
      <c r="G175" s="401"/>
      <c r="H175" s="401"/>
    </row>
    <row r="176" spans="1:8" ht="51">
      <c r="A176" s="1851" t="s">
        <v>48</v>
      </c>
      <c r="B176" s="1853"/>
      <c r="C176" s="1897"/>
      <c r="D176" s="397" t="s">
        <v>94</v>
      </c>
      <c r="E176" s="405"/>
      <c r="F176" s="404"/>
      <c r="G176" s="401"/>
      <c r="H176" s="401"/>
    </row>
    <row r="177" spans="1:8" ht="16.5" customHeight="1" thickBot="1">
      <c r="A177" s="1895"/>
      <c r="B177" s="1896"/>
      <c r="C177" s="1898"/>
      <c r="D177" s="410" t="s">
        <v>48</v>
      </c>
      <c r="E177" s="409"/>
      <c r="F177" s="408"/>
      <c r="G177" s="401"/>
      <c r="H177" s="401"/>
    </row>
    <row r="178" spans="1:8" ht="16.5" customHeight="1">
      <c r="A178" s="1849" t="s">
        <v>113</v>
      </c>
      <c r="B178" s="1881"/>
      <c r="C178" s="1850"/>
      <c r="D178" s="1849" t="s">
        <v>113</v>
      </c>
      <c r="E178" s="1881"/>
      <c r="F178" s="1850"/>
      <c r="G178" s="401"/>
      <c r="H178" s="401"/>
    </row>
    <row r="179" spans="1:8" ht="32.25" customHeight="1">
      <c r="A179" s="397" t="s">
        <v>53</v>
      </c>
      <c r="B179" s="407"/>
      <c r="C179" s="406"/>
      <c r="D179" s="397" t="s">
        <v>53</v>
      </c>
      <c r="E179" s="405"/>
      <c r="F179" s="404"/>
      <c r="G179" s="401"/>
      <c r="H179" s="401"/>
    </row>
    <row r="180" spans="1:8" ht="32.25" customHeight="1">
      <c r="A180" s="397" t="s">
        <v>54</v>
      </c>
      <c r="B180" s="405"/>
      <c r="C180" s="404"/>
      <c r="D180" s="397" t="s">
        <v>54</v>
      </c>
      <c r="E180" s="405"/>
      <c r="F180" s="404"/>
      <c r="G180" s="401"/>
      <c r="H180" s="401"/>
    </row>
    <row r="181" spans="1:8" ht="32.25" customHeight="1">
      <c r="A181" s="397" t="s">
        <v>55</v>
      </c>
      <c r="B181" s="403"/>
      <c r="C181" s="402"/>
      <c r="D181" s="397" t="s">
        <v>55</v>
      </c>
      <c r="E181" s="403"/>
      <c r="F181" s="402"/>
      <c r="G181" s="401"/>
      <c r="H181" s="401"/>
    </row>
    <row r="182" spans="1:8" ht="32.25" customHeight="1">
      <c r="A182" s="397" t="s">
        <v>68</v>
      </c>
      <c r="B182" s="403"/>
      <c r="C182" s="402"/>
      <c r="D182" s="397" t="s">
        <v>68</v>
      </c>
      <c r="E182" s="403"/>
      <c r="F182" s="402"/>
      <c r="G182" s="401"/>
      <c r="H182" s="401"/>
    </row>
    <row r="183" spans="1:8" ht="46.5" customHeight="1">
      <c r="A183" s="397" t="s">
        <v>56</v>
      </c>
      <c r="B183" s="403"/>
      <c r="C183" s="402"/>
      <c r="D183" s="397" t="s">
        <v>56</v>
      </c>
      <c r="E183" s="403"/>
      <c r="F183" s="402"/>
      <c r="G183" s="401"/>
      <c r="H183" s="401"/>
    </row>
    <row r="184" spans="1:8" ht="46.5" customHeight="1">
      <c r="A184" s="397" t="s">
        <v>69</v>
      </c>
      <c r="B184" s="396"/>
      <c r="C184" s="395"/>
      <c r="D184" s="397" t="s">
        <v>69</v>
      </c>
      <c r="E184" s="396"/>
      <c r="F184" s="395"/>
    </row>
    <row r="185" spans="1:8" ht="22.5" customHeight="1" thickBot="1">
      <c r="A185" s="400" t="s">
        <v>66</v>
      </c>
      <c r="B185" s="399"/>
      <c r="C185" s="398"/>
      <c r="D185" s="400" t="s">
        <v>66</v>
      </c>
      <c r="E185" s="399"/>
      <c r="F185" s="398"/>
    </row>
    <row r="186" spans="1:8" ht="22.5" customHeight="1">
      <c r="A186" s="1869" t="s">
        <v>109</v>
      </c>
      <c r="B186" s="1870"/>
      <c r="C186" s="1871"/>
      <c r="D186" s="1869" t="s">
        <v>109</v>
      </c>
      <c r="E186" s="1870"/>
      <c r="F186" s="1871"/>
    </row>
    <row r="187" spans="1:8" ht="22.5" customHeight="1">
      <c r="A187" s="397" t="s">
        <v>50</v>
      </c>
      <c r="B187" s="396"/>
      <c r="C187" s="395"/>
      <c r="D187" s="397" t="s">
        <v>50</v>
      </c>
      <c r="E187" s="396"/>
      <c r="F187" s="395"/>
    </row>
    <row r="188" spans="1:8" ht="22.5" customHeight="1">
      <c r="A188" s="397" t="s">
        <v>51</v>
      </c>
      <c r="B188" s="396"/>
      <c r="C188" s="395"/>
      <c r="D188" s="397" t="s">
        <v>51</v>
      </c>
      <c r="E188" s="396"/>
      <c r="F188" s="395"/>
    </row>
    <row r="189" spans="1:8" ht="22.5" customHeight="1" thickBot="1">
      <c r="A189" s="394" t="s">
        <v>52</v>
      </c>
      <c r="B189" s="393"/>
      <c r="C189" s="392"/>
      <c r="D189" s="394" t="s">
        <v>52</v>
      </c>
      <c r="E189" s="393"/>
      <c r="F189" s="392"/>
    </row>
    <row r="190" spans="1:8" ht="55.35" customHeight="1" thickBot="1">
      <c r="A190" s="1892" t="s">
        <v>78</v>
      </c>
      <c r="B190" s="1893"/>
      <c r="C190" s="1894"/>
      <c r="D190" s="1892" t="s">
        <v>78</v>
      </c>
      <c r="E190" s="1893"/>
      <c r="F190" s="1894"/>
    </row>
  </sheetData>
  <mergeCells count="84">
    <mergeCell ref="A38:A39"/>
    <mergeCell ref="B38:B39"/>
    <mergeCell ref="A126:D126"/>
    <mergeCell ref="D33:F33"/>
    <mergeCell ref="D30:F30"/>
    <mergeCell ref="C38:C39"/>
    <mergeCell ref="A40:C40"/>
    <mergeCell ref="E55:H55"/>
    <mergeCell ref="A102:F102"/>
    <mergeCell ref="F96:F97"/>
    <mergeCell ref="G95:L95"/>
    <mergeCell ref="H96:K96"/>
    <mergeCell ref="L96:L97"/>
    <mergeCell ref="A81:B81"/>
    <mergeCell ref="A84:B84"/>
    <mergeCell ref="D67:D68"/>
    <mergeCell ref="A144:G144"/>
    <mergeCell ref="D8:F8"/>
    <mergeCell ref="A55:D55"/>
    <mergeCell ref="A77:D77"/>
    <mergeCell ref="A22:C22"/>
    <mergeCell ref="D18:F18"/>
    <mergeCell ref="D22:F22"/>
    <mergeCell ref="A8:C8"/>
    <mergeCell ref="A18:C18"/>
    <mergeCell ref="A30:C30"/>
    <mergeCell ref="D40:F40"/>
    <mergeCell ref="D44:F44"/>
    <mergeCell ref="F11:F12"/>
    <mergeCell ref="F129:J129"/>
    <mergeCell ref="A138:I138"/>
    <mergeCell ref="B96:E96"/>
    <mergeCell ref="J141:R141"/>
    <mergeCell ref="G110:L110"/>
    <mergeCell ref="A110:F110"/>
    <mergeCell ref="A118:D118"/>
    <mergeCell ref="A129:E129"/>
    <mergeCell ref="E126:H12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31:F31"/>
    <mergeCell ref="A186:C186"/>
    <mergeCell ref="D186:F186"/>
    <mergeCell ref="B69:D69"/>
    <mergeCell ref="F69:H69"/>
    <mergeCell ref="A147:D147"/>
    <mergeCell ref="C148:D148"/>
    <mergeCell ref="E118:H118"/>
    <mergeCell ref="A132:E132"/>
    <mergeCell ref="A92:D92"/>
    <mergeCell ref="A135:I135"/>
    <mergeCell ref="G102:L102"/>
    <mergeCell ref="A78:H78"/>
    <mergeCell ref="E77:H77"/>
    <mergeCell ref="J135:R135"/>
    <mergeCell ref="A141:I141"/>
    <mergeCell ref="A1:B1"/>
    <mergeCell ref="A95:F95"/>
    <mergeCell ref="C81:D81"/>
    <mergeCell ref="C84:D84"/>
    <mergeCell ref="A113:D113"/>
    <mergeCell ref="E113:H113"/>
    <mergeCell ref="A67:A68"/>
    <mergeCell ref="B67:B68"/>
    <mergeCell ref="C67:C68"/>
    <mergeCell ref="A44:C44"/>
    <mergeCell ref="D52:F52"/>
    <mergeCell ref="A33:C33"/>
    <mergeCell ref="A15:A17"/>
    <mergeCell ref="A52:C52"/>
    <mergeCell ref="D11:D12"/>
    <mergeCell ref="E11:E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topLeftCell="A112" zoomScale="70" zoomScaleNormal="70" zoomScalePageLayoutView="70" workbookViewId="0">
      <selection activeCell="D131" sqref="D131"/>
    </sheetView>
  </sheetViews>
  <sheetFormatPr defaultColWidth="8.85546875" defaultRowHeight="14.25"/>
  <cols>
    <col min="1" max="7" width="26.140625" style="505" customWidth="1"/>
    <col min="8" max="8" width="26" style="505" customWidth="1"/>
    <col min="9" max="9" width="25.85546875" style="505" customWidth="1"/>
    <col min="10" max="10" width="22" style="505" customWidth="1"/>
    <col min="11" max="11" width="20.42578125" style="505" customWidth="1"/>
    <col min="12" max="12" width="25.7109375" style="505" bestFit="1" customWidth="1"/>
    <col min="13" max="13" width="19.7109375" style="505" customWidth="1"/>
    <col min="14" max="14" width="16.85546875" style="505" customWidth="1"/>
    <col min="15" max="15" width="17.42578125" style="505" customWidth="1"/>
    <col min="16" max="16" width="19.85546875" style="505" customWidth="1"/>
    <col min="17" max="17" width="17" style="505" customWidth="1"/>
    <col min="18" max="18" width="24.28515625" style="505" customWidth="1"/>
    <col min="19" max="20" width="18.140625" style="505" customWidth="1"/>
    <col min="21" max="16384" width="8.85546875" style="505"/>
  </cols>
  <sheetData>
    <row r="1" spans="1:8" ht="18.75">
      <c r="A1" s="1758" t="s">
        <v>303</v>
      </c>
      <c r="B1" s="1758"/>
    </row>
    <row r="3" spans="1:8" ht="15.75">
      <c r="A3" s="598" t="s">
        <v>0</v>
      </c>
      <c r="B3" s="515"/>
      <c r="C3" s="515"/>
      <c r="D3" s="515"/>
      <c r="E3" s="515"/>
      <c r="F3" s="515"/>
      <c r="G3" s="515"/>
      <c r="H3" s="515"/>
    </row>
    <row r="4" spans="1:8" ht="15.75">
      <c r="A4" s="596" t="s">
        <v>88</v>
      </c>
      <c r="B4" s="515"/>
      <c r="C4" s="515"/>
      <c r="D4" s="515"/>
      <c r="E4" s="515"/>
      <c r="F4" s="515"/>
      <c r="G4" s="515"/>
      <c r="H4" s="515"/>
    </row>
    <row r="5" spans="1:8" ht="15.75">
      <c r="A5" s="597"/>
      <c r="B5" s="515"/>
      <c r="C5" s="515"/>
      <c r="D5" s="515"/>
      <c r="E5" s="515"/>
      <c r="F5" s="515"/>
      <c r="G5" s="515"/>
      <c r="H5" s="515"/>
    </row>
    <row r="6" spans="1:8" ht="15.75">
      <c r="A6" s="597"/>
      <c r="B6" s="515"/>
      <c r="C6" s="515"/>
      <c r="D6" s="515"/>
      <c r="E6" s="515"/>
      <c r="F6" s="515"/>
      <c r="G6" s="515"/>
      <c r="H6" s="515"/>
    </row>
    <row r="7" spans="1:8" ht="16.5" thickBot="1">
      <c r="A7" s="596" t="s">
        <v>98</v>
      </c>
      <c r="B7" s="515"/>
      <c r="C7" s="515"/>
      <c r="D7" s="515"/>
      <c r="E7" s="515"/>
      <c r="F7" s="515"/>
      <c r="G7" s="515"/>
      <c r="H7" s="515"/>
    </row>
    <row r="8" spans="1:8" ht="15" thickBot="1">
      <c r="A8" s="2008" t="s">
        <v>95</v>
      </c>
      <c r="B8" s="2009"/>
      <c r="C8" s="2010"/>
      <c r="D8" s="2009" t="s">
        <v>107</v>
      </c>
      <c r="E8" s="2009"/>
      <c r="F8" s="2010"/>
      <c r="G8" s="549"/>
      <c r="H8" s="515"/>
    </row>
    <row r="9" spans="1:8">
      <c r="A9" s="581"/>
      <c r="B9" s="522" t="s">
        <v>1</v>
      </c>
      <c r="C9" s="521" t="s">
        <v>2</v>
      </c>
      <c r="D9" s="595"/>
      <c r="E9" s="522" t="s">
        <v>1</v>
      </c>
      <c r="F9" s="521" t="s">
        <v>2</v>
      </c>
      <c r="G9" s="591"/>
      <c r="H9" s="515"/>
    </row>
    <row r="10" spans="1:8" ht="18">
      <c r="A10" s="567" t="s">
        <v>3</v>
      </c>
      <c r="B10" s="1105">
        <v>2</v>
      </c>
      <c r="C10" s="1106">
        <v>196</v>
      </c>
      <c r="D10" s="593" t="s">
        <v>3</v>
      </c>
      <c r="E10" s="1105">
        <v>1</v>
      </c>
      <c r="F10" s="1106">
        <v>64</v>
      </c>
      <c r="G10" s="591"/>
      <c r="H10" s="515"/>
    </row>
    <row r="11" spans="1:8" ht="18">
      <c r="A11" s="567" t="s">
        <v>4</v>
      </c>
      <c r="B11" s="1105">
        <v>0</v>
      </c>
      <c r="C11" s="1106">
        <v>0</v>
      </c>
      <c r="D11" s="2016" t="s">
        <v>4</v>
      </c>
      <c r="E11" s="2018">
        <v>0</v>
      </c>
      <c r="F11" s="2030">
        <v>0</v>
      </c>
      <c r="G11" s="591"/>
      <c r="H11" s="515"/>
    </row>
    <row r="12" spans="1:8" ht="18">
      <c r="A12" s="567" t="s">
        <v>67</v>
      </c>
      <c r="B12" s="1105">
        <v>0</v>
      </c>
      <c r="C12" s="1106">
        <v>0</v>
      </c>
      <c r="D12" s="2028"/>
      <c r="E12" s="2029"/>
      <c r="F12" s="2031"/>
      <c r="G12" s="591"/>
      <c r="H12" s="515"/>
    </row>
    <row r="13" spans="1:8" ht="18">
      <c r="A13" s="567" t="s">
        <v>7</v>
      </c>
      <c r="B13" s="1105">
        <v>0</v>
      </c>
      <c r="C13" s="1106">
        <v>0</v>
      </c>
      <c r="D13" s="593" t="s">
        <v>7</v>
      </c>
      <c r="E13" s="1105">
        <v>0</v>
      </c>
      <c r="F13" s="1106">
        <v>0</v>
      </c>
      <c r="G13" s="591"/>
      <c r="H13" s="515"/>
    </row>
    <row r="14" spans="1:8" ht="18">
      <c r="A14" s="567" t="s">
        <v>8</v>
      </c>
      <c r="B14" s="1107">
        <v>0</v>
      </c>
      <c r="C14" s="1108">
        <v>0</v>
      </c>
      <c r="D14" s="593" t="s">
        <v>8</v>
      </c>
      <c r="E14" s="1105">
        <v>0</v>
      </c>
      <c r="F14" s="1106">
        <v>0</v>
      </c>
      <c r="G14" s="591"/>
      <c r="H14" s="515"/>
    </row>
    <row r="15" spans="1:8" ht="18">
      <c r="A15" s="2025" t="s">
        <v>301</v>
      </c>
      <c r="B15" s="1260">
        <v>2</v>
      </c>
      <c r="C15" s="1263">
        <v>150</v>
      </c>
      <c r="D15" s="594" t="s">
        <v>48</v>
      </c>
      <c r="E15" s="1105">
        <v>0</v>
      </c>
      <c r="F15" s="1109"/>
      <c r="G15" s="591"/>
      <c r="H15" s="515"/>
    </row>
    <row r="16" spans="1:8" ht="38.25">
      <c r="A16" s="2026"/>
      <c r="B16" s="1261"/>
      <c r="C16" s="1264"/>
      <c r="D16" s="593" t="s">
        <v>6</v>
      </c>
      <c r="E16" s="1105">
        <v>0</v>
      </c>
      <c r="F16" s="1109">
        <v>0</v>
      </c>
      <c r="G16" s="591"/>
      <c r="H16" s="515"/>
    </row>
    <row r="17" spans="1:9" ht="39" thickBot="1">
      <c r="A17" s="2027"/>
      <c r="B17" s="1262"/>
      <c r="C17" s="1265"/>
      <c r="D17" s="593" t="s">
        <v>5</v>
      </c>
      <c r="E17" s="1110">
        <v>6</v>
      </c>
      <c r="F17" s="1109">
        <v>254</v>
      </c>
      <c r="G17" s="591"/>
      <c r="H17" s="515"/>
    </row>
    <row r="18" spans="1:9" ht="19.5" customHeight="1">
      <c r="A18" s="2005" t="s">
        <v>109</v>
      </c>
      <c r="B18" s="2006"/>
      <c r="C18" s="2006"/>
      <c r="D18" s="1982" t="s">
        <v>109</v>
      </c>
      <c r="E18" s="1983"/>
      <c r="F18" s="1984"/>
      <c r="G18" s="549"/>
      <c r="H18" s="515"/>
    </row>
    <row r="19" spans="1:9" ht="18">
      <c r="A19" s="587" t="s">
        <v>50</v>
      </c>
      <c r="B19" s="1105">
        <v>2</v>
      </c>
      <c r="C19" s="1111">
        <v>196</v>
      </c>
      <c r="D19" s="587" t="s">
        <v>50</v>
      </c>
      <c r="E19" s="1105">
        <v>7</v>
      </c>
      <c r="F19" s="1106">
        <v>318</v>
      </c>
      <c r="G19" s="591"/>
      <c r="H19" s="515"/>
    </row>
    <row r="20" spans="1:9" ht="18">
      <c r="A20" s="587" t="s">
        <v>51</v>
      </c>
      <c r="B20" s="1105">
        <v>1</v>
      </c>
      <c r="C20" s="1111">
        <v>120</v>
      </c>
      <c r="D20" s="587" t="s">
        <v>51</v>
      </c>
      <c r="E20" s="1105">
        <v>0</v>
      </c>
      <c r="F20" s="1106">
        <v>0</v>
      </c>
      <c r="G20" s="591"/>
      <c r="H20" s="515"/>
    </row>
    <row r="21" spans="1:9" ht="18.75" thickBot="1">
      <c r="A21" s="586" t="s">
        <v>52</v>
      </c>
      <c r="B21" s="1112">
        <v>1</v>
      </c>
      <c r="C21" s="1113">
        <v>30</v>
      </c>
      <c r="D21" s="586" t="s">
        <v>52</v>
      </c>
      <c r="E21" s="1112">
        <v>0</v>
      </c>
      <c r="F21" s="1114">
        <v>0</v>
      </c>
      <c r="G21" s="591"/>
      <c r="H21" s="515"/>
    </row>
    <row r="22" spans="1:9">
      <c r="A22" s="2022" t="s">
        <v>110</v>
      </c>
      <c r="B22" s="2023"/>
      <c r="C22" s="2023"/>
      <c r="D22" s="2022" t="s">
        <v>110</v>
      </c>
      <c r="E22" s="2023"/>
      <c r="F22" s="2024"/>
      <c r="G22" s="592"/>
      <c r="H22" s="515"/>
    </row>
    <row r="23" spans="1:9" ht="25.5">
      <c r="A23" s="567" t="s">
        <v>53</v>
      </c>
      <c r="B23" s="1105">
        <v>0</v>
      </c>
      <c r="C23" s="1111">
        <v>0</v>
      </c>
      <c r="D23" s="567" t="s">
        <v>53</v>
      </c>
      <c r="E23" s="1105">
        <v>3</v>
      </c>
      <c r="F23" s="1106">
        <v>149</v>
      </c>
      <c r="G23" s="591"/>
      <c r="H23" s="515"/>
    </row>
    <row r="24" spans="1:9" ht="25.5">
      <c r="A24" s="567" t="s">
        <v>54</v>
      </c>
      <c r="B24" s="1105">
        <v>0</v>
      </c>
      <c r="C24" s="1111">
        <v>0</v>
      </c>
      <c r="D24" s="567" t="s">
        <v>54</v>
      </c>
      <c r="E24" s="1105">
        <v>0</v>
      </c>
      <c r="F24" s="1106">
        <v>0</v>
      </c>
      <c r="G24" s="591"/>
      <c r="H24" s="515"/>
    </row>
    <row r="25" spans="1:9" ht="25.5">
      <c r="A25" s="567" t="s">
        <v>55</v>
      </c>
      <c r="B25" s="1105">
        <v>1</v>
      </c>
      <c r="C25" s="1111">
        <v>139</v>
      </c>
      <c r="D25" s="567" t="s">
        <v>55</v>
      </c>
      <c r="E25" s="1105">
        <v>0</v>
      </c>
      <c r="F25" s="1106">
        <v>0</v>
      </c>
      <c r="G25" s="591"/>
      <c r="H25" s="515"/>
    </row>
    <row r="26" spans="1:9" ht="25.5">
      <c r="A26" s="567" t="s">
        <v>68</v>
      </c>
      <c r="B26" s="1105">
        <v>2</v>
      </c>
      <c r="C26" s="1111">
        <v>169</v>
      </c>
      <c r="D26" s="567" t="s">
        <v>68</v>
      </c>
      <c r="E26" s="1105">
        <v>0</v>
      </c>
      <c r="F26" s="1106">
        <v>0</v>
      </c>
      <c r="G26" s="591"/>
      <c r="H26" s="515"/>
    </row>
    <row r="27" spans="1:9" ht="38.25">
      <c r="A27" s="567" t="s">
        <v>56</v>
      </c>
      <c r="B27" s="1105">
        <v>2</v>
      </c>
      <c r="C27" s="1111">
        <v>259</v>
      </c>
      <c r="D27" s="567" t="s">
        <v>56</v>
      </c>
      <c r="E27" s="1105">
        <v>0</v>
      </c>
      <c r="F27" s="1106">
        <v>0</v>
      </c>
      <c r="G27" s="591"/>
      <c r="H27" s="515"/>
    </row>
    <row r="28" spans="1:9" ht="38.25">
      <c r="A28" s="567" t="s">
        <v>69</v>
      </c>
      <c r="B28" s="1105">
        <v>0</v>
      </c>
      <c r="C28" s="1111">
        <v>0</v>
      </c>
      <c r="D28" s="567" t="s">
        <v>69</v>
      </c>
      <c r="E28" s="1105">
        <v>0</v>
      </c>
      <c r="F28" s="1106">
        <v>0</v>
      </c>
      <c r="G28" s="591"/>
      <c r="H28" s="515"/>
    </row>
    <row r="29" spans="1:9" ht="204.75" thickBot="1">
      <c r="A29" s="562" t="s">
        <v>300</v>
      </c>
      <c r="B29" s="1112">
        <v>1</v>
      </c>
      <c r="C29" s="1113">
        <v>57</v>
      </c>
      <c r="D29" s="562" t="s">
        <v>299</v>
      </c>
      <c r="E29" s="1112">
        <v>4</v>
      </c>
      <c r="F29" s="1114">
        <v>169</v>
      </c>
      <c r="G29" s="591"/>
      <c r="H29" s="515"/>
    </row>
    <row r="30" spans="1:9" ht="125.25" customHeight="1" thickBot="1">
      <c r="A30" s="2002" t="s">
        <v>298</v>
      </c>
      <c r="B30" s="2003"/>
      <c r="C30" s="2003"/>
      <c r="D30" s="2002" t="s">
        <v>297</v>
      </c>
      <c r="E30" s="2003"/>
      <c r="F30" s="2004"/>
      <c r="G30" s="2014" t="s">
        <v>296</v>
      </c>
      <c r="H30" s="2014"/>
      <c r="I30" s="2014"/>
    </row>
    <row r="31" spans="1:9" ht="85.5" customHeight="1">
      <c r="A31" s="2015" t="s">
        <v>108</v>
      </c>
      <c r="B31" s="2015"/>
      <c r="C31" s="2015"/>
      <c r="D31" s="2015"/>
      <c r="E31" s="2015"/>
      <c r="F31" s="2015"/>
      <c r="G31" s="515"/>
      <c r="H31" s="515"/>
    </row>
    <row r="32" spans="1:9" ht="16.5" thickBot="1">
      <c r="A32" s="525" t="s">
        <v>99</v>
      </c>
      <c r="B32" s="590"/>
      <c r="C32" s="590"/>
      <c r="D32" s="590"/>
      <c r="E32" s="590"/>
      <c r="F32" s="590"/>
      <c r="G32" s="515"/>
      <c r="H32" s="515"/>
    </row>
    <row r="33" spans="1:8" ht="18.75" customHeight="1">
      <c r="A33" s="1964" t="s">
        <v>92</v>
      </c>
      <c r="B33" s="1965"/>
      <c r="C33" s="1966"/>
      <c r="D33" s="1964" t="s">
        <v>111</v>
      </c>
      <c r="E33" s="1965"/>
      <c r="F33" s="1966"/>
      <c r="G33" s="515"/>
      <c r="H33" s="515"/>
    </row>
    <row r="34" spans="1:8">
      <c r="A34" s="567"/>
      <c r="B34" s="589" t="s">
        <v>31</v>
      </c>
      <c r="C34" s="588" t="s">
        <v>32</v>
      </c>
      <c r="D34" s="567"/>
      <c r="E34" s="589" t="s">
        <v>31</v>
      </c>
      <c r="F34" s="588" t="s">
        <v>32</v>
      </c>
      <c r="G34" s="515"/>
      <c r="H34" s="515"/>
    </row>
    <row r="35" spans="1:8" ht="18">
      <c r="A35" s="567" t="s">
        <v>33</v>
      </c>
      <c r="B35" s="1105">
        <v>1</v>
      </c>
      <c r="C35" s="1119">
        <v>56</v>
      </c>
      <c r="D35" s="567" t="s">
        <v>33</v>
      </c>
      <c r="E35" s="1105">
        <v>0</v>
      </c>
      <c r="F35" s="1106">
        <v>0</v>
      </c>
      <c r="G35" s="515"/>
      <c r="H35" s="515"/>
    </row>
    <row r="36" spans="1:8" ht="18">
      <c r="A36" s="567" t="s">
        <v>71</v>
      </c>
      <c r="B36" s="1105">
        <v>0</v>
      </c>
      <c r="C36" s="1106">
        <v>0</v>
      </c>
      <c r="D36" s="567" t="s">
        <v>71</v>
      </c>
      <c r="E36" s="1105">
        <v>0</v>
      </c>
      <c r="F36" s="1106">
        <v>0</v>
      </c>
      <c r="G36" s="515"/>
      <c r="H36" s="515"/>
    </row>
    <row r="37" spans="1:8" ht="18">
      <c r="A37" s="567" t="s">
        <v>72</v>
      </c>
      <c r="B37" s="1105">
        <v>0</v>
      </c>
      <c r="C37" s="1106">
        <v>0</v>
      </c>
      <c r="D37" s="567" t="s">
        <v>72</v>
      </c>
      <c r="E37" s="1105">
        <v>0</v>
      </c>
      <c r="F37" s="1106">
        <v>0</v>
      </c>
      <c r="G37" s="515"/>
      <c r="H37" s="515"/>
    </row>
    <row r="38" spans="1:8" ht="38.25">
      <c r="A38" s="2016" t="s">
        <v>295</v>
      </c>
      <c r="B38" s="2018">
        <v>1</v>
      </c>
      <c r="C38" s="2020">
        <v>44</v>
      </c>
      <c r="D38" s="567" t="s">
        <v>294</v>
      </c>
      <c r="E38" s="1110">
        <v>1</v>
      </c>
      <c r="F38" s="1126" t="s">
        <v>292</v>
      </c>
      <c r="G38" s="515"/>
      <c r="H38" s="515"/>
    </row>
    <row r="39" spans="1:8" ht="18.75" thickBot="1">
      <c r="A39" s="2017"/>
      <c r="B39" s="2019"/>
      <c r="C39" s="2021"/>
      <c r="D39" s="586" t="s">
        <v>48</v>
      </c>
      <c r="E39" s="1112">
        <v>0</v>
      </c>
      <c r="F39" s="1121"/>
      <c r="G39" s="515"/>
      <c r="H39" s="515"/>
    </row>
    <row r="40" spans="1:8" ht="18" customHeight="1">
      <c r="A40" s="1982" t="s">
        <v>112</v>
      </c>
      <c r="B40" s="1983"/>
      <c r="C40" s="1984"/>
      <c r="D40" s="1982" t="s">
        <v>112</v>
      </c>
      <c r="E40" s="1983"/>
      <c r="F40" s="1984"/>
      <c r="G40" s="515"/>
      <c r="H40" s="515"/>
    </row>
    <row r="41" spans="1:8" ht="20.25">
      <c r="A41" s="587" t="s">
        <v>50</v>
      </c>
      <c r="B41" s="1115">
        <v>2</v>
      </c>
      <c r="C41" s="1122">
        <v>100</v>
      </c>
      <c r="D41" s="587" t="s">
        <v>50</v>
      </c>
      <c r="E41" s="1110">
        <v>1</v>
      </c>
      <c r="F41" s="1126" t="s">
        <v>292</v>
      </c>
      <c r="G41" s="515"/>
      <c r="H41" s="515"/>
    </row>
    <row r="42" spans="1:8" ht="20.25">
      <c r="A42" s="587" t="s">
        <v>51</v>
      </c>
      <c r="B42" s="1115">
        <v>0</v>
      </c>
      <c r="C42" s="1118">
        <v>0</v>
      </c>
      <c r="D42" s="587" t="s">
        <v>51</v>
      </c>
      <c r="E42" s="1105">
        <v>0</v>
      </c>
      <c r="F42" s="1109">
        <v>0</v>
      </c>
      <c r="G42" s="515"/>
      <c r="H42" s="515"/>
    </row>
    <row r="43" spans="1:8" ht="21" thickBot="1">
      <c r="A43" s="586" t="s">
        <v>52</v>
      </c>
      <c r="B43" s="1123">
        <v>0</v>
      </c>
      <c r="C43" s="1124">
        <v>0</v>
      </c>
      <c r="D43" s="586" t="s">
        <v>52</v>
      </c>
      <c r="E43" s="1112">
        <v>0</v>
      </c>
      <c r="F43" s="1121">
        <v>0</v>
      </c>
      <c r="G43" s="515"/>
      <c r="H43" s="515"/>
    </row>
    <row r="44" spans="1:8" ht="17.25" customHeight="1">
      <c r="A44" s="2005" t="s">
        <v>113</v>
      </c>
      <c r="B44" s="2006"/>
      <c r="C44" s="2007"/>
      <c r="D44" s="2005" t="s">
        <v>113</v>
      </c>
      <c r="E44" s="2006"/>
      <c r="F44" s="2007"/>
      <c r="G44" s="515"/>
      <c r="H44" s="515"/>
    </row>
    <row r="45" spans="1:8" ht="25.5">
      <c r="A45" s="567" t="s">
        <v>53</v>
      </c>
      <c r="B45" s="1105">
        <v>0</v>
      </c>
      <c r="C45" s="1109">
        <v>0</v>
      </c>
      <c r="D45" s="567" t="s">
        <v>53</v>
      </c>
      <c r="E45" s="1105">
        <v>0</v>
      </c>
      <c r="F45" s="1109">
        <v>0</v>
      </c>
      <c r="G45" s="515"/>
      <c r="H45" s="515"/>
    </row>
    <row r="46" spans="1:8" ht="25.5">
      <c r="A46" s="567" t="s">
        <v>581</v>
      </c>
      <c r="B46" s="1105">
        <v>1</v>
      </c>
      <c r="C46" s="1120">
        <v>44</v>
      </c>
      <c r="D46" s="567" t="s">
        <v>54</v>
      </c>
      <c r="E46" s="1105">
        <v>0</v>
      </c>
      <c r="F46" s="1109">
        <v>0</v>
      </c>
      <c r="G46" s="515"/>
      <c r="H46" s="515"/>
    </row>
    <row r="47" spans="1:8" ht="51">
      <c r="A47" s="567" t="s">
        <v>582</v>
      </c>
      <c r="B47" s="1105">
        <v>1</v>
      </c>
      <c r="C47" s="1119">
        <v>56</v>
      </c>
      <c r="D47" s="567" t="s">
        <v>55</v>
      </c>
      <c r="E47" s="1105">
        <v>0</v>
      </c>
      <c r="F47" s="1109">
        <v>0</v>
      </c>
      <c r="G47" s="515"/>
      <c r="H47" s="515"/>
    </row>
    <row r="48" spans="1:8" ht="38.25">
      <c r="A48" s="567" t="s">
        <v>583</v>
      </c>
      <c r="B48" s="1105">
        <v>1</v>
      </c>
      <c r="C48" s="1120">
        <v>44</v>
      </c>
      <c r="D48" s="567" t="s">
        <v>68</v>
      </c>
      <c r="E48" s="1105">
        <v>0</v>
      </c>
      <c r="F48" s="1109">
        <v>0</v>
      </c>
      <c r="G48" s="515"/>
      <c r="H48" s="515"/>
    </row>
    <row r="49" spans="1:8" ht="38.25">
      <c r="A49" s="567" t="s">
        <v>56</v>
      </c>
      <c r="B49" s="1105">
        <v>0</v>
      </c>
      <c r="C49" s="1109">
        <v>0</v>
      </c>
      <c r="D49" s="567" t="s">
        <v>56</v>
      </c>
      <c r="E49" s="1105">
        <v>0</v>
      </c>
      <c r="F49" s="1109">
        <v>0</v>
      </c>
      <c r="G49" s="515"/>
      <c r="H49" s="515"/>
    </row>
    <row r="50" spans="1:8" ht="38.25">
      <c r="A50" s="567" t="s">
        <v>69</v>
      </c>
      <c r="B50" s="1105">
        <v>0</v>
      </c>
      <c r="C50" s="1109">
        <v>0</v>
      </c>
      <c r="D50" s="567" t="s">
        <v>69</v>
      </c>
      <c r="E50" s="1105">
        <v>0</v>
      </c>
      <c r="F50" s="1109">
        <v>0</v>
      </c>
      <c r="G50" s="515"/>
      <c r="H50" s="515"/>
    </row>
    <row r="51" spans="1:8" ht="39" thickBot="1">
      <c r="A51" s="576" t="s">
        <v>66</v>
      </c>
      <c r="B51" s="1116">
        <v>0</v>
      </c>
      <c r="C51" s="1117">
        <v>0</v>
      </c>
      <c r="D51" s="576" t="s">
        <v>293</v>
      </c>
      <c r="E51" s="1110">
        <v>1</v>
      </c>
      <c r="F51" s="1126" t="s">
        <v>292</v>
      </c>
      <c r="G51" s="515"/>
      <c r="H51" s="515"/>
    </row>
    <row r="52" spans="1:8" ht="91.5" customHeight="1" thickBot="1">
      <c r="A52" s="2002" t="s">
        <v>291</v>
      </c>
      <c r="B52" s="2003"/>
      <c r="C52" s="2004"/>
      <c r="D52" s="2002" t="s">
        <v>290</v>
      </c>
      <c r="E52" s="2003"/>
      <c r="F52" s="2004"/>
      <c r="G52" s="515"/>
      <c r="H52" s="515"/>
    </row>
    <row r="53" spans="1:8" ht="30" customHeight="1">
      <c r="A53" s="1959" t="s">
        <v>289</v>
      </c>
      <c r="B53" s="1959"/>
      <c r="C53" s="1959"/>
      <c r="D53" s="1959" t="s">
        <v>584</v>
      </c>
      <c r="E53" s="1959"/>
      <c r="F53" s="1959"/>
      <c r="G53" s="515"/>
      <c r="H53" s="515"/>
    </row>
    <row r="54" spans="1:8" ht="16.5" thickBot="1">
      <c r="A54" s="585" t="s">
        <v>100</v>
      </c>
      <c r="B54" s="540"/>
      <c r="C54" s="540"/>
      <c r="D54" s="540"/>
      <c r="E54" s="540"/>
      <c r="F54" s="540"/>
      <c r="G54" s="515"/>
      <c r="H54" s="515"/>
    </row>
    <row r="55" spans="1:8" ht="15" thickBot="1">
      <c r="A55" s="2008" t="s">
        <v>89</v>
      </c>
      <c r="B55" s="2009"/>
      <c r="C55" s="2009"/>
      <c r="D55" s="2010"/>
      <c r="E55" s="2008" t="s">
        <v>146</v>
      </c>
      <c r="F55" s="2009"/>
      <c r="G55" s="2009"/>
      <c r="H55" s="2010"/>
    </row>
    <row r="56" spans="1:8" ht="41.25" thickBot="1">
      <c r="A56" s="584"/>
      <c r="B56" s="583" t="s">
        <v>9</v>
      </c>
      <c r="C56" s="583" t="s">
        <v>10</v>
      </c>
      <c r="D56" s="582" t="s">
        <v>114</v>
      </c>
      <c r="E56" s="584"/>
      <c r="F56" s="583" t="s">
        <v>9</v>
      </c>
      <c r="G56" s="582" t="s">
        <v>10</v>
      </c>
      <c r="H56" s="582" t="s">
        <v>114</v>
      </c>
    </row>
    <row r="57" spans="1:8" ht="18">
      <c r="A57" s="581" t="s">
        <v>11</v>
      </c>
      <c r="B57" s="1132">
        <v>0</v>
      </c>
      <c r="C57" s="1132">
        <v>0</v>
      </c>
      <c r="D57" s="1133">
        <v>0</v>
      </c>
      <c r="E57" s="579" t="s">
        <v>11</v>
      </c>
      <c r="F57" s="1127">
        <v>0</v>
      </c>
      <c r="G57" s="1128">
        <v>0</v>
      </c>
      <c r="H57" s="1129">
        <v>0</v>
      </c>
    </row>
    <row r="58" spans="1:8" ht="18">
      <c r="A58" s="511" t="s">
        <v>12</v>
      </c>
      <c r="B58" s="1134">
        <v>0</v>
      </c>
      <c r="C58" s="1134">
        <v>0</v>
      </c>
      <c r="D58" s="1135">
        <v>0</v>
      </c>
      <c r="E58" s="567" t="s">
        <v>12</v>
      </c>
      <c r="F58" s="1105">
        <v>0</v>
      </c>
      <c r="G58" s="1111">
        <v>0</v>
      </c>
      <c r="H58" s="1131">
        <v>0</v>
      </c>
    </row>
    <row r="59" spans="1:8" ht="18">
      <c r="A59" s="511" t="s">
        <v>13</v>
      </c>
      <c r="B59" s="1134">
        <v>0</v>
      </c>
      <c r="C59" s="1134">
        <v>0</v>
      </c>
      <c r="D59" s="1135">
        <v>0</v>
      </c>
      <c r="E59" s="567" t="s">
        <v>13</v>
      </c>
      <c r="F59" s="1127">
        <v>0</v>
      </c>
      <c r="G59" s="1128">
        <v>0</v>
      </c>
      <c r="H59" s="1129">
        <v>0</v>
      </c>
    </row>
    <row r="60" spans="1:8" ht="18">
      <c r="A60" s="511" t="s">
        <v>14</v>
      </c>
      <c r="B60" s="1134">
        <v>0</v>
      </c>
      <c r="C60" s="1134">
        <v>0</v>
      </c>
      <c r="D60" s="1135">
        <v>0</v>
      </c>
      <c r="E60" s="567" t="s">
        <v>14</v>
      </c>
      <c r="F60" s="1105">
        <v>0</v>
      </c>
      <c r="G60" s="1111">
        <v>0</v>
      </c>
      <c r="H60" s="1131">
        <v>0</v>
      </c>
    </row>
    <row r="61" spans="1:8" ht="25.5">
      <c r="A61" s="511" t="s">
        <v>15</v>
      </c>
      <c r="B61" s="1134">
        <v>0</v>
      </c>
      <c r="C61" s="1134">
        <v>0</v>
      </c>
      <c r="D61" s="1135">
        <v>0</v>
      </c>
      <c r="E61" s="567" t="s">
        <v>15</v>
      </c>
      <c r="F61" s="1127">
        <v>0</v>
      </c>
      <c r="G61" s="1128">
        <v>0</v>
      </c>
      <c r="H61" s="1129">
        <v>0</v>
      </c>
    </row>
    <row r="62" spans="1:8" ht="18">
      <c r="A62" s="511" t="s">
        <v>16</v>
      </c>
      <c r="B62" s="1134">
        <v>0</v>
      </c>
      <c r="C62" s="1134">
        <v>0</v>
      </c>
      <c r="D62" s="1135">
        <v>0</v>
      </c>
      <c r="E62" s="567" t="s">
        <v>16</v>
      </c>
      <c r="F62" s="1105">
        <v>0</v>
      </c>
      <c r="G62" s="1111">
        <v>0</v>
      </c>
      <c r="H62" s="1131">
        <v>0</v>
      </c>
    </row>
    <row r="63" spans="1:8" ht="18">
      <c r="A63" s="511" t="s">
        <v>57</v>
      </c>
      <c r="B63" s="1134">
        <v>0</v>
      </c>
      <c r="C63" s="1134">
        <v>0</v>
      </c>
      <c r="D63" s="1135">
        <v>0</v>
      </c>
      <c r="E63" s="567" t="s">
        <v>57</v>
      </c>
      <c r="F63" s="1127">
        <v>0</v>
      </c>
      <c r="G63" s="1128">
        <v>0</v>
      </c>
      <c r="H63" s="1129">
        <v>0</v>
      </c>
    </row>
    <row r="64" spans="1:8" ht="18">
      <c r="A64" s="511" t="s">
        <v>58</v>
      </c>
      <c r="B64" s="1134">
        <v>0</v>
      </c>
      <c r="C64" s="1134">
        <v>0</v>
      </c>
      <c r="D64" s="1135">
        <v>0</v>
      </c>
      <c r="E64" s="567" t="s">
        <v>58</v>
      </c>
      <c r="F64" s="1105">
        <v>0</v>
      </c>
      <c r="G64" s="1111">
        <v>0</v>
      </c>
      <c r="H64" s="1131">
        <v>0</v>
      </c>
    </row>
    <row r="65" spans="1:8" ht="18">
      <c r="A65" s="511" t="s">
        <v>59</v>
      </c>
      <c r="B65" s="1134">
        <v>0</v>
      </c>
      <c r="C65" s="1134">
        <v>0</v>
      </c>
      <c r="D65" s="1135">
        <v>0</v>
      </c>
      <c r="E65" s="567" t="s">
        <v>59</v>
      </c>
      <c r="F65" s="1127">
        <v>0</v>
      </c>
      <c r="G65" s="1128">
        <v>0</v>
      </c>
      <c r="H65" s="1129">
        <v>0</v>
      </c>
    </row>
    <row r="66" spans="1:8" ht="18">
      <c r="A66" s="511" t="s">
        <v>60</v>
      </c>
      <c r="B66" s="1134">
        <v>0</v>
      </c>
      <c r="C66" s="1134">
        <v>0</v>
      </c>
      <c r="D66" s="1135">
        <v>0</v>
      </c>
      <c r="E66" s="567" t="s">
        <v>60</v>
      </c>
      <c r="F66" s="1105">
        <v>0</v>
      </c>
      <c r="G66" s="1111">
        <v>0</v>
      </c>
      <c r="H66" s="1131">
        <v>0</v>
      </c>
    </row>
    <row r="67" spans="1:8" ht="18">
      <c r="A67" s="1935" t="s">
        <v>48</v>
      </c>
      <c r="B67" s="1992">
        <v>0</v>
      </c>
      <c r="C67" s="1992">
        <v>0</v>
      </c>
      <c r="D67" s="1994">
        <v>0</v>
      </c>
      <c r="E67" s="567" t="s">
        <v>147</v>
      </c>
      <c r="F67" s="1127">
        <v>118</v>
      </c>
      <c r="G67" s="1128">
        <v>118</v>
      </c>
      <c r="H67" s="1138" t="s">
        <v>287</v>
      </c>
    </row>
    <row r="68" spans="1:8" ht="18.75" thickBot="1">
      <c r="A68" s="1991"/>
      <c r="B68" s="1993"/>
      <c r="C68" s="1993"/>
      <c r="D68" s="1995"/>
      <c r="E68" s="567" t="s">
        <v>48</v>
      </c>
      <c r="F68" s="1105">
        <v>0</v>
      </c>
      <c r="G68" s="1111">
        <v>0</v>
      </c>
      <c r="H68" s="1131">
        <v>0</v>
      </c>
    </row>
    <row r="69" spans="1:8" ht="15">
      <c r="A69" s="578" t="s">
        <v>113</v>
      </c>
      <c r="B69" s="1998"/>
      <c r="C69" s="1945"/>
      <c r="D69" s="1946"/>
      <c r="E69" s="577" t="s">
        <v>113</v>
      </c>
      <c r="F69" s="2011"/>
      <c r="G69" s="2012"/>
      <c r="H69" s="2013"/>
    </row>
    <row r="70" spans="1:8" ht="25.5">
      <c r="A70" s="511" t="s">
        <v>53</v>
      </c>
      <c r="B70" s="1134">
        <v>0</v>
      </c>
      <c r="C70" s="1134">
        <v>0</v>
      </c>
      <c r="D70" s="1135">
        <v>0</v>
      </c>
      <c r="E70" s="567" t="s">
        <v>53</v>
      </c>
      <c r="F70" s="1127">
        <v>0</v>
      </c>
      <c r="G70" s="1128">
        <v>0</v>
      </c>
      <c r="H70" s="1129">
        <v>0</v>
      </c>
    </row>
    <row r="71" spans="1:8" ht="25.5">
      <c r="A71" s="511" t="s">
        <v>54</v>
      </c>
      <c r="B71" s="1134">
        <v>0</v>
      </c>
      <c r="C71" s="1134">
        <v>0</v>
      </c>
      <c r="D71" s="1135">
        <v>0</v>
      </c>
      <c r="E71" s="567" t="s">
        <v>54</v>
      </c>
      <c r="F71" s="1127">
        <v>0</v>
      </c>
      <c r="G71" s="1128">
        <v>0</v>
      </c>
      <c r="H71" s="1129">
        <v>0</v>
      </c>
    </row>
    <row r="72" spans="1:8" ht="25.5">
      <c r="A72" s="511" t="s">
        <v>55</v>
      </c>
      <c r="B72" s="1134">
        <v>0</v>
      </c>
      <c r="C72" s="1134"/>
      <c r="D72" s="1135">
        <v>0</v>
      </c>
      <c r="E72" s="567" t="s">
        <v>55</v>
      </c>
      <c r="F72" s="1127">
        <v>0</v>
      </c>
      <c r="G72" s="1128">
        <v>0</v>
      </c>
      <c r="H72" s="1129">
        <v>0</v>
      </c>
    </row>
    <row r="73" spans="1:8" ht="25.5">
      <c r="A73" s="511" t="s">
        <v>68</v>
      </c>
      <c r="B73" s="1134">
        <v>0</v>
      </c>
      <c r="C73" s="1134">
        <v>0</v>
      </c>
      <c r="D73" s="1135">
        <v>0</v>
      </c>
      <c r="E73" s="567" t="s">
        <v>68</v>
      </c>
      <c r="F73" s="1127">
        <v>0</v>
      </c>
      <c r="G73" s="1128">
        <v>0</v>
      </c>
      <c r="H73" s="1129">
        <v>0</v>
      </c>
    </row>
    <row r="74" spans="1:8" ht="38.25">
      <c r="A74" s="511" t="s">
        <v>56</v>
      </c>
      <c r="B74" s="1134">
        <v>0</v>
      </c>
      <c r="C74" s="1134">
        <v>0</v>
      </c>
      <c r="D74" s="1135">
        <v>0</v>
      </c>
      <c r="E74" s="567" t="s">
        <v>56</v>
      </c>
      <c r="F74" s="1127">
        <v>0</v>
      </c>
      <c r="G74" s="1128">
        <v>0</v>
      </c>
      <c r="H74" s="1129">
        <v>0</v>
      </c>
    </row>
    <row r="75" spans="1:8" ht="38.25">
      <c r="A75" s="511" t="s">
        <v>69</v>
      </c>
      <c r="B75" s="1134">
        <v>0</v>
      </c>
      <c r="C75" s="1134">
        <v>0</v>
      </c>
      <c r="D75" s="1135">
        <v>0</v>
      </c>
      <c r="E75" s="567" t="s">
        <v>69</v>
      </c>
      <c r="F75" s="1127">
        <v>0</v>
      </c>
      <c r="G75" s="1128">
        <v>0</v>
      </c>
      <c r="H75" s="1129">
        <v>0</v>
      </c>
    </row>
    <row r="76" spans="1:8" ht="51.75" thickBot="1">
      <c r="A76" s="508" t="s">
        <v>48</v>
      </c>
      <c r="B76" s="1136">
        <v>0</v>
      </c>
      <c r="C76" s="1136">
        <v>0</v>
      </c>
      <c r="D76" s="1137">
        <v>0</v>
      </c>
      <c r="E76" s="576" t="s">
        <v>288</v>
      </c>
      <c r="F76" s="1116">
        <v>118</v>
      </c>
      <c r="G76" s="1130">
        <v>118</v>
      </c>
      <c r="H76" s="1139" t="s">
        <v>287</v>
      </c>
    </row>
    <row r="77" spans="1:8" ht="33" customHeight="1" thickBot="1">
      <c r="A77" s="1999" t="s">
        <v>17</v>
      </c>
      <c r="B77" s="2000"/>
      <c r="C77" s="2000"/>
      <c r="D77" s="2001"/>
      <c r="E77" s="2002" t="s">
        <v>286</v>
      </c>
      <c r="F77" s="2003"/>
      <c r="G77" s="2003"/>
      <c r="H77" s="2004"/>
    </row>
    <row r="78" spans="1:8">
      <c r="A78" s="1981" t="s">
        <v>115</v>
      </c>
      <c r="B78" s="1981"/>
      <c r="C78" s="1981"/>
      <c r="D78" s="1981"/>
      <c r="E78" s="1981"/>
      <c r="F78" s="1981"/>
      <c r="G78" s="1981"/>
      <c r="H78" s="1981"/>
    </row>
    <row r="79" spans="1:8">
      <c r="A79" s="526"/>
      <c r="B79" s="526"/>
      <c r="C79" s="526"/>
      <c r="D79" s="526"/>
      <c r="E79" s="526"/>
      <c r="F79" s="526"/>
      <c r="G79" s="526"/>
      <c r="H79" s="526"/>
    </row>
    <row r="80" spans="1:8" ht="16.5" thickBot="1">
      <c r="A80" s="525" t="s">
        <v>101</v>
      </c>
      <c r="B80" s="526"/>
      <c r="C80" s="526"/>
      <c r="D80" s="526"/>
      <c r="E80" s="526"/>
      <c r="F80" s="526"/>
      <c r="G80" s="526"/>
      <c r="H80" s="526"/>
    </row>
    <row r="81" spans="1:12" ht="15" thickBot="1">
      <c r="A81" s="1996" t="s">
        <v>105</v>
      </c>
      <c r="B81" s="1997"/>
      <c r="C81" s="1996" t="s">
        <v>138</v>
      </c>
      <c r="D81" s="1997"/>
      <c r="E81" s="526"/>
      <c r="F81" s="526"/>
      <c r="G81" s="526"/>
      <c r="H81" s="526"/>
    </row>
    <row r="82" spans="1:12" ht="27.75">
      <c r="A82" s="575"/>
      <c r="B82" s="521" t="s">
        <v>117</v>
      </c>
      <c r="C82" s="575"/>
      <c r="D82" s="521" t="s">
        <v>117</v>
      </c>
      <c r="E82" s="526"/>
      <c r="F82" s="526"/>
      <c r="G82" s="526"/>
      <c r="H82" s="526"/>
    </row>
    <row r="83" spans="1:12" ht="39" thickBot="1">
      <c r="A83" s="574" t="s">
        <v>106</v>
      </c>
      <c r="B83" s="573">
        <v>0</v>
      </c>
      <c r="C83" s="574" t="s">
        <v>106</v>
      </c>
      <c r="D83" s="573">
        <v>0</v>
      </c>
      <c r="E83" s="526"/>
      <c r="F83" s="526"/>
      <c r="G83" s="526"/>
      <c r="H83" s="526"/>
    </row>
    <row r="84" spans="1:12">
      <c r="A84" s="1941" t="s">
        <v>113</v>
      </c>
      <c r="B84" s="1943"/>
      <c r="C84" s="1941" t="s">
        <v>113</v>
      </c>
      <c r="D84" s="1943"/>
      <c r="E84" s="526"/>
      <c r="F84" s="526"/>
      <c r="G84" s="526"/>
      <c r="H84" s="526"/>
    </row>
    <row r="85" spans="1:12" ht="25.5">
      <c r="A85" s="511" t="s">
        <v>53</v>
      </c>
      <c r="B85" s="516">
        <v>0</v>
      </c>
      <c r="C85" s="511" t="s">
        <v>53</v>
      </c>
      <c r="D85" s="516">
        <v>0</v>
      </c>
      <c r="E85" s="526"/>
      <c r="F85" s="526"/>
      <c r="G85" s="526"/>
      <c r="H85" s="526"/>
    </row>
    <row r="86" spans="1:12" ht="25.5">
      <c r="A86" s="511" t="s">
        <v>54</v>
      </c>
      <c r="B86" s="516">
        <v>0</v>
      </c>
      <c r="C86" s="511" t="s">
        <v>54</v>
      </c>
      <c r="D86" s="516">
        <v>0</v>
      </c>
      <c r="E86" s="526"/>
      <c r="F86" s="526"/>
      <c r="G86" s="526"/>
      <c r="H86" s="526"/>
    </row>
    <row r="87" spans="1:12" ht="25.5">
      <c r="A87" s="511" t="s">
        <v>55</v>
      </c>
      <c r="B87" s="516">
        <v>0</v>
      </c>
      <c r="C87" s="511" t="s">
        <v>55</v>
      </c>
      <c r="D87" s="516">
        <v>0</v>
      </c>
      <c r="E87" s="526"/>
      <c r="F87" s="526"/>
      <c r="G87" s="526"/>
      <c r="H87" s="526"/>
    </row>
    <row r="88" spans="1:12" ht="25.5">
      <c r="A88" s="511" t="s">
        <v>68</v>
      </c>
      <c r="B88" s="516">
        <v>0</v>
      </c>
      <c r="C88" s="511" t="s">
        <v>68</v>
      </c>
      <c r="D88" s="516">
        <v>0</v>
      </c>
      <c r="E88" s="526"/>
      <c r="F88" s="526"/>
      <c r="G88" s="526"/>
      <c r="H88" s="526"/>
    </row>
    <row r="89" spans="1:12" ht="38.25">
      <c r="A89" s="511" t="s">
        <v>56</v>
      </c>
      <c r="B89" s="516">
        <v>0</v>
      </c>
      <c r="C89" s="511" t="s">
        <v>56</v>
      </c>
      <c r="D89" s="516">
        <v>0</v>
      </c>
      <c r="E89" s="526"/>
      <c r="F89" s="526"/>
      <c r="G89" s="526"/>
      <c r="H89" s="526"/>
    </row>
    <row r="90" spans="1:12" ht="38.25">
      <c r="A90" s="511" t="s">
        <v>69</v>
      </c>
      <c r="B90" s="516">
        <v>0</v>
      </c>
      <c r="C90" s="511" t="s">
        <v>69</v>
      </c>
      <c r="D90" s="516">
        <v>0</v>
      </c>
      <c r="E90" s="526"/>
      <c r="F90" s="526"/>
      <c r="G90" s="526"/>
      <c r="H90" s="526"/>
    </row>
    <row r="91" spans="1:12" ht="15" thickBot="1">
      <c r="A91" s="508" t="s">
        <v>48</v>
      </c>
      <c r="B91" s="572">
        <v>0</v>
      </c>
      <c r="C91" s="508" t="s">
        <v>48</v>
      </c>
      <c r="D91" s="572">
        <v>0</v>
      </c>
      <c r="E91" s="526"/>
      <c r="F91" s="526"/>
      <c r="G91" s="526"/>
      <c r="H91" s="526"/>
    </row>
    <row r="92" spans="1:12">
      <c r="A92" s="1990" t="s">
        <v>116</v>
      </c>
      <c r="B92" s="1990"/>
      <c r="C92" s="1990"/>
      <c r="D92" s="1990"/>
      <c r="E92" s="526"/>
      <c r="F92" s="526"/>
      <c r="G92" s="526"/>
      <c r="H92" s="526"/>
    </row>
    <row r="93" spans="1:12">
      <c r="A93" s="526"/>
      <c r="B93" s="526"/>
      <c r="C93" s="526"/>
      <c r="D93" s="526"/>
      <c r="E93" s="526"/>
      <c r="F93" s="526"/>
      <c r="G93" s="526"/>
      <c r="H93" s="526"/>
    </row>
    <row r="94" spans="1:12" ht="16.5" thickBot="1">
      <c r="A94" s="525" t="s">
        <v>102</v>
      </c>
      <c r="B94" s="526"/>
      <c r="C94" s="526"/>
      <c r="D94" s="526"/>
      <c r="E94" s="526"/>
      <c r="F94" s="526"/>
      <c r="G94" s="526"/>
      <c r="H94" s="526"/>
    </row>
    <row r="95" spans="1:12">
      <c r="A95" s="1964" t="s">
        <v>96</v>
      </c>
      <c r="B95" s="1965"/>
      <c r="C95" s="1965"/>
      <c r="D95" s="1965"/>
      <c r="E95" s="1965"/>
      <c r="F95" s="1966"/>
      <c r="G95" s="1964" t="s">
        <v>118</v>
      </c>
      <c r="H95" s="1965"/>
      <c r="I95" s="1965"/>
      <c r="J95" s="1965"/>
      <c r="K95" s="1965"/>
      <c r="L95" s="1966"/>
    </row>
    <row r="96" spans="1:12">
      <c r="A96" s="511"/>
      <c r="B96" s="1971" t="s">
        <v>97</v>
      </c>
      <c r="C96" s="1989"/>
      <c r="D96" s="1989"/>
      <c r="E96" s="1989"/>
      <c r="F96" s="1988" t="s">
        <v>18</v>
      </c>
      <c r="G96" s="511"/>
      <c r="H96" s="1971" t="s">
        <v>97</v>
      </c>
      <c r="I96" s="1989"/>
      <c r="J96" s="1989"/>
      <c r="K96" s="1989"/>
      <c r="L96" s="1988" t="s">
        <v>18</v>
      </c>
    </row>
    <row r="97" spans="1:12" s="541" customFormat="1">
      <c r="A97" s="511"/>
      <c r="B97" s="533" t="s">
        <v>19</v>
      </c>
      <c r="C97" s="571" t="s">
        <v>20</v>
      </c>
      <c r="D97" s="571" t="s">
        <v>21</v>
      </c>
      <c r="E97" s="571" t="s">
        <v>49</v>
      </c>
      <c r="F97" s="1988"/>
      <c r="G97" s="511"/>
      <c r="H97" s="533" t="s">
        <v>19</v>
      </c>
      <c r="I97" s="571" t="s">
        <v>20</v>
      </c>
      <c r="J97" s="571" t="s">
        <v>21</v>
      </c>
      <c r="K97" s="571" t="s">
        <v>49</v>
      </c>
      <c r="L97" s="1988"/>
    </row>
    <row r="98" spans="1:12" ht="18">
      <c r="A98" s="511" t="s">
        <v>22</v>
      </c>
      <c r="B98" s="517">
        <v>0</v>
      </c>
      <c r="C98" s="569">
        <v>0</v>
      </c>
      <c r="D98" s="569">
        <v>0</v>
      </c>
      <c r="E98" s="569">
        <v>0</v>
      </c>
      <c r="F98" s="568">
        <v>0</v>
      </c>
      <c r="G98" s="511" t="s">
        <v>22</v>
      </c>
      <c r="H98" s="1134">
        <v>0</v>
      </c>
      <c r="I98" s="1143">
        <v>0</v>
      </c>
      <c r="J98" s="1143">
        <v>0</v>
      </c>
      <c r="K98" s="1143">
        <v>0</v>
      </c>
      <c r="L98" s="1144">
        <v>0</v>
      </c>
    </row>
    <row r="99" spans="1:12" ht="25.5">
      <c r="A99" s="511" t="s">
        <v>61</v>
      </c>
      <c r="B99" s="517">
        <v>0</v>
      </c>
      <c r="C99" s="569">
        <v>0</v>
      </c>
      <c r="D99" s="569">
        <v>0</v>
      </c>
      <c r="E99" s="569">
        <v>0</v>
      </c>
      <c r="F99" s="568">
        <v>0</v>
      </c>
      <c r="G99" s="567" t="s">
        <v>61</v>
      </c>
      <c r="H99" s="1105">
        <v>0</v>
      </c>
      <c r="I99" s="1131">
        <v>0</v>
      </c>
      <c r="J99" s="1131">
        <v>1</v>
      </c>
      <c r="K99" s="1131">
        <v>0</v>
      </c>
      <c r="L99" s="1140">
        <v>19000</v>
      </c>
    </row>
    <row r="100" spans="1:12" ht="18">
      <c r="A100" s="511" t="s">
        <v>23</v>
      </c>
      <c r="B100" s="517">
        <v>0</v>
      </c>
      <c r="C100" s="569">
        <v>0</v>
      </c>
      <c r="D100" s="569">
        <v>0</v>
      </c>
      <c r="E100" s="569">
        <v>0</v>
      </c>
      <c r="F100" s="568">
        <v>0</v>
      </c>
      <c r="G100" s="567" t="s">
        <v>23</v>
      </c>
      <c r="H100" s="1105">
        <v>0</v>
      </c>
      <c r="I100" s="1131">
        <v>0</v>
      </c>
      <c r="J100" s="1131">
        <v>0</v>
      </c>
      <c r="K100" s="1131">
        <v>0</v>
      </c>
      <c r="L100" s="1140">
        <v>0</v>
      </c>
    </row>
    <row r="101" spans="1:12" ht="26.25" thickBot="1">
      <c r="A101" s="570" t="s">
        <v>65</v>
      </c>
      <c r="B101" s="528">
        <v>0</v>
      </c>
      <c r="C101" s="544">
        <v>0</v>
      </c>
      <c r="D101" s="544">
        <v>0</v>
      </c>
      <c r="E101" s="544">
        <v>0</v>
      </c>
      <c r="F101" s="527">
        <v>0</v>
      </c>
      <c r="G101" s="562" t="s">
        <v>65</v>
      </c>
      <c r="H101" s="1112">
        <v>0</v>
      </c>
      <c r="I101" s="1141">
        <v>0</v>
      </c>
      <c r="J101" s="1141">
        <v>0</v>
      </c>
      <c r="K101" s="1141">
        <v>0</v>
      </c>
      <c r="L101" s="1142">
        <v>0</v>
      </c>
    </row>
    <row r="102" spans="1:12">
      <c r="A102" s="1926" t="s">
        <v>113</v>
      </c>
      <c r="B102" s="1927"/>
      <c r="C102" s="1927"/>
      <c r="D102" s="1927"/>
      <c r="E102" s="1927"/>
      <c r="F102" s="1928"/>
      <c r="G102" s="1982" t="s">
        <v>113</v>
      </c>
      <c r="H102" s="1983"/>
      <c r="I102" s="1983"/>
      <c r="J102" s="1983"/>
      <c r="K102" s="1983"/>
      <c r="L102" s="1984"/>
    </row>
    <row r="103" spans="1:12" ht="25.5">
      <c r="A103" s="511" t="s">
        <v>53</v>
      </c>
      <c r="B103" s="517">
        <v>0</v>
      </c>
      <c r="C103" s="569">
        <v>0</v>
      </c>
      <c r="D103" s="569">
        <v>0</v>
      </c>
      <c r="E103" s="569">
        <v>0</v>
      </c>
      <c r="F103" s="568">
        <v>0</v>
      </c>
      <c r="G103" s="567" t="s">
        <v>53</v>
      </c>
      <c r="H103" s="1105">
        <v>0</v>
      </c>
      <c r="I103" s="1131">
        <v>0</v>
      </c>
      <c r="J103" s="1131">
        <v>1</v>
      </c>
      <c r="K103" s="1131">
        <v>0</v>
      </c>
      <c r="L103" s="1140">
        <v>19000</v>
      </c>
    </row>
    <row r="104" spans="1:12" ht="25.5">
      <c r="A104" s="511" t="s">
        <v>54</v>
      </c>
      <c r="B104" s="517">
        <v>0</v>
      </c>
      <c r="C104" s="569">
        <v>0</v>
      </c>
      <c r="D104" s="569">
        <v>0</v>
      </c>
      <c r="E104" s="569">
        <v>0</v>
      </c>
      <c r="F104" s="568">
        <v>0</v>
      </c>
      <c r="G104" s="567" t="s">
        <v>54</v>
      </c>
      <c r="H104" s="1105">
        <v>0</v>
      </c>
      <c r="I104" s="1131">
        <v>0</v>
      </c>
      <c r="J104" s="1131">
        <v>0</v>
      </c>
      <c r="K104" s="1131">
        <v>0</v>
      </c>
      <c r="L104" s="1140">
        <v>0</v>
      </c>
    </row>
    <row r="105" spans="1:12" ht="25.5">
      <c r="A105" s="511" t="s">
        <v>55</v>
      </c>
      <c r="B105" s="517">
        <v>0</v>
      </c>
      <c r="C105" s="569">
        <v>0</v>
      </c>
      <c r="D105" s="569">
        <v>0</v>
      </c>
      <c r="E105" s="569">
        <v>0</v>
      </c>
      <c r="F105" s="568">
        <v>0</v>
      </c>
      <c r="G105" s="567" t="s">
        <v>55</v>
      </c>
      <c r="H105" s="1105">
        <v>0</v>
      </c>
      <c r="I105" s="1131">
        <v>0</v>
      </c>
      <c r="J105" s="1131">
        <v>0</v>
      </c>
      <c r="K105" s="1131">
        <v>0</v>
      </c>
      <c r="L105" s="1140">
        <v>0</v>
      </c>
    </row>
    <row r="106" spans="1:12" ht="25.5">
      <c r="A106" s="511" t="s">
        <v>68</v>
      </c>
      <c r="B106" s="517">
        <v>0</v>
      </c>
      <c r="C106" s="569">
        <v>0</v>
      </c>
      <c r="D106" s="569">
        <v>0</v>
      </c>
      <c r="E106" s="569">
        <v>0</v>
      </c>
      <c r="F106" s="568">
        <v>0</v>
      </c>
      <c r="G106" s="567" t="s">
        <v>68</v>
      </c>
      <c r="H106" s="1105">
        <v>0</v>
      </c>
      <c r="I106" s="1131">
        <v>0</v>
      </c>
      <c r="J106" s="1131">
        <v>0</v>
      </c>
      <c r="K106" s="1131">
        <v>0</v>
      </c>
      <c r="L106" s="1140">
        <v>0</v>
      </c>
    </row>
    <row r="107" spans="1:12" ht="38.25">
      <c r="A107" s="511" t="s">
        <v>56</v>
      </c>
      <c r="B107" s="517">
        <v>0</v>
      </c>
      <c r="C107" s="569">
        <v>0</v>
      </c>
      <c r="D107" s="569">
        <v>0</v>
      </c>
      <c r="E107" s="569">
        <v>0</v>
      </c>
      <c r="F107" s="568">
        <v>0</v>
      </c>
      <c r="G107" s="567" t="s">
        <v>56</v>
      </c>
      <c r="H107" s="1105">
        <v>0</v>
      </c>
      <c r="I107" s="1131">
        <v>0</v>
      </c>
      <c r="J107" s="1131">
        <v>0</v>
      </c>
      <c r="K107" s="1131">
        <v>0</v>
      </c>
      <c r="L107" s="1140">
        <v>0</v>
      </c>
    </row>
    <row r="108" spans="1:12" ht="38.25">
      <c r="A108" s="511" t="s">
        <v>69</v>
      </c>
      <c r="B108" s="517">
        <v>0</v>
      </c>
      <c r="C108" s="569">
        <v>0</v>
      </c>
      <c r="D108" s="569">
        <v>0</v>
      </c>
      <c r="E108" s="569">
        <v>0</v>
      </c>
      <c r="F108" s="568">
        <v>0</v>
      </c>
      <c r="G108" s="567" t="s">
        <v>69</v>
      </c>
      <c r="H108" s="1105">
        <v>0</v>
      </c>
      <c r="I108" s="1131">
        <v>0</v>
      </c>
      <c r="J108" s="1131">
        <v>0</v>
      </c>
      <c r="K108" s="1131">
        <v>0</v>
      </c>
      <c r="L108" s="1140">
        <v>0</v>
      </c>
    </row>
    <row r="109" spans="1:12" ht="18.75" thickBot="1">
      <c r="A109" s="508" t="s">
        <v>48</v>
      </c>
      <c r="B109" s="528">
        <v>0</v>
      </c>
      <c r="C109" s="544">
        <v>0</v>
      </c>
      <c r="D109" s="544">
        <v>0</v>
      </c>
      <c r="E109" s="544">
        <v>0</v>
      </c>
      <c r="F109" s="527">
        <v>0</v>
      </c>
      <c r="G109" s="562" t="s">
        <v>48</v>
      </c>
      <c r="H109" s="1112">
        <v>0</v>
      </c>
      <c r="I109" s="1141">
        <v>0</v>
      </c>
      <c r="J109" s="1141">
        <v>0</v>
      </c>
      <c r="K109" s="1141">
        <v>0</v>
      </c>
      <c r="L109" s="1142">
        <v>0</v>
      </c>
    </row>
    <row r="110" spans="1:12" ht="28.5" customHeight="1" thickBot="1">
      <c r="A110" s="1985" t="s">
        <v>70</v>
      </c>
      <c r="B110" s="1986"/>
      <c r="C110" s="1986"/>
      <c r="D110" s="1986"/>
      <c r="E110" s="1986"/>
      <c r="F110" s="1987"/>
      <c r="G110" s="1953" t="s">
        <v>285</v>
      </c>
      <c r="H110" s="1954"/>
      <c r="I110" s="1954"/>
      <c r="J110" s="1954"/>
      <c r="K110" s="1954"/>
      <c r="L110" s="1955"/>
    </row>
    <row r="111" spans="1:12">
      <c r="A111" s="526"/>
      <c r="B111" s="526"/>
      <c r="C111" s="526"/>
      <c r="D111" s="526"/>
      <c r="E111" s="526"/>
      <c r="F111" s="526"/>
      <c r="G111" s="526"/>
      <c r="H111" s="526"/>
      <c r="I111" s="526"/>
      <c r="J111" s="526"/>
      <c r="K111" s="526"/>
      <c r="L111" s="526"/>
    </row>
    <row r="112" spans="1:12" ht="16.5" thickBot="1">
      <c r="A112" s="566" t="s">
        <v>103</v>
      </c>
      <c r="B112" s="540"/>
      <c r="C112" s="540"/>
      <c r="D112" s="540"/>
      <c r="E112" s="526"/>
      <c r="F112" s="526"/>
      <c r="G112" s="526"/>
      <c r="H112" s="515"/>
    </row>
    <row r="113" spans="1:9">
      <c r="A113" s="1964" t="s">
        <v>90</v>
      </c>
      <c r="B113" s="1965"/>
      <c r="C113" s="1965"/>
      <c r="D113" s="1966"/>
      <c r="E113" s="1964" t="s">
        <v>119</v>
      </c>
      <c r="F113" s="1965"/>
      <c r="G113" s="1965"/>
      <c r="H113" s="1966"/>
    </row>
    <row r="114" spans="1:9" ht="39" thickBot="1">
      <c r="A114" s="511"/>
      <c r="B114" s="533" t="s">
        <v>24</v>
      </c>
      <c r="C114" s="533" t="s">
        <v>25</v>
      </c>
      <c r="D114" s="532" t="s">
        <v>26</v>
      </c>
      <c r="E114" s="514"/>
      <c r="F114" s="892" t="s">
        <v>24</v>
      </c>
      <c r="G114" s="892" t="s">
        <v>25</v>
      </c>
      <c r="H114" s="1145" t="s">
        <v>26</v>
      </c>
    </row>
    <row r="115" spans="1:9" ht="25.5">
      <c r="A115" s="511" t="s">
        <v>27</v>
      </c>
      <c r="B115" s="517">
        <v>0</v>
      </c>
      <c r="C115" s="517">
        <v>0</v>
      </c>
      <c r="D115" s="516">
        <v>0</v>
      </c>
      <c r="E115" s="1146" t="s">
        <v>27</v>
      </c>
      <c r="F115" s="1147">
        <v>0</v>
      </c>
      <c r="G115" s="1147">
        <v>0</v>
      </c>
      <c r="H115" s="1148">
        <v>0</v>
      </c>
    </row>
    <row r="116" spans="1:9" ht="25.5">
      <c r="A116" s="511" t="s">
        <v>28</v>
      </c>
      <c r="B116" s="1125">
        <v>12</v>
      </c>
      <c r="C116" s="1125">
        <v>12</v>
      </c>
      <c r="D116" s="1149" t="s">
        <v>284</v>
      </c>
      <c r="E116" s="511" t="s">
        <v>28</v>
      </c>
      <c r="F116" s="517">
        <v>0</v>
      </c>
      <c r="G116" s="517">
        <v>0</v>
      </c>
      <c r="H116" s="564">
        <v>0</v>
      </c>
      <c r="I116" s="1150" t="s">
        <v>585</v>
      </c>
    </row>
    <row r="117" spans="1:9" ht="39" thickBot="1">
      <c r="A117" s="514" t="s">
        <v>29</v>
      </c>
      <c r="B117" s="519">
        <v>0</v>
      </c>
      <c r="C117" s="519">
        <v>0</v>
      </c>
      <c r="D117" s="537">
        <v>0</v>
      </c>
      <c r="E117" s="514" t="s">
        <v>29</v>
      </c>
      <c r="F117" s="891">
        <v>0</v>
      </c>
      <c r="G117" s="891">
        <v>0</v>
      </c>
      <c r="H117" s="893">
        <v>0</v>
      </c>
    </row>
    <row r="118" spans="1:9" ht="15" thickBot="1">
      <c r="A118" s="1941" t="s">
        <v>113</v>
      </c>
      <c r="B118" s="1942"/>
      <c r="C118" s="1942"/>
      <c r="D118" s="1977"/>
      <c r="E118" s="1950" t="s">
        <v>113</v>
      </c>
      <c r="F118" s="1951"/>
      <c r="G118" s="1951"/>
      <c r="H118" s="1952"/>
    </row>
    <row r="119" spans="1:9" ht="25.5">
      <c r="A119" s="511" t="s">
        <v>53</v>
      </c>
      <c r="B119" s="517">
        <v>0</v>
      </c>
      <c r="C119" s="517">
        <v>0</v>
      </c>
      <c r="D119" s="565">
        <v>0</v>
      </c>
      <c r="E119" s="581" t="s">
        <v>53</v>
      </c>
      <c r="F119" s="580">
        <v>0</v>
      </c>
      <c r="G119" s="580">
        <v>0</v>
      </c>
      <c r="H119" s="894">
        <v>0</v>
      </c>
    </row>
    <row r="120" spans="1:9" ht="25.5">
      <c r="A120" s="511" t="s">
        <v>54</v>
      </c>
      <c r="B120" s="517">
        <v>0</v>
      </c>
      <c r="C120" s="517">
        <v>0</v>
      </c>
      <c r="D120" s="565">
        <v>0</v>
      </c>
      <c r="E120" s="511" t="s">
        <v>54</v>
      </c>
      <c r="F120" s="517">
        <v>0</v>
      </c>
      <c r="G120" s="517">
        <v>0</v>
      </c>
      <c r="H120" s="564">
        <v>0</v>
      </c>
    </row>
    <row r="121" spans="1:9" ht="25.5">
      <c r="A121" s="511" t="s">
        <v>55</v>
      </c>
      <c r="B121" s="517">
        <v>0</v>
      </c>
      <c r="C121" s="517">
        <v>0</v>
      </c>
      <c r="D121" s="565">
        <v>0</v>
      </c>
      <c r="E121" s="511" t="s">
        <v>55</v>
      </c>
      <c r="F121" s="517">
        <v>0</v>
      </c>
      <c r="G121" s="517">
        <v>0</v>
      </c>
      <c r="H121" s="564">
        <v>0</v>
      </c>
    </row>
    <row r="122" spans="1:9" ht="25.5">
      <c r="A122" s="511" t="s">
        <v>68</v>
      </c>
      <c r="B122" s="517">
        <v>0</v>
      </c>
      <c r="C122" s="517">
        <v>0</v>
      </c>
      <c r="D122" s="565">
        <v>0</v>
      </c>
      <c r="E122" s="511" t="s">
        <v>68</v>
      </c>
      <c r="F122" s="517">
        <v>0</v>
      </c>
      <c r="G122" s="517">
        <v>0</v>
      </c>
      <c r="H122" s="564"/>
    </row>
    <row r="123" spans="1:9" ht="38.25">
      <c r="A123" s="511" t="s">
        <v>56</v>
      </c>
      <c r="B123" s="517">
        <v>0</v>
      </c>
      <c r="C123" s="517">
        <v>0</v>
      </c>
      <c r="D123" s="565">
        <v>0</v>
      </c>
      <c r="E123" s="511" t="s">
        <v>56</v>
      </c>
      <c r="F123" s="517">
        <v>0</v>
      </c>
      <c r="G123" s="517">
        <v>0</v>
      </c>
      <c r="H123" s="564">
        <v>0</v>
      </c>
    </row>
    <row r="124" spans="1:9" ht="38.25">
      <c r="A124" s="511" t="s">
        <v>69</v>
      </c>
      <c r="B124" s="517">
        <v>0</v>
      </c>
      <c r="C124" s="517">
        <v>0</v>
      </c>
      <c r="D124" s="565">
        <v>0</v>
      </c>
      <c r="E124" s="511" t="s">
        <v>69</v>
      </c>
      <c r="F124" s="517">
        <v>0</v>
      </c>
      <c r="G124" s="517">
        <v>0</v>
      </c>
      <c r="H124" s="564">
        <v>0</v>
      </c>
    </row>
    <row r="125" spans="1:9" ht="102.75" thickBot="1">
      <c r="A125" s="562" t="s">
        <v>283</v>
      </c>
      <c r="B125" s="1125">
        <v>12</v>
      </c>
      <c r="C125" s="1125">
        <v>12</v>
      </c>
      <c r="D125" s="1151" t="s">
        <v>282</v>
      </c>
      <c r="E125" s="508" t="s">
        <v>48</v>
      </c>
      <c r="F125" s="528">
        <v>0</v>
      </c>
      <c r="G125" s="528">
        <v>0</v>
      </c>
      <c r="H125" s="563">
        <v>0</v>
      </c>
    </row>
    <row r="126" spans="1:9" ht="39.75" customHeight="1" thickBot="1">
      <c r="A126" s="1953" t="s">
        <v>281</v>
      </c>
      <c r="B126" s="1954"/>
      <c r="C126" s="1954"/>
      <c r="D126" s="1955"/>
      <c r="E126" s="1956" t="s">
        <v>165</v>
      </c>
      <c r="F126" s="1957"/>
      <c r="G126" s="1957"/>
      <c r="H126" s="1958"/>
    </row>
    <row r="127" spans="1:9" ht="30.75" customHeight="1">
      <c r="A127" s="1959" t="s">
        <v>280</v>
      </c>
      <c r="B127" s="1959"/>
      <c r="C127" s="1959"/>
      <c r="D127" s="1959"/>
      <c r="E127" s="526"/>
      <c r="F127" s="526"/>
      <c r="G127" s="526"/>
      <c r="H127" s="526"/>
    </row>
    <row r="128" spans="1:9" ht="16.5" thickBot="1">
      <c r="A128" s="525" t="s">
        <v>104</v>
      </c>
      <c r="B128" s="526"/>
      <c r="C128" s="526"/>
      <c r="D128" s="526"/>
      <c r="E128" s="526"/>
      <c r="F128" s="526"/>
      <c r="G128" s="526"/>
      <c r="H128" s="515"/>
    </row>
    <row r="129" spans="1:19" ht="15" thickBot="1">
      <c r="A129" s="1973" t="s">
        <v>91</v>
      </c>
      <c r="B129" s="1974"/>
      <c r="C129" s="1974"/>
      <c r="D129" s="1974"/>
      <c r="E129" s="1975"/>
      <c r="F129" s="1973" t="s">
        <v>120</v>
      </c>
      <c r="G129" s="1974"/>
      <c r="H129" s="1974"/>
      <c r="I129" s="1974"/>
      <c r="J129" s="1975"/>
    </row>
    <row r="130" spans="1:19" s="553" customFormat="1" ht="38.25">
      <c r="A130" s="556"/>
      <c r="B130" s="555" t="s">
        <v>279</v>
      </c>
      <c r="C130" s="555" t="s">
        <v>278</v>
      </c>
      <c r="D130" s="555" t="s">
        <v>277</v>
      </c>
      <c r="E130" s="554" t="s">
        <v>276</v>
      </c>
      <c r="F130" s="556"/>
      <c r="G130" s="555" t="s">
        <v>30</v>
      </c>
      <c r="H130" s="555" t="s">
        <v>62</v>
      </c>
      <c r="I130" s="555" t="s">
        <v>63</v>
      </c>
      <c r="J130" s="554" t="s">
        <v>64</v>
      </c>
    </row>
    <row r="131" spans="1:19" ht="66.75" thickBot="1">
      <c r="A131" s="562" t="s">
        <v>121</v>
      </c>
      <c r="B131" s="1461">
        <v>8300</v>
      </c>
      <c r="C131" s="1462">
        <v>1846</v>
      </c>
      <c r="D131" s="1565">
        <v>1.5046296296296294E-3</v>
      </c>
      <c r="E131" s="1155">
        <v>0</v>
      </c>
      <c r="F131" s="562" t="s">
        <v>124</v>
      </c>
      <c r="G131" s="1152">
        <v>34347</v>
      </c>
      <c r="H131" s="1153">
        <v>20901</v>
      </c>
      <c r="I131" s="1344">
        <v>1.6435185185185183E-3</v>
      </c>
      <c r="J131" s="1154">
        <v>0</v>
      </c>
    </row>
    <row r="132" spans="1:19">
      <c r="A132" s="1976" t="s">
        <v>122</v>
      </c>
      <c r="B132" s="1976"/>
      <c r="C132" s="1976"/>
      <c r="D132" s="1976"/>
      <c r="E132" s="1976"/>
      <c r="F132" s="561"/>
      <c r="G132" s="561"/>
      <c r="H132" s="561"/>
      <c r="I132" s="560"/>
      <c r="J132" s="560"/>
    </row>
    <row r="133" spans="1:19">
      <c r="A133" s="1976" t="s">
        <v>586</v>
      </c>
      <c r="B133" s="1976"/>
      <c r="C133" s="1976"/>
      <c r="D133" s="1976"/>
      <c r="E133" s="1976"/>
      <c r="F133" s="1976"/>
      <c r="G133" s="1976"/>
      <c r="H133" s="1976"/>
      <c r="I133" s="1976"/>
      <c r="J133" s="1976"/>
    </row>
    <row r="134" spans="1:19" ht="75.75" customHeight="1" thickBot="1">
      <c r="A134" s="525" t="s">
        <v>123</v>
      </c>
      <c r="B134" s="526"/>
      <c r="C134" s="526"/>
      <c r="D134" s="526"/>
      <c r="E134" s="526"/>
      <c r="F134" s="515"/>
      <c r="G134" s="515"/>
      <c r="H134" s="515"/>
    </row>
    <row r="135" spans="1:19" ht="15" thickBot="1">
      <c r="A135" s="1961" t="s">
        <v>87</v>
      </c>
      <c r="B135" s="1962"/>
      <c r="C135" s="1962"/>
      <c r="D135" s="1962"/>
      <c r="E135" s="1962"/>
      <c r="F135" s="1962"/>
      <c r="G135" s="1962"/>
      <c r="H135" s="1962"/>
      <c r="I135" s="1963"/>
      <c r="J135" s="1961" t="s">
        <v>125</v>
      </c>
      <c r="K135" s="1962"/>
      <c r="L135" s="1962"/>
      <c r="M135" s="1962"/>
      <c r="N135" s="1962"/>
      <c r="O135" s="1962"/>
      <c r="P135" s="1962"/>
      <c r="Q135" s="1962"/>
      <c r="R135" s="1963"/>
    </row>
    <row r="136" spans="1:19" s="553" customFormat="1" ht="89.25">
      <c r="A136" s="559"/>
      <c r="B136" s="558" t="s">
        <v>79</v>
      </c>
      <c r="C136" s="558" t="s">
        <v>80</v>
      </c>
      <c r="D136" s="558" t="s">
        <v>81</v>
      </c>
      <c r="E136" s="558" t="s">
        <v>82</v>
      </c>
      <c r="F136" s="555" t="s">
        <v>83</v>
      </c>
      <c r="G136" s="555" t="s">
        <v>84</v>
      </c>
      <c r="H136" s="555" t="s">
        <v>85</v>
      </c>
      <c r="I136" s="557" t="s">
        <v>86</v>
      </c>
      <c r="J136" s="556"/>
      <c r="K136" s="555" t="s">
        <v>79</v>
      </c>
      <c r="L136" s="555" t="s">
        <v>80</v>
      </c>
      <c r="M136" s="555" t="s">
        <v>81</v>
      </c>
      <c r="N136" s="555" t="s">
        <v>82</v>
      </c>
      <c r="O136" s="555" t="s">
        <v>83</v>
      </c>
      <c r="P136" s="555" t="s">
        <v>84</v>
      </c>
      <c r="Q136" s="555" t="s">
        <v>85</v>
      </c>
      <c r="R136" s="554" t="s">
        <v>86</v>
      </c>
    </row>
    <row r="137" spans="1:19" s="541" customFormat="1" ht="79.5" thickBot="1">
      <c r="A137" s="551" t="s">
        <v>126</v>
      </c>
      <c r="B137" s="552">
        <v>0</v>
      </c>
      <c r="C137" s="552">
        <v>0</v>
      </c>
      <c r="D137" s="552">
        <v>0</v>
      </c>
      <c r="E137" s="552">
        <v>0</v>
      </c>
      <c r="F137" s="552">
        <v>0</v>
      </c>
      <c r="G137" s="552">
        <v>0</v>
      </c>
      <c r="H137" s="552">
        <v>0</v>
      </c>
      <c r="I137" s="552">
        <v>0</v>
      </c>
      <c r="J137" s="551" t="s">
        <v>128</v>
      </c>
      <c r="K137" s="528">
        <v>0</v>
      </c>
      <c r="L137" s="528">
        <v>0</v>
      </c>
      <c r="M137" s="528">
        <v>0</v>
      </c>
      <c r="N137" s="528">
        <v>0</v>
      </c>
      <c r="O137" s="544">
        <v>0</v>
      </c>
      <c r="P137" s="544">
        <v>0</v>
      </c>
      <c r="Q137" s="544">
        <v>0</v>
      </c>
      <c r="R137" s="550">
        <v>0</v>
      </c>
    </row>
    <row r="138" spans="1:19">
      <c r="A138" s="1981" t="s">
        <v>127</v>
      </c>
      <c r="B138" s="1981"/>
      <c r="C138" s="1981"/>
      <c r="D138" s="1981"/>
      <c r="E138" s="1981"/>
      <c r="F138" s="1981"/>
      <c r="G138" s="1981"/>
      <c r="H138" s="1981"/>
      <c r="I138" s="1981"/>
    </row>
    <row r="139" spans="1:19">
      <c r="G139" s="515"/>
      <c r="H139" s="515"/>
    </row>
    <row r="140" spans="1:19" ht="24.95" customHeight="1" thickBot="1">
      <c r="A140" s="525" t="s">
        <v>129</v>
      </c>
      <c r="G140" s="515"/>
      <c r="H140" s="515"/>
    </row>
    <row r="141" spans="1:19" ht="33.75" customHeight="1" thickBot="1">
      <c r="A141" s="1961" t="s">
        <v>139</v>
      </c>
      <c r="B141" s="1962"/>
      <c r="C141" s="1962"/>
      <c r="D141" s="1962"/>
      <c r="E141" s="1962"/>
      <c r="F141" s="1962"/>
      <c r="G141" s="1962"/>
      <c r="H141" s="1962"/>
      <c r="I141" s="1963"/>
      <c r="J141" s="1978"/>
      <c r="K141" s="1978"/>
      <c r="L141" s="1978"/>
      <c r="M141" s="1978"/>
      <c r="N141" s="1978"/>
      <c r="O141" s="1978"/>
      <c r="P141" s="1978"/>
      <c r="Q141" s="1978"/>
      <c r="R141" s="1978"/>
      <c r="S141" s="549"/>
    </row>
    <row r="142" spans="1:19" ht="102.6" customHeight="1">
      <c r="A142" s="548"/>
      <c r="B142" s="547" t="s">
        <v>140</v>
      </c>
      <c r="C142" s="547" t="s">
        <v>150</v>
      </c>
      <c r="D142" s="547" t="s">
        <v>151</v>
      </c>
      <c r="E142" s="547" t="s">
        <v>141</v>
      </c>
      <c r="F142" s="547" t="s">
        <v>142</v>
      </c>
      <c r="G142" s="547" t="s">
        <v>143</v>
      </c>
      <c r="H142" s="547" t="s">
        <v>144</v>
      </c>
      <c r="I142" s="546" t="s">
        <v>152</v>
      </c>
      <c r="J142" s="545"/>
      <c r="K142" s="545"/>
      <c r="L142" s="545"/>
      <c r="M142" s="545"/>
      <c r="N142" s="545"/>
      <c r="O142" s="545"/>
      <c r="P142" s="545"/>
      <c r="Q142" s="545"/>
      <c r="R142" s="545"/>
    </row>
    <row r="143" spans="1:19" s="541" customFormat="1" ht="118.5" customHeight="1" thickBot="1">
      <c r="A143" s="508" t="s">
        <v>130</v>
      </c>
      <c r="B143" s="507">
        <v>0</v>
      </c>
      <c r="C143" s="507">
        <v>0</v>
      </c>
      <c r="D143" s="507">
        <v>0</v>
      </c>
      <c r="E143" s="507">
        <v>0</v>
      </c>
      <c r="F143" s="544">
        <v>0</v>
      </c>
      <c r="G143" s="544">
        <v>0</v>
      </c>
      <c r="H143" s="507">
        <v>0</v>
      </c>
      <c r="I143" s="506">
        <v>0</v>
      </c>
      <c r="J143" s="524"/>
      <c r="K143" s="542"/>
      <c r="L143" s="542"/>
      <c r="M143" s="542"/>
      <c r="N143" s="542"/>
      <c r="O143" s="543"/>
      <c r="P143" s="543"/>
      <c r="Q143" s="542"/>
      <c r="R143" s="542"/>
    </row>
    <row r="144" spans="1:19" ht="110.45" customHeight="1">
      <c r="A144" s="1979" t="s">
        <v>145</v>
      </c>
      <c r="B144" s="1980"/>
      <c r="C144" s="1980"/>
      <c r="D144" s="1980"/>
      <c r="E144" s="1980"/>
      <c r="F144" s="1980"/>
      <c r="G144" s="1980"/>
      <c r="H144" s="515"/>
    </row>
    <row r="145" spans="1:8" ht="16.5" customHeight="1">
      <c r="G145" s="515"/>
      <c r="H145" s="515"/>
    </row>
    <row r="146" spans="1:8" ht="24.95" customHeight="1" thickBot="1">
      <c r="A146" s="525" t="s">
        <v>131</v>
      </c>
      <c r="B146" s="540"/>
      <c r="C146" s="540"/>
      <c r="D146" s="526"/>
      <c r="E146" s="515"/>
      <c r="F146" s="515"/>
      <c r="G146" s="515"/>
      <c r="H146" s="515"/>
    </row>
    <row r="147" spans="1:8" ht="16.5" customHeight="1">
      <c r="A147" s="1964" t="s">
        <v>132</v>
      </c>
      <c r="B147" s="1965"/>
      <c r="C147" s="1965"/>
      <c r="D147" s="1966"/>
    </row>
    <row r="148" spans="1:8" ht="51" customHeight="1">
      <c r="A148" s="1967" t="s">
        <v>35</v>
      </c>
      <c r="B148" s="1969" t="s">
        <v>36</v>
      </c>
      <c r="C148" s="1971" t="s">
        <v>37</v>
      </c>
      <c r="D148" s="1972"/>
    </row>
    <row r="149" spans="1:8" ht="21" customHeight="1">
      <c r="A149" s="1968"/>
      <c r="B149" s="1970"/>
      <c r="C149" s="535" t="s">
        <v>38</v>
      </c>
      <c r="D149" s="539" t="s">
        <v>39</v>
      </c>
    </row>
    <row r="150" spans="1:8" ht="21" customHeight="1">
      <c r="A150" s="511" t="s">
        <v>40</v>
      </c>
      <c r="B150" s="538"/>
      <c r="C150" s="538"/>
      <c r="D150" s="538"/>
    </row>
    <row r="151" spans="1:8" ht="21" customHeight="1">
      <c r="A151" s="511" t="s">
        <v>41</v>
      </c>
      <c r="B151" s="538"/>
      <c r="C151" s="538"/>
      <c r="D151" s="538"/>
    </row>
    <row r="152" spans="1:8" ht="21" customHeight="1">
      <c r="A152" s="511" t="s">
        <v>42</v>
      </c>
      <c r="B152" s="538"/>
      <c r="C152" s="538"/>
      <c r="D152" s="538"/>
    </row>
    <row r="153" spans="1:8" ht="28.5" customHeight="1" thickBot="1">
      <c r="A153" s="514" t="s">
        <v>275</v>
      </c>
      <c r="B153" s="1156">
        <v>668</v>
      </c>
      <c r="C153" s="1156">
        <v>3</v>
      </c>
      <c r="D153" s="1156">
        <v>179</v>
      </c>
    </row>
    <row r="154" spans="1:8" ht="27.6" customHeight="1">
      <c r="A154" s="1926" t="s">
        <v>133</v>
      </c>
      <c r="B154" s="1927"/>
      <c r="C154" s="1927"/>
      <c r="D154" s="1928"/>
    </row>
    <row r="155" spans="1:8" ht="32.1" customHeight="1">
      <c r="A155" s="511" t="s">
        <v>53</v>
      </c>
      <c r="B155" s="536" t="s">
        <v>223</v>
      </c>
      <c r="C155" s="536" t="s">
        <v>223</v>
      </c>
      <c r="D155" s="536" t="s">
        <v>223</v>
      </c>
    </row>
    <row r="156" spans="1:8" ht="25.5">
      <c r="A156" s="511" t="s">
        <v>54</v>
      </c>
      <c r="B156" s="536" t="s">
        <v>223</v>
      </c>
      <c r="C156" s="536" t="s">
        <v>223</v>
      </c>
      <c r="D156" s="536" t="s">
        <v>223</v>
      </c>
    </row>
    <row r="157" spans="1:8" ht="25.5">
      <c r="A157" s="511" t="s">
        <v>55</v>
      </c>
      <c r="B157" s="536" t="s">
        <v>223</v>
      </c>
      <c r="C157" s="536" t="s">
        <v>223</v>
      </c>
      <c r="D157" s="536" t="s">
        <v>223</v>
      </c>
    </row>
    <row r="158" spans="1:8" ht="25.5">
      <c r="A158" s="511" t="s">
        <v>68</v>
      </c>
      <c r="B158" s="536" t="s">
        <v>223</v>
      </c>
      <c r="C158" s="536" t="s">
        <v>223</v>
      </c>
      <c r="D158" s="536" t="s">
        <v>223</v>
      </c>
    </row>
    <row r="159" spans="1:8" ht="38.25">
      <c r="A159" s="511" t="s">
        <v>56</v>
      </c>
      <c r="B159" s="536" t="s">
        <v>223</v>
      </c>
      <c r="C159" s="536" t="s">
        <v>223</v>
      </c>
      <c r="D159" s="536" t="s">
        <v>223</v>
      </c>
    </row>
    <row r="160" spans="1:8" ht="38.25">
      <c r="A160" s="511" t="s">
        <v>69</v>
      </c>
      <c r="B160" s="536" t="s">
        <v>223</v>
      </c>
      <c r="C160" s="536" t="s">
        <v>223</v>
      </c>
      <c r="D160" s="536" t="s">
        <v>223</v>
      </c>
    </row>
    <row r="161" spans="1:8" ht="15" thickBot="1">
      <c r="A161" s="508" t="s">
        <v>66</v>
      </c>
      <c r="B161" s="536" t="s">
        <v>223</v>
      </c>
      <c r="C161" s="536" t="s">
        <v>223</v>
      </c>
      <c r="D161" s="536" t="s">
        <v>223</v>
      </c>
    </row>
    <row r="162" spans="1:8" ht="44.25" customHeight="1">
      <c r="A162" s="1960" t="s">
        <v>274</v>
      </c>
      <c r="B162" s="1960"/>
      <c r="C162" s="1960"/>
      <c r="D162" s="1960"/>
    </row>
    <row r="163" spans="1:8" ht="44.25" customHeight="1">
      <c r="A163" s="1157"/>
      <c r="B163" s="1157"/>
      <c r="C163" s="1157"/>
      <c r="D163" s="1157"/>
    </row>
    <row r="164" spans="1:8" ht="16.5" thickBot="1">
      <c r="A164" s="525" t="s">
        <v>134</v>
      </c>
      <c r="B164" s="526"/>
      <c r="C164" s="526"/>
      <c r="D164" s="526"/>
      <c r="E164" s="526"/>
      <c r="F164" s="515"/>
      <c r="G164" s="515"/>
      <c r="H164" s="515"/>
    </row>
    <row r="165" spans="1:8">
      <c r="A165" s="1944" t="s">
        <v>93</v>
      </c>
      <c r="B165" s="1945"/>
      <c r="C165" s="1945"/>
      <c r="D165" s="1944" t="s">
        <v>135</v>
      </c>
      <c r="E165" s="1945"/>
      <c r="F165" s="1946"/>
      <c r="G165" s="515"/>
    </row>
    <row r="166" spans="1:8" ht="51">
      <c r="A166" s="534"/>
      <c r="B166" s="533" t="s">
        <v>148</v>
      </c>
      <c r="C166" s="535" t="s">
        <v>149</v>
      </c>
      <c r="D166" s="534"/>
      <c r="E166" s="533" t="s">
        <v>148</v>
      </c>
      <c r="F166" s="532" t="s">
        <v>149</v>
      </c>
    </row>
    <row r="167" spans="1:8" ht="51">
      <c r="A167" s="511" t="s">
        <v>73</v>
      </c>
      <c r="B167" s="517">
        <v>0</v>
      </c>
      <c r="C167" s="531">
        <v>0</v>
      </c>
      <c r="D167" s="511" t="s">
        <v>74</v>
      </c>
      <c r="E167" s="517">
        <v>0</v>
      </c>
      <c r="F167" s="530">
        <v>0</v>
      </c>
    </row>
    <row r="168" spans="1:8" ht="64.5" thickBot="1">
      <c r="A168" s="514" t="s">
        <v>75</v>
      </c>
      <c r="B168" s="519">
        <v>0</v>
      </c>
      <c r="C168" s="529">
        <v>0</v>
      </c>
      <c r="D168" s="508" t="s">
        <v>76</v>
      </c>
      <c r="E168" s="528">
        <v>0</v>
      </c>
      <c r="F168" s="527">
        <v>0</v>
      </c>
    </row>
    <row r="169" spans="1:8" ht="57" customHeight="1" thickBot="1">
      <c r="A169" s="1947" t="s">
        <v>304</v>
      </c>
      <c r="B169" s="1948"/>
      <c r="C169" s="1949"/>
      <c r="D169" s="1947" t="s">
        <v>304</v>
      </c>
      <c r="E169" s="1948"/>
      <c r="F169" s="1949"/>
      <c r="G169" s="515"/>
    </row>
    <row r="170" spans="1:8">
      <c r="A170" s="526"/>
      <c r="B170" s="526"/>
      <c r="C170" s="526"/>
      <c r="D170" s="526"/>
      <c r="E170" s="526"/>
      <c r="F170" s="526"/>
      <c r="G170" s="515"/>
    </row>
    <row r="171" spans="1:8">
      <c r="A171" s="526"/>
      <c r="B171" s="526"/>
      <c r="C171" s="526"/>
      <c r="D171" s="526"/>
      <c r="E171" s="526"/>
      <c r="F171" s="526"/>
      <c r="G171" s="515"/>
    </row>
    <row r="172" spans="1:8" ht="16.5" thickBot="1">
      <c r="A172" s="525" t="s">
        <v>136</v>
      </c>
      <c r="B172" s="524"/>
      <c r="C172" s="524"/>
      <c r="D172" s="524"/>
      <c r="E172" s="515"/>
      <c r="F172" s="515"/>
      <c r="G172" s="515"/>
      <c r="H172" s="515"/>
    </row>
    <row r="173" spans="1:8" ht="15" thickBot="1">
      <c r="A173" s="1932" t="s">
        <v>77</v>
      </c>
      <c r="B173" s="1933"/>
      <c r="C173" s="1934"/>
      <c r="D173" s="1932" t="s">
        <v>137</v>
      </c>
      <c r="E173" s="1933"/>
      <c r="F173" s="1934"/>
      <c r="G173" s="515"/>
      <c r="H173" s="515"/>
    </row>
    <row r="174" spans="1:8" ht="38.25">
      <c r="A174" s="523" t="s">
        <v>44</v>
      </c>
      <c r="B174" s="522" t="s">
        <v>45</v>
      </c>
      <c r="C174" s="521" t="s">
        <v>46</v>
      </c>
      <c r="D174" s="523" t="s">
        <v>44</v>
      </c>
      <c r="E174" s="522" t="s">
        <v>45</v>
      </c>
      <c r="F174" s="521" t="s">
        <v>46</v>
      </c>
      <c r="G174" s="515"/>
      <c r="H174" s="515"/>
    </row>
    <row r="175" spans="1:8">
      <c r="A175" s="511" t="s">
        <v>47</v>
      </c>
      <c r="B175" s="517">
        <v>0</v>
      </c>
      <c r="C175" s="516">
        <v>0</v>
      </c>
      <c r="D175" s="511" t="s">
        <v>47</v>
      </c>
      <c r="E175" s="517">
        <v>0</v>
      </c>
      <c r="F175" s="516">
        <v>0</v>
      </c>
      <c r="G175" s="515"/>
      <c r="H175" s="515"/>
    </row>
    <row r="176" spans="1:8" ht="51">
      <c r="A176" s="1935" t="s">
        <v>48</v>
      </c>
      <c r="B176" s="1937">
        <v>0</v>
      </c>
      <c r="C176" s="1939">
        <v>0</v>
      </c>
      <c r="D176" s="511" t="s">
        <v>94</v>
      </c>
      <c r="E176" s="517">
        <v>0</v>
      </c>
      <c r="F176" s="516">
        <v>0</v>
      </c>
      <c r="G176" s="515"/>
      <c r="H176" s="515"/>
    </row>
    <row r="177" spans="1:8" ht="15" thickBot="1">
      <c r="A177" s="1936"/>
      <c r="B177" s="1938"/>
      <c r="C177" s="1940"/>
      <c r="D177" s="520" t="s">
        <v>48</v>
      </c>
      <c r="E177" s="519">
        <v>0</v>
      </c>
      <c r="F177" s="518">
        <v>0</v>
      </c>
      <c r="G177" s="515"/>
      <c r="H177" s="515"/>
    </row>
    <row r="178" spans="1:8">
      <c r="A178" s="1941" t="s">
        <v>113</v>
      </c>
      <c r="B178" s="1942"/>
      <c r="C178" s="1943"/>
      <c r="D178" s="1941" t="s">
        <v>113</v>
      </c>
      <c r="E178" s="1942"/>
      <c r="F178" s="1943"/>
      <c r="G178" s="515"/>
      <c r="H178" s="515"/>
    </row>
    <row r="179" spans="1:8" ht="25.5">
      <c r="A179" s="511" t="s">
        <v>53</v>
      </c>
      <c r="B179" s="517">
        <v>0</v>
      </c>
      <c r="C179" s="516">
        <v>0</v>
      </c>
      <c r="D179" s="511" t="s">
        <v>53</v>
      </c>
      <c r="E179" s="517">
        <v>0</v>
      </c>
      <c r="F179" s="516"/>
      <c r="G179" s="515"/>
      <c r="H179" s="515"/>
    </row>
    <row r="180" spans="1:8" ht="25.5">
      <c r="A180" s="511" t="s">
        <v>54</v>
      </c>
      <c r="B180" s="517">
        <v>0</v>
      </c>
      <c r="C180" s="516">
        <v>0</v>
      </c>
      <c r="D180" s="511" t="s">
        <v>54</v>
      </c>
      <c r="E180" s="517">
        <v>0</v>
      </c>
      <c r="F180" s="516">
        <v>0</v>
      </c>
      <c r="G180" s="515"/>
      <c r="H180" s="515"/>
    </row>
    <row r="181" spans="1:8" ht="25.5">
      <c r="A181" s="511" t="s">
        <v>55</v>
      </c>
      <c r="B181" s="517"/>
      <c r="C181" s="516">
        <v>0</v>
      </c>
      <c r="D181" s="511" t="s">
        <v>55</v>
      </c>
      <c r="E181" s="517">
        <v>0</v>
      </c>
      <c r="F181" s="516">
        <v>0</v>
      </c>
      <c r="G181" s="515"/>
      <c r="H181" s="515"/>
    </row>
    <row r="182" spans="1:8" ht="25.5">
      <c r="A182" s="511" t="s">
        <v>68</v>
      </c>
      <c r="B182" s="517">
        <v>0</v>
      </c>
      <c r="C182" s="516">
        <v>0</v>
      </c>
      <c r="D182" s="511" t="s">
        <v>68</v>
      </c>
      <c r="E182" s="517">
        <v>0</v>
      </c>
      <c r="F182" s="516">
        <v>0</v>
      </c>
      <c r="G182" s="515"/>
      <c r="H182" s="515"/>
    </row>
    <row r="183" spans="1:8" ht="38.25">
      <c r="A183" s="511" t="s">
        <v>56</v>
      </c>
      <c r="B183" s="517">
        <v>0</v>
      </c>
      <c r="C183" s="516">
        <v>0</v>
      </c>
      <c r="D183" s="511" t="s">
        <v>56</v>
      </c>
      <c r="E183" s="517">
        <v>0</v>
      </c>
      <c r="F183" s="516">
        <v>0</v>
      </c>
      <c r="G183" s="515"/>
      <c r="H183" s="515"/>
    </row>
    <row r="184" spans="1:8" ht="38.25">
      <c r="A184" s="511" t="s">
        <v>69</v>
      </c>
      <c r="B184" s="510">
        <v>0</v>
      </c>
      <c r="C184" s="509">
        <v>0</v>
      </c>
      <c r="D184" s="511" t="s">
        <v>69</v>
      </c>
      <c r="E184" s="510">
        <v>0</v>
      </c>
      <c r="F184" s="509">
        <v>0</v>
      </c>
    </row>
    <row r="185" spans="1:8" ht="15" thickBot="1">
      <c r="A185" s="514" t="s">
        <v>66</v>
      </c>
      <c r="B185" s="513">
        <v>0</v>
      </c>
      <c r="C185" s="512">
        <v>0</v>
      </c>
      <c r="D185" s="514" t="s">
        <v>66</v>
      </c>
      <c r="E185" s="513">
        <v>0</v>
      </c>
      <c r="F185" s="512">
        <v>0</v>
      </c>
    </row>
    <row r="186" spans="1:8">
      <c r="A186" s="1923" t="s">
        <v>109</v>
      </c>
      <c r="B186" s="1924"/>
      <c r="C186" s="1925"/>
      <c r="D186" s="1923" t="s">
        <v>109</v>
      </c>
      <c r="E186" s="1924"/>
      <c r="F186" s="1925"/>
    </row>
    <row r="187" spans="1:8">
      <c r="A187" s="511" t="s">
        <v>50</v>
      </c>
      <c r="B187" s="510">
        <v>0</v>
      </c>
      <c r="C187" s="509">
        <v>0</v>
      </c>
      <c r="D187" s="511" t="s">
        <v>50</v>
      </c>
      <c r="E187" s="510">
        <v>0</v>
      </c>
      <c r="F187" s="509">
        <v>0</v>
      </c>
    </row>
    <row r="188" spans="1:8">
      <c r="A188" s="511" t="s">
        <v>51</v>
      </c>
      <c r="B188" s="510">
        <v>0</v>
      </c>
      <c r="C188" s="509">
        <v>0</v>
      </c>
      <c r="D188" s="511" t="s">
        <v>51</v>
      </c>
      <c r="E188" s="510">
        <v>0</v>
      </c>
      <c r="F188" s="509">
        <v>0</v>
      </c>
    </row>
    <row r="189" spans="1:8" ht="15" thickBot="1">
      <c r="A189" s="508" t="s">
        <v>52</v>
      </c>
      <c r="B189" s="507">
        <v>0</v>
      </c>
      <c r="C189" s="506">
        <v>0</v>
      </c>
      <c r="D189" s="508" t="s">
        <v>52</v>
      </c>
      <c r="E189" s="507">
        <v>0</v>
      </c>
      <c r="F189" s="506">
        <v>0</v>
      </c>
    </row>
    <row r="190" spans="1:8" ht="15" thickBot="1">
      <c r="A190" s="1929" t="s">
        <v>273</v>
      </c>
      <c r="B190" s="1930"/>
      <c r="C190" s="1931"/>
      <c r="D190" s="1929" t="s">
        <v>78</v>
      </c>
      <c r="E190" s="1930"/>
      <c r="F190" s="1931"/>
    </row>
  </sheetData>
  <mergeCells count="92">
    <mergeCell ref="A15:A17"/>
    <mergeCell ref="A8:C8"/>
    <mergeCell ref="D8:F8"/>
    <mergeCell ref="D11:D12"/>
    <mergeCell ref="E11:E12"/>
    <mergeCell ref="F11:F12"/>
    <mergeCell ref="A18:C18"/>
    <mergeCell ref="D18:F18"/>
    <mergeCell ref="A22:C22"/>
    <mergeCell ref="D22:F22"/>
    <mergeCell ref="A30:C30"/>
    <mergeCell ref="D30:F30"/>
    <mergeCell ref="G30:I30"/>
    <mergeCell ref="A31:F31"/>
    <mergeCell ref="A33:C33"/>
    <mergeCell ref="D33:F33"/>
    <mergeCell ref="A38:A39"/>
    <mergeCell ref="B38:B39"/>
    <mergeCell ref="C38:C39"/>
    <mergeCell ref="E77:H77"/>
    <mergeCell ref="A78:H78"/>
    <mergeCell ref="A40:C40"/>
    <mergeCell ref="D40:F40"/>
    <mergeCell ref="A44:C44"/>
    <mergeCell ref="D44:F44"/>
    <mergeCell ref="A52:C52"/>
    <mergeCell ref="D52:F52"/>
    <mergeCell ref="A53:C53"/>
    <mergeCell ref="D53:F53"/>
    <mergeCell ref="A55:D55"/>
    <mergeCell ref="E55:H55"/>
    <mergeCell ref="F69:H69"/>
    <mergeCell ref="A92:D92"/>
    <mergeCell ref="A67:A68"/>
    <mergeCell ref="B67:B68"/>
    <mergeCell ref="C67:C68"/>
    <mergeCell ref="D67:D68"/>
    <mergeCell ref="A81:B81"/>
    <mergeCell ref="C81:D81"/>
    <mergeCell ref="A84:B84"/>
    <mergeCell ref="C84:D84"/>
    <mergeCell ref="B69:D69"/>
    <mergeCell ref="A77:D77"/>
    <mergeCell ref="A113:D113"/>
    <mergeCell ref="E113:H113"/>
    <mergeCell ref="L96:L97"/>
    <mergeCell ref="B96:E96"/>
    <mergeCell ref="F96:F97"/>
    <mergeCell ref="H96:K96"/>
    <mergeCell ref="G95:L95"/>
    <mergeCell ref="A102:F102"/>
    <mergeCell ref="G102:L102"/>
    <mergeCell ref="A110:F110"/>
    <mergeCell ref="G110:L110"/>
    <mergeCell ref="A95:F95"/>
    <mergeCell ref="J135:R135"/>
    <mergeCell ref="A141:I141"/>
    <mergeCell ref="J141:R141"/>
    <mergeCell ref="A144:G144"/>
    <mergeCell ref="A138:I138"/>
    <mergeCell ref="A186:C186"/>
    <mergeCell ref="E118:H118"/>
    <mergeCell ref="A126:D126"/>
    <mergeCell ref="E126:H126"/>
    <mergeCell ref="A127:D127"/>
    <mergeCell ref="A162:D162"/>
    <mergeCell ref="A135:I135"/>
    <mergeCell ref="A147:D147"/>
    <mergeCell ref="A148:A149"/>
    <mergeCell ref="B148:B149"/>
    <mergeCell ref="C148:D148"/>
    <mergeCell ref="A129:E129"/>
    <mergeCell ref="F129:J129"/>
    <mergeCell ref="A132:E132"/>
    <mergeCell ref="A133:J133"/>
    <mergeCell ref="A118:D118"/>
    <mergeCell ref="D186:F186"/>
    <mergeCell ref="A154:D154"/>
    <mergeCell ref="A1:B1"/>
    <mergeCell ref="A190:C190"/>
    <mergeCell ref="D190:F190"/>
    <mergeCell ref="A173:C173"/>
    <mergeCell ref="D173:F173"/>
    <mergeCell ref="A176:A177"/>
    <mergeCell ref="B176:B177"/>
    <mergeCell ref="C176:C177"/>
    <mergeCell ref="A178:C178"/>
    <mergeCell ref="D178:F178"/>
    <mergeCell ref="A165:C165"/>
    <mergeCell ref="D165:F165"/>
    <mergeCell ref="A169:C169"/>
    <mergeCell ref="D169:F169"/>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topLeftCell="A121"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327</v>
      </c>
      <c r="B1" s="175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922">
        <v>1</v>
      </c>
      <c r="C10" s="923">
        <v>50</v>
      </c>
      <c r="D10" s="208" t="s">
        <v>3</v>
      </c>
      <c r="E10" s="700">
        <v>1</v>
      </c>
      <c r="F10" s="701">
        <v>200</v>
      </c>
      <c r="G10" s="205"/>
      <c r="H10" s="109"/>
    </row>
    <row r="11" spans="1:8" ht="16.5" customHeight="1">
      <c r="A11" s="105" t="s">
        <v>4</v>
      </c>
      <c r="B11" s="922">
        <v>2</v>
      </c>
      <c r="C11" s="923">
        <v>70</v>
      </c>
      <c r="D11" s="1694" t="s">
        <v>4</v>
      </c>
      <c r="E11" s="1704">
        <v>0</v>
      </c>
      <c r="F11" s="1706">
        <v>0</v>
      </c>
      <c r="G11" s="205"/>
      <c r="H11" s="109"/>
    </row>
    <row r="12" spans="1:8" ht="20.25">
      <c r="A12" s="105" t="s">
        <v>67</v>
      </c>
      <c r="B12" s="922">
        <v>0</v>
      </c>
      <c r="C12" s="923">
        <v>0</v>
      </c>
      <c r="D12" s="1695"/>
      <c r="E12" s="1746"/>
      <c r="F12" s="1749"/>
      <c r="G12" s="205"/>
      <c r="H12" s="109"/>
    </row>
    <row r="13" spans="1:8" ht="16.5" customHeight="1">
      <c r="A13" s="105" t="s">
        <v>7</v>
      </c>
      <c r="B13" s="922">
        <v>0</v>
      </c>
      <c r="C13" s="923">
        <v>0</v>
      </c>
      <c r="D13" s="208" t="s">
        <v>7</v>
      </c>
      <c r="E13" s="700">
        <v>0</v>
      </c>
      <c r="F13" s="701">
        <v>0</v>
      </c>
      <c r="G13" s="205"/>
      <c r="H13" s="109"/>
    </row>
    <row r="14" spans="1:8" ht="16.5" customHeight="1">
      <c r="A14" s="105" t="s">
        <v>8</v>
      </c>
      <c r="B14" s="922">
        <v>0</v>
      </c>
      <c r="C14" s="923">
        <v>0</v>
      </c>
      <c r="D14" s="208" t="s">
        <v>8</v>
      </c>
      <c r="E14" s="700">
        <v>0</v>
      </c>
      <c r="F14" s="701">
        <v>0</v>
      </c>
      <c r="G14" s="205"/>
      <c r="H14" s="109"/>
    </row>
    <row r="15" spans="1:8" ht="16.5" customHeight="1">
      <c r="A15" s="1691" t="s">
        <v>326</v>
      </c>
      <c r="B15" s="1266">
        <v>3</v>
      </c>
      <c r="C15" s="1269">
        <v>97</v>
      </c>
      <c r="D15" s="188" t="s">
        <v>48</v>
      </c>
      <c r="E15" s="700">
        <v>0</v>
      </c>
      <c r="F15" s="806">
        <v>0</v>
      </c>
      <c r="G15" s="205"/>
      <c r="H15" s="109"/>
    </row>
    <row r="16" spans="1:8" ht="45" customHeight="1">
      <c r="A16" s="1692"/>
      <c r="B16" s="1267"/>
      <c r="C16" s="1270"/>
      <c r="D16" s="208" t="s">
        <v>6</v>
      </c>
      <c r="E16" s="700">
        <v>0</v>
      </c>
      <c r="F16" s="806">
        <v>0</v>
      </c>
      <c r="G16" s="205"/>
      <c r="H16" s="109"/>
    </row>
    <row r="17" spans="1:8" ht="39" thickBot="1">
      <c r="A17" s="1693"/>
      <c r="B17" s="1268"/>
      <c r="C17" s="1271"/>
      <c r="D17" s="208" t="s">
        <v>5</v>
      </c>
      <c r="E17" s="700">
        <v>5</v>
      </c>
      <c r="F17" s="806">
        <v>259</v>
      </c>
      <c r="G17" s="205"/>
      <c r="H17" s="109"/>
    </row>
    <row r="18" spans="1:8" ht="16.5" customHeight="1">
      <c r="A18" s="1687" t="s">
        <v>109</v>
      </c>
      <c r="B18" s="1688"/>
      <c r="C18" s="1688"/>
      <c r="D18" s="1683" t="s">
        <v>109</v>
      </c>
      <c r="E18" s="1684"/>
      <c r="F18" s="1685"/>
      <c r="G18" s="156"/>
      <c r="H18" s="109"/>
    </row>
    <row r="19" spans="1:8" ht="16.5" customHeight="1">
      <c r="A19" s="201" t="s">
        <v>50</v>
      </c>
      <c r="B19" s="700">
        <v>3</v>
      </c>
      <c r="C19" s="919">
        <v>120</v>
      </c>
      <c r="D19" s="201" t="s">
        <v>50</v>
      </c>
      <c r="E19" s="700">
        <v>6</v>
      </c>
      <c r="F19" s="701">
        <v>409</v>
      </c>
      <c r="G19" s="205"/>
      <c r="H19" s="109"/>
    </row>
    <row r="20" spans="1:8" ht="16.5" customHeight="1">
      <c r="A20" s="201" t="s">
        <v>51</v>
      </c>
      <c r="B20" s="700">
        <v>1</v>
      </c>
      <c r="C20" s="919">
        <v>52</v>
      </c>
      <c r="D20" s="201" t="s">
        <v>51</v>
      </c>
      <c r="E20" s="700">
        <v>0</v>
      </c>
      <c r="F20" s="701">
        <v>0</v>
      </c>
      <c r="G20" s="205"/>
      <c r="H20" s="109"/>
    </row>
    <row r="21" spans="1:8" ht="16.5" customHeight="1" thickBot="1">
      <c r="A21" s="200" t="s">
        <v>52</v>
      </c>
      <c r="B21" s="705">
        <v>2</v>
      </c>
      <c r="C21" s="920">
        <v>45</v>
      </c>
      <c r="D21" s="200" t="s">
        <v>52</v>
      </c>
      <c r="E21" s="705">
        <v>0</v>
      </c>
      <c r="F21" s="706">
        <v>0</v>
      </c>
      <c r="G21" s="205"/>
      <c r="H21" s="109"/>
    </row>
    <row r="22" spans="1:8" ht="16.5" customHeight="1">
      <c r="A22" s="1681" t="s">
        <v>110</v>
      </c>
      <c r="B22" s="1682"/>
      <c r="C22" s="1682"/>
      <c r="D22" s="1681" t="s">
        <v>110</v>
      </c>
      <c r="E22" s="1682"/>
      <c r="F22" s="1686"/>
      <c r="G22" s="207"/>
      <c r="H22" s="109"/>
    </row>
    <row r="23" spans="1:8" ht="25.5">
      <c r="A23" s="105" t="s">
        <v>53</v>
      </c>
      <c r="B23" s="700">
        <v>0</v>
      </c>
      <c r="C23" s="919">
        <v>0</v>
      </c>
      <c r="D23" s="105" t="s">
        <v>53</v>
      </c>
      <c r="E23" s="700">
        <v>1</v>
      </c>
      <c r="F23" s="701">
        <v>50</v>
      </c>
      <c r="G23" s="205"/>
      <c r="H23" s="109"/>
    </row>
    <row r="24" spans="1:8" ht="25.5">
      <c r="A24" s="105" t="s">
        <v>54</v>
      </c>
      <c r="B24" s="700">
        <v>0</v>
      </c>
      <c r="C24" s="919">
        <v>0</v>
      </c>
      <c r="D24" s="105" t="s">
        <v>54</v>
      </c>
      <c r="E24" s="700">
        <v>0</v>
      </c>
      <c r="F24" s="701">
        <v>0</v>
      </c>
      <c r="G24" s="205"/>
      <c r="H24" s="109"/>
    </row>
    <row r="25" spans="1:8" ht="25.5">
      <c r="A25" s="105" t="s">
        <v>55</v>
      </c>
      <c r="B25" s="700">
        <v>6</v>
      </c>
      <c r="C25" s="919">
        <v>0</v>
      </c>
      <c r="D25" s="105" t="s">
        <v>55</v>
      </c>
      <c r="E25" s="700">
        <v>0</v>
      </c>
      <c r="F25" s="701">
        <v>0</v>
      </c>
      <c r="G25" s="205"/>
      <c r="H25" s="109"/>
    </row>
    <row r="26" spans="1:8" ht="35.1" customHeight="1">
      <c r="A26" s="105" t="s">
        <v>68</v>
      </c>
      <c r="B26" s="700">
        <v>0</v>
      </c>
      <c r="C26" s="919">
        <v>0</v>
      </c>
      <c r="D26" s="105" t="s">
        <v>68</v>
      </c>
      <c r="E26" s="700">
        <v>0</v>
      </c>
      <c r="F26" s="701">
        <v>0</v>
      </c>
      <c r="G26" s="205"/>
      <c r="H26" s="109"/>
    </row>
    <row r="27" spans="1:8" ht="47.1" customHeight="1">
      <c r="A27" s="105" t="s">
        <v>56</v>
      </c>
      <c r="B27" s="700">
        <v>0</v>
      </c>
      <c r="C27" s="919">
        <v>0</v>
      </c>
      <c r="D27" s="105" t="s">
        <v>56</v>
      </c>
      <c r="E27" s="700">
        <v>0</v>
      </c>
      <c r="F27" s="701">
        <v>0</v>
      </c>
      <c r="G27" s="205"/>
      <c r="H27" s="109"/>
    </row>
    <row r="28" spans="1:8" ht="47.1" customHeight="1">
      <c r="A28" s="105" t="s">
        <v>69</v>
      </c>
      <c r="B28" s="700">
        <v>0</v>
      </c>
      <c r="C28" s="919">
        <v>0</v>
      </c>
      <c r="D28" s="105" t="s">
        <v>69</v>
      </c>
      <c r="E28" s="700">
        <v>0</v>
      </c>
      <c r="F28" s="701">
        <v>0</v>
      </c>
      <c r="G28" s="205"/>
      <c r="H28" s="109"/>
    </row>
    <row r="29" spans="1:8" ht="93.75" customHeight="1" thickBot="1">
      <c r="A29" s="108" t="s">
        <v>587</v>
      </c>
      <c r="B29" s="900">
        <f>4+1+1</f>
        <v>6</v>
      </c>
      <c r="C29" s="921">
        <f xml:space="preserve"> 140+52+25</f>
        <v>217</v>
      </c>
      <c r="D29" s="885" t="s">
        <v>325</v>
      </c>
      <c r="E29" s="900">
        <v>5</v>
      </c>
      <c r="F29" s="901">
        <v>409</v>
      </c>
      <c r="G29" s="205"/>
      <c r="H29" s="109"/>
    </row>
    <row r="30" spans="1:8" ht="69" customHeight="1" thickBot="1">
      <c r="A30" s="1689" t="s">
        <v>324</v>
      </c>
      <c r="B30" s="1690"/>
      <c r="C30" s="1690"/>
      <c r="D30" s="1689" t="s">
        <v>323</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00">
        <v>0</v>
      </c>
      <c r="C35" s="701">
        <v>0</v>
      </c>
      <c r="D35" s="105" t="s">
        <v>33</v>
      </c>
      <c r="E35" s="115">
        <v>0</v>
      </c>
      <c r="F35" s="114">
        <v>0</v>
      </c>
      <c r="G35" s="109"/>
      <c r="H35" s="109"/>
    </row>
    <row r="36" spans="1:8" ht="38.25">
      <c r="A36" s="105" t="s">
        <v>322</v>
      </c>
      <c r="B36" s="700">
        <v>2</v>
      </c>
      <c r="C36" s="1039">
        <v>700</v>
      </c>
      <c r="D36" s="105" t="s">
        <v>71</v>
      </c>
      <c r="E36" s="115">
        <v>0</v>
      </c>
      <c r="F36" s="114">
        <v>0</v>
      </c>
      <c r="G36" s="109"/>
      <c r="H36" s="109"/>
    </row>
    <row r="37" spans="1:8" ht="16.350000000000001" customHeight="1">
      <c r="A37" s="105" t="s">
        <v>72</v>
      </c>
      <c r="B37" s="700">
        <v>0</v>
      </c>
      <c r="C37" s="701">
        <v>0</v>
      </c>
      <c r="D37" s="105" t="s">
        <v>72</v>
      </c>
      <c r="E37" s="115">
        <v>0</v>
      </c>
      <c r="F37" s="114">
        <v>0</v>
      </c>
      <c r="G37" s="109"/>
      <c r="H37" s="109"/>
    </row>
    <row r="38" spans="1:8" ht="38.25">
      <c r="A38" s="1694" t="s">
        <v>321</v>
      </c>
      <c r="B38" s="1704">
        <v>1</v>
      </c>
      <c r="C38" s="2032">
        <v>350</v>
      </c>
      <c r="D38" s="105" t="s">
        <v>34</v>
      </c>
      <c r="E38" s="115">
        <v>0</v>
      </c>
      <c r="F38" s="114">
        <v>0</v>
      </c>
      <c r="G38" s="109"/>
      <c r="H38" s="109"/>
    </row>
    <row r="39" spans="1:8" ht="16.350000000000001" customHeight="1" thickBot="1">
      <c r="A39" s="1703"/>
      <c r="B39" s="1705"/>
      <c r="C39" s="2033"/>
      <c r="D39" s="200" t="s">
        <v>48</v>
      </c>
      <c r="E39" s="214">
        <v>0</v>
      </c>
      <c r="F39" s="248">
        <v>0</v>
      </c>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3</v>
      </c>
      <c r="C41" s="1158">
        <v>1050</v>
      </c>
      <c r="D41" s="201" t="s">
        <v>50</v>
      </c>
      <c r="E41" s="115">
        <v>0</v>
      </c>
      <c r="F41" s="241">
        <v>0</v>
      </c>
      <c r="G41" s="109"/>
      <c r="H41" s="109"/>
    </row>
    <row r="42" spans="1:8" ht="16.350000000000001" customHeight="1">
      <c r="A42" s="201" t="s">
        <v>51</v>
      </c>
      <c r="B42" s="700">
        <v>0</v>
      </c>
      <c r="C42" s="806">
        <v>0</v>
      </c>
      <c r="D42" s="201" t="s">
        <v>51</v>
      </c>
      <c r="E42" s="115">
        <v>0</v>
      </c>
      <c r="F42" s="241">
        <v>0</v>
      </c>
      <c r="G42" s="109"/>
      <c r="H42" s="109"/>
    </row>
    <row r="43" spans="1:8" ht="16.350000000000001" customHeight="1" thickBot="1">
      <c r="A43" s="200" t="s">
        <v>52</v>
      </c>
      <c r="B43" s="705">
        <v>0</v>
      </c>
      <c r="C43" s="926">
        <v>0</v>
      </c>
      <c r="D43" s="200" t="s">
        <v>52</v>
      </c>
      <c r="E43" s="214">
        <v>0</v>
      </c>
      <c r="F43" s="248">
        <v>0</v>
      </c>
      <c r="G43" s="109"/>
      <c r="H43" s="109"/>
    </row>
    <row r="44" spans="1:8" ht="16.350000000000001" customHeight="1">
      <c r="A44" s="1687" t="s">
        <v>113</v>
      </c>
      <c r="B44" s="1688"/>
      <c r="C44" s="1711"/>
      <c r="D44" s="1687" t="s">
        <v>113</v>
      </c>
      <c r="E44" s="1688"/>
      <c r="F44" s="1711"/>
      <c r="G44" s="109"/>
      <c r="H44" s="109"/>
    </row>
    <row r="45" spans="1:8" ht="30" customHeight="1">
      <c r="A45" s="105" t="s">
        <v>53</v>
      </c>
      <c r="B45" s="700">
        <v>0</v>
      </c>
      <c r="C45" s="806">
        <v>0</v>
      </c>
      <c r="D45" s="105" t="s">
        <v>53</v>
      </c>
      <c r="E45" s="115">
        <v>0</v>
      </c>
      <c r="F45" s="241">
        <v>0</v>
      </c>
      <c r="G45" s="109"/>
      <c r="H45" s="109"/>
    </row>
    <row r="46" spans="1:8" ht="30" customHeight="1">
      <c r="A46" s="105" t="s">
        <v>54</v>
      </c>
      <c r="B46" s="700">
        <v>1</v>
      </c>
      <c r="C46" s="1158">
        <v>500</v>
      </c>
      <c r="D46" s="105" t="s">
        <v>54</v>
      </c>
      <c r="E46" s="115">
        <v>0</v>
      </c>
      <c r="F46" s="241">
        <v>0</v>
      </c>
      <c r="G46" s="109"/>
      <c r="H46" s="109"/>
    </row>
    <row r="47" spans="1:8" ht="30" customHeight="1">
      <c r="A47" s="105" t="s">
        <v>55</v>
      </c>
      <c r="B47" s="700">
        <v>0</v>
      </c>
      <c r="C47" s="806">
        <v>0</v>
      </c>
      <c r="D47" s="105" t="s">
        <v>55</v>
      </c>
      <c r="E47" s="115">
        <v>0</v>
      </c>
      <c r="F47" s="241">
        <v>0</v>
      </c>
      <c r="G47" s="109"/>
      <c r="H47" s="109"/>
    </row>
    <row r="48" spans="1:8" ht="30" customHeight="1">
      <c r="A48" s="105" t="s">
        <v>68</v>
      </c>
      <c r="B48" s="700">
        <v>0</v>
      </c>
      <c r="C48" s="806">
        <v>0</v>
      </c>
      <c r="D48" s="105" t="s">
        <v>68</v>
      </c>
      <c r="E48" s="115">
        <v>0</v>
      </c>
      <c r="F48" s="241">
        <v>0</v>
      </c>
      <c r="G48" s="109"/>
      <c r="H48" s="109"/>
    </row>
    <row r="49" spans="1:8" ht="38.25">
      <c r="A49" s="105" t="s">
        <v>56</v>
      </c>
      <c r="B49" s="700">
        <v>0</v>
      </c>
      <c r="C49" s="806">
        <v>0</v>
      </c>
      <c r="D49" s="105" t="s">
        <v>56</v>
      </c>
      <c r="E49" s="115">
        <v>0</v>
      </c>
      <c r="F49" s="241">
        <v>0</v>
      </c>
      <c r="G49" s="109"/>
      <c r="H49" s="109"/>
    </row>
    <row r="50" spans="1:8" ht="38.25">
      <c r="A50" s="105" t="s">
        <v>69</v>
      </c>
      <c r="B50" s="700">
        <v>0</v>
      </c>
      <c r="C50" s="806">
        <v>0</v>
      </c>
      <c r="D50" s="105" t="s">
        <v>69</v>
      </c>
      <c r="E50" s="115">
        <v>0</v>
      </c>
      <c r="F50" s="241">
        <v>0</v>
      </c>
      <c r="G50" s="109"/>
      <c r="H50" s="109"/>
    </row>
    <row r="51" spans="1:8" ht="90" thickBot="1">
      <c r="A51" s="108" t="s">
        <v>588</v>
      </c>
      <c r="B51" s="900">
        <v>1</v>
      </c>
      <c r="C51" s="1159">
        <v>550</v>
      </c>
      <c r="D51" s="885" t="s">
        <v>66</v>
      </c>
      <c r="E51" s="886">
        <v>0</v>
      </c>
      <c r="F51" s="888">
        <v>0</v>
      </c>
      <c r="G51" s="109"/>
      <c r="H51" s="109"/>
    </row>
    <row r="52" spans="1:8" ht="59.45" customHeight="1" thickBot="1">
      <c r="A52" s="1689" t="s">
        <v>320</v>
      </c>
      <c r="B52" s="1690"/>
      <c r="C52" s="1696"/>
      <c r="D52" s="1689" t="s">
        <v>311</v>
      </c>
      <c r="E52" s="1690"/>
      <c r="F52" s="1696"/>
      <c r="G52" s="109"/>
      <c r="H52" s="109"/>
    </row>
    <row r="53" spans="1:8" ht="30.6" customHeight="1">
      <c r="A53" s="227" t="s">
        <v>306</v>
      </c>
      <c r="B53" s="227"/>
      <c r="C53" s="227"/>
      <c r="D53" s="227"/>
      <c r="E53" s="227"/>
      <c r="F53" s="227"/>
      <c r="G53" s="109"/>
      <c r="H53" s="109"/>
    </row>
    <row r="54" spans="1:8" ht="30" customHeight="1" thickBot="1">
      <c r="A54" s="197" t="s">
        <v>100</v>
      </c>
      <c r="B54" s="234"/>
      <c r="C54" s="234"/>
      <c r="D54" s="234"/>
      <c r="E54" s="234"/>
      <c r="F54" s="234"/>
      <c r="G54" s="109"/>
      <c r="H54" s="109"/>
    </row>
    <row r="55" spans="1:8" ht="16.5" customHeight="1" thickBot="1">
      <c r="A55" s="1674" t="s">
        <v>89</v>
      </c>
      <c r="B55" s="1666"/>
      <c r="C55" s="1666"/>
      <c r="D55" s="1667"/>
      <c r="E55" s="1674" t="s">
        <v>146</v>
      </c>
      <c r="F55" s="1666"/>
      <c r="G55" s="1666"/>
      <c r="H55" s="1667"/>
    </row>
    <row r="56" spans="1:8" ht="42" customHeight="1" thickBot="1">
      <c r="A56" s="196"/>
      <c r="B56" s="195" t="s">
        <v>9</v>
      </c>
      <c r="C56" s="195" t="s">
        <v>10</v>
      </c>
      <c r="D56" s="602" t="s">
        <v>114</v>
      </c>
      <c r="E56" s="196"/>
      <c r="F56" s="195" t="s">
        <v>9</v>
      </c>
      <c r="G56" s="236" t="s">
        <v>10</v>
      </c>
      <c r="H56" s="236" t="s">
        <v>114</v>
      </c>
    </row>
    <row r="57" spans="1:8" ht="16.5" customHeight="1">
      <c r="A57" s="192" t="s">
        <v>11</v>
      </c>
      <c r="B57" s="722">
        <v>0</v>
      </c>
      <c r="C57" s="722">
        <v>0</v>
      </c>
      <c r="D57" s="929">
        <v>0</v>
      </c>
      <c r="E57" s="192" t="s">
        <v>11</v>
      </c>
      <c r="F57" s="220">
        <v>0</v>
      </c>
      <c r="G57" s="298">
        <v>0</v>
      </c>
      <c r="H57" s="601">
        <v>0</v>
      </c>
    </row>
    <row r="58" spans="1:8" ht="18">
      <c r="A58" s="105" t="s">
        <v>319</v>
      </c>
      <c r="B58" s="700">
        <v>0</v>
      </c>
      <c r="C58" s="700">
        <v>0</v>
      </c>
      <c r="D58" s="919">
        <v>0</v>
      </c>
      <c r="E58" s="105" t="s">
        <v>12</v>
      </c>
      <c r="F58" s="115">
        <v>0</v>
      </c>
      <c r="G58" s="237">
        <v>0</v>
      </c>
      <c r="H58" s="250">
        <v>0</v>
      </c>
    </row>
    <row r="59" spans="1:8" ht="16.5" customHeight="1">
      <c r="A59" s="105" t="s">
        <v>13</v>
      </c>
      <c r="B59" s="700">
        <v>0</v>
      </c>
      <c r="C59" s="700">
        <v>0</v>
      </c>
      <c r="D59" s="919">
        <v>0</v>
      </c>
      <c r="E59" s="105" t="s">
        <v>13</v>
      </c>
      <c r="F59" s="115">
        <v>0</v>
      </c>
      <c r="G59" s="237">
        <v>0</v>
      </c>
      <c r="H59" s="250">
        <v>0</v>
      </c>
    </row>
    <row r="60" spans="1:8" ht="16.5" customHeight="1">
      <c r="A60" s="105" t="s">
        <v>14</v>
      </c>
      <c r="B60" s="700">
        <v>0</v>
      </c>
      <c r="C60" s="700">
        <v>0</v>
      </c>
      <c r="D60" s="919">
        <v>0</v>
      </c>
      <c r="E60" s="105" t="s">
        <v>14</v>
      </c>
      <c r="F60" s="115">
        <v>0</v>
      </c>
      <c r="G60" s="237">
        <v>0</v>
      </c>
      <c r="H60" s="250">
        <v>0</v>
      </c>
    </row>
    <row r="61" spans="1:8" ht="28.5" customHeight="1">
      <c r="A61" s="105" t="s">
        <v>15</v>
      </c>
      <c r="B61" s="700">
        <v>0</v>
      </c>
      <c r="C61" s="700">
        <v>0</v>
      </c>
      <c r="D61" s="919">
        <v>0</v>
      </c>
      <c r="E61" s="105" t="s">
        <v>15</v>
      </c>
      <c r="F61" s="115">
        <v>0</v>
      </c>
      <c r="G61" s="237">
        <v>0</v>
      </c>
      <c r="H61" s="250">
        <v>0</v>
      </c>
    </row>
    <row r="62" spans="1:8" ht="16.5" customHeight="1">
      <c r="A62" s="105" t="s">
        <v>16</v>
      </c>
      <c r="B62" s="700">
        <v>0</v>
      </c>
      <c r="C62" s="700">
        <v>0</v>
      </c>
      <c r="D62" s="919">
        <v>0</v>
      </c>
      <c r="E62" s="105" t="s">
        <v>16</v>
      </c>
      <c r="F62" s="115">
        <v>0</v>
      </c>
      <c r="G62" s="237">
        <v>0</v>
      </c>
      <c r="H62" s="250">
        <v>0</v>
      </c>
    </row>
    <row r="63" spans="1:8" ht="16.5" customHeight="1">
      <c r="A63" s="105" t="s">
        <v>57</v>
      </c>
      <c r="B63" s="700">
        <v>0</v>
      </c>
      <c r="C63" s="700">
        <v>0</v>
      </c>
      <c r="D63" s="919">
        <v>0</v>
      </c>
      <c r="E63" s="105" t="s">
        <v>57</v>
      </c>
      <c r="F63" s="115">
        <v>0</v>
      </c>
      <c r="G63" s="269">
        <v>0</v>
      </c>
      <c r="H63" s="250">
        <v>0</v>
      </c>
    </row>
    <row r="64" spans="1:8" ht="16.5" customHeight="1">
      <c r="A64" s="105" t="s">
        <v>58</v>
      </c>
      <c r="B64" s="700">
        <v>0</v>
      </c>
      <c r="C64" s="700">
        <v>0</v>
      </c>
      <c r="D64" s="919">
        <v>0</v>
      </c>
      <c r="E64" s="105" t="s">
        <v>58</v>
      </c>
      <c r="F64" s="115">
        <v>0</v>
      </c>
      <c r="G64" s="269">
        <v>0</v>
      </c>
      <c r="H64" s="250">
        <v>0</v>
      </c>
    </row>
    <row r="65" spans="1:8" ht="16.5" customHeight="1">
      <c r="A65" s="105" t="s">
        <v>59</v>
      </c>
      <c r="B65" s="700">
        <v>0</v>
      </c>
      <c r="C65" s="700">
        <v>0</v>
      </c>
      <c r="D65" s="919">
        <v>0</v>
      </c>
      <c r="E65" s="105" t="s">
        <v>59</v>
      </c>
      <c r="F65" s="115">
        <v>0</v>
      </c>
      <c r="G65" s="269">
        <v>0</v>
      </c>
      <c r="H65" s="250">
        <v>0</v>
      </c>
    </row>
    <row r="66" spans="1:8" ht="16.5" customHeight="1">
      <c r="A66" s="105" t="s">
        <v>60</v>
      </c>
      <c r="B66" s="700">
        <v>0</v>
      </c>
      <c r="C66" s="700">
        <v>0</v>
      </c>
      <c r="D66" s="919">
        <v>0</v>
      </c>
      <c r="E66" s="105" t="s">
        <v>60</v>
      </c>
      <c r="F66" s="115">
        <v>0</v>
      </c>
      <c r="G66" s="269">
        <v>0</v>
      </c>
      <c r="H66" s="250">
        <v>0</v>
      </c>
    </row>
    <row r="67" spans="1:8" ht="16.5" customHeight="1">
      <c r="A67" s="2034" t="s">
        <v>589</v>
      </c>
      <c r="B67" s="2035">
        <f>500+500+1500</f>
        <v>2500</v>
      </c>
      <c r="C67" s="2035">
        <f>500+500+1500</f>
        <v>2500</v>
      </c>
      <c r="D67" s="2036">
        <v>0</v>
      </c>
      <c r="E67" s="105" t="s">
        <v>147</v>
      </c>
      <c r="F67" s="115">
        <v>0</v>
      </c>
      <c r="G67" s="115">
        <v>0</v>
      </c>
      <c r="H67" s="250">
        <v>0</v>
      </c>
    </row>
    <row r="68" spans="1:8" ht="90" customHeight="1" thickBot="1">
      <c r="A68" s="2034"/>
      <c r="B68" s="2035"/>
      <c r="C68" s="2035"/>
      <c r="D68" s="2036"/>
      <c r="E68" s="885" t="s">
        <v>48</v>
      </c>
      <c r="F68" s="886">
        <v>0</v>
      </c>
      <c r="G68" s="886">
        <v>0</v>
      </c>
      <c r="H68" s="895">
        <v>0</v>
      </c>
    </row>
    <row r="69" spans="1:8" ht="16.5" customHeight="1">
      <c r="A69" s="187" t="s">
        <v>113</v>
      </c>
      <c r="B69" s="2037"/>
      <c r="C69" s="2038"/>
      <c r="D69" s="2039"/>
      <c r="E69" s="187" t="s">
        <v>113</v>
      </c>
      <c r="F69" s="1715"/>
      <c r="G69" s="1716"/>
      <c r="H69" s="1717"/>
    </row>
    <row r="70" spans="1:8" ht="25.5">
      <c r="A70" s="105" t="s">
        <v>53</v>
      </c>
      <c r="B70" s="700">
        <v>0</v>
      </c>
      <c r="C70" s="700">
        <v>0</v>
      </c>
      <c r="D70" s="701">
        <v>0</v>
      </c>
      <c r="E70" s="105" t="s">
        <v>53</v>
      </c>
      <c r="F70" s="115">
        <v>0</v>
      </c>
      <c r="G70" s="237">
        <v>0</v>
      </c>
      <c r="H70" s="250">
        <v>0</v>
      </c>
    </row>
    <row r="71" spans="1:8" ht="25.5">
      <c r="A71" s="105" t="s">
        <v>54</v>
      </c>
      <c r="B71" s="700">
        <v>0</v>
      </c>
      <c r="C71" s="700">
        <v>0</v>
      </c>
      <c r="D71" s="701">
        <v>0</v>
      </c>
      <c r="E71" s="105" t="s">
        <v>54</v>
      </c>
      <c r="F71" s="115">
        <v>0</v>
      </c>
      <c r="G71" s="237">
        <v>0</v>
      </c>
      <c r="H71" s="250">
        <v>0</v>
      </c>
    </row>
    <row r="72" spans="1:8" ht="25.5">
      <c r="A72" s="105" t="s">
        <v>55</v>
      </c>
      <c r="B72" s="700">
        <v>0</v>
      </c>
      <c r="C72" s="700">
        <v>0</v>
      </c>
      <c r="D72" s="701">
        <v>0</v>
      </c>
      <c r="E72" s="105" t="s">
        <v>55</v>
      </c>
      <c r="F72" s="115">
        <v>0</v>
      </c>
      <c r="G72" s="237">
        <v>0</v>
      </c>
      <c r="H72" s="250">
        <v>0</v>
      </c>
    </row>
    <row r="73" spans="1:8" ht="25.5">
      <c r="A73" s="105" t="s">
        <v>68</v>
      </c>
      <c r="B73" s="700">
        <v>0</v>
      </c>
      <c r="C73" s="700">
        <v>0</v>
      </c>
      <c r="D73" s="701">
        <v>0</v>
      </c>
      <c r="E73" s="105" t="s">
        <v>68</v>
      </c>
      <c r="F73" s="115">
        <v>0</v>
      </c>
      <c r="G73" s="237">
        <v>0</v>
      </c>
      <c r="H73" s="250">
        <v>0</v>
      </c>
    </row>
    <row r="74" spans="1:8" ht="38.25">
      <c r="A74" s="105" t="s">
        <v>56</v>
      </c>
      <c r="B74" s="700">
        <v>0</v>
      </c>
      <c r="C74" s="700">
        <v>0</v>
      </c>
      <c r="D74" s="701">
        <v>0</v>
      </c>
      <c r="E74" s="105" t="s">
        <v>56</v>
      </c>
      <c r="F74" s="115">
        <v>0</v>
      </c>
      <c r="G74" s="237">
        <v>0</v>
      </c>
      <c r="H74" s="250">
        <v>0</v>
      </c>
    </row>
    <row r="75" spans="1:8" ht="42" customHeight="1">
      <c r="A75" s="105" t="s">
        <v>69</v>
      </c>
      <c r="B75" s="700">
        <v>0</v>
      </c>
      <c r="C75" s="700">
        <v>0</v>
      </c>
      <c r="D75" s="701">
        <v>0</v>
      </c>
      <c r="E75" s="105" t="s">
        <v>69</v>
      </c>
      <c r="F75" s="115">
        <v>0</v>
      </c>
      <c r="G75" s="237">
        <v>0</v>
      </c>
      <c r="H75" s="250">
        <v>0</v>
      </c>
    </row>
    <row r="76" spans="1:8" ht="65.25" customHeight="1" thickBot="1">
      <c r="A76" s="108" t="s">
        <v>590</v>
      </c>
      <c r="B76" s="900">
        <f>500+2000</f>
        <v>2500</v>
      </c>
      <c r="C76" s="900">
        <f>500+2000</f>
        <v>2500</v>
      </c>
      <c r="D76" s="901">
        <v>0</v>
      </c>
      <c r="E76" s="885" t="s">
        <v>48</v>
      </c>
      <c r="F76" s="886">
        <v>0</v>
      </c>
      <c r="G76" s="886">
        <v>0</v>
      </c>
      <c r="H76" s="895">
        <v>0</v>
      </c>
    </row>
    <row r="77" spans="1:8" ht="69" customHeight="1" thickBot="1">
      <c r="A77" s="1678" t="s">
        <v>318</v>
      </c>
      <c r="B77" s="1679"/>
      <c r="C77" s="1679"/>
      <c r="D77" s="1680"/>
      <c r="E77" s="1689" t="s">
        <v>311</v>
      </c>
      <c r="F77" s="1690"/>
      <c r="G77" s="1690"/>
      <c r="H77" s="1696"/>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222">
        <v>0</v>
      </c>
      <c r="C83" s="218" t="s">
        <v>106</v>
      </c>
      <c r="D83" s="222">
        <v>0</v>
      </c>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14">
        <v>0</v>
      </c>
      <c r="C85" s="105" t="s">
        <v>53</v>
      </c>
      <c r="D85" s="114">
        <v>0</v>
      </c>
      <c r="E85" s="227"/>
      <c r="F85" s="227"/>
      <c r="G85" s="227"/>
      <c r="H85" s="227"/>
    </row>
    <row r="86" spans="1:12" ht="30" customHeight="1">
      <c r="A86" s="105" t="s">
        <v>54</v>
      </c>
      <c r="B86" s="114">
        <v>0</v>
      </c>
      <c r="C86" s="105" t="s">
        <v>54</v>
      </c>
      <c r="D86" s="114">
        <v>0</v>
      </c>
      <c r="E86" s="227"/>
      <c r="F86" s="227"/>
      <c r="G86" s="227"/>
      <c r="H86" s="227"/>
    </row>
    <row r="87" spans="1:12" ht="30" customHeight="1">
      <c r="A87" s="105" t="s">
        <v>55</v>
      </c>
      <c r="B87" s="114">
        <v>0</v>
      </c>
      <c r="C87" s="105" t="s">
        <v>55</v>
      </c>
      <c r="D87" s="114">
        <v>0</v>
      </c>
      <c r="E87" s="227"/>
      <c r="F87" s="227"/>
      <c r="G87" s="227"/>
      <c r="H87" s="227"/>
    </row>
    <row r="88" spans="1:12" ht="30" customHeight="1">
      <c r="A88" s="105" t="s">
        <v>68</v>
      </c>
      <c r="B88" s="114">
        <v>0</v>
      </c>
      <c r="C88" s="105" t="s">
        <v>68</v>
      </c>
      <c r="D88" s="114">
        <v>0</v>
      </c>
      <c r="E88" s="227"/>
      <c r="F88" s="227"/>
      <c r="G88" s="227"/>
      <c r="H88" s="227"/>
    </row>
    <row r="89" spans="1:12" ht="45" customHeight="1">
      <c r="A89" s="105" t="s">
        <v>56</v>
      </c>
      <c r="B89" s="114">
        <v>0</v>
      </c>
      <c r="C89" s="105" t="s">
        <v>56</v>
      </c>
      <c r="D89" s="114">
        <v>0</v>
      </c>
      <c r="E89" s="227"/>
      <c r="F89" s="227"/>
      <c r="G89" s="227"/>
      <c r="H89" s="227"/>
    </row>
    <row r="90" spans="1:12" ht="45" customHeight="1">
      <c r="A90" s="105" t="s">
        <v>69</v>
      </c>
      <c r="B90" s="114">
        <v>0</v>
      </c>
      <c r="C90" s="105" t="s">
        <v>69</v>
      </c>
      <c r="D90" s="114">
        <v>0</v>
      </c>
      <c r="E90" s="227"/>
      <c r="F90" s="227"/>
      <c r="G90" s="227"/>
      <c r="H90" s="227"/>
    </row>
    <row r="91" spans="1:12" ht="20.100000000000001" customHeight="1" thickBot="1">
      <c r="A91" s="102" t="s">
        <v>48</v>
      </c>
      <c r="B91" s="240">
        <v>0</v>
      </c>
      <c r="C91" s="102" t="s">
        <v>48</v>
      </c>
      <c r="D91" s="240">
        <v>0</v>
      </c>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5">
        <v>0</v>
      </c>
      <c r="C98" s="175">
        <v>0</v>
      </c>
      <c r="D98" s="175">
        <v>0</v>
      </c>
      <c r="E98" s="175">
        <v>0</v>
      </c>
      <c r="F98" s="251">
        <v>0</v>
      </c>
      <c r="G98" s="105" t="s">
        <v>22</v>
      </c>
      <c r="H98" s="115">
        <v>0</v>
      </c>
      <c r="I98" s="175">
        <v>0</v>
      </c>
      <c r="J98" s="175">
        <v>0</v>
      </c>
      <c r="K98" s="175">
        <v>0</v>
      </c>
      <c r="L98" s="251">
        <v>0</v>
      </c>
    </row>
    <row r="99" spans="1:12" ht="29.25" customHeight="1">
      <c r="A99" s="105" t="s">
        <v>61</v>
      </c>
      <c r="B99" s="700">
        <v>0</v>
      </c>
      <c r="C99" s="755">
        <v>0</v>
      </c>
      <c r="D99" s="755">
        <v>2</v>
      </c>
      <c r="E99" s="755">
        <v>0</v>
      </c>
      <c r="F99" s="754">
        <v>2</v>
      </c>
      <c r="G99" s="105" t="s">
        <v>61</v>
      </c>
      <c r="H99" s="700">
        <v>0</v>
      </c>
      <c r="I99" s="755">
        <v>0</v>
      </c>
      <c r="J99" s="755">
        <v>5</v>
      </c>
      <c r="K99" s="755">
        <v>0</v>
      </c>
      <c r="L99" s="754">
        <v>5</v>
      </c>
    </row>
    <row r="100" spans="1:12" ht="29.25" customHeight="1">
      <c r="A100" s="105" t="s">
        <v>23</v>
      </c>
      <c r="B100" s="115">
        <v>0</v>
      </c>
      <c r="C100" s="175">
        <v>0</v>
      </c>
      <c r="D100" s="175">
        <v>0</v>
      </c>
      <c r="E100" s="175">
        <v>0</v>
      </c>
      <c r="F100" s="251">
        <v>0</v>
      </c>
      <c r="G100" s="105" t="s">
        <v>23</v>
      </c>
      <c r="H100" s="115">
        <v>0</v>
      </c>
      <c r="I100" s="175">
        <v>0</v>
      </c>
      <c r="J100" s="175">
        <v>0</v>
      </c>
      <c r="K100" s="175">
        <v>0</v>
      </c>
      <c r="L100" s="251">
        <v>0</v>
      </c>
    </row>
    <row r="101" spans="1:12" ht="33.75" customHeight="1" thickBot="1">
      <c r="A101" s="176" t="s">
        <v>65</v>
      </c>
      <c r="B101" s="214">
        <v>0</v>
      </c>
      <c r="C101" s="215">
        <v>0</v>
      </c>
      <c r="D101" s="215">
        <v>0</v>
      </c>
      <c r="E101" s="215">
        <v>0</v>
      </c>
      <c r="F101" s="252">
        <v>0</v>
      </c>
      <c r="G101" s="176" t="s">
        <v>65</v>
      </c>
      <c r="H101" s="214">
        <v>0</v>
      </c>
      <c r="I101" s="215">
        <v>0</v>
      </c>
      <c r="J101" s="215">
        <v>0</v>
      </c>
      <c r="K101" s="215">
        <v>0</v>
      </c>
      <c r="L101" s="252">
        <v>0</v>
      </c>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5">
        <v>0</v>
      </c>
      <c r="C103" s="175">
        <v>0</v>
      </c>
      <c r="D103" s="175">
        <v>0</v>
      </c>
      <c r="E103" s="175">
        <v>0</v>
      </c>
      <c r="F103" s="251">
        <v>0</v>
      </c>
      <c r="G103" s="105" t="s">
        <v>53</v>
      </c>
      <c r="H103" s="115">
        <v>0</v>
      </c>
      <c r="I103" s="175">
        <v>0</v>
      </c>
      <c r="J103" s="175">
        <v>0</v>
      </c>
      <c r="K103" s="175">
        <v>0</v>
      </c>
      <c r="L103" s="251">
        <v>0</v>
      </c>
    </row>
    <row r="104" spans="1:12" ht="29.25" customHeight="1">
      <c r="A104" s="105" t="s">
        <v>54</v>
      </c>
      <c r="B104" s="115">
        <v>0</v>
      </c>
      <c r="C104" s="175">
        <v>0</v>
      </c>
      <c r="D104" s="175">
        <v>0</v>
      </c>
      <c r="E104" s="175">
        <v>0</v>
      </c>
      <c r="F104" s="251">
        <v>0</v>
      </c>
      <c r="G104" s="105" t="s">
        <v>54</v>
      </c>
      <c r="H104" s="115">
        <v>0</v>
      </c>
      <c r="I104" s="175">
        <v>0</v>
      </c>
      <c r="J104" s="175">
        <v>0</v>
      </c>
      <c r="K104" s="175">
        <v>0</v>
      </c>
      <c r="L104" s="251">
        <v>0</v>
      </c>
    </row>
    <row r="105" spans="1:12" ht="29.25" customHeight="1">
      <c r="A105" s="105" t="s">
        <v>55</v>
      </c>
      <c r="B105" s="115">
        <v>0</v>
      </c>
      <c r="C105" s="175">
        <v>0</v>
      </c>
      <c r="D105" s="175">
        <v>0</v>
      </c>
      <c r="E105" s="175">
        <v>0</v>
      </c>
      <c r="F105" s="251">
        <v>0</v>
      </c>
      <c r="G105" s="105" t="s">
        <v>55</v>
      </c>
      <c r="H105" s="115">
        <v>0</v>
      </c>
      <c r="I105" s="175">
        <v>0</v>
      </c>
      <c r="J105" s="175">
        <v>0</v>
      </c>
      <c r="K105" s="175">
        <v>0</v>
      </c>
      <c r="L105" s="251">
        <v>0</v>
      </c>
    </row>
    <row r="106" spans="1:12" ht="29.25" customHeight="1">
      <c r="A106" s="105" t="s">
        <v>68</v>
      </c>
      <c r="B106" s="115">
        <v>0</v>
      </c>
      <c r="C106" s="175">
        <v>0</v>
      </c>
      <c r="D106" s="175">
        <v>0</v>
      </c>
      <c r="E106" s="175">
        <v>0</v>
      </c>
      <c r="F106" s="251">
        <v>0</v>
      </c>
      <c r="G106" s="105" t="s">
        <v>68</v>
      </c>
      <c r="H106" s="115">
        <v>0</v>
      </c>
      <c r="I106" s="175">
        <v>0</v>
      </c>
      <c r="J106" s="175">
        <v>0</v>
      </c>
      <c r="K106" s="175">
        <v>0</v>
      </c>
      <c r="L106" s="251">
        <v>0</v>
      </c>
    </row>
    <row r="107" spans="1:12" ht="45" customHeight="1">
      <c r="A107" s="105" t="s">
        <v>56</v>
      </c>
      <c r="B107" s="115">
        <v>0</v>
      </c>
      <c r="C107" s="175">
        <v>0</v>
      </c>
      <c r="D107" s="175">
        <v>0</v>
      </c>
      <c r="E107" s="175">
        <v>0</v>
      </c>
      <c r="F107" s="251">
        <v>0</v>
      </c>
      <c r="G107" s="105" t="s">
        <v>56</v>
      </c>
      <c r="H107" s="115">
        <v>0</v>
      </c>
      <c r="I107" s="175">
        <v>0</v>
      </c>
      <c r="J107" s="175">
        <v>0</v>
      </c>
      <c r="K107" s="175">
        <v>0</v>
      </c>
      <c r="L107" s="251">
        <v>0</v>
      </c>
    </row>
    <row r="108" spans="1:12" ht="42.6" customHeight="1">
      <c r="A108" s="105" t="s">
        <v>69</v>
      </c>
      <c r="B108" s="115">
        <v>0</v>
      </c>
      <c r="C108" s="175">
        <v>0</v>
      </c>
      <c r="D108" s="175">
        <v>0</v>
      </c>
      <c r="E108" s="175">
        <v>0</v>
      </c>
      <c r="F108" s="251">
        <v>0</v>
      </c>
      <c r="G108" s="105" t="s">
        <v>69</v>
      </c>
      <c r="H108" s="115">
        <v>0</v>
      </c>
      <c r="I108" s="175">
        <v>0</v>
      </c>
      <c r="J108" s="175">
        <v>0</v>
      </c>
      <c r="K108" s="175">
        <v>0</v>
      </c>
      <c r="L108" s="251">
        <v>0</v>
      </c>
    </row>
    <row r="109" spans="1:12" ht="85.5" customHeight="1" thickBot="1">
      <c r="A109" s="102" t="s">
        <v>317</v>
      </c>
      <c r="B109" s="705">
        <v>0</v>
      </c>
      <c r="C109" s="728">
        <v>0</v>
      </c>
      <c r="D109" s="728">
        <v>2</v>
      </c>
      <c r="E109" s="728">
        <v>0</v>
      </c>
      <c r="F109" s="721">
        <v>2</v>
      </c>
      <c r="G109" s="102" t="s">
        <v>316</v>
      </c>
      <c r="H109" s="705">
        <v>0</v>
      </c>
      <c r="I109" s="728">
        <v>0</v>
      </c>
      <c r="J109" s="728">
        <v>5</v>
      </c>
      <c r="K109" s="728">
        <v>0</v>
      </c>
      <c r="L109" s="721">
        <v>5</v>
      </c>
    </row>
    <row r="110" spans="1:12" ht="69" customHeight="1" thickBot="1">
      <c r="A110" s="1721" t="s">
        <v>315</v>
      </c>
      <c r="B110" s="1722"/>
      <c r="C110" s="1722"/>
      <c r="D110" s="1722"/>
      <c r="E110" s="1722"/>
      <c r="F110" s="1723"/>
      <c r="G110" s="1721" t="s">
        <v>314</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thickBot="1">
      <c r="A113" s="1614" t="s">
        <v>90</v>
      </c>
      <c r="B113" s="1615"/>
      <c r="C113" s="1615"/>
      <c r="D113" s="1616"/>
      <c r="E113" s="1752" t="s">
        <v>119</v>
      </c>
      <c r="F113" s="1753"/>
      <c r="G113" s="1753"/>
      <c r="H113" s="1754"/>
    </row>
    <row r="114" spans="1:8" ht="46.5" customHeight="1">
      <c r="A114" s="105"/>
      <c r="B114" s="131" t="s">
        <v>24</v>
      </c>
      <c r="C114" s="131" t="s">
        <v>25</v>
      </c>
      <c r="D114" s="228" t="s">
        <v>26</v>
      </c>
      <c r="E114" s="677"/>
      <c r="F114" s="676" t="s">
        <v>24</v>
      </c>
      <c r="G114" s="676" t="s">
        <v>25</v>
      </c>
      <c r="H114" s="899" t="s">
        <v>26</v>
      </c>
    </row>
    <row r="115" spans="1:8" ht="35.25" customHeight="1">
      <c r="A115" s="105" t="s">
        <v>27</v>
      </c>
      <c r="B115" s="115">
        <v>0</v>
      </c>
      <c r="C115" s="115">
        <v>0</v>
      </c>
      <c r="D115" s="114">
        <v>0</v>
      </c>
      <c r="E115" s="105" t="s">
        <v>27</v>
      </c>
      <c r="F115" s="896">
        <v>0</v>
      </c>
      <c r="G115" s="896">
        <v>0</v>
      </c>
      <c r="H115" s="114">
        <v>0</v>
      </c>
    </row>
    <row r="116" spans="1:8" ht="35.25" customHeight="1">
      <c r="A116" s="105" t="s">
        <v>28</v>
      </c>
      <c r="B116" s="700">
        <v>1</v>
      </c>
      <c r="C116" s="700">
        <v>49</v>
      </c>
      <c r="D116" s="1161">
        <v>94000</v>
      </c>
      <c r="E116" s="105" t="s">
        <v>28</v>
      </c>
      <c r="F116" s="896">
        <v>0</v>
      </c>
      <c r="G116" s="896">
        <v>0</v>
      </c>
      <c r="H116" s="15">
        <v>0</v>
      </c>
    </row>
    <row r="117" spans="1:8" ht="45" customHeight="1" thickBot="1">
      <c r="A117" s="108" t="s">
        <v>29</v>
      </c>
      <c r="B117" s="219">
        <v>0</v>
      </c>
      <c r="C117" s="219">
        <v>0</v>
      </c>
      <c r="D117" s="217">
        <v>0</v>
      </c>
      <c r="E117" s="108" t="s">
        <v>29</v>
      </c>
      <c r="F117" s="886">
        <v>0</v>
      </c>
      <c r="G117" s="886">
        <v>0</v>
      </c>
      <c r="H117" s="884">
        <v>0</v>
      </c>
    </row>
    <row r="118" spans="1:8" ht="18.75" customHeight="1">
      <c r="A118" s="1699" t="s">
        <v>113</v>
      </c>
      <c r="B118" s="1700"/>
      <c r="C118" s="1700"/>
      <c r="D118" s="1701"/>
      <c r="E118" s="1699" t="s">
        <v>113</v>
      </c>
      <c r="F118" s="1700"/>
      <c r="G118" s="1700"/>
      <c r="H118" s="1735"/>
    </row>
    <row r="119" spans="1:8" ht="33" customHeight="1">
      <c r="A119" s="105" t="s">
        <v>53</v>
      </c>
      <c r="B119" s="115">
        <v>0</v>
      </c>
      <c r="C119" s="115">
        <v>0</v>
      </c>
      <c r="D119" s="33">
        <v>0</v>
      </c>
      <c r="E119" s="105" t="s">
        <v>53</v>
      </c>
      <c r="F119" s="896">
        <v>0</v>
      </c>
      <c r="G119" s="896">
        <v>0</v>
      </c>
      <c r="H119" s="15">
        <v>0</v>
      </c>
    </row>
    <row r="120" spans="1:8" ht="33" customHeight="1">
      <c r="A120" s="105" t="s">
        <v>54</v>
      </c>
      <c r="B120" s="115">
        <v>0</v>
      </c>
      <c r="C120" s="115">
        <v>0</v>
      </c>
      <c r="D120" s="33">
        <v>0</v>
      </c>
      <c r="E120" s="105" t="s">
        <v>54</v>
      </c>
      <c r="F120" s="896">
        <v>0</v>
      </c>
      <c r="G120" s="896">
        <v>0</v>
      </c>
      <c r="H120" s="15">
        <v>0</v>
      </c>
    </row>
    <row r="121" spans="1:8" ht="33" customHeight="1">
      <c r="A121" s="105" t="s">
        <v>55</v>
      </c>
      <c r="B121" s="115">
        <v>0</v>
      </c>
      <c r="C121" s="115">
        <v>0</v>
      </c>
      <c r="D121" s="33">
        <v>0</v>
      </c>
      <c r="E121" s="105" t="s">
        <v>55</v>
      </c>
      <c r="F121" s="896">
        <v>0</v>
      </c>
      <c r="G121" s="896">
        <v>0</v>
      </c>
      <c r="H121" s="15">
        <v>0</v>
      </c>
    </row>
    <row r="122" spans="1:8" ht="33" customHeight="1">
      <c r="A122" s="105" t="s">
        <v>68</v>
      </c>
      <c r="B122" s="115">
        <v>0</v>
      </c>
      <c r="C122" s="115">
        <v>0</v>
      </c>
      <c r="D122" s="33">
        <v>0</v>
      </c>
      <c r="E122" s="105" t="s">
        <v>68</v>
      </c>
      <c r="F122" s="896">
        <v>0</v>
      </c>
      <c r="G122" s="896">
        <v>0</v>
      </c>
      <c r="H122" s="15">
        <v>0</v>
      </c>
    </row>
    <row r="123" spans="1:8" ht="38.25">
      <c r="A123" s="105" t="s">
        <v>56</v>
      </c>
      <c r="B123" s="115">
        <v>0</v>
      </c>
      <c r="C123" s="115">
        <v>0</v>
      </c>
      <c r="D123" s="33">
        <v>0</v>
      </c>
      <c r="E123" s="105" t="s">
        <v>56</v>
      </c>
      <c r="F123" s="896">
        <v>0</v>
      </c>
      <c r="G123" s="896">
        <v>0</v>
      </c>
      <c r="H123" s="15">
        <v>0</v>
      </c>
    </row>
    <row r="124" spans="1:8" ht="44.1" customHeight="1">
      <c r="A124" s="105" t="s">
        <v>69</v>
      </c>
      <c r="B124" s="115">
        <v>0</v>
      </c>
      <c r="C124" s="115">
        <v>0</v>
      </c>
      <c r="D124" s="33">
        <v>0</v>
      </c>
      <c r="E124" s="105" t="s">
        <v>69</v>
      </c>
      <c r="F124" s="896">
        <v>0</v>
      </c>
      <c r="G124" s="896">
        <v>0</v>
      </c>
      <c r="H124" s="15">
        <v>0</v>
      </c>
    </row>
    <row r="125" spans="1:8" ht="77.25" thickBot="1">
      <c r="A125" s="108" t="s">
        <v>313</v>
      </c>
      <c r="B125" s="900">
        <v>1</v>
      </c>
      <c r="C125" s="900">
        <v>49</v>
      </c>
      <c r="D125" s="1162">
        <v>94000</v>
      </c>
      <c r="E125" s="102" t="s">
        <v>48</v>
      </c>
      <c r="F125" s="214">
        <v>0</v>
      </c>
      <c r="G125" s="214">
        <v>0</v>
      </c>
      <c r="H125" s="35">
        <v>0</v>
      </c>
    </row>
    <row r="126" spans="1:8" ht="35.25" customHeight="1" thickBot="1">
      <c r="A126" s="1689" t="s">
        <v>312</v>
      </c>
      <c r="B126" s="1690"/>
      <c r="C126" s="1690"/>
      <c r="D126" s="1696"/>
      <c r="E126" s="1689" t="s">
        <v>311</v>
      </c>
      <c r="F126" s="1690"/>
      <c r="G126" s="1690"/>
      <c r="H126" s="1696"/>
    </row>
    <row r="127" spans="1:8" ht="27.6" customHeight="1">
      <c r="A127" s="1720" t="s">
        <v>310</v>
      </c>
      <c r="B127" s="1720"/>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49">
        <v>12550</v>
      </c>
      <c r="C131" s="749">
        <v>2265</v>
      </c>
      <c r="D131" s="1563">
        <v>1.8981481481481482E-3</v>
      </c>
      <c r="E131" s="1163" t="s">
        <v>309</v>
      </c>
      <c r="F131" s="102" t="s">
        <v>124</v>
      </c>
      <c r="G131" s="944" t="s">
        <v>223</v>
      </c>
      <c r="H131" s="945" t="s">
        <v>223</v>
      </c>
      <c r="I131" s="945" t="s">
        <v>223</v>
      </c>
      <c r="J131" s="946" t="s">
        <v>223</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214">
        <v>0</v>
      </c>
      <c r="C137" s="214">
        <v>0</v>
      </c>
      <c r="D137" s="214">
        <v>0</v>
      </c>
      <c r="E137" s="214">
        <v>0</v>
      </c>
      <c r="F137" s="215">
        <v>0</v>
      </c>
      <c r="G137" s="215">
        <v>0</v>
      </c>
      <c r="H137" s="215">
        <v>0</v>
      </c>
      <c r="I137" s="254">
        <v>0</v>
      </c>
      <c r="J137" s="160" t="s">
        <v>128</v>
      </c>
      <c r="K137" s="214">
        <v>0</v>
      </c>
      <c r="L137" s="214">
        <v>0</v>
      </c>
      <c r="M137" s="214">
        <v>0</v>
      </c>
      <c r="N137" s="214">
        <v>0</v>
      </c>
      <c r="O137" s="215">
        <v>0</v>
      </c>
      <c r="P137" s="215">
        <v>0</v>
      </c>
      <c r="Q137" s="215">
        <v>0</v>
      </c>
      <c r="R137" s="600">
        <v>0</v>
      </c>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296">
        <v>0</v>
      </c>
      <c r="C143" s="296">
        <v>0</v>
      </c>
      <c r="D143" s="296">
        <v>0</v>
      </c>
      <c r="E143" s="296">
        <v>0</v>
      </c>
      <c r="F143" s="215">
        <v>0</v>
      </c>
      <c r="G143" s="215">
        <v>0</v>
      </c>
      <c r="H143" s="296">
        <v>0</v>
      </c>
      <c r="I143" s="297">
        <v>0</v>
      </c>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255">
        <v>0</v>
      </c>
      <c r="C150" s="256">
        <v>0</v>
      </c>
      <c r="D150" s="257">
        <v>0</v>
      </c>
    </row>
    <row r="151" spans="1:8" ht="21" customHeight="1">
      <c r="A151" s="105" t="s">
        <v>41</v>
      </c>
      <c r="B151" s="115">
        <v>0</v>
      </c>
      <c r="C151" s="237">
        <v>0</v>
      </c>
      <c r="D151" s="114">
        <v>0</v>
      </c>
    </row>
    <row r="152" spans="1:8" ht="21" customHeight="1">
      <c r="A152" s="105" t="s">
        <v>42</v>
      </c>
      <c r="B152" s="115">
        <v>0</v>
      </c>
      <c r="C152" s="237">
        <v>0</v>
      </c>
      <c r="D152" s="114">
        <v>0</v>
      </c>
    </row>
    <row r="153" spans="1:8" ht="21" customHeight="1" thickBot="1">
      <c r="A153" s="108" t="s">
        <v>43</v>
      </c>
      <c r="B153" s="219">
        <v>44</v>
      </c>
      <c r="C153" s="238">
        <v>5</v>
      </c>
      <c r="D153" s="222">
        <v>62</v>
      </c>
    </row>
    <row r="154" spans="1:8" ht="27.6" customHeight="1">
      <c r="A154" s="1683" t="s">
        <v>133</v>
      </c>
      <c r="B154" s="1684"/>
      <c r="C154" s="1684"/>
      <c r="D154" s="1685"/>
    </row>
    <row r="155" spans="1:8" ht="32.1" customHeight="1">
      <c r="A155" s="105" t="s">
        <v>53</v>
      </c>
      <c r="B155" s="115">
        <v>14</v>
      </c>
      <c r="C155" s="115">
        <v>0</v>
      </c>
      <c r="D155" s="114">
        <v>25</v>
      </c>
    </row>
    <row r="156" spans="1:8" ht="32.1" customHeight="1">
      <c r="A156" s="105" t="s">
        <v>54</v>
      </c>
      <c r="B156" s="115">
        <v>0</v>
      </c>
      <c r="C156" s="115">
        <v>0</v>
      </c>
      <c r="D156" s="114">
        <v>0</v>
      </c>
    </row>
    <row r="157" spans="1:8" ht="32.1" customHeight="1">
      <c r="A157" s="105" t="s">
        <v>55</v>
      </c>
      <c r="B157" s="115">
        <v>0</v>
      </c>
      <c r="C157" s="115">
        <v>0</v>
      </c>
      <c r="D157" s="114">
        <v>0</v>
      </c>
    </row>
    <row r="158" spans="1:8" ht="32.1" customHeight="1">
      <c r="A158" s="105" t="s">
        <v>68</v>
      </c>
      <c r="B158" s="115">
        <v>0</v>
      </c>
      <c r="C158" s="115">
        <v>0</v>
      </c>
      <c r="D158" s="114">
        <v>0</v>
      </c>
    </row>
    <row r="159" spans="1:8" ht="48" customHeight="1">
      <c r="A159" s="105" t="s">
        <v>56</v>
      </c>
      <c r="B159" s="115">
        <v>0</v>
      </c>
      <c r="C159" s="115">
        <v>0</v>
      </c>
      <c r="D159" s="114">
        <v>0</v>
      </c>
    </row>
    <row r="160" spans="1:8" ht="48" customHeight="1">
      <c r="A160" s="105" t="s">
        <v>69</v>
      </c>
      <c r="B160" s="115">
        <v>0</v>
      </c>
      <c r="C160" s="115">
        <v>0</v>
      </c>
      <c r="D160" s="114">
        <v>0</v>
      </c>
    </row>
    <row r="161" spans="1:8" ht="33.75" customHeight="1" thickBot="1">
      <c r="A161" s="102" t="s">
        <v>66</v>
      </c>
      <c r="B161" s="705">
        <v>30</v>
      </c>
      <c r="C161" s="705">
        <v>5</v>
      </c>
      <c r="D161" s="706">
        <v>37</v>
      </c>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614" t="s">
        <v>93</v>
      </c>
      <c r="B165" s="1615"/>
      <c r="C165" s="1615"/>
      <c r="D165" s="1614" t="s">
        <v>135</v>
      </c>
      <c r="E165" s="1615"/>
      <c r="F165" s="1616"/>
      <c r="G165" s="109"/>
    </row>
    <row r="166" spans="1:8" ht="71.25" customHeight="1">
      <c r="A166" s="132"/>
      <c r="B166" s="131" t="s">
        <v>148</v>
      </c>
      <c r="C166" s="224" t="s">
        <v>149</v>
      </c>
      <c r="D166" s="132"/>
      <c r="E166" s="131" t="s">
        <v>148</v>
      </c>
      <c r="F166" s="228" t="s">
        <v>149</v>
      </c>
    </row>
    <row r="167" spans="1:8" ht="58.35" customHeight="1">
      <c r="A167" s="105" t="s">
        <v>73</v>
      </c>
      <c r="B167" s="700">
        <v>1</v>
      </c>
      <c r="C167" s="1164">
        <v>500</v>
      </c>
      <c r="D167" s="105" t="s">
        <v>74</v>
      </c>
      <c r="E167" s="922">
        <v>0</v>
      </c>
      <c r="F167" s="933">
        <v>0</v>
      </c>
    </row>
    <row r="168" spans="1:8" ht="75" customHeight="1" thickBot="1">
      <c r="A168" s="108" t="s">
        <v>75</v>
      </c>
      <c r="B168" s="900">
        <v>3</v>
      </c>
      <c r="C168" s="1032">
        <v>120</v>
      </c>
      <c r="D168" s="102" t="s">
        <v>76</v>
      </c>
      <c r="E168" s="924">
        <v>6</v>
      </c>
      <c r="F168" s="925">
        <v>459</v>
      </c>
    </row>
    <row r="169" spans="1:8" ht="173.25" customHeight="1" thickBot="1">
      <c r="A169" s="1689" t="s">
        <v>308</v>
      </c>
      <c r="B169" s="1690"/>
      <c r="C169" s="1696"/>
      <c r="D169" s="1689" t="s">
        <v>307</v>
      </c>
      <c r="E169" s="1690"/>
      <c r="F169" s="1696"/>
      <c r="G169" s="109"/>
    </row>
    <row r="170" spans="1:8" ht="24.95" customHeight="1">
      <c r="A170" s="599" t="s">
        <v>306</v>
      </c>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5">
        <v>0</v>
      </c>
      <c r="C175" s="114">
        <v>0</v>
      </c>
      <c r="D175" s="105" t="s">
        <v>47</v>
      </c>
      <c r="E175" s="115">
        <v>0</v>
      </c>
      <c r="F175" s="114">
        <v>0</v>
      </c>
      <c r="G175" s="109"/>
      <c r="H175" s="109"/>
    </row>
    <row r="176" spans="1:8" ht="51">
      <c r="A176" s="1694" t="s">
        <v>48</v>
      </c>
      <c r="B176" s="1731">
        <v>0</v>
      </c>
      <c r="C176" s="1733">
        <v>0</v>
      </c>
      <c r="D176" s="105" t="s">
        <v>94</v>
      </c>
      <c r="E176" s="115">
        <v>0</v>
      </c>
      <c r="F176" s="114">
        <v>0</v>
      </c>
      <c r="G176" s="109"/>
      <c r="H176" s="109"/>
    </row>
    <row r="177" spans="1:8" ht="16.5" customHeight="1" thickBot="1">
      <c r="A177" s="1730"/>
      <c r="B177" s="1732"/>
      <c r="C177" s="1734"/>
      <c r="D177" s="118" t="s">
        <v>48</v>
      </c>
      <c r="E177" s="219">
        <v>0</v>
      </c>
      <c r="F177" s="242">
        <v>0</v>
      </c>
      <c r="G177" s="109"/>
      <c r="H177" s="109"/>
    </row>
    <row r="178" spans="1:8" ht="16.5" customHeight="1">
      <c r="A178" s="1699" t="s">
        <v>113</v>
      </c>
      <c r="B178" s="1700"/>
      <c r="C178" s="1735"/>
      <c r="D178" s="1699" t="s">
        <v>113</v>
      </c>
      <c r="E178" s="1700"/>
      <c r="F178" s="1735"/>
      <c r="G178" s="109"/>
      <c r="H178" s="109"/>
    </row>
    <row r="179" spans="1:8" ht="32.25" customHeight="1">
      <c r="A179" s="105" t="s">
        <v>53</v>
      </c>
      <c r="B179" s="115">
        <v>0</v>
      </c>
      <c r="C179" s="114">
        <v>0</v>
      </c>
      <c r="D179" s="105" t="s">
        <v>53</v>
      </c>
      <c r="E179" s="115">
        <v>0</v>
      </c>
      <c r="F179" s="114">
        <v>0</v>
      </c>
      <c r="G179" s="109"/>
      <c r="H179" s="109"/>
    </row>
    <row r="180" spans="1:8" ht="32.25" customHeight="1">
      <c r="A180" s="105" t="s">
        <v>54</v>
      </c>
      <c r="B180" s="115">
        <v>0</v>
      </c>
      <c r="C180" s="114">
        <v>0</v>
      </c>
      <c r="D180" s="105" t="s">
        <v>54</v>
      </c>
      <c r="E180" s="115">
        <v>0</v>
      </c>
      <c r="F180" s="114">
        <v>0</v>
      </c>
      <c r="G180" s="109"/>
      <c r="H180" s="109"/>
    </row>
    <row r="181" spans="1:8" ht="32.25" customHeight="1">
      <c r="A181" s="105" t="s">
        <v>55</v>
      </c>
      <c r="B181" s="115">
        <v>0</v>
      </c>
      <c r="C181" s="114">
        <v>0</v>
      </c>
      <c r="D181" s="105" t="s">
        <v>55</v>
      </c>
      <c r="E181" s="115">
        <v>0</v>
      </c>
      <c r="F181" s="114">
        <v>0</v>
      </c>
      <c r="G181" s="109"/>
      <c r="H181" s="109"/>
    </row>
    <row r="182" spans="1:8" ht="32.25" customHeight="1">
      <c r="A182" s="105" t="s">
        <v>68</v>
      </c>
      <c r="B182" s="115">
        <v>0</v>
      </c>
      <c r="C182" s="114">
        <v>0</v>
      </c>
      <c r="D182" s="105" t="s">
        <v>68</v>
      </c>
      <c r="E182" s="115">
        <v>0</v>
      </c>
      <c r="F182" s="114">
        <v>0</v>
      </c>
      <c r="G182" s="109"/>
      <c r="H182" s="109"/>
    </row>
    <row r="183" spans="1:8" ht="46.5" customHeight="1">
      <c r="A183" s="105" t="s">
        <v>56</v>
      </c>
      <c r="B183" s="115">
        <v>0</v>
      </c>
      <c r="C183" s="114">
        <v>0</v>
      </c>
      <c r="D183" s="105" t="s">
        <v>56</v>
      </c>
      <c r="E183" s="115">
        <v>0</v>
      </c>
      <c r="F183" s="114">
        <v>0</v>
      </c>
      <c r="G183" s="109"/>
      <c r="H183" s="109"/>
    </row>
    <row r="184" spans="1:8" ht="46.5" customHeight="1">
      <c r="A184" s="105" t="s">
        <v>69</v>
      </c>
      <c r="B184" s="261">
        <v>0</v>
      </c>
      <c r="C184" s="260">
        <v>0</v>
      </c>
      <c r="D184" s="105" t="s">
        <v>69</v>
      </c>
      <c r="E184" s="261">
        <v>0</v>
      </c>
      <c r="F184" s="260">
        <v>0</v>
      </c>
    </row>
    <row r="185" spans="1:8" ht="22.5" customHeight="1" thickBot="1">
      <c r="A185" s="108" t="s">
        <v>66</v>
      </c>
      <c r="B185" s="294">
        <v>0</v>
      </c>
      <c r="C185" s="295">
        <v>0</v>
      </c>
      <c r="D185" s="108" t="s">
        <v>66</v>
      </c>
      <c r="E185" s="294">
        <v>0</v>
      </c>
      <c r="F185" s="295">
        <v>0</v>
      </c>
    </row>
    <row r="186" spans="1:8" ht="22.5" customHeight="1">
      <c r="A186" s="1724" t="s">
        <v>109</v>
      </c>
      <c r="B186" s="1725"/>
      <c r="C186" s="1726"/>
      <c r="D186" s="1724" t="s">
        <v>109</v>
      </c>
      <c r="E186" s="1725"/>
      <c r="F186" s="1726"/>
    </row>
    <row r="187" spans="1:8" ht="22.5" customHeight="1">
      <c r="A187" s="105" t="s">
        <v>50</v>
      </c>
      <c r="B187" s="261">
        <v>0</v>
      </c>
      <c r="C187" s="260">
        <v>0</v>
      </c>
      <c r="D187" s="105" t="s">
        <v>50</v>
      </c>
      <c r="E187" s="261">
        <v>0</v>
      </c>
      <c r="F187" s="260">
        <v>0</v>
      </c>
    </row>
    <row r="188" spans="1:8" ht="22.5" customHeight="1">
      <c r="A188" s="105" t="s">
        <v>51</v>
      </c>
      <c r="B188" s="261">
        <v>0</v>
      </c>
      <c r="C188" s="260">
        <v>0</v>
      </c>
      <c r="D188" s="105" t="s">
        <v>51</v>
      </c>
      <c r="E188" s="261">
        <v>0</v>
      </c>
      <c r="F188" s="260">
        <v>0</v>
      </c>
    </row>
    <row r="189" spans="1:8" ht="22.5" customHeight="1" thickBot="1">
      <c r="A189" s="102" t="s">
        <v>52</v>
      </c>
      <c r="B189" s="296">
        <v>0</v>
      </c>
      <c r="C189" s="297">
        <v>0</v>
      </c>
      <c r="D189" s="102" t="s">
        <v>52</v>
      </c>
      <c r="E189" s="296">
        <v>0</v>
      </c>
      <c r="F189" s="297">
        <v>0</v>
      </c>
    </row>
    <row r="190" spans="1:8" ht="55.35" customHeight="1" thickBot="1">
      <c r="A190" s="1727" t="s">
        <v>305</v>
      </c>
      <c r="B190" s="1728"/>
      <c r="C190" s="1729"/>
      <c r="D190" s="1727" t="s">
        <v>305</v>
      </c>
      <c r="E190" s="1728"/>
      <c r="F190" s="1729"/>
    </row>
  </sheetData>
  <mergeCells count="85">
    <mergeCell ref="D8:F8"/>
    <mergeCell ref="A55:D55"/>
    <mergeCell ref="A77:D77"/>
    <mergeCell ref="A22:C22"/>
    <mergeCell ref="D18:F18"/>
    <mergeCell ref="D22:F22"/>
    <mergeCell ref="A8:C8"/>
    <mergeCell ref="A18:C18"/>
    <mergeCell ref="A30:C30"/>
    <mergeCell ref="A15:A17"/>
    <mergeCell ref="D11:D12"/>
    <mergeCell ref="E11:E12"/>
    <mergeCell ref="F69:H69"/>
    <mergeCell ref="A78:H78"/>
    <mergeCell ref="A31:F31"/>
    <mergeCell ref="D33:F33"/>
    <mergeCell ref="D30:F30"/>
    <mergeCell ref="E77:H77"/>
    <mergeCell ref="A44:C44"/>
    <mergeCell ref="A33:C33"/>
    <mergeCell ref="A52:C52"/>
    <mergeCell ref="D40:F40"/>
    <mergeCell ref="D44:F44"/>
    <mergeCell ref="A110:F110"/>
    <mergeCell ref="A102:F102"/>
    <mergeCell ref="F11:F12"/>
    <mergeCell ref="H96:K96"/>
    <mergeCell ref="L96:L97"/>
    <mergeCell ref="A38:A39"/>
    <mergeCell ref="B38:B39"/>
    <mergeCell ref="C38:C39"/>
    <mergeCell ref="D52:F52"/>
    <mergeCell ref="A40:C40"/>
    <mergeCell ref="E55:H55"/>
    <mergeCell ref="A67:A68"/>
    <mergeCell ref="B67:B68"/>
    <mergeCell ref="C67:C68"/>
    <mergeCell ref="D67:D68"/>
    <mergeCell ref="B69:D69"/>
    <mergeCell ref="A186:C186"/>
    <mergeCell ref="D186:F186"/>
    <mergeCell ref="A118:D118"/>
    <mergeCell ref="A144:G144"/>
    <mergeCell ref="A154:D154"/>
    <mergeCell ref="A176:A177"/>
    <mergeCell ref="B176:B177"/>
    <mergeCell ref="C176:C177"/>
    <mergeCell ref="A178:C178"/>
    <mergeCell ref="D178:F178"/>
    <mergeCell ref="A147:D147"/>
    <mergeCell ref="C148:D148"/>
    <mergeCell ref="E118:H118"/>
    <mergeCell ref="A132:E132"/>
    <mergeCell ref="A1:B1"/>
    <mergeCell ref="A129:E129"/>
    <mergeCell ref="E113:H113"/>
    <mergeCell ref="E126:H126"/>
    <mergeCell ref="F129:J129"/>
    <mergeCell ref="A95:F95"/>
    <mergeCell ref="C81:D81"/>
    <mergeCell ref="C84:D84"/>
    <mergeCell ref="A81:B81"/>
    <mergeCell ref="A84:B84"/>
    <mergeCell ref="A92:D92"/>
    <mergeCell ref="G102:L102"/>
    <mergeCell ref="G110:L110"/>
    <mergeCell ref="A126:D126"/>
    <mergeCell ref="A113:D113"/>
    <mergeCell ref="B96:E96"/>
    <mergeCell ref="G95:L95"/>
    <mergeCell ref="A190:C190"/>
    <mergeCell ref="D190:F190"/>
    <mergeCell ref="A138:I138"/>
    <mergeCell ref="J135:R135"/>
    <mergeCell ref="A141:I141"/>
    <mergeCell ref="J141:R141"/>
    <mergeCell ref="A127:B127"/>
    <mergeCell ref="A135:I135"/>
    <mergeCell ref="F96:F97"/>
    <mergeCell ref="D165:F165"/>
    <mergeCell ref="D169:F169"/>
    <mergeCell ref="D173:F173"/>
    <mergeCell ref="A165:C165"/>
    <mergeCell ref="A169:C169"/>
    <mergeCell ref="A173:C173"/>
  </mergeCells>
  <pageMargins left="0.23622047244094491" right="0.23622047244094491"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190"/>
  <sheetViews>
    <sheetView topLeftCell="A122"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336</v>
      </c>
      <c r="B1" s="1758"/>
    </row>
    <row r="2" spans="1:8" ht="18.75">
      <c r="A2" s="247"/>
      <c r="B2" s="247"/>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1374"/>
      <c r="C10" s="701"/>
      <c r="D10" s="208" t="s">
        <v>3</v>
      </c>
      <c r="E10" s="1374">
        <v>1</v>
      </c>
      <c r="F10" s="701">
        <v>221</v>
      </c>
      <c r="G10" s="205"/>
      <c r="H10" s="109"/>
    </row>
    <row r="11" spans="1:8" ht="16.5" customHeight="1">
      <c r="A11" s="105" t="s">
        <v>4</v>
      </c>
      <c r="B11" s="1374"/>
      <c r="C11" s="701"/>
      <c r="D11" s="1694" t="s">
        <v>4</v>
      </c>
      <c r="E11" s="1704"/>
      <c r="F11" s="1706"/>
      <c r="G11" s="205"/>
      <c r="H11" s="109"/>
    </row>
    <row r="12" spans="1:8" ht="18">
      <c r="A12" s="105" t="s">
        <v>67</v>
      </c>
      <c r="B12" s="1374"/>
      <c r="C12" s="701"/>
      <c r="D12" s="1695"/>
      <c r="E12" s="1746"/>
      <c r="F12" s="1749"/>
      <c r="G12" s="205"/>
      <c r="H12" s="109"/>
    </row>
    <row r="13" spans="1:8" ht="16.5" customHeight="1">
      <c r="A13" s="105" t="s">
        <v>7</v>
      </c>
      <c r="B13" s="1374">
        <v>3</v>
      </c>
      <c r="C13" s="701">
        <v>341</v>
      </c>
      <c r="D13" s="208" t="s">
        <v>7</v>
      </c>
      <c r="E13" s="1374"/>
      <c r="F13" s="701"/>
      <c r="G13" s="205"/>
      <c r="H13" s="109"/>
    </row>
    <row r="14" spans="1:8" ht="16.5" customHeight="1">
      <c r="A14" s="105" t="s">
        <v>8</v>
      </c>
      <c r="B14" s="1374"/>
      <c r="C14" s="701"/>
      <c r="D14" s="208" t="s">
        <v>8</v>
      </c>
      <c r="E14" s="1374"/>
      <c r="F14" s="701"/>
      <c r="G14" s="205"/>
      <c r="H14" s="109"/>
    </row>
    <row r="15" spans="1:8" ht="38.25">
      <c r="A15" s="1691" t="s">
        <v>48</v>
      </c>
      <c r="B15" s="1296"/>
      <c r="C15" s="1297"/>
      <c r="D15" s="188" t="s">
        <v>335</v>
      </c>
      <c r="E15" s="1374">
        <v>2</v>
      </c>
      <c r="F15" s="806">
        <v>72</v>
      </c>
      <c r="G15" s="205"/>
      <c r="H15" s="109"/>
    </row>
    <row r="16" spans="1:8" ht="45" customHeight="1">
      <c r="A16" s="1692"/>
      <c r="B16" s="1298"/>
      <c r="C16" s="1299"/>
      <c r="D16" s="208" t="s">
        <v>6</v>
      </c>
      <c r="E16" s="1374"/>
      <c r="F16" s="806"/>
      <c r="G16" s="205"/>
      <c r="H16" s="109"/>
    </row>
    <row r="17" spans="1:8" ht="47.45" customHeight="1" thickBot="1">
      <c r="A17" s="1693"/>
      <c r="B17" s="1300"/>
      <c r="C17" s="1301"/>
      <c r="D17" s="208" t="s">
        <v>5</v>
      </c>
      <c r="E17" s="1374"/>
      <c r="F17" s="806"/>
      <c r="G17" s="205"/>
      <c r="H17" s="109"/>
    </row>
    <row r="18" spans="1:8" ht="16.5" customHeight="1">
      <c r="A18" s="1687" t="s">
        <v>109</v>
      </c>
      <c r="B18" s="1688"/>
      <c r="C18" s="1688"/>
      <c r="D18" s="1683" t="s">
        <v>109</v>
      </c>
      <c r="E18" s="1684"/>
      <c r="F18" s="1685"/>
      <c r="G18" s="156"/>
      <c r="H18" s="109"/>
    </row>
    <row r="19" spans="1:8" ht="16.5" customHeight="1">
      <c r="A19" s="201" t="s">
        <v>50</v>
      </c>
      <c r="B19" s="115"/>
      <c r="C19" s="237"/>
      <c r="D19" s="201" t="s">
        <v>50</v>
      </c>
      <c r="E19" s="115">
        <v>3</v>
      </c>
      <c r="F19" s="114">
        <v>293</v>
      </c>
      <c r="G19" s="205"/>
      <c r="H19" s="109"/>
    </row>
    <row r="20" spans="1:8" ht="16.5" customHeight="1">
      <c r="A20" s="201" t="s">
        <v>51</v>
      </c>
      <c r="B20" s="115">
        <v>2</v>
      </c>
      <c r="C20" s="237">
        <v>322</v>
      </c>
      <c r="D20" s="201" t="s">
        <v>51</v>
      </c>
      <c r="E20" s="115"/>
      <c r="F20" s="114"/>
      <c r="G20" s="205"/>
      <c r="H20" s="109"/>
    </row>
    <row r="21" spans="1:8" ht="16.5" customHeight="1" thickBot="1">
      <c r="A21" s="200" t="s">
        <v>52</v>
      </c>
      <c r="B21" s="214">
        <v>1</v>
      </c>
      <c r="C21" s="239">
        <v>19</v>
      </c>
      <c r="D21" s="200" t="s">
        <v>52</v>
      </c>
      <c r="E21" s="214"/>
      <c r="F21" s="240"/>
      <c r="G21" s="205"/>
      <c r="H21" s="109"/>
    </row>
    <row r="22" spans="1:8" ht="16.5" customHeight="1">
      <c r="A22" s="1681" t="s">
        <v>110</v>
      </c>
      <c r="B22" s="1682"/>
      <c r="C22" s="1682"/>
      <c r="D22" s="1681" t="s">
        <v>110</v>
      </c>
      <c r="E22" s="1682"/>
      <c r="F22" s="1686"/>
      <c r="G22" s="207"/>
      <c r="H22" s="109"/>
    </row>
    <row r="23" spans="1:8" ht="25.5">
      <c r="A23" s="105" t="s">
        <v>53</v>
      </c>
      <c r="B23" s="115"/>
      <c r="C23" s="237"/>
      <c r="D23" s="105" t="s">
        <v>53</v>
      </c>
      <c r="E23" s="115">
        <v>2</v>
      </c>
      <c r="F23" s="114">
        <v>72</v>
      </c>
      <c r="G23" s="205"/>
      <c r="H23" s="109"/>
    </row>
    <row r="24" spans="1:8" ht="25.5">
      <c r="A24" s="105" t="s">
        <v>54</v>
      </c>
      <c r="B24" s="115">
        <v>3</v>
      </c>
      <c r="C24" s="237">
        <v>341</v>
      </c>
      <c r="D24" s="105" t="s">
        <v>54</v>
      </c>
      <c r="E24" s="115"/>
      <c r="F24" s="114"/>
      <c r="G24" s="205"/>
      <c r="H24" s="109"/>
    </row>
    <row r="25" spans="1:8" ht="25.5">
      <c r="A25" s="105" t="s">
        <v>55</v>
      </c>
      <c r="B25" s="115">
        <v>3</v>
      </c>
      <c r="C25" s="237">
        <v>341</v>
      </c>
      <c r="D25" s="105" t="s">
        <v>55</v>
      </c>
      <c r="E25" s="115">
        <v>1</v>
      </c>
      <c r="F25" s="114">
        <v>221</v>
      </c>
      <c r="G25" s="205"/>
      <c r="H25" s="109"/>
    </row>
    <row r="26" spans="1:8" ht="35.1" customHeight="1">
      <c r="A26" s="105" t="s">
        <v>68</v>
      </c>
      <c r="B26" s="115"/>
      <c r="C26" s="237"/>
      <c r="D26" s="105" t="s">
        <v>68</v>
      </c>
      <c r="E26" s="115"/>
      <c r="F26" s="114"/>
      <c r="G26" s="205"/>
      <c r="H26" s="109"/>
    </row>
    <row r="27" spans="1:8" ht="47.1" customHeight="1">
      <c r="A27" s="105" t="s">
        <v>56</v>
      </c>
      <c r="B27" s="115"/>
      <c r="C27" s="237"/>
      <c r="D27" s="105" t="s">
        <v>56</v>
      </c>
      <c r="E27" s="115"/>
      <c r="F27" s="114"/>
      <c r="G27" s="205"/>
      <c r="H27" s="109"/>
    </row>
    <row r="28" spans="1:8" ht="47.1" customHeight="1">
      <c r="A28" s="105" t="s">
        <v>69</v>
      </c>
      <c r="B28" s="115"/>
      <c r="C28" s="237"/>
      <c r="D28" s="105" t="s">
        <v>69</v>
      </c>
      <c r="E28" s="115"/>
      <c r="F28" s="114"/>
      <c r="G28" s="205"/>
      <c r="H28" s="109"/>
    </row>
    <row r="29" spans="1:8" ht="19.5" customHeight="1" thickBot="1">
      <c r="A29" s="102" t="s">
        <v>48</v>
      </c>
      <c r="B29" s="214"/>
      <c r="C29" s="239"/>
      <c r="D29" s="102" t="s">
        <v>48</v>
      </c>
      <c r="E29" s="214"/>
      <c r="F29" s="240"/>
      <c r="G29" s="205"/>
      <c r="H29" s="109"/>
    </row>
    <row r="30" spans="1:8" ht="69" customHeight="1" thickBot="1">
      <c r="A30" s="1689" t="s">
        <v>334</v>
      </c>
      <c r="B30" s="1690"/>
      <c r="C30" s="1690"/>
      <c r="D30" s="1689" t="s">
        <v>333</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00">
        <v>1</v>
      </c>
      <c r="C35" s="1039">
        <v>200</v>
      </c>
      <c r="D35" s="105" t="s">
        <v>33</v>
      </c>
      <c r="E35" s="113"/>
      <c r="F35" s="112"/>
      <c r="G35" s="1165" t="s">
        <v>591</v>
      </c>
      <c r="H35" s="109"/>
    </row>
    <row r="36" spans="1:8" ht="16.350000000000001" customHeight="1">
      <c r="A36" s="105" t="s">
        <v>71</v>
      </c>
      <c r="B36" s="700">
        <v>2</v>
      </c>
      <c r="C36" s="1039">
        <v>8000</v>
      </c>
      <c r="D36" s="105" t="s">
        <v>71</v>
      </c>
      <c r="E36" s="113"/>
      <c r="F36" s="112"/>
      <c r="G36" s="109"/>
      <c r="H36" s="109"/>
    </row>
    <row r="37" spans="1:8" ht="16.350000000000001" customHeight="1">
      <c r="A37" s="105" t="s">
        <v>72</v>
      </c>
      <c r="B37" s="700">
        <v>1</v>
      </c>
      <c r="C37" s="1039">
        <v>3000</v>
      </c>
      <c r="D37" s="105" t="s">
        <v>72</v>
      </c>
      <c r="E37" s="113"/>
      <c r="F37" s="112"/>
      <c r="G37" s="109"/>
      <c r="H37" s="109"/>
    </row>
    <row r="38" spans="1:8" ht="38.25">
      <c r="A38" s="1694" t="s">
        <v>48</v>
      </c>
      <c r="B38" s="1704"/>
      <c r="C38" s="1706"/>
      <c r="D38" s="105" t="s">
        <v>34</v>
      </c>
      <c r="E38" s="113"/>
      <c r="F38" s="112"/>
      <c r="G38" s="109"/>
      <c r="H38" s="109"/>
    </row>
    <row r="39" spans="1:8" ht="16.350000000000001" customHeight="1" thickBot="1">
      <c r="A39" s="1703"/>
      <c r="B39" s="1705"/>
      <c r="C39" s="1707"/>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3</v>
      </c>
      <c r="C41" s="1039">
        <v>8200</v>
      </c>
      <c r="D41" s="201" t="s">
        <v>50</v>
      </c>
      <c r="E41" s="113"/>
      <c r="F41" s="198"/>
      <c r="G41" s="109"/>
      <c r="H41" s="109"/>
    </row>
    <row r="42" spans="1:8" ht="16.350000000000001" customHeight="1">
      <c r="A42" s="201" t="s">
        <v>51</v>
      </c>
      <c r="B42" s="700">
        <v>1</v>
      </c>
      <c r="C42" s="1039">
        <v>3000</v>
      </c>
      <c r="D42" s="201" t="s">
        <v>51</v>
      </c>
      <c r="E42" s="113"/>
      <c r="F42" s="198"/>
      <c r="G42" s="109"/>
      <c r="H42" s="109"/>
    </row>
    <row r="43" spans="1:8" ht="16.350000000000001" customHeight="1" thickBot="1">
      <c r="A43" s="200" t="s">
        <v>52</v>
      </c>
      <c r="B43" s="705"/>
      <c r="C43" s="926"/>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700"/>
      <c r="C45" s="806"/>
      <c r="D45" s="105" t="s">
        <v>53</v>
      </c>
      <c r="E45" s="113"/>
      <c r="F45" s="198"/>
      <c r="G45" s="109"/>
      <c r="H45" s="109"/>
    </row>
    <row r="46" spans="1:8" ht="30" customHeight="1">
      <c r="A46" s="105" t="s">
        <v>54</v>
      </c>
      <c r="B46" s="700">
        <v>4</v>
      </c>
      <c r="C46" s="1039">
        <v>11200</v>
      </c>
      <c r="D46" s="105" t="s">
        <v>54</v>
      </c>
      <c r="E46" s="113"/>
      <c r="F46" s="198"/>
      <c r="G46" s="109"/>
      <c r="H46" s="109"/>
    </row>
    <row r="47" spans="1:8" ht="30" customHeight="1">
      <c r="A47" s="105" t="s">
        <v>55</v>
      </c>
      <c r="B47" s="700"/>
      <c r="C47" s="806"/>
      <c r="D47" s="105" t="s">
        <v>55</v>
      </c>
      <c r="E47" s="113"/>
      <c r="F47" s="198"/>
      <c r="G47" s="109"/>
      <c r="H47" s="109"/>
    </row>
    <row r="48" spans="1:8" ht="30" customHeight="1">
      <c r="A48" s="105" t="s">
        <v>68</v>
      </c>
      <c r="B48" s="700"/>
      <c r="C48" s="806"/>
      <c r="D48" s="105" t="s">
        <v>68</v>
      </c>
      <c r="E48" s="113"/>
      <c r="F48" s="198"/>
      <c r="G48" s="109"/>
      <c r="H48" s="109"/>
    </row>
    <row r="49" spans="1:8" ht="38.25">
      <c r="A49" s="105" t="s">
        <v>56</v>
      </c>
      <c r="B49" s="700"/>
      <c r="C49" s="806"/>
      <c r="D49" s="105" t="s">
        <v>56</v>
      </c>
      <c r="E49" s="113"/>
      <c r="F49" s="198"/>
      <c r="G49" s="109"/>
      <c r="H49" s="109"/>
    </row>
    <row r="50" spans="1:8" ht="38.25">
      <c r="A50" s="105" t="s">
        <v>69</v>
      </c>
      <c r="B50" s="700"/>
      <c r="C50" s="806"/>
      <c r="D50" s="105" t="s">
        <v>69</v>
      </c>
      <c r="E50" s="113"/>
      <c r="F50" s="198"/>
      <c r="G50" s="109"/>
      <c r="H50" s="109"/>
    </row>
    <row r="51" spans="1:8" ht="30" customHeight="1" thickBot="1">
      <c r="A51" s="108" t="s">
        <v>66</v>
      </c>
      <c r="B51" s="900"/>
      <c r="C51" s="910"/>
      <c r="D51" s="108" t="s">
        <v>66</v>
      </c>
      <c r="E51" s="117"/>
      <c r="F51" s="116"/>
      <c r="G51" s="109"/>
      <c r="H51" s="109"/>
    </row>
    <row r="52" spans="1:8" ht="59.45" customHeight="1" thickBot="1">
      <c r="A52" s="1689" t="s">
        <v>332</v>
      </c>
      <c r="B52" s="1690"/>
      <c r="C52" s="1696"/>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16.5" customHeight="1" thickBot="1">
      <c r="A55" s="1736" t="s">
        <v>89</v>
      </c>
      <c r="B55" s="1737"/>
      <c r="C55" s="1737"/>
      <c r="D55" s="1738"/>
      <c r="E55" s="1736" t="s">
        <v>146</v>
      </c>
      <c r="F55" s="1737"/>
      <c r="G55" s="1737"/>
      <c r="H55" s="1738"/>
    </row>
    <row r="56" spans="1:8" ht="42" customHeight="1" thickBot="1">
      <c r="A56" s="196"/>
      <c r="B56" s="195" t="s">
        <v>9</v>
      </c>
      <c r="C56" s="195" t="s">
        <v>10</v>
      </c>
      <c r="D56" s="236" t="s">
        <v>114</v>
      </c>
      <c r="E56" s="196"/>
      <c r="F56" s="195" t="s">
        <v>9</v>
      </c>
      <c r="G56" s="236" t="s">
        <v>10</v>
      </c>
      <c r="H56" s="236" t="s">
        <v>114</v>
      </c>
    </row>
    <row r="57" spans="1:8" ht="16.5" customHeight="1">
      <c r="A57" s="192" t="s">
        <v>11</v>
      </c>
      <c r="B57" s="191"/>
      <c r="C57" s="191"/>
      <c r="D57" s="193"/>
      <c r="E57" s="192" t="s">
        <v>11</v>
      </c>
      <c r="F57" s="191"/>
      <c r="G57" s="190"/>
      <c r="H57" s="189"/>
    </row>
    <row r="58" spans="1:8" ht="16.5" customHeight="1">
      <c r="A58" s="105" t="s">
        <v>12</v>
      </c>
      <c r="B58" s="113"/>
      <c r="C58" s="113"/>
      <c r="D58" s="112"/>
      <c r="E58" s="105" t="s">
        <v>12</v>
      </c>
      <c r="F58" s="113"/>
      <c r="G58" s="138"/>
      <c r="H58" s="174"/>
    </row>
    <row r="59" spans="1:8" ht="16.5" customHeight="1">
      <c r="A59" s="105" t="s">
        <v>13</v>
      </c>
      <c r="B59" s="113"/>
      <c r="C59" s="113"/>
      <c r="D59" s="112"/>
      <c r="E59" s="105" t="s">
        <v>13</v>
      </c>
      <c r="F59" s="113"/>
      <c r="G59" s="138"/>
      <c r="H59" s="174"/>
    </row>
    <row r="60" spans="1:8" ht="16.5" customHeight="1">
      <c r="A60" s="105" t="s">
        <v>14</v>
      </c>
      <c r="B60" s="113"/>
      <c r="C60" s="113"/>
      <c r="D60" s="112"/>
      <c r="E60" s="105" t="s">
        <v>14</v>
      </c>
      <c r="F60" s="113"/>
      <c r="G60" s="138"/>
      <c r="H60" s="174"/>
    </row>
    <row r="61" spans="1:8" ht="28.5" customHeight="1">
      <c r="A61" s="105" t="s">
        <v>15</v>
      </c>
      <c r="B61" s="113"/>
      <c r="C61" s="113"/>
      <c r="D61" s="112"/>
      <c r="E61" s="105" t="s">
        <v>15</v>
      </c>
      <c r="F61" s="113"/>
      <c r="G61" s="138"/>
      <c r="H61" s="174"/>
    </row>
    <row r="62" spans="1:8" ht="16.5" customHeight="1">
      <c r="A62" s="105" t="s">
        <v>16</v>
      </c>
      <c r="B62" s="113"/>
      <c r="C62" s="113"/>
      <c r="D62" s="112"/>
      <c r="E62" s="105" t="s">
        <v>16</v>
      </c>
      <c r="F62" s="113"/>
      <c r="G62" s="138"/>
      <c r="H62" s="174"/>
    </row>
    <row r="63" spans="1:8" ht="16.5" customHeight="1">
      <c r="A63" s="105" t="s">
        <v>57</v>
      </c>
      <c r="B63" s="113"/>
      <c r="C63" s="113"/>
      <c r="D63" s="112"/>
      <c r="E63" s="105" t="s">
        <v>57</v>
      </c>
      <c r="F63" s="113"/>
      <c r="G63" s="188"/>
      <c r="H63" s="174"/>
    </row>
    <row r="64" spans="1:8" ht="16.5" customHeight="1">
      <c r="A64" s="105" t="s">
        <v>58</v>
      </c>
      <c r="B64" s="113"/>
      <c r="C64" s="113"/>
      <c r="D64" s="112"/>
      <c r="E64" s="105" t="s">
        <v>58</v>
      </c>
      <c r="F64" s="113"/>
      <c r="G64" s="188"/>
      <c r="H64" s="174"/>
    </row>
    <row r="65" spans="1:8" ht="16.5" customHeight="1">
      <c r="A65" s="105" t="s">
        <v>59</v>
      </c>
      <c r="B65" s="113"/>
      <c r="C65" s="113"/>
      <c r="D65" s="112"/>
      <c r="E65" s="105" t="s">
        <v>59</v>
      </c>
      <c r="F65" s="113"/>
      <c r="G65" s="188"/>
      <c r="H65" s="174"/>
    </row>
    <row r="66" spans="1:8" ht="16.5" customHeight="1">
      <c r="A66" s="105" t="s">
        <v>60</v>
      </c>
      <c r="B66" s="113"/>
      <c r="C66" s="113"/>
      <c r="D66" s="112"/>
      <c r="E66" s="105" t="s">
        <v>60</v>
      </c>
      <c r="F66" s="113"/>
      <c r="G66" s="188"/>
      <c r="H66" s="174"/>
    </row>
    <row r="67" spans="1:8" ht="16.5" customHeight="1">
      <c r="A67" s="1694" t="s">
        <v>48</v>
      </c>
      <c r="B67" s="1731"/>
      <c r="C67" s="1731"/>
      <c r="D67" s="1733"/>
      <c r="E67" s="105" t="s">
        <v>147</v>
      </c>
      <c r="F67" s="113"/>
      <c r="G67" s="188"/>
      <c r="H67" s="174"/>
    </row>
    <row r="68" spans="1:8" ht="16.5" customHeight="1" thickBot="1">
      <c r="A68" s="1703"/>
      <c r="B68" s="1761"/>
      <c r="C68" s="1761"/>
      <c r="D68" s="1751"/>
      <c r="E68" s="105" t="s">
        <v>48</v>
      </c>
      <c r="F68" s="113"/>
      <c r="G68" s="188"/>
      <c r="H68" s="174"/>
    </row>
    <row r="69" spans="1:8" ht="16.5" customHeight="1">
      <c r="A69" s="187" t="s">
        <v>113</v>
      </c>
      <c r="B69" s="1708"/>
      <c r="C69" s="1709"/>
      <c r="D69" s="1710"/>
      <c r="E69" s="187" t="s">
        <v>113</v>
      </c>
      <c r="F69" s="1715"/>
      <c r="G69" s="1716"/>
      <c r="H69" s="1717"/>
    </row>
    <row r="70" spans="1:8" ht="25.5">
      <c r="A70" s="105" t="s">
        <v>53</v>
      </c>
      <c r="B70" s="113"/>
      <c r="C70" s="113"/>
      <c r="D70" s="112"/>
      <c r="E70" s="105" t="s">
        <v>53</v>
      </c>
      <c r="F70" s="113"/>
      <c r="G70" s="138"/>
      <c r="H70" s="173"/>
    </row>
    <row r="71" spans="1:8" ht="25.5">
      <c r="A71" s="105" t="s">
        <v>54</v>
      </c>
      <c r="B71" s="113"/>
      <c r="C71" s="113"/>
      <c r="D71" s="112"/>
      <c r="E71" s="105" t="s">
        <v>54</v>
      </c>
      <c r="F71" s="113"/>
      <c r="G71" s="138"/>
      <c r="H71" s="173"/>
    </row>
    <row r="72" spans="1:8" ht="25.5">
      <c r="A72" s="105" t="s">
        <v>55</v>
      </c>
      <c r="B72" s="113"/>
      <c r="C72" s="113"/>
      <c r="D72" s="112"/>
      <c r="E72" s="105" t="s">
        <v>55</v>
      </c>
      <c r="F72" s="113"/>
      <c r="G72" s="138"/>
      <c r="H72" s="173"/>
    </row>
    <row r="73" spans="1:8" ht="25.5">
      <c r="A73" s="105" t="s">
        <v>68</v>
      </c>
      <c r="B73" s="113"/>
      <c r="C73" s="113"/>
      <c r="D73" s="112"/>
      <c r="E73" s="105" t="s">
        <v>68</v>
      </c>
      <c r="F73" s="113"/>
      <c r="G73" s="138"/>
      <c r="H73" s="173"/>
    </row>
    <row r="74" spans="1:8" ht="38.25">
      <c r="A74" s="105" t="s">
        <v>56</v>
      </c>
      <c r="B74" s="113"/>
      <c r="C74" s="113"/>
      <c r="D74" s="112"/>
      <c r="E74" s="105" t="s">
        <v>56</v>
      </c>
      <c r="F74" s="113"/>
      <c r="G74" s="138"/>
      <c r="H74" s="173"/>
    </row>
    <row r="75" spans="1:8" ht="42" customHeight="1">
      <c r="A75" s="105" t="s">
        <v>69</v>
      </c>
      <c r="B75" s="113"/>
      <c r="C75" s="113"/>
      <c r="D75" s="112"/>
      <c r="E75" s="105" t="s">
        <v>69</v>
      </c>
      <c r="F75" s="113"/>
      <c r="G75" s="138"/>
      <c r="H75" s="173"/>
    </row>
    <row r="76" spans="1:8" ht="16.5" customHeight="1" thickBot="1">
      <c r="A76" s="102" t="s">
        <v>48</v>
      </c>
      <c r="B76" s="126"/>
      <c r="C76" s="126"/>
      <c r="D76" s="134"/>
      <c r="E76" s="108" t="s">
        <v>48</v>
      </c>
      <c r="F76" s="117"/>
      <c r="G76" s="137"/>
      <c r="H76" s="186"/>
    </row>
    <row r="77" spans="1:8" ht="69" customHeight="1" thickBot="1">
      <c r="A77" s="1678" t="s">
        <v>17</v>
      </c>
      <c r="B77" s="1679"/>
      <c r="C77" s="1679"/>
      <c r="D77" s="1680"/>
      <c r="E77" s="1689" t="s">
        <v>17</v>
      </c>
      <c r="F77" s="1690"/>
      <c r="G77" s="1690"/>
      <c r="H77" s="1696"/>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182"/>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0"/>
      <c r="C85" s="105" t="s">
        <v>53</v>
      </c>
      <c r="D85" s="180"/>
      <c r="E85" s="227"/>
      <c r="F85" s="227"/>
      <c r="G85" s="227"/>
      <c r="H85" s="227"/>
    </row>
    <row r="86" spans="1:12" ht="30" customHeight="1">
      <c r="A86" s="105" t="s">
        <v>54</v>
      </c>
      <c r="B86" s="180"/>
      <c r="C86" s="105" t="s">
        <v>54</v>
      </c>
      <c r="D86" s="180"/>
      <c r="E86" s="227"/>
      <c r="F86" s="227"/>
      <c r="G86" s="227"/>
      <c r="H86" s="227"/>
    </row>
    <row r="87" spans="1:12" ht="30" customHeight="1">
      <c r="A87" s="105" t="s">
        <v>55</v>
      </c>
      <c r="B87" s="180"/>
      <c r="C87" s="105" t="s">
        <v>55</v>
      </c>
      <c r="D87" s="180"/>
      <c r="E87" s="227"/>
      <c r="F87" s="227"/>
      <c r="G87" s="227"/>
      <c r="H87" s="227"/>
    </row>
    <row r="88" spans="1:12" ht="30" customHeight="1">
      <c r="A88" s="105" t="s">
        <v>68</v>
      </c>
      <c r="B88" s="180"/>
      <c r="C88" s="105" t="s">
        <v>68</v>
      </c>
      <c r="D88" s="180"/>
      <c r="E88" s="227"/>
      <c r="F88" s="227"/>
      <c r="G88" s="227"/>
      <c r="H88" s="227"/>
    </row>
    <row r="89" spans="1:12" ht="45" customHeight="1">
      <c r="A89" s="105" t="s">
        <v>56</v>
      </c>
      <c r="B89" s="180"/>
      <c r="C89" s="105" t="s">
        <v>56</v>
      </c>
      <c r="D89" s="180"/>
      <c r="E89" s="227"/>
      <c r="F89" s="227"/>
      <c r="G89" s="227"/>
      <c r="H89" s="227"/>
    </row>
    <row r="90" spans="1:12" ht="45" customHeight="1">
      <c r="A90" s="105" t="s">
        <v>69</v>
      </c>
      <c r="B90" s="180"/>
      <c r="C90" s="105" t="s">
        <v>69</v>
      </c>
      <c r="D90" s="180"/>
      <c r="E90" s="227"/>
      <c r="F90" s="227"/>
      <c r="G90" s="227"/>
      <c r="H90" s="227"/>
    </row>
    <row r="91" spans="1:12" ht="20.100000000000001" customHeight="1" thickBot="1">
      <c r="A91" s="102" t="s">
        <v>48</v>
      </c>
      <c r="B91" s="179"/>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750" t="s">
        <v>96</v>
      </c>
      <c r="B95" s="1709"/>
      <c r="C95" s="1709"/>
      <c r="D95" s="1709"/>
      <c r="E95" s="1709"/>
      <c r="F95" s="1710"/>
      <c r="G95" s="1750" t="s">
        <v>118</v>
      </c>
      <c r="H95" s="1709"/>
      <c r="I95" s="1709"/>
      <c r="J95" s="1709"/>
      <c r="K95" s="1709"/>
      <c r="L95" s="1710"/>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3"/>
      <c r="C98" s="174"/>
      <c r="D98" s="174"/>
      <c r="E98" s="174"/>
      <c r="F98" s="173"/>
      <c r="G98" s="105" t="s">
        <v>22</v>
      </c>
      <c r="H98" s="113"/>
      <c r="I98" s="174"/>
      <c r="J98" s="174"/>
      <c r="K98" s="174"/>
      <c r="L98" s="173"/>
    </row>
    <row r="99" spans="1:12" ht="29.25" customHeight="1">
      <c r="A99" s="105" t="s">
        <v>61</v>
      </c>
      <c r="B99" s="113"/>
      <c r="C99" s="174"/>
      <c r="D99" s="174"/>
      <c r="E99" s="174"/>
      <c r="F99" s="173"/>
      <c r="G99" s="105" t="s">
        <v>61</v>
      </c>
      <c r="H99" s="113"/>
      <c r="I99" s="174"/>
      <c r="J99" s="174"/>
      <c r="K99" s="174"/>
      <c r="L99" s="173"/>
    </row>
    <row r="100" spans="1:12" ht="29.25" customHeight="1">
      <c r="A100" s="105" t="s">
        <v>23</v>
      </c>
      <c r="B100" s="113"/>
      <c r="C100" s="174"/>
      <c r="D100" s="174"/>
      <c r="E100" s="174"/>
      <c r="F100" s="173"/>
      <c r="G100" s="105" t="s">
        <v>23</v>
      </c>
      <c r="H100" s="113"/>
      <c r="I100" s="174"/>
      <c r="J100" s="174"/>
      <c r="K100" s="174"/>
      <c r="L100" s="173"/>
    </row>
    <row r="101" spans="1:12" ht="33.75" customHeight="1" thickBot="1">
      <c r="A101" s="176" t="s">
        <v>65</v>
      </c>
      <c r="B101" s="126"/>
      <c r="C101" s="172"/>
      <c r="D101" s="172"/>
      <c r="E101" s="172"/>
      <c r="F101" s="125"/>
      <c r="G101" s="176" t="s">
        <v>65</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174"/>
      <c r="E103" s="174"/>
      <c r="F103" s="173"/>
      <c r="G103" s="105" t="s">
        <v>53</v>
      </c>
      <c r="H103" s="113"/>
      <c r="I103" s="174"/>
      <c r="J103" s="174"/>
      <c r="K103" s="174"/>
      <c r="L103" s="173"/>
    </row>
    <row r="104" spans="1:12" ht="29.25" customHeight="1">
      <c r="A104" s="105" t="s">
        <v>54</v>
      </c>
      <c r="B104" s="113"/>
      <c r="C104" s="174"/>
      <c r="D104" s="174"/>
      <c r="E104" s="174"/>
      <c r="F104" s="173"/>
      <c r="G104" s="105" t="s">
        <v>54</v>
      </c>
      <c r="H104" s="113"/>
      <c r="I104" s="174"/>
      <c r="J104" s="174"/>
      <c r="K104" s="174"/>
      <c r="L104" s="173"/>
    </row>
    <row r="105" spans="1:12" ht="29.25" customHeight="1">
      <c r="A105" s="105" t="s">
        <v>55</v>
      </c>
      <c r="B105" s="113"/>
      <c r="C105" s="174"/>
      <c r="D105" s="174"/>
      <c r="E105" s="174"/>
      <c r="F105" s="173"/>
      <c r="G105" s="105" t="s">
        <v>55</v>
      </c>
      <c r="H105" s="113"/>
      <c r="I105" s="174"/>
      <c r="J105" s="174"/>
      <c r="K105" s="174"/>
      <c r="L105" s="173"/>
    </row>
    <row r="106" spans="1:12" ht="29.25" customHeight="1">
      <c r="A106" s="105" t="s">
        <v>68</v>
      </c>
      <c r="B106" s="113"/>
      <c r="C106" s="174"/>
      <c r="D106" s="174"/>
      <c r="E106" s="174"/>
      <c r="F106" s="173"/>
      <c r="G106" s="105" t="s">
        <v>68</v>
      </c>
      <c r="H106" s="113"/>
      <c r="I106" s="174"/>
      <c r="J106" s="174"/>
      <c r="K106" s="174"/>
      <c r="L106" s="173"/>
    </row>
    <row r="107" spans="1:12" ht="45" customHeight="1">
      <c r="A107" s="105" t="s">
        <v>56</v>
      </c>
      <c r="B107" s="113"/>
      <c r="C107" s="174"/>
      <c r="D107" s="174"/>
      <c r="E107" s="174"/>
      <c r="F107" s="173"/>
      <c r="G107" s="105" t="s">
        <v>56</v>
      </c>
      <c r="H107" s="113"/>
      <c r="I107" s="174"/>
      <c r="J107" s="174"/>
      <c r="K107" s="174"/>
      <c r="L107" s="173"/>
    </row>
    <row r="108" spans="1:12" ht="42.6" customHeight="1">
      <c r="A108" s="105" t="s">
        <v>69</v>
      </c>
      <c r="B108" s="113"/>
      <c r="C108" s="174"/>
      <c r="D108" s="174"/>
      <c r="E108" s="174"/>
      <c r="F108" s="173"/>
      <c r="G108" s="105" t="s">
        <v>69</v>
      </c>
      <c r="H108" s="113"/>
      <c r="I108" s="174"/>
      <c r="J108" s="174"/>
      <c r="K108" s="174"/>
      <c r="L108" s="173"/>
    </row>
    <row r="109" spans="1:12" ht="27" customHeight="1" thickBot="1">
      <c r="A109" s="102" t="s">
        <v>48</v>
      </c>
      <c r="B109" s="126"/>
      <c r="C109" s="172"/>
      <c r="D109" s="172"/>
      <c r="E109" s="172"/>
      <c r="F109" s="125"/>
      <c r="G109" s="102" t="s">
        <v>48</v>
      </c>
      <c r="H109" s="126"/>
      <c r="I109" s="172"/>
      <c r="J109" s="172"/>
      <c r="K109" s="172"/>
      <c r="L109" s="125"/>
    </row>
    <row r="110" spans="1:12" ht="69" customHeight="1" thickBot="1">
      <c r="A110" s="1721" t="s">
        <v>70</v>
      </c>
      <c r="B110" s="1722"/>
      <c r="C110" s="1722"/>
      <c r="D110" s="1722"/>
      <c r="E110" s="1722"/>
      <c r="F110" s="1723"/>
      <c r="G110" s="1721" t="s">
        <v>70</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614" t="s">
        <v>90</v>
      </c>
      <c r="B113" s="1615"/>
      <c r="C113" s="1615"/>
      <c r="D113" s="1616"/>
      <c r="E113" s="1614" t="s">
        <v>119</v>
      </c>
      <c r="F113" s="1615"/>
      <c r="G113" s="1615"/>
      <c r="H113" s="1616"/>
    </row>
    <row r="114" spans="1:8" ht="46.5" customHeight="1">
      <c r="A114" s="105"/>
      <c r="B114" s="131" t="s">
        <v>24</v>
      </c>
      <c r="C114" s="131" t="s">
        <v>25</v>
      </c>
      <c r="D114" s="228" t="s">
        <v>26</v>
      </c>
      <c r="E114" s="105"/>
      <c r="F114" s="131" t="s">
        <v>24</v>
      </c>
      <c r="G114" s="131" t="s">
        <v>25</v>
      </c>
      <c r="H114" s="228" t="s">
        <v>26</v>
      </c>
    </row>
    <row r="115" spans="1:8" ht="51">
      <c r="A115" s="105" t="s">
        <v>27</v>
      </c>
      <c r="B115" s="115">
        <v>2</v>
      </c>
      <c r="C115" s="115">
        <v>90</v>
      </c>
      <c r="D115" s="1166" t="s">
        <v>331</v>
      </c>
      <c r="E115" s="105" t="s">
        <v>27</v>
      </c>
      <c r="F115" s="113"/>
      <c r="G115" s="113"/>
      <c r="H115" s="112"/>
    </row>
    <row r="116" spans="1:8" ht="35.25" customHeight="1">
      <c r="A116" s="105" t="s">
        <v>28</v>
      </c>
      <c r="B116" s="115"/>
      <c r="C116" s="115"/>
      <c r="D116" s="15"/>
      <c r="E116" s="105" t="s">
        <v>28</v>
      </c>
      <c r="F116" s="113"/>
      <c r="G116" s="113"/>
      <c r="H116" s="1"/>
    </row>
    <row r="117" spans="1:8" ht="45" customHeight="1" thickBot="1">
      <c r="A117" s="108" t="s">
        <v>29</v>
      </c>
      <c r="B117" s="219"/>
      <c r="C117" s="219"/>
      <c r="D117" s="217"/>
      <c r="E117" s="108" t="s">
        <v>29</v>
      </c>
      <c r="F117" s="117"/>
      <c r="G117" s="117"/>
      <c r="H117" s="2"/>
    </row>
    <row r="118" spans="1:8" ht="18.75" customHeight="1">
      <c r="A118" s="1699" t="s">
        <v>113</v>
      </c>
      <c r="B118" s="1700"/>
      <c r="C118" s="1700"/>
      <c r="D118" s="1701"/>
      <c r="E118" s="1699" t="s">
        <v>113</v>
      </c>
      <c r="F118" s="1700"/>
      <c r="G118" s="1700"/>
      <c r="H118" s="1701"/>
    </row>
    <row r="119" spans="1:8" ht="33" customHeight="1">
      <c r="A119" s="105" t="s">
        <v>53</v>
      </c>
      <c r="B119" s="696"/>
      <c r="C119" s="696"/>
      <c r="D119" s="4"/>
      <c r="E119" s="105" t="s">
        <v>53</v>
      </c>
      <c r="F119" s="113"/>
      <c r="G119" s="113"/>
      <c r="H119" s="1"/>
    </row>
    <row r="120" spans="1:8" ht="51">
      <c r="A120" s="105" t="s">
        <v>54</v>
      </c>
      <c r="B120" s="700">
        <v>2</v>
      </c>
      <c r="C120" s="700">
        <v>90</v>
      </c>
      <c r="D120" s="1167" t="s">
        <v>331</v>
      </c>
      <c r="E120" s="105" t="s">
        <v>54</v>
      </c>
      <c r="F120" s="113"/>
      <c r="G120" s="113"/>
      <c r="H120" s="1"/>
    </row>
    <row r="121" spans="1:8" ht="33" customHeight="1">
      <c r="A121" s="105" t="s">
        <v>55</v>
      </c>
      <c r="B121" s="700"/>
      <c r="C121" s="700"/>
      <c r="D121" s="33"/>
      <c r="E121" s="105" t="s">
        <v>55</v>
      </c>
      <c r="F121" s="113"/>
      <c r="G121" s="113"/>
      <c r="H121" s="1"/>
    </row>
    <row r="122" spans="1:8" ht="33" customHeight="1">
      <c r="A122" s="105" t="s">
        <v>68</v>
      </c>
      <c r="B122" s="696"/>
      <c r="C122" s="696"/>
      <c r="D122" s="4"/>
      <c r="E122" s="105" t="s">
        <v>68</v>
      </c>
      <c r="F122" s="113"/>
      <c r="G122" s="113"/>
      <c r="H122" s="1"/>
    </row>
    <row r="123" spans="1:8" ht="38.25">
      <c r="A123" s="105" t="s">
        <v>56</v>
      </c>
      <c r="B123" s="696"/>
      <c r="C123" s="696"/>
      <c r="D123" s="4"/>
      <c r="E123" s="105" t="s">
        <v>56</v>
      </c>
      <c r="F123" s="113"/>
      <c r="G123" s="113"/>
      <c r="H123" s="1"/>
    </row>
    <row r="124" spans="1:8" ht="44.1" customHeight="1">
      <c r="A124" s="105" t="s">
        <v>69</v>
      </c>
      <c r="B124" s="696"/>
      <c r="C124" s="696"/>
      <c r="D124" s="4"/>
      <c r="E124" s="105" t="s">
        <v>69</v>
      </c>
      <c r="F124" s="113"/>
      <c r="G124" s="113"/>
      <c r="H124" s="1"/>
    </row>
    <row r="125" spans="1:8" ht="13.5" thickBot="1">
      <c r="A125" s="102" t="s">
        <v>48</v>
      </c>
      <c r="B125" s="126"/>
      <c r="C125" s="126"/>
      <c r="D125" s="5"/>
      <c r="E125" s="102" t="s">
        <v>48</v>
      </c>
      <c r="F125" s="126"/>
      <c r="G125" s="126"/>
      <c r="H125" s="3"/>
    </row>
    <row r="126" spans="1:8" ht="69" customHeight="1" thickBot="1">
      <c r="A126" s="1721" t="s">
        <v>330</v>
      </c>
      <c r="B126" s="1722"/>
      <c r="C126" s="1722"/>
      <c r="D126" s="1723"/>
      <c r="E126" s="1689" t="s">
        <v>165</v>
      </c>
      <c r="F126" s="1690"/>
      <c r="G126" s="1690"/>
      <c r="H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05">
        <v>5535</v>
      </c>
      <c r="C131" s="728">
        <v>1422</v>
      </c>
      <c r="D131" s="1563">
        <v>1.3541666666666667E-3</v>
      </c>
      <c r="E131" s="1168" t="s">
        <v>329</v>
      </c>
      <c r="F131" s="102" t="s">
        <v>124</v>
      </c>
      <c r="G131" s="747">
        <v>33558</v>
      </c>
      <c r="H131" s="214" t="s">
        <v>328</v>
      </c>
      <c r="I131" s="214" t="s">
        <v>328</v>
      </c>
      <c r="J131" s="214" t="s">
        <v>328</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794"/>
      <c r="C150" s="1031"/>
      <c r="D150" s="795"/>
    </row>
    <row r="151" spans="1:8" ht="21" customHeight="1">
      <c r="A151" s="105" t="s">
        <v>41</v>
      </c>
      <c r="B151" s="700"/>
      <c r="C151" s="919"/>
      <c r="D151" s="701"/>
    </row>
    <row r="152" spans="1:8" ht="21" customHeight="1">
      <c r="A152" s="105" t="s">
        <v>42</v>
      </c>
      <c r="B152" s="700"/>
      <c r="C152" s="919"/>
      <c r="D152" s="701"/>
    </row>
    <row r="153" spans="1:8" ht="21" customHeight="1" thickBot="1">
      <c r="A153" s="108" t="s">
        <v>43</v>
      </c>
      <c r="B153" s="900">
        <v>120</v>
      </c>
      <c r="C153" s="921">
        <v>30</v>
      </c>
      <c r="D153" s="901">
        <v>40</v>
      </c>
    </row>
    <row r="154" spans="1:8" ht="27.6" customHeight="1">
      <c r="A154" s="1683" t="s">
        <v>133</v>
      </c>
      <c r="B154" s="1684"/>
      <c r="C154" s="1684"/>
      <c r="D154" s="1685"/>
    </row>
    <row r="155" spans="1:8" ht="32.1" customHeight="1">
      <c r="A155" s="105" t="s">
        <v>53</v>
      </c>
      <c r="B155" s="700">
        <v>38</v>
      </c>
      <c r="C155" s="700">
        <v>0</v>
      </c>
      <c r="D155" s="701">
        <v>19</v>
      </c>
    </row>
    <row r="156" spans="1:8" ht="32.1" customHeight="1">
      <c r="A156" s="105" t="s">
        <v>54</v>
      </c>
      <c r="B156" s="700">
        <v>5</v>
      </c>
      <c r="C156" s="700">
        <v>0</v>
      </c>
      <c r="D156" s="701">
        <v>0</v>
      </c>
    </row>
    <row r="157" spans="1:8" ht="32.1" customHeight="1">
      <c r="A157" s="105" t="s">
        <v>55</v>
      </c>
      <c r="B157" s="700"/>
      <c r="C157" s="700"/>
      <c r="D157" s="701"/>
    </row>
    <row r="158" spans="1:8" ht="32.1" customHeight="1">
      <c r="A158" s="105" t="s">
        <v>68</v>
      </c>
      <c r="B158" s="700">
        <v>4</v>
      </c>
      <c r="C158" s="700">
        <v>0</v>
      </c>
      <c r="D158" s="701">
        <v>0</v>
      </c>
    </row>
    <row r="159" spans="1:8" ht="48" customHeight="1">
      <c r="A159" s="105" t="s">
        <v>56</v>
      </c>
      <c r="B159" s="700"/>
      <c r="C159" s="700"/>
      <c r="D159" s="701"/>
    </row>
    <row r="160" spans="1:8" ht="48" customHeight="1">
      <c r="A160" s="105" t="s">
        <v>69</v>
      </c>
      <c r="B160" s="700"/>
      <c r="C160" s="700"/>
      <c r="D160" s="701"/>
    </row>
    <row r="161" spans="1:8" ht="29.25" customHeight="1" thickBot="1">
      <c r="A161" s="102" t="s">
        <v>66</v>
      </c>
      <c r="B161" s="705">
        <v>73</v>
      </c>
      <c r="C161" s="705">
        <v>30</v>
      </c>
      <c r="D161" s="706">
        <v>21</v>
      </c>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750" t="s">
        <v>93</v>
      </c>
      <c r="B165" s="1709"/>
      <c r="C165" s="1709"/>
      <c r="D165" s="1750" t="s">
        <v>135</v>
      </c>
      <c r="E165" s="1709"/>
      <c r="F165" s="1710"/>
      <c r="G165" s="109"/>
    </row>
    <row r="166" spans="1:8" ht="71.25" customHeight="1">
      <c r="A166" s="132"/>
      <c r="B166" s="131" t="s">
        <v>148</v>
      </c>
      <c r="C166" s="224" t="s">
        <v>149</v>
      </c>
      <c r="D166" s="132"/>
      <c r="E166" s="131" t="s">
        <v>148</v>
      </c>
      <c r="F166" s="228" t="s">
        <v>149</v>
      </c>
    </row>
    <row r="167" spans="1:8" ht="58.35" customHeight="1">
      <c r="A167" s="105" t="s">
        <v>73</v>
      </c>
      <c r="B167" s="113"/>
      <c r="C167" s="129"/>
      <c r="D167" s="105" t="s">
        <v>74</v>
      </c>
      <c r="E167" s="113"/>
      <c r="F167" s="128"/>
    </row>
    <row r="168" spans="1:8" ht="75" customHeight="1" thickBot="1">
      <c r="A168" s="108" t="s">
        <v>75</v>
      </c>
      <c r="B168" s="117"/>
      <c r="C168" s="127"/>
      <c r="D168" s="102" t="s">
        <v>76</v>
      </c>
      <c r="E168" s="126"/>
      <c r="F168" s="125"/>
    </row>
    <row r="169" spans="1:8" ht="69" customHeight="1" thickBot="1">
      <c r="A169" s="1689" t="s">
        <v>163</v>
      </c>
      <c r="B169" s="1690"/>
      <c r="C169" s="1696"/>
      <c r="D169" s="1689" t="s">
        <v>163</v>
      </c>
      <c r="E169" s="1690"/>
      <c r="F169" s="1696"/>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4">
    <mergeCell ref="A81:B81"/>
    <mergeCell ref="A84:B84"/>
    <mergeCell ref="A92:D92"/>
    <mergeCell ref="A135:I135"/>
    <mergeCell ref="G102:L102"/>
    <mergeCell ref="A110:F110"/>
    <mergeCell ref="C84:D84"/>
    <mergeCell ref="A102:F102"/>
    <mergeCell ref="F96:F97"/>
    <mergeCell ref="G95:L95"/>
    <mergeCell ref="H96:K96"/>
    <mergeCell ref="L96:L97"/>
    <mergeCell ref="A138:I138"/>
    <mergeCell ref="J135:R135"/>
    <mergeCell ref="A141:I141"/>
    <mergeCell ref="J141:R141"/>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78:H78"/>
    <mergeCell ref="A147:D147"/>
    <mergeCell ref="C148:D148"/>
    <mergeCell ref="E118:H118"/>
    <mergeCell ref="A132:E132"/>
    <mergeCell ref="A95:F95"/>
    <mergeCell ref="C81:D81"/>
    <mergeCell ref="G110:L110"/>
    <mergeCell ref="A126:D126"/>
    <mergeCell ref="A113:D113"/>
    <mergeCell ref="B96:E96"/>
    <mergeCell ref="A118:D118"/>
    <mergeCell ref="A129:E129"/>
    <mergeCell ref="E113:H113"/>
    <mergeCell ref="E126:H126"/>
    <mergeCell ref="F129:J129"/>
    <mergeCell ref="C67:C68"/>
    <mergeCell ref="D67:D68"/>
    <mergeCell ref="B69:D69"/>
    <mergeCell ref="F69:H69"/>
    <mergeCell ref="A44:C44"/>
    <mergeCell ref="D52:F52"/>
    <mergeCell ref="E55:H55"/>
    <mergeCell ref="A1:B1"/>
    <mergeCell ref="A144:G144"/>
    <mergeCell ref="D8:F8"/>
    <mergeCell ref="A55:D55"/>
    <mergeCell ref="A77:D77"/>
    <mergeCell ref="A22:C22"/>
    <mergeCell ref="D18:F18"/>
    <mergeCell ref="D22:F22"/>
    <mergeCell ref="A8:C8"/>
    <mergeCell ref="A18:C18"/>
    <mergeCell ref="A30:C30"/>
    <mergeCell ref="D33:F33"/>
    <mergeCell ref="D30:F30"/>
    <mergeCell ref="E77:H77"/>
    <mergeCell ref="A67:A68"/>
    <mergeCell ref="B67:B68"/>
    <mergeCell ref="A33:C33"/>
    <mergeCell ref="A52:C52"/>
    <mergeCell ref="D40:F40"/>
    <mergeCell ref="D44:F44"/>
    <mergeCell ref="F11:F12"/>
    <mergeCell ref="A15:A17"/>
    <mergeCell ref="D11:D12"/>
    <mergeCell ref="E11:E12"/>
    <mergeCell ref="A31:F31"/>
    <mergeCell ref="A38:A39"/>
    <mergeCell ref="B38:B39"/>
    <mergeCell ref="C38:C39"/>
    <mergeCell ref="A40:C40"/>
  </mergeCells>
  <pageMargins left="0.11811023622047245" right="0.11811023622047245" top="0.15748031496062992" bottom="0.15748031496062992"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190"/>
  <sheetViews>
    <sheetView topLeftCell="A123" zoomScale="70" zoomScaleNormal="70" zoomScalePageLayoutView="70" workbookViewId="0">
      <selection activeCell="D131" sqref="D131"/>
    </sheetView>
  </sheetViews>
  <sheetFormatPr defaultColWidth="8.85546875" defaultRowHeight="12.75"/>
  <cols>
    <col min="1" max="1" width="26.140625" customWidth="1"/>
    <col min="2" max="2" width="21.42578125" customWidth="1"/>
    <col min="3" max="3" width="21.85546875" customWidth="1"/>
    <col min="4" max="4" width="26.140625" customWidth="1"/>
    <col min="5" max="5" width="22" customWidth="1"/>
    <col min="6" max="6" width="21.140625" customWidth="1"/>
    <col min="7" max="7" width="23.85546875" customWidth="1"/>
    <col min="8" max="8" width="19.28515625" customWidth="1"/>
    <col min="9" max="9" width="22.42578125" customWidth="1"/>
    <col min="10" max="10" width="18.7109375" customWidth="1"/>
    <col min="11" max="11" width="17" customWidth="1"/>
    <col min="12" max="12" width="21.42578125"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340</v>
      </c>
      <c r="B1" s="175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v>2</v>
      </c>
      <c r="C10" s="701">
        <v>238</v>
      </c>
      <c r="D10" s="208" t="s">
        <v>3</v>
      </c>
      <c r="E10" s="700">
        <v>1</v>
      </c>
      <c r="F10" s="701">
        <v>150</v>
      </c>
      <c r="G10" s="205"/>
      <c r="H10" s="109"/>
    </row>
    <row r="11" spans="1:8" ht="16.5" customHeight="1">
      <c r="A11" s="105" t="s">
        <v>4</v>
      </c>
      <c r="B11" s="700"/>
      <c r="C11" s="701"/>
      <c r="D11" s="1694" t="s">
        <v>4</v>
      </c>
      <c r="E11" s="1704">
        <v>1</v>
      </c>
      <c r="F11" s="1706">
        <v>155</v>
      </c>
      <c r="G11" s="205"/>
      <c r="H11" s="109"/>
    </row>
    <row r="12" spans="1:8" ht="18">
      <c r="A12" s="105" t="s">
        <v>67</v>
      </c>
      <c r="B12" s="700"/>
      <c r="C12" s="701"/>
      <c r="D12" s="1695"/>
      <c r="E12" s="1746"/>
      <c r="F12" s="1749"/>
      <c r="G12" s="205"/>
      <c r="H12" s="109"/>
    </row>
    <row r="13" spans="1:8" ht="16.5" customHeight="1">
      <c r="A13" s="105" t="s">
        <v>7</v>
      </c>
      <c r="B13" s="700">
        <v>1</v>
      </c>
      <c r="C13" s="701">
        <v>1600</v>
      </c>
      <c r="D13" s="208" t="s">
        <v>7</v>
      </c>
      <c r="E13" s="700"/>
      <c r="F13" s="701"/>
      <c r="G13" s="205"/>
      <c r="H13" s="109"/>
    </row>
    <row r="14" spans="1:8" ht="16.5" customHeight="1">
      <c r="A14" s="105" t="s">
        <v>8</v>
      </c>
      <c r="B14" s="700"/>
      <c r="C14" s="701"/>
      <c r="D14" s="208" t="s">
        <v>8</v>
      </c>
      <c r="E14" s="700"/>
      <c r="F14" s="701"/>
      <c r="G14" s="205"/>
      <c r="H14" s="109"/>
    </row>
    <row r="15" spans="1:8" ht="16.5" customHeight="1">
      <c r="A15" s="1691" t="s">
        <v>229</v>
      </c>
      <c r="B15" s="1240">
        <v>1</v>
      </c>
      <c r="C15" s="1243">
        <v>25</v>
      </c>
      <c r="D15" s="188" t="s">
        <v>48</v>
      </c>
      <c r="E15" s="700"/>
      <c r="F15" s="806"/>
      <c r="G15" s="205"/>
      <c r="H15" s="109"/>
    </row>
    <row r="16" spans="1:8" ht="45" customHeight="1">
      <c r="A16" s="1692"/>
      <c r="B16" s="1241"/>
      <c r="C16" s="1244"/>
      <c r="D16" s="208" t="s">
        <v>6</v>
      </c>
      <c r="E16" s="700"/>
      <c r="F16" s="806"/>
      <c r="G16" s="205"/>
      <c r="H16" s="109"/>
    </row>
    <row r="17" spans="1:8" ht="47.45" customHeight="1" thickBot="1">
      <c r="A17" s="1693"/>
      <c r="B17" s="1242"/>
      <c r="C17" s="1245"/>
      <c r="D17" s="208" t="s">
        <v>5</v>
      </c>
      <c r="E17" s="700">
        <v>1</v>
      </c>
      <c r="F17" s="806">
        <v>63</v>
      </c>
      <c r="G17" s="205"/>
      <c r="H17" s="109"/>
    </row>
    <row r="18" spans="1:8" ht="16.5" customHeight="1">
      <c r="A18" s="1687" t="s">
        <v>109</v>
      </c>
      <c r="B18" s="1688"/>
      <c r="C18" s="1688"/>
      <c r="D18" s="1683" t="s">
        <v>109</v>
      </c>
      <c r="E18" s="1684"/>
      <c r="F18" s="1685"/>
      <c r="G18" s="156"/>
      <c r="H18" s="109"/>
    </row>
    <row r="19" spans="1:8" ht="16.5" customHeight="1">
      <c r="A19" s="201" t="s">
        <v>50</v>
      </c>
      <c r="B19" s="113"/>
      <c r="C19" s="138"/>
      <c r="D19" s="201" t="s">
        <v>50</v>
      </c>
      <c r="E19" s="700">
        <v>3</v>
      </c>
      <c r="F19" s="701">
        <v>368</v>
      </c>
      <c r="G19" s="205"/>
      <c r="H19" s="109"/>
    </row>
    <row r="20" spans="1:8" ht="16.5" customHeight="1">
      <c r="A20" s="201" t="s">
        <v>51</v>
      </c>
      <c r="B20" s="113"/>
      <c r="C20" s="138"/>
      <c r="D20" s="201" t="s">
        <v>51</v>
      </c>
      <c r="E20" s="700"/>
      <c r="F20" s="701"/>
      <c r="G20" s="205"/>
      <c r="H20" s="109"/>
    </row>
    <row r="21" spans="1:8" ht="16.5" customHeight="1" thickBot="1">
      <c r="A21" s="200" t="s">
        <v>52</v>
      </c>
      <c r="B21" s="126"/>
      <c r="C21" s="206"/>
      <c r="D21" s="200" t="s">
        <v>52</v>
      </c>
      <c r="E21" s="214"/>
      <c r="F21" s="240"/>
      <c r="G21" s="205"/>
      <c r="H21" s="109"/>
    </row>
    <row r="22" spans="1:8" ht="16.5" customHeight="1">
      <c r="A22" s="1681" t="s">
        <v>110</v>
      </c>
      <c r="B22" s="1682"/>
      <c r="C22" s="1682"/>
      <c r="D22" s="1681" t="s">
        <v>110</v>
      </c>
      <c r="E22" s="1682"/>
      <c r="F22" s="1686"/>
      <c r="G22" s="207"/>
      <c r="H22" s="109"/>
    </row>
    <row r="23" spans="1:8" ht="25.5">
      <c r="A23" s="105" t="s">
        <v>53</v>
      </c>
      <c r="B23" s="113"/>
      <c r="C23" s="138"/>
      <c r="D23" s="105" t="s">
        <v>53</v>
      </c>
      <c r="E23" s="700">
        <v>1</v>
      </c>
      <c r="F23" s="701">
        <v>63</v>
      </c>
      <c r="G23" s="205"/>
      <c r="H23" s="109"/>
    </row>
    <row r="24" spans="1:8" ht="25.5">
      <c r="A24" s="105" t="s">
        <v>54</v>
      </c>
      <c r="B24" s="113"/>
      <c r="C24" s="138"/>
      <c r="D24" s="105" t="s">
        <v>54</v>
      </c>
      <c r="E24" s="700"/>
      <c r="F24" s="701"/>
      <c r="G24" s="205"/>
      <c r="H24" s="109"/>
    </row>
    <row r="25" spans="1:8" ht="25.5">
      <c r="A25" s="105" t="s">
        <v>55</v>
      </c>
      <c r="B25" s="113"/>
      <c r="C25" s="138"/>
      <c r="D25" s="105" t="s">
        <v>55</v>
      </c>
      <c r="E25" s="115"/>
      <c r="F25" s="114"/>
      <c r="G25" s="205"/>
      <c r="H25" s="109"/>
    </row>
    <row r="26" spans="1:8" ht="35.1" customHeight="1">
      <c r="A26" s="105" t="s">
        <v>68</v>
      </c>
      <c r="B26" s="113"/>
      <c r="C26" s="138"/>
      <c r="D26" s="105" t="s">
        <v>68</v>
      </c>
      <c r="E26" s="115"/>
      <c r="F26" s="114"/>
      <c r="G26" s="205"/>
      <c r="H26" s="109"/>
    </row>
    <row r="27" spans="1:8" ht="47.1" customHeight="1">
      <c r="A27" s="105" t="s">
        <v>56</v>
      </c>
      <c r="B27" s="113"/>
      <c r="C27" s="138"/>
      <c r="D27" s="105" t="s">
        <v>56</v>
      </c>
      <c r="E27" s="115"/>
      <c r="F27" s="114"/>
      <c r="G27" s="205"/>
      <c r="H27" s="109"/>
    </row>
    <row r="28" spans="1:8" ht="47.1" customHeight="1">
      <c r="A28" s="105" t="s">
        <v>69</v>
      </c>
      <c r="B28" s="113"/>
      <c r="C28" s="138"/>
      <c r="D28" s="105" t="s">
        <v>69</v>
      </c>
      <c r="E28" s="115"/>
      <c r="F28" s="114"/>
      <c r="G28" s="205"/>
      <c r="H28" s="109"/>
    </row>
    <row r="29" spans="1:8" ht="19.5" customHeight="1" thickBot="1">
      <c r="A29" s="102" t="s">
        <v>48</v>
      </c>
      <c r="B29" s="126"/>
      <c r="C29" s="206"/>
      <c r="D29" s="102" t="s">
        <v>48</v>
      </c>
      <c r="E29" s="214"/>
      <c r="F29" s="240"/>
      <c r="G29" s="205"/>
      <c r="H29" s="109"/>
    </row>
    <row r="30" spans="1:8" ht="69" customHeight="1" thickBot="1">
      <c r="A30" s="1689" t="s">
        <v>339</v>
      </c>
      <c r="B30" s="1690"/>
      <c r="C30" s="1690"/>
      <c r="D30" s="1689" t="s">
        <v>338</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00">
        <v>1</v>
      </c>
      <c r="C35" s="701">
        <v>80</v>
      </c>
      <c r="D35" s="105" t="s">
        <v>33</v>
      </c>
      <c r="E35" s="113"/>
      <c r="F35" s="112"/>
      <c r="G35" s="109"/>
      <c r="H35" s="109"/>
    </row>
    <row r="36" spans="1:8" ht="16.350000000000001" customHeight="1">
      <c r="A36" s="105" t="s">
        <v>71</v>
      </c>
      <c r="B36" s="700"/>
      <c r="C36" s="701"/>
      <c r="D36" s="105" t="s">
        <v>71</v>
      </c>
      <c r="E36" s="113"/>
      <c r="F36" s="112"/>
      <c r="G36" s="109"/>
      <c r="H36" s="109"/>
    </row>
    <row r="37" spans="1:8" ht="16.350000000000001" customHeight="1">
      <c r="A37" s="105" t="s">
        <v>72</v>
      </c>
      <c r="B37" s="700">
        <v>2</v>
      </c>
      <c r="C37" s="701">
        <v>3049</v>
      </c>
      <c r="D37" s="105" t="s">
        <v>72</v>
      </c>
      <c r="E37" s="113"/>
      <c r="F37" s="112"/>
      <c r="G37" s="109"/>
      <c r="H37" s="109"/>
    </row>
    <row r="38" spans="1:8" ht="38.25">
      <c r="A38" s="1694" t="s">
        <v>48</v>
      </c>
      <c r="B38" s="1704"/>
      <c r="C38" s="1706"/>
      <c r="D38" s="105" t="s">
        <v>34</v>
      </c>
      <c r="E38" s="113"/>
      <c r="F38" s="112"/>
      <c r="G38" s="109"/>
      <c r="H38" s="109"/>
    </row>
    <row r="39" spans="1:8" ht="16.350000000000001" customHeight="1" thickBot="1">
      <c r="A39" s="1703"/>
      <c r="B39" s="1705"/>
      <c r="C39" s="1707"/>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2</v>
      </c>
      <c r="C41" s="806">
        <v>3080</v>
      </c>
      <c r="D41" s="201" t="s">
        <v>50</v>
      </c>
      <c r="E41" s="113"/>
      <c r="F41" s="198"/>
      <c r="G41" s="109"/>
      <c r="H41" s="109"/>
    </row>
    <row r="42" spans="1:8" ht="16.350000000000001" customHeight="1">
      <c r="A42" s="201" t="s">
        <v>51</v>
      </c>
      <c r="B42" s="700">
        <v>1</v>
      </c>
      <c r="C42" s="806">
        <v>49</v>
      </c>
      <c r="D42" s="201" t="s">
        <v>51</v>
      </c>
      <c r="E42" s="113"/>
      <c r="F42" s="198"/>
      <c r="G42" s="109"/>
      <c r="H42" s="109"/>
    </row>
    <row r="43" spans="1:8" ht="16.350000000000001" customHeight="1" thickBot="1">
      <c r="A43" s="200" t="s">
        <v>52</v>
      </c>
      <c r="B43" s="705"/>
      <c r="C43" s="926"/>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113"/>
      <c r="C45" s="198"/>
      <c r="D45" s="105" t="s">
        <v>53</v>
      </c>
      <c r="E45" s="113"/>
      <c r="F45" s="198"/>
      <c r="G45" s="109"/>
      <c r="H45" s="109"/>
    </row>
    <row r="46" spans="1:8" ht="30" customHeight="1">
      <c r="A46" s="105" t="s">
        <v>54</v>
      </c>
      <c r="B46" s="113"/>
      <c r="C46" s="198"/>
      <c r="D46" s="105" t="s">
        <v>54</v>
      </c>
      <c r="E46" s="113"/>
      <c r="F46" s="198"/>
      <c r="G46" s="109"/>
      <c r="H46" s="109"/>
    </row>
    <row r="47" spans="1:8" ht="30" customHeight="1">
      <c r="A47" s="105" t="s">
        <v>55</v>
      </c>
      <c r="B47" s="113"/>
      <c r="C47" s="198"/>
      <c r="D47" s="105" t="s">
        <v>55</v>
      </c>
      <c r="E47" s="113"/>
      <c r="F47" s="198"/>
      <c r="G47" s="109"/>
      <c r="H47" s="109"/>
    </row>
    <row r="48" spans="1:8" ht="30" customHeight="1">
      <c r="A48" s="105" t="s">
        <v>68</v>
      </c>
      <c r="B48" s="113"/>
      <c r="C48" s="198"/>
      <c r="D48" s="105" t="s">
        <v>68</v>
      </c>
      <c r="E48" s="113"/>
      <c r="F48" s="198"/>
      <c r="G48" s="109"/>
      <c r="H48" s="109"/>
    </row>
    <row r="49" spans="1:8" ht="38.25">
      <c r="A49" s="105" t="s">
        <v>56</v>
      </c>
      <c r="B49" s="113"/>
      <c r="C49" s="198"/>
      <c r="D49" s="105" t="s">
        <v>56</v>
      </c>
      <c r="E49" s="113"/>
      <c r="F49" s="198"/>
      <c r="G49" s="109"/>
      <c r="H49" s="109"/>
    </row>
    <row r="50" spans="1:8" ht="38.25">
      <c r="A50" s="105" t="s">
        <v>69</v>
      </c>
      <c r="B50" s="113"/>
      <c r="C50" s="198"/>
      <c r="D50" s="105" t="s">
        <v>69</v>
      </c>
      <c r="E50" s="113"/>
      <c r="F50" s="198"/>
      <c r="G50" s="109"/>
      <c r="H50" s="109"/>
    </row>
    <row r="51" spans="1:8" ht="30" customHeight="1" thickBot="1">
      <c r="A51" s="108" t="s">
        <v>66</v>
      </c>
      <c r="B51" s="117"/>
      <c r="C51" s="116"/>
      <c r="D51" s="108" t="s">
        <v>66</v>
      </c>
      <c r="E51" s="117"/>
      <c r="F51" s="116"/>
      <c r="G51" s="109"/>
      <c r="H51" s="109"/>
    </row>
    <row r="52" spans="1:8" ht="59.45" customHeight="1" thickBot="1">
      <c r="A52" s="1689" t="s">
        <v>17</v>
      </c>
      <c r="B52" s="1690"/>
      <c r="C52" s="1696"/>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25.5" customHeight="1" thickBot="1">
      <c r="A55" s="1674" t="s">
        <v>89</v>
      </c>
      <c r="B55" s="1666"/>
      <c r="C55" s="1666"/>
      <c r="D55" s="1667"/>
      <c r="E55" s="1674" t="s">
        <v>146</v>
      </c>
      <c r="F55" s="1666"/>
      <c r="G55" s="1666"/>
      <c r="H55" s="1667"/>
    </row>
    <row r="56" spans="1:8" ht="64.5" customHeight="1" thickBot="1">
      <c r="A56" s="196"/>
      <c r="B56" s="195" t="s">
        <v>9</v>
      </c>
      <c r="C56" s="195" t="s">
        <v>10</v>
      </c>
      <c r="D56" s="236" t="s">
        <v>114</v>
      </c>
      <c r="E56" s="196"/>
      <c r="F56" s="195" t="s">
        <v>9</v>
      </c>
      <c r="G56" s="236" t="s">
        <v>10</v>
      </c>
      <c r="H56" s="236" t="s">
        <v>114</v>
      </c>
    </row>
    <row r="57" spans="1:8" ht="16.5" customHeight="1">
      <c r="A57" s="192" t="s">
        <v>11</v>
      </c>
      <c r="B57" s="191"/>
      <c r="C57" s="191"/>
      <c r="D57" s="193"/>
      <c r="E57" s="192" t="s">
        <v>11</v>
      </c>
      <c r="F57" s="744"/>
      <c r="G57" s="1043"/>
      <c r="H57" s="189"/>
    </row>
    <row r="58" spans="1:8" ht="16.5" customHeight="1">
      <c r="A58" s="105" t="s">
        <v>12</v>
      </c>
      <c r="B58" s="113"/>
      <c r="C58" s="113"/>
      <c r="D58" s="112"/>
      <c r="E58" s="105" t="s">
        <v>12</v>
      </c>
      <c r="F58" s="696"/>
      <c r="G58" s="997"/>
      <c r="H58" s="174"/>
    </row>
    <row r="59" spans="1:8" ht="16.5" customHeight="1">
      <c r="A59" s="105" t="s">
        <v>13</v>
      </c>
      <c r="B59" s="113"/>
      <c r="C59" s="113"/>
      <c r="D59" s="112"/>
      <c r="E59" s="105" t="s">
        <v>13</v>
      </c>
      <c r="F59" s="696"/>
      <c r="G59" s="997"/>
      <c r="H59" s="174"/>
    </row>
    <row r="60" spans="1:8" ht="16.5" customHeight="1">
      <c r="A60" s="105" t="s">
        <v>14</v>
      </c>
      <c r="B60" s="113"/>
      <c r="C60" s="113"/>
      <c r="D60" s="112"/>
      <c r="E60" s="105" t="s">
        <v>14</v>
      </c>
      <c r="F60" s="696"/>
      <c r="G60" s="997"/>
      <c r="H60" s="174"/>
    </row>
    <row r="61" spans="1:8" ht="28.5" customHeight="1">
      <c r="A61" s="105" t="s">
        <v>15</v>
      </c>
      <c r="B61" s="113"/>
      <c r="C61" s="113"/>
      <c r="D61" s="112"/>
      <c r="E61" s="105" t="s">
        <v>15</v>
      </c>
      <c r="F61" s="696"/>
      <c r="G61" s="997"/>
      <c r="H61" s="174"/>
    </row>
    <row r="62" spans="1:8" ht="16.5" customHeight="1">
      <c r="A62" s="105" t="s">
        <v>16</v>
      </c>
      <c r="B62" s="113"/>
      <c r="C62" s="113"/>
      <c r="D62" s="112"/>
      <c r="E62" s="105" t="s">
        <v>16</v>
      </c>
      <c r="F62" s="696"/>
      <c r="G62" s="997"/>
      <c r="H62" s="174"/>
    </row>
    <row r="63" spans="1:8" ht="16.5" customHeight="1">
      <c r="A63" s="105" t="s">
        <v>57</v>
      </c>
      <c r="B63" s="113"/>
      <c r="C63" s="113"/>
      <c r="D63" s="112"/>
      <c r="E63" s="105" t="s">
        <v>57</v>
      </c>
      <c r="F63" s="696"/>
      <c r="G63" s="1044"/>
      <c r="H63" s="174"/>
    </row>
    <row r="64" spans="1:8" ht="16.5" customHeight="1">
      <c r="A64" s="105" t="s">
        <v>58</v>
      </c>
      <c r="B64" s="113"/>
      <c r="C64" s="113"/>
      <c r="D64" s="112"/>
      <c r="E64" s="105" t="s">
        <v>58</v>
      </c>
      <c r="F64" s="696"/>
      <c r="G64" s="1044"/>
      <c r="H64" s="174"/>
    </row>
    <row r="65" spans="1:8" ht="16.5" customHeight="1">
      <c r="A65" s="105" t="s">
        <v>59</v>
      </c>
      <c r="B65" s="113"/>
      <c r="C65" s="113"/>
      <c r="D65" s="112"/>
      <c r="E65" s="105" t="s">
        <v>59</v>
      </c>
      <c r="F65" s="696"/>
      <c r="G65" s="1044"/>
      <c r="H65" s="174"/>
    </row>
    <row r="66" spans="1:8" ht="16.5" customHeight="1">
      <c r="A66" s="105" t="s">
        <v>60</v>
      </c>
      <c r="B66" s="113"/>
      <c r="C66" s="113"/>
      <c r="D66" s="112"/>
      <c r="E66" s="105" t="s">
        <v>60</v>
      </c>
      <c r="F66" s="696"/>
      <c r="G66" s="1044"/>
      <c r="H66" s="174"/>
    </row>
    <row r="67" spans="1:8" ht="16.5" customHeight="1">
      <c r="A67" s="1694" t="s">
        <v>48</v>
      </c>
      <c r="B67" s="1731"/>
      <c r="C67" s="1731"/>
      <c r="D67" s="1733"/>
      <c r="E67" s="105" t="s">
        <v>147</v>
      </c>
      <c r="F67" s="700">
        <v>79</v>
      </c>
      <c r="G67" s="931">
        <v>40</v>
      </c>
      <c r="H67" s="174"/>
    </row>
    <row r="68" spans="1:8" ht="16.5" customHeight="1" thickBot="1">
      <c r="A68" s="1703"/>
      <c r="B68" s="1761"/>
      <c r="C68" s="1761"/>
      <c r="D68" s="1751"/>
      <c r="E68" s="105" t="s">
        <v>48</v>
      </c>
      <c r="F68" s="696"/>
      <c r="G68" s="1044"/>
      <c r="H68" s="174"/>
    </row>
    <row r="69" spans="1:8" ht="16.5" customHeight="1">
      <c r="A69" s="187" t="s">
        <v>113</v>
      </c>
      <c r="B69" s="1708"/>
      <c r="C69" s="1709"/>
      <c r="D69" s="1710"/>
      <c r="E69" s="187" t="s">
        <v>113</v>
      </c>
      <c r="F69" s="1715"/>
      <c r="G69" s="1716"/>
      <c r="H69" s="1717"/>
    </row>
    <row r="70" spans="1:8" ht="25.5">
      <c r="A70" s="105" t="s">
        <v>53</v>
      </c>
      <c r="B70" s="113"/>
      <c r="C70" s="113"/>
      <c r="D70" s="112"/>
      <c r="E70" s="105" t="s">
        <v>53</v>
      </c>
      <c r="F70" s="113"/>
      <c r="G70" s="138"/>
      <c r="H70" s="173"/>
    </row>
    <row r="71" spans="1:8" ht="25.5">
      <c r="A71" s="105" t="s">
        <v>54</v>
      </c>
      <c r="B71" s="113"/>
      <c r="C71" s="113"/>
      <c r="D71" s="112"/>
      <c r="E71" s="105" t="s">
        <v>54</v>
      </c>
      <c r="F71" s="113"/>
      <c r="G71" s="138"/>
      <c r="H71" s="173"/>
    </row>
    <row r="72" spans="1:8" ht="25.5">
      <c r="A72" s="105" t="s">
        <v>55</v>
      </c>
      <c r="B72" s="113"/>
      <c r="C72" s="113"/>
      <c r="D72" s="112"/>
      <c r="E72" s="105" t="s">
        <v>55</v>
      </c>
      <c r="F72" s="113"/>
      <c r="G72" s="138"/>
      <c r="H72" s="173"/>
    </row>
    <row r="73" spans="1:8" ht="38.25">
      <c r="A73" s="105" t="s">
        <v>68</v>
      </c>
      <c r="B73" s="113"/>
      <c r="C73" s="113"/>
      <c r="D73" s="112"/>
      <c r="E73" s="105" t="s">
        <v>68</v>
      </c>
      <c r="F73" s="113"/>
      <c r="G73" s="138"/>
      <c r="H73" s="173"/>
    </row>
    <row r="74" spans="1:8" ht="51">
      <c r="A74" s="105" t="s">
        <v>56</v>
      </c>
      <c r="B74" s="113"/>
      <c r="C74" s="113"/>
      <c r="D74" s="112"/>
      <c r="E74" s="105" t="s">
        <v>56</v>
      </c>
      <c r="F74" s="113"/>
      <c r="G74" s="138"/>
      <c r="H74" s="173"/>
    </row>
    <row r="75" spans="1:8" ht="42" customHeight="1">
      <c r="A75" s="105" t="s">
        <v>69</v>
      </c>
      <c r="B75" s="113"/>
      <c r="C75" s="113"/>
      <c r="D75" s="112"/>
      <c r="E75" s="105" t="s">
        <v>69</v>
      </c>
      <c r="F75" s="113"/>
      <c r="G75" s="138"/>
      <c r="H75" s="173"/>
    </row>
    <row r="76" spans="1:8" ht="16.5" customHeight="1" thickBot="1">
      <c r="A76" s="102" t="s">
        <v>48</v>
      </c>
      <c r="B76" s="126"/>
      <c r="C76" s="126"/>
      <c r="D76" s="134"/>
      <c r="E76" s="108" t="s">
        <v>48</v>
      </c>
      <c r="F76" s="117"/>
      <c r="G76" s="137"/>
      <c r="H76" s="186"/>
    </row>
    <row r="77" spans="1:8" ht="69" customHeight="1" thickBot="1">
      <c r="A77" s="1678" t="s">
        <v>17</v>
      </c>
      <c r="B77" s="1679"/>
      <c r="C77" s="1679"/>
      <c r="D77" s="1680"/>
      <c r="E77" s="1689" t="s">
        <v>17</v>
      </c>
      <c r="F77" s="1690"/>
      <c r="G77" s="1690"/>
      <c r="H77" s="1696"/>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26.25"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182"/>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0"/>
      <c r="C85" s="105" t="s">
        <v>53</v>
      </c>
      <c r="D85" s="180"/>
      <c r="E85" s="227"/>
      <c r="F85" s="227"/>
      <c r="G85" s="227"/>
      <c r="H85" s="227"/>
    </row>
    <row r="86" spans="1:12" ht="30" customHeight="1">
      <c r="A86" s="105" t="s">
        <v>54</v>
      </c>
      <c r="B86" s="180"/>
      <c r="C86" s="105" t="s">
        <v>54</v>
      </c>
      <c r="D86" s="180"/>
      <c r="E86" s="227"/>
      <c r="F86" s="227"/>
      <c r="G86" s="227"/>
      <c r="H86" s="227"/>
    </row>
    <row r="87" spans="1:12" ht="30" customHeight="1">
      <c r="A87" s="105" t="s">
        <v>55</v>
      </c>
      <c r="B87" s="180"/>
      <c r="C87" s="105" t="s">
        <v>55</v>
      </c>
      <c r="D87" s="180"/>
      <c r="E87" s="227"/>
      <c r="F87" s="227"/>
      <c r="G87" s="227"/>
      <c r="H87" s="227"/>
    </row>
    <row r="88" spans="1:12" ht="38.25">
      <c r="A88" s="105" t="s">
        <v>68</v>
      </c>
      <c r="B88" s="180"/>
      <c r="C88" s="105" t="s">
        <v>68</v>
      </c>
      <c r="D88" s="180"/>
      <c r="E88" s="227"/>
      <c r="F88" s="227"/>
      <c r="G88" s="227"/>
      <c r="H88" s="227"/>
    </row>
    <row r="89" spans="1:12" ht="52.5" customHeight="1">
      <c r="A89" s="105" t="s">
        <v>56</v>
      </c>
      <c r="B89" s="180"/>
      <c r="C89" s="105" t="s">
        <v>56</v>
      </c>
      <c r="D89" s="180"/>
      <c r="E89" s="227"/>
      <c r="F89" s="227"/>
      <c r="G89" s="227"/>
      <c r="H89" s="227"/>
    </row>
    <row r="90" spans="1:12" ht="63.75">
      <c r="A90" s="105" t="s">
        <v>69</v>
      </c>
      <c r="B90" s="180"/>
      <c r="C90" s="105" t="s">
        <v>69</v>
      </c>
      <c r="D90" s="180"/>
      <c r="E90" s="227"/>
      <c r="F90" s="227"/>
      <c r="G90" s="227"/>
      <c r="H90" s="227"/>
    </row>
    <row r="91" spans="1:12" ht="20.100000000000001" customHeight="1" thickBot="1">
      <c r="A91" s="102" t="s">
        <v>48</v>
      </c>
      <c r="B91" s="179"/>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3"/>
      <c r="C98" s="174"/>
      <c r="D98" s="174"/>
      <c r="E98" s="174"/>
      <c r="F98" s="173"/>
      <c r="G98" s="105" t="s">
        <v>22</v>
      </c>
      <c r="H98" s="700">
        <v>2</v>
      </c>
      <c r="I98" s="711"/>
      <c r="J98" s="711"/>
      <c r="K98" s="711"/>
      <c r="L98" s="754">
        <v>12000</v>
      </c>
    </row>
    <row r="99" spans="1:12" ht="29.25" customHeight="1">
      <c r="A99" s="105" t="s">
        <v>61</v>
      </c>
      <c r="B99" s="113"/>
      <c r="C99" s="174"/>
      <c r="D99" s="174"/>
      <c r="E99" s="174"/>
      <c r="F99" s="173"/>
      <c r="G99" s="105" t="s">
        <v>61</v>
      </c>
      <c r="H99" s="113"/>
      <c r="I99" s="174"/>
      <c r="J99" s="174"/>
      <c r="K99" s="174"/>
      <c r="L99" s="173"/>
    </row>
    <row r="100" spans="1:12" ht="29.25" customHeight="1">
      <c r="A100" s="105" t="s">
        <v>23</v>
      </c>
      <c r="B100" s="113"/>
      <c r="C100" s="174"/>
      <c r="D100" s="174"/>
      <c r="E100" s="174"/>
      <c r="F100" s="173"/>
      <c r="G100" s="105" t="s">
        <v>23</v>
      </c>
      <c r="H100" s="113"/>
      <c r="I100" s="174"/>
      <c r="J100" s="174"/>
      <c r="K100" s="174"/>
      <c r="L100" s="173"/>
    </row>
    <row r="101" spans="1:12" ht="33.75" customHeight="1" thickBot="1">
      <c r="A101" s="176" t="s">
        <v>65</v>
      </c>
      <c r="B101" s="126"/>
      <c r="C101" s="172"/>
      <c r="D101" s="172"/>
      <c r="E101" s="172"/>
      <c r="F101" s="125"/>
      <c r="G101" s="176" t="s">
        <v>65</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174"/>
      <c r="E103" s="174"/>
      <c r="F103" s="173"/>
      <c r="G103" s="105" t="s">
        <v>53</v>
      </c>
      <c r="H103" s="113"/>
      <c r="I103" s="174"/>
      <c r="J103" s="174"/>
      <c r="K103" s="174"/>
      <c r="L103" s="173"/>
    </row>
    <row r="104" spans="1:12" ht="29.25" customHeight="1">
      <c r="A104" s="105" t="s">
        <v>54</v>
      </c>
      <c r="B104" s="113"/>
      <c r="C104" s="174"/>
      <c r="D104" s="174"/>
      <c r="E104" s="174"/>
      <c r="F104" s="173"/>
      <c r="G104" s="105" t="s">
        <v>54</v>
      </c>
      <c r="H104" s="113"/>
      <c r="I104" s="174"/>
      <c r="J104" s="174"/>
      <c r="K104" s="174"/>
      <c r="L104" s="173"/>
    </row>
    <row r="105" spans="1:12" ht="29.25" customHeight="1">
      <c r="A105" s="105" t="s">
        <v>55</v>
      </c>
      <c r="B105" s="113"/>
      <c r="C105" s="174"/>
      <c r="D105" s="174"/>
      <c r="E105" s="174"/>
      <c r="F105" s="173"/>
      <c r="G105" s="105" t="s">
        <v>55</v>
      </c>
      <c r="H105" s="113"/>
      <c r="I105" s="174"/>
      <c r="J105" s="174"/>
      <c r="K105" s="174"/>
      <c r="L105" s="173"/>
    </row>
    <row r="106" spans="1:12" ht="29.25" customHeight="1">
      <c r="A106" s="105" t="s">
        <v>68</v>
      </c>
      <c r="B106" s="113"/>
      <c r="C106" s="174"/>
      <c r="D106" s="174"/>
      <c r="E106" s="174"/>
      <c r="F106" s="173"/>
      <c r="G106" s="105" t="s">
        <v>68</v>
      </c>
      <c r="H106" s="113"/>
      <c r="I106" s="174"/>
      <c r="J106" s="174"/>
      <c r="K106" s="174"/>
      <c r="L106" s="173"/>
    </row>
    <row r="107" spans="1:12" ht="38.25">
      <c r="A107" s="105" t="s">
        <v>56</v>
      </c>
      <c r="B107" s="113"/>
      <c r="C107" s="174"/>
      <c r="D107" s="174"/>
      <c r="E107" s="174"/>
      <c r="F107" s="173"/>
      <c r="G107" s="105" t="s">
        <v>56</v>
      </c>
      <c r="H107" s="113"/>
      <c r="I107" s="174"/>
      <c r="J107" s="174"/>
      <c r="K107" s="174"/>
      <c r="L107" s="173"/>
    </row>
    <row r="108" spans="1:12" ht="51">
      <c r="A108" s="105" t="s">
        <v>69</v>
      </c>
      <c r="B108" s="113"/>
      <c r="C108" s="174"/>
      <c r="D108" s="174"/>
      <c r="E108" s="174"/>
      <c r="F108" s="173"/>
      <c r="G108" s="105" t="s">
        <v>69</v>
      </c>
      <c r="H108" s="113"/>
      <c r="I108" s="174"/>
      <c r="J108" s="174"/>
      <c r="K108" s="174"/>
      <c r="L108" s="173"/>
    </row>
    <row r="109" spans="1:12" ht="27" customHeight="1" thickBot="1">
      <c r="A109" s="102" t="s">
        <v>48</v>
      </c>
      <c r="B109" s="126"/>
      <c r="C109" s="172"/>
      <c r="D109" s="172"/>
      <c r="E109" s="172"/>
      <c r="F109" s="125"/>
      <c r="G109" s="102" t="s">
        <v>48</v>
      </c>
      <c r="H109" s="126"/>
      <c r="I109" s="172"/>
      <c r="J109" s="172"/>
      <c r="K109" s="172"/>
      <c r="L109" s="125"/>
    </row>
    <row r="110" spans="1:12" ht="69" customHeight="1" thickBot="1">
      <c r="A110" s="1721" t="s">
        <v>70</v>
      </c>
      <c r="B110" s="1722"/>
      <c r="C110" s="1722"/>
      <c r="D110" s="1722"/>
      <c r="E110" s="1722"/>
      <c r="F110" s="1723"/>
      <c r="G110" s="1721" t="s">
        <v>70</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750" t="s">
        <v>90</v>
      </c>
      <c r="B113" s="1709"/>
      <c r="C113" s="1709"/>
      <c r="D113" s="1710"/>
      <c r="E113" s="1750" t="s">
        <v>119</v>
      </c>
      <c r="F113" s="1709"/>
      <c r="G113" s="1709"/>
      <c r="H113" s="1710"/>
    </row>
    <row r="114" spans="1:8" ht="46.5" customHeight="1">
      <c r="A114" s="105"/>
      <c r="B114" s="131" t="s">
        <v>24</v>
      </c>
      <c r="C114" s="131" t="s">
        <v>25</v>
      </c>
      <c r="D114" s="228" t="s">
        <v>26</v>
      </c>
      <c r="E114" s="105"/>
      <c r="F114" s="131" t="s">
        <v>24</v>
      </c>
      <c r="G114" s="131" t="s">
        <v>25</v>
      </c>
      <c r="H114" s="228" t="s">
        <v>26</v>
      </c>
    </row>
    <row r="115" spans="1:8" ht="35.25" customHeight="1">
      <c r="A115" s="105" t="s">
        <v>27</v>
      </c>
      <c r="B115" s="113"/>
      <c r="C115" s="113"/>
      <c r="D115" s="112"/>
      <c r="E115" s="105" t="s">
        <v>27</v>
      </c>
      <c r="F115" s="113"/>
      <c r="G115" s="113"/>
      <c r="H115" s="112"/>
    </row>
    <row r="116" spans="1:8" ht="35.25" customHeight="1">
      <c r="A116" s="105" t="s">
        <v>28</v>
      </c>
      <c r="B116" s="113"/>
      <c r="C116" s="113"/>
      <c r="D116" s="1"/>
      <c r="E116" s="105" t="s">
        <v>28</v>
      </c>
      <c r="F116" s="113"/>
      <c r="G116" s="113"/>
      <c r="H116" s="1"/>
    </row>
    <row r="117" spans="1:8" ht="45" customHeight="1" thickBot="1">
      <c r="A117" s="108" t="s">
        <v>29</v>
      </c>
      <c r="B117" s="117"/>
      <c r="C117" s="117"/>
      <c r="D117" s="2"/>
      <c r="E117" s="108" t="s">
        <v>29</v>
      </c>
      <c r="F117" s="117"/>
      <c r="G117" s="117"/>
      <c r="H117" s="2"/>
    </row>
    <row r="118" spans="1:8" ht="18.75" customHeight="1">
      <c r="A118" s="1699" t="s">
        <v>113</v>
      </c>
      <c r="B118" s="1700"/>
      <c r="C118" s="1700"/>
      <c r="D118" s="1701"/>
      <c r="E118" s="1699" t="s">
        <v>113</v>
      </c>
      <c r="F118" s="1700"/>
      <c r="G118" s="1700"/>
      <c r="H118" s="1701"/>
    </row>
    <row r="119" spans="1:8" ht="33" customHeight="1">
      <c r="A119" s="105" t="s">
        <v>53</v>
      </c>
      <c r="B119" s="113"/>
      <c r="C119" s="113"/>
      <c r="D119" s="4"/>
      <c r="E119" s="105" t="s">
        <v>53</v>
      </c>
      <c r="F119" s="113"/>
      <c r="G119" s="113"/>
      <c r="H119" s="1"/>
    </row>
    <row r="120" spans="1:8" ht="33" customHeight="1">
      <c r="A120" s="105" t="s">
        <v>54</v>
      </c>
      <c r="B120" s="113"/>
      <c r="C120" s="113"/>
      <c r="D120" s="4"/>
      <c r="E120" s="105" t="s">
        <v>54</v>
      </c>
      <c r="F120" s="113"/>
      <c r="G120" s="113"/>
      <c r="H120" s="1"/>
    </row>
    <row r="121" spans="1:8" ht="33" customHeight="1">
      <c r="A121" s="105" t="s">
        <v>55</v>
      </c>
      <c r="B121" s="113"/>
      <c r="C121" s="113"/>
      <c r="D121" s="4"/>
      <c r="E121" s="105" t="s">
        <v>55</v>
      </c>
      <c r="F121" s="113"/>
      <c r="G121" s="113"/>
      <c r="H121" s="1"/>
    </row>
    <row r="122" spans="1:8" ht="38.25">
      <c r="A122" s="105" t="s">
        <v>68</v>
      </c>
      <c r="B122" s="113"/>
      <c r="C122" s="113"/>
      <c r="D122" s="4"/>
      <c r="E122" s="105" t="s">
        <v>68</v>
      </c>
      <c r="F122" s="113"/>
      <c r="G122" s="113"/>
      <c r="H122" s="1"/>
    </row>
    <row r="123" spans="1:8" ht="51">
      <c r="A123" s="105" t="s">
        <v>56</v>
      </c>
      <c r="B123" s="113"/>
      <c r="C123" s="113"/>
      <c r="D123" s="4"/>
      <c r="E123" s="105" t="s">
        <v>56</v>
      </c>
      <c r="F123" s="113"/>
      <c r="G123" s="113"/>
      <c r="H123" s="1"/>
    </row>
    <row r="124" spans="1:8" ht="63.75">
      <c r="A124" s="105" t="s">
        <v>69</v>
      </c>
      <c r="B124" s="113"/>
      <c r="C124" s="113"/>
      <c r="D124" s="4"/>
      <c r="E124" s="105" t="s">
        <v>69</v>
      </c>
      <c r="F124" s="113"/>
      <c r="G124" s="113"/>
      <c r="H124" s="1"/>
    </row>
    <row r="125" spans="1:8" ht="13.5" thickBot="1">
      <c r="A125" s="102" t="s">
        <v>48</v>
      </c>
      <c r="B125" s="126"/>
      <c r="C125" s="126"/>
      <c r="D125" s="5"/>
      <c r="E125" s="102" t="s">
        <v>48</v>
      </c>
      <c r="F125" s="126"/>
      <c r="G125" s="126"/>
      <c r="H125" s="3"/>
    </row>
    <row r="126" spans="1:8" ht="69" customHeight="1" thickBot="1">
      <c r="A126" s="1721" t="s">
        <v>165</v>
      </c>
      <c r="B126" s="1722"/>
      <c r="C126" s="1722"/>
      <c r="D126" s="1723"/>
      <c r="E126" s="1689" t="s">
        <v>165</v>
      </c>
      <c r="F126" s="1690"/>
      <c r="G126" s="1690"/>
      <c r="H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05">
        <v>9817</v>
      </c>
      <c r="C131" s="728">
        <v>3009</v>
      </c>
      <c r="D131" s="1566">
        <v>1.261574074074074E-3</v>
      </c>
      <c r="E131" s="1463" t="s">
        <v>337</v>
      </c>
      <c r="F131" s="102" t="s">
        <v>124</v>
      </c>
      <c r="G131" s="705">
        <v>20000</v>
      </c>
      <c r="H131" s="945" t="s">
        <v>176</v>
      </c>
      <c r="I131" s="945" t="s">
        <v>223</v>
      </c>
      <c r="J131" s="946" t="s">
        <v>176</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794"/>
      <c r="C150" s="1031"/>
      <c r="D150" s="795"/>
    </row>
    <row r="151" spans="1:8" ht="21" customHeight="1">
      <c r="A151" s="105" t="s">
        <v>41</v>
      </c>
      <c r="B151" s="700"/>
      <c r="C151" s="919"/>
      <c r="D151" s="701"/>
    </row>
    <row r="152" spans="1:8" ht="21" customHeight="1">
      <c r="A152" s="105" t="s">
        <v>42</v>
      </c>
      <c r="B152" s="700"/>
      <c r="C152" s="919"/>
      <c r="D152" s="701"/>
    </row>
    <row r="153" spans="1:8" ht="21" customHeight="1" thickBot="1">
      <c r="A153" s="108" t="s">
        <v>43</v>
      </c>
      <c r="B153" s="900">
        <v>70</v>
      </c>
      <c r="C153" s="921">
        <v>51</v>
      </c>
      <c r="D153" s="901">
        <v>76</v>
      </c>
    </row>
    <row r="154" spans="1:8" ht="27.6" customHeight="1">
      <c r="A154" s="1683" t="s">
        <v>133</v>
      </c>
      <c r="B154" s="1684"/>
      <c r="C154" s="1684"/>
      <c r="D154" s="1685"/>
    </row>
    <row r="155" spans="1:8" ht="32.1" customHeight="1">
      <c r="A155" s="105" t="s">
        <v>53</v>
      </c>
      <c r="B155" s="113"/>
      <c r="C155" s="113"/>
      <c r="D155" s="112"/>
    </row>
    <row r="156" spans="1:8" ht="32.1" customHeight="1">
      <c r="A156" s="105" t="s">
        <v>54</v>
      </c>
      <c r="B156" s="113"/>
      <c r="C156" s="113"/>
      <c r="D156" s="112"/>
    </row>
    <row r="157" spans="1:8" ht="32.1" customHeight="1">
      <c r="A157" s="105" t="s">
        <v>55</v>
      </c>
      <c r="B157" s="113"/>
      <c r="C157" s="113"/>
      <c r="D157" s="112"/>
    </row>
    <row r="158" spans="1:8" ht="32.1" customHeight="1">
      <c r="A158" s="105" t="s">
        <v>68</v>
      </c>
      <c r="B158" s="113"/>
      <c r="C158" s="113"/>
      <c r="D158" s="112"/>
    </row>
    <row r="159" spans="1:8" ht="48" customHeight="1">
      <c r="A159" s="105" t="s">
        <v>56</v>
      </c>
      <c r="B159" s="113"/>
      <c r="C159" s="113"/>
      <c r="D159" s="112"/>
    </row>
    <row r="160" spans="1:8" ht="48" customHeight="1">
      <c r="A160" s="105" t="s">
        <v>69</v>
      </c>
      <c r="B160" s="113"/>
      <c r="C160" s="113"/>
      <c r="D160" s="112"/>
    </row>
    <row r="161" spans="1:8" ht="16.5" customHeight="1" thickBot="1">
      <c r="A161" s="102" t="s">
        <v>66</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750" t="s">
        <v>93</v>
      </c>
      <c r="B165" s="1709"/>
      <c r="C165" s="1709"/>
      <c r="D165" s="1750" t="s">
        <v>135</v>
      </c>
      <c r="E165" s="1709"/>
      <c r="F165" s="1710"/>
      <c r="G165" s="109"/>
    </row>
    <row r="166" spans="1:8" ht="71.25" customHeight="1">
      <c r="A166" s="132"/>
      <c r="B166" s="131" t="s">
        <v>148</v>
      </c>
      <c r="C166" s="224" t="s">
        <v>149</v>
      </c>
      <c r="D166" s="132"/>
      <c r="E166" s="131" t="s">
        <v>148</v>
      </c>
      <c r="F166" s="228" t="s">
        <v>149</v>
      </c>
    </row>
    <row r="167" spans="1:8" ht="58.35" customHeight="1">
      <c r="A167" s="105" t="s">
        <v>73</v>
      </c>
      <c r="B167" s="113"/>
      <c r="C167" s="129"/>
      <c r="D167" s="105" t="s">
        <v>74</v>
      </c>
      <c r="E167" s="113"/>
      <c r="F167" s="128"/>
    </row>
    <row r="168" spans="1:8" ht="75" customHeight="1" thickBot="1">
      <c r="A168" s="108" t="s">
        <v>75</v>
      </c>
      <c r="B168" s="117"/>
      <c r="C168" s="127"/>
      <c r="D168" s="102" t="s">
        <v>76</v>
      </c>
      <c r="E168" s="126"/>
      <c r="F168" s="125"/>
    </row>
    <row r="169" spans="1:8" ht="69" customHeight="1" thickBot="1">
      <c r="A169" s="1689" t="s">
        <v>163</v>
      </c>
      <c r="B169" s="1690"/>
      <c r="C169" s="1696"/>
      <c r="D169" s="1689" t="s">
        <v>163</v>
      </c>
      <c r="E169" s="1690"/>
      <c r="F169" s="1696"/>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63.7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4">
    <mergeCell ref="D8:F8"/>
    <mergeCell ref="A55:D55"/>
    <mergeCell ref="A77:D77"/>
    <mergeCell ref="A22:C22"/>
    <mergeCell ref="D18:F18"/>
    <mergeCell ref="D22:F22"/>
    <mergeCell ref="A8:C8"/>
    <mergeCell ref="A18:C18"/>
    <mergeCell ref="A30:C30"/>
    <mergeCell ref="D11:D12"/>
    <mergeCell ref="E11:E12"/>
    <mergeCell ref="A31:F31"/>
    <mergeCell ref="D33:F33"/>
    <mergeCell ref="D30:F30"/>
    <mergeCell ref="A33:C33"/>
    <mergeCell ref="F11:F12"/>
    <mergeCell ref="A15:A17"/>
    <mergeCell ref="E77:H77"/>
    <mergeCell ref="A44:C44"/>
    <mergeCell ref="A52:C52"/>
    <mergeCell ref="D40:F40"/>
    <mergeCell ref="D44:F44"/>
    <mergeCell ref="E55:H55"/>
    <mergeCell ref="A67:A68"/>
    <mergeCell ref="B67:B68"/>
    <mergeCell ref="C67:C68"/>
    <mergeCell ref="D67:D68"/>
    <mergeCell ref="A38:A39"/>
    <mergeCell ref="B38:B39"/>
    <mergeCell ref="C38:C39"/>
    <mergeCell ref="D52:F52"/>
    <mergeCell ref="A40:C40"/>
    <mergeCell ref="B69:D69"/>
    <mergeCell ref="F69:H69"/>
    <mergeCell ref="A78:H78"/>
    <mergeCell ref="A186:C186"/>
    <mergeCell ref="D186:F186"/>
    <mergeCell ref="A147:D147"/>
    <mergeCell ref="C148:D148"/>
    <mergeCell ref="E118:H118"/>
    <mergeCell ref="A132:E132"/>
    <mergeCell ref="A144:G144"/>
    <mergeCell ref="A138:I138"/>
    <mergeCell ref="A126:D126"/>
    <mergeCell ref="A141:I141"/>
    <mergeCell ref="A118:D118"/>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B1"/>
    <mergeCell ref="A129:E129"/>
    <mergeCell ref="E113:H113"/>
    <mergeCell ref="E126:H126"/>
    <mergeCell ref="F129:J129"/>
    <mergeCell ref="A95:F95"/>
    <mergeCell ref="C81:D81"/>
    <mergeCell ref="C84:D84"/>
    <mergeCell ref="A81:B81"/>
    <mergeCell ref="A84:B84"/>
    <mergeCell ref="A92:D92"/>
    <mergeCell ref="F96:F97"/>
    <mergeCell ref="G110:L110"/>
    <mergeCell ref="G95:L95"/>
    <mergeCell ref="A113:D113"/>
    <mergeCell ref="B96:E96"/>
    <mergeCell ref="L96:L97"/>
    <mergeCell ref="G102:L102"/>
    <mergeCell ref="J135:R135"/>
    <mergeCell ref="J141:R141"/>
    <mergeCell ref="A135:I135"/>
    <mergeCell ref="A110:F110"/>
    <mergeCell ref="A102:F102"/>
    <mergeCell ref="H96:K96"/>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S190"/>
  <sheetViews>
    <sheetView topLeftCell="A122" zoomScale="70" zoomScaleNormal="70" zoomScalePageLayoutView="70" workbookViewId="0">
      <selection activeCell="D131" sqref="D131"/>
    </sheetView>
  </sheetViews>
  <sheetFormatPr defaultColWidth="8.85546875" defaultRowHeight="12.75"/>
  <cols>
    <col min="1" max="2" width="26.140625" customWidth="1"/>
    <col min="3" max="3" width="26.42578125" customWidth="1"/>
    <col min="4" max="5" width="26.140625" customWidth="1"/>
    <col min="6" max="6" width="28.85546875" customWidth="1"/>
    <col min="7" max="7" width="26.140625" customWidth="1"/>
    <col min="8" max="8" width="26" customWidth="1"/>
    <col min="9" max="9" width="23.7109375" customWidth="1"/>
    <col min="10" max="10" width="18.42578125" customWidth="1"/>
    <col min="11" max="11" width="17.140625" customWidth="1"/>
    <col min="12" max="12" width="12.28515625"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358</v>
      </c>
      <c r="B1" s="175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v>2</v>
      </c>
      <c r="C10" s="701">
        <v>690</v>
      </c>
      <c r="D10" s="208" t="s">
        <v>3</v>
      </c>
      <c r="E10" s="115"/>
      <c r="F10" s="114"/>
      <c r="G10" s="205"/>
      <c r="H10" s="109"/>
    </row>
    <row r="11" spans="1:8" ht="16.5" customHeight="1">
      <c r="A11" s="105" t="s">
        <v>4</v>
      </c>
      <c r="B11" s="700"/>
      <c r="C11" s="701"/>
      <c r="D11" s="1694" t="s">
        <v>4</v>
      </c>
      <c r="E11" s="1731"/>
      <c r="F11" s="1733"/>
      <c r="G11" s="205"/>
      <c r="H11" s="109"/>
    </row>
    <row r="12" spans="1:8" ht="15" customHeight="1">
      <c r="A12" s="105" t="s">
        <v>67</v>
      </c>
      <c r="B12" s="700">
        <v>6</v>
      </c>
      <c r="C12" s="701">
        <v>434</v>
      </c>
      <c r="D12" s="1695"/>
      <c r="E12" s="1763"/>
      <c r="F12" s="1762"/>
      <c r="G12" s="205"/>
      <c r="H12" s="109"/>
    </row>
    <row r="13" spans="1:8" ht="38.25" customHeight="1">
      <c r="A13" s="105" t="s">
        <v>357</v>
      </c>
      <c r="B13" s="700">
        <v>4</v>
      </c>
      <c r="C13" s="1039">
        <v>218</v>
      </c>
      <c r="D13" s="208" t="s">
        <v>7</v>
      </c>
      <c r="E13" s="115"/>
      <c r="F13" s="114"/>
      <c r="G13" s="205"/>
      <c r="H13" s="109"/>
    </row>
    <row r="14" spans="1:8" ht="16.5" customHeight="1">
      <c r="A14" s="105" t="s">
        <v>8</v>
      </c>
      <c r="B14" s="700"/>
      <c r="C14" s="701"/>
      <c r="D14" s="208" t="s">
        <v>8</v>
      </c>
      <c r="E14" s="115"/>
      <c r="F14" s="114"/>
      <c r="G14" s="205"/>
      <c r="H14" s="109"/>
    </row>
    <row r="15" spans="1:8" ht="16.5" customHeight="1">
      <c r="A15" s="1691" t="s">
        <v>48</v>
      </c>
      <c r="B15" s="995"/>
      <c r="C15" s="996"/>
      <c r="D15" s="188" t="s">
        <v>48</v>
      </c>
      <c r="E15" s="115"/>
      <c r="F15" s="241"/>
      <c r="G15" s="205"/>
      <c r="H15" s="109"/>
    </row>
    <row r="16" spans="1:8" ht="45" customHeight="1">
      <c r="A16" s="1692"/>
      <c r="B16" s="1286"/>
      <c r="C16" s="1287"/>
      <c r="D16" s="208" t="s">
        <v>6</v>
      </c>
      <c r="E16" s="115"/>
      <c r="F16" s="241"/>
      <c r="G16" s="205"/>
      <c r="H16" s="109"/>
    </row>
    <row r="17" spans="1:12" ht="47.45" customHeight="1" thickBot="1">
      <c r="A17" s="1693"/>
      <c r="B17" s="1288"/>
      <c r="C17" s="1289"/>
      <c r="D17" s="208" t="s">
        <v>5</v>
      </c>
      <c r="E17" s="700">
        <v>3</v>
      </c>
      <c r="F17" s="806">
        <v>105</v>
      </c>
      <c r="G17" s="205"/>
      <c r="H17" s="109"/>
    </row>
    <row r="18" spans="1:12" ht="16.5" customHeight="1">
      <c r="A18" s="1687" t="s">
        <v>109</v>
      </c>
      <c r="B18" s="1688"/>
      <c r="C18" s="1688"/>
      <c r="D18" s="1683" t="s">
        <v>109</v>
      </c>
      <c r="E18" s="1684"/>
      <c r="F18" s="1685"/>
      <c r="G18" s="156"/>
      <c r="H18" s="109"/>
    </row>
    <row r="19" spans="1:12" ht="43.5" customHeight="1">
      <c r="A19" s="201" t="s">
        <v>50</v>
      </c>
      <c r="B19" s="851">
        <v>8</v>
      </c>
      <c r="C19" s="851">
        <v>958</v>
      </c>
      <c r="D19" s="201" t="s">
        <v>50</v>
      </c>
      <c r="E19" s="1381">
        <v>3</v>
      </c>
      <c r="F19" s="1382">
        <v>105</v>
      </c>
      <c r="G19" s="205"/>
      <c r="H19" s="109"/>
    </row>
    <row r="20" spans="1:12" ht="26.25" customHeight="1">
      <c r="A20" s="201" t="s">
        <v>51</v>
      </c>
      <c r="B20" s="851">
        <v>4</v>
      </c>
      <c r="C20" s="879">
        <v>384</v>
      </c>
      <c r="D20" s="201" t="s">
        <v>51</v>
      </c>
      <c r="E20" s="1381"/>
      <c r="F20" s="1383"/>
      <c r="G20" s="205"/>
      <c r="H20" s="109"/>
    </row>
    <row r="21" spans="1:12" ht="16.5" customHeight="1" thickBot="1">
      <c r="A21" s="200" t="s">
        <v>52</v>
      </c>
      <c r="B21" s="126"/>
      <c r="C21" s="206"/>
      <c r="D21" s="200" t="s">
        <v>52</v>
      </c>
      <c r="E21" s="1384"/>
      <c r="F21" s="1385"/>
      <c r="G21" s="205"/>
      <c r="H21" s="109"/>
    </row>
    <row r="22" spans="1:12" ht="16.5" customHeight="1">
      <c r="A22" s="1681" t="s">
        <v>110</v>
      </c>
      <c r="B22" s="1682"/>
      <c r="C22" s="1682"/>
      <c r="D22" s="1681" t="s">
        <v>110</v>
      </c>
      <c r="E22" s="1682"/>
      <c r="F22" s="1686"/>
      <c r="G22" s="207"/>
      <c r="H22" s="109"/>
    </row>
    <row r="23" spans="1:12" ht="25.5">
      <c r="A23" s="105" t="s">
        <v>53</v>
      </c>
      <c r="B23" s="1331"/>
      <c r="C23" s="1332"/>
      <c r="D23" s="105" t="s">
        <v>53</v>
      </c>
      <c r="E23" s="1331">
        <v>3</v>
      </c>
      <c r="F23" s="701">
        <v>105</v>
      </c>
      <c r="G23" s="205"/>
      <c r="H23" s="109"/>
    </row>
    <row r="24" spans="1:12" ht="25.5">
      <c r="A24" s="105" t="s">
        <v>54</v>
      </c>
      <c r="B24" s="1331">
        <v>9</v>
      </c>
      <c r="C24" s="1386">
        <v>1148</v>
      </c>
      <c r="D24" s="105" t="s">
        <v>54</v>
      </c>
      <c r="E24" s="1331"/>
      <c r="F24" s="701"/>
      <c r="G24" s="205"/>
      <c r="H24" s="109"/>
    </row>
    <row r="25" spans="1:12" ht="25.5">
      <c r="A25" s="105" t="s">
        <v>55</v>
      </c>
      <c r="B25" s="1331">
        <v>1</v>
      </c>
      <c r="C25" s="1332">
        <v>177</v>
      </c>
      <c r="D25" s="105" t="s">
        <v>55</v>
      </c>
      <c r="E25" s="1331"/>
      <c r="F25" s="701"/>
      <c r="G25" s="205"/>
      <c r="H25" s="109"/>
    </row>
    <row r="26" spans="1:12" ht="35.1" customHeight="1">
      <c r="A26" s="105" t="s">
        <v>68</v>
      </c>
      <c r="B26" s="1331"/>
      <c r="C26" s="1332"/>
      <c r="D26" s="105" t="s">
        <v>68</v>
      </c>
      <c r="E26" s="1331"/>
      <c r="F26" s="701"/>
      <c r="G26" s="205"/>
      <c r="H26" s="109"/>
    </row>
    <row r="27" spans="1:12" ht="47.1" customHeight="1">
      <c r="A27" s="105" t="s">
        <v>56</v>
      </c>
      <c r="B27" s="115"/>
      <c r="C27" s="237"/>
      <c r="D27" s="105" t="s">
        <v>56</v>
      </c>
      <c r="E27" s="115"/>
      <c r="F27" s="114"/>
      <c r="G27" s="205"/>
      <c r="H27" s="109"/>
    </row>
    <row r="28" spans="1:12" ht="47.1" customHeight="1">
      <c r="A28" s="105" t="s">
        <v>69</v>
      </c>
      <c r="B28" s="115"/>
      <c r="C28" s="237"/>
      <c r="D28" s="105" t="s">
        <v>69</v>
      </c>
      <c r="E28" s="115"/>
      <c r="F28" s="114"/>
      <c r="G28" s="205"/>
      <c r="H28" s="109"/>
    </row>
    <row r="29" spans="1:12" ht="41.25" customHeight="1" thickBot="1">
      <c r="A29" s="102" t="s">
        <v>356</v>
      </c>
      <c r="B29" s="705">
        <v>2</v>
      </c>
      <c r="C29" s="1387">
        <v>17</v>
      </c>
      <c r="D29" s="102" t="s">
        <v>48</v>
      </c>
      <c r="E29" s="214"/>
      <c r="F29" s="240"/>
      <c r="G29" s="205"/>
      <c r="H29" s="109"/>
    </row>
    <row r="30" spans="1:12" ht="246.75" customHeight="1" thickBot="1">
      <c r="A30" s="1689" t="s">
        <v>355</v>
      </c>
      <c r="B30" s="1690"/>
      <c r="C30" s="1690"/>
      <c r="D30" s="1689" t="s">
        <v>354</v>
      </c>
      <c r="E30" s="1690"/>
      <c r="F30" s="1696"/>
      <c r="G30" s="2045" t="s">
        <v>592</v>
      </c>
      <c r="H30" s="2045"/>
      <c r="I30" s="2045"/>
      <c r="J30" s="2045"/>
      <c r="K30" s="2045"/>
      <c r="L30" s="2045"/>
    </row>
    <row r="31" spans="1:12" ht="135.75" customHeight="1">
      <c r="A31" s="1714" t="s">
        <v>353</v>
      </c>
      <c r="B31" s="1714"/>
      <c r="C31" s="1714"/>
      <c r="D31" s="1714"/>
      <c r="E31" s="1714"/>
      <c r="F31" s="1714"/>
      <c r="G31" s="109"/>
      <c r="H31" s="109"/>
    </row>
    <row r="32" spans="1:12"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00">
        <v>2</v>
      </c>
      <c r="C35" s="998">
        <v>64144</v>
      </c>
      <c r="D35" s="105" t="s">
        <v>33</v>
      </c>
      <c r="E35" s="113"/>
      <c r="F35" s="112"/>
      <c r="G35" s="109"/>
      <c r="H35" s="109"/>
    </row>
    <row r="36" spans="1:8" ht="16.350000000000001" customHeight="1">
      <c r="A36" s="105" t="s">
        <v>71</v>
      </c>
      <c r="B36" s="700"/>
      <c r="C36" s="701"/>
      <c r="D36" s="105" t="s">
        <v>71</v>
      </c>
      <c r="E36" s="113"/>
      <c r="F36" s="112"/>
      <c r="G36" s="109"/>
      <c r="H36" s="109"/>
    </row>
    <row r="37" spans="1:8" ht="16.350000000000001" customHeight="1">
      <c r="A37" s="105" t="s">
        <v>72</v>
      </c>
      <c r="B37" s="794">
        <v>1</v>
      </c>
      <c r="C37" s="1169">
        <v>7</v>
      </c>
      <c r="D37" s="105" t="s">
        <v>72</v>
      </c>
      <c r="E37" s="113"/>
      <c r="F37" s="112"/>
      <c r="G37" s="109"/>
      <c r="H37" s="109"/>
    </row>
    <row r="38" spans="1:8" ht="38.25">
      <c r="A38" s="1694" t="s">
        <v>48</v>
      </c>
      <c r="B38" s="1704"/>
      <c r="C38" s="1706"/>
      <c r="D38" s="105" t="s">
        <v>34</v>
      </c>
      <c r="E38" s="113"/>
      <c r="F38" s="112"/>
      <c r="G38" s="109"/>
      <c r="H38" s="109"/>
    </row>
    <row r="39" spans="1:8" ht="16.350000000000001" customHeight="1" thickBot="1">
      <c r="A39" s="1703"/>
      <c r="B39" s="1705"/>
      <c r="C39" s="1707"/>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851">
        <v>2</v>
      </c>
      <c r="C41" s="1388">
        <v>64144</v>
      </c>
      <c r="D41" s="201" t="s">
        <v>50</v>
      </c>
      <c r="E41" s="113"/>
      <c r="F41" s="198"/>
      <c r="G41" s="109"/>
      <c r="H41" s="109"/>
    </row>
    <row r="42" spans="1:8" ht="16.350000000000001" customHeight="1">
      <c r="A42" s="201" t="s">
        <v>51</v>
      </c>
      <c r="B42" s="851">
        <v>1</v>
      </c>
      <c r="C42" s="851">
        <v>7</v>
      </c>
      <c r="D42" s="201" t="s">
        <v>51</v>
      </c>
      <c r="E42" s="113"/>
      <c r="F42" s="198"/>
      <c r="G42" s="109"/>
      <c r="H42" s="109"/>
    </row>
    <row r="43" spans="1:8" ht="16.350000000000001" customHeight="1" thickBot="1">
      <c r="A43" s="200" t="s">
        <v>52</v>
      </c>
      <c r="B43" s="126"/>
      <c r="C43" s="199"/>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700"/>
      <c r="C45" s="806"/>
      <c r="D45" s="105" t="s">
        <v>53</v>
      </c>
      <c r="E45" s="113"/>
      <c r="F45" s="198"/>
      <c r="G45" s="109"/>
      <c r="H45" s="109"/>
    </row>
    <row r="46" spans="1:8" ht="30" customHeight="1">
      <c r="A46" s="105" t="s">
        <v>54</v>
      </c>
      <c r="B46" s="700">
        <v>3</v>
      </c>
      <c r="C46" s="1082">
        <v>64151</v>
      </c>
      <c r="D46" s="105" t="s">
        <v>54</v>
      </c>
      <c r="E46" s="113"/>
      <c r="F46" s="198"/>
      <c r="G46" s="109"/>
      <c r="H46" s="109"/>
    </row>
    <row r="47" spans="1:8" ht="30" customHeight="1">
      <c r="A47" s="105" t="s">
        <v>55</v>
      </c>
      <c r="B47" s="700"/>
      <c r="C47" s="806"/>
      <c r="D47" s="105" t="s">
        <v>55</v>
      </c>
      <c r="E47" s="113"/>
      <c r="F47" s="198"/>
      <c r="G47" s="109"/>
      <c r="H47" s="109"/>
    </row>
    <row r="48" spans="1:8" ht="30" customHeight="1">
      <c r="A48" s="105" t="s">
        <v>68</v>
      </c>
      <c r="B48" s="700"/>
      <c r="C48" s="806"/>
      <c r="D48" s="105" t="s">
        <v>68</v>
      </c>
      <c r="E48" s="113"/>
      <c r="F48" s="198"/>
      <c r="G48" s="109"/>
      <c r="H48" s="109"/>
    </row>
    <row r="49" spans="1:8" ht="38.25">
      <c r="A49" s="105" t="s">
        <v>56</v>
      </c>
      <c r="B49" s="700"/>
      <c r="C49" s="806"/>
      <c r="D49" s="105" t="s">
        <v>56</v>
      </c>
      <c r="E49" s="113"/>
      <c r="F49" s="198"/>
      <c r="G49" s="109"/>
      <c r="H49" s="109"/>
    </row>
    <row r="50" spans="1:8" ht="38.25">
      <c r="A50" s="105" t="s">
        <v>69</v>
      </c>
      <c r="B50" s="700"/>
      <c r="C50" s="806"/>
      <c r="D50" s="105" t="s">
        <v>69</v>
      </c>
      <c r="E50" s="113"/>
      <c r="F50" s="198"/>
      <c r="G50" s="109"/>
      <c r="H50" s="109"/>
    </row>
    <row r="51" spans="1:8" ht="30" customHeight="1" thickBot="1">
      <c r="A51" s="108" t="s">
        <v>66</v>
      </c>
      <c r="B51" s="900"/>
      <c r="C51" s="910"/>
      <c r="D51" s="108" t="s">
        <v>66</v>
      </c>
      <c r="E51" s="117"/>
      <c r="F51" s="116"/>
      <c r="G51" s="109"/>
      <c r="H51" s="109"/>
    </row>
    <row r="52" spans="1:8" ht="69.75" customHeight="1" thickBot="1">
      <c r="A52" s="1689" t="s">
        <v>352</v>
      </c>
      <c r="B52" s="1690"/>
      <c r="C52" s="1696"/>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36" customHeight="1" thickBot="1">
      <c r="A55" s="1674" t="s">
        <v>89</v>
      </c>
      <c r="B55" s="1666"/>
      <c r="C55" s="1666"/>
      <c r="D55" s="1667"/>
      <c r="E55" s="1674" t="s">
        <v>146</v>
      </c>
      <c r="F55" s="1666"/>
      <c r="G55" s="1666"/>
      <c r="H55" s="1667"/>
    </row>
    <row r="56" spans="1:8" ht="42" customHeight="1" thickBot="1">
      <c r="A56" s="196"/>
      <c r="B56" s="195" t="s">
        <v>9</v>
      </c>
      <c r="C56" s="195" t="s">
        <v>10</v>
      </c>
      <c r="D56" s="236" t="s">
        <v>114</v>
      </c>
      <c r="E56" s="196"/>
      <c r="F56" s="195" t="s">
        <v>9</v>
      </c>
      <c r="G56" s="236" t="s">
        <v>10</v>
      </c>
      <c r="H56" s="236" t="s">
        <v>114</v>
      </c>
    </row>
    <row r="57" spans="1:8" ht="16.5" customHeight="1">
      <c r="A57" s="192" t="s">
        <v>11</v>
      </c>
      <c r="B57" s="220"/>
      <c r="C57" s="220"/>
      <c r="D57" s="223"/>
      <c r="E57" s="192" t="s">
        <v>11</v>
      </c>
      <c r="F57" s="191"/>
      <c r="G57" s="190"/>
      <c r="H57" s="189"/>
    </row>
    <row r="58" spans="1:8" ht="16.5" customHeight="1">
      <c r="A58" s="105" t="s">
        <v>12</v>
      </c>
      <c r="B58" s="115"/>
      <c r="C58" s="115"/>
      <c r="D58" s="114"/>
      <c r="E58" s="105" t="s">
        <v>12</v>
      </c>
      <c r="F58" s="113"/>
      <c r="G58" s="138"/>
      <c r="H58" s="174"/>
    </row>
    <row r="59" spans="1:8" ht="16.5" customHeight="1">
      <c r="A59" s="105" t="s">
        <v>13</v>
      </c>
      <c r="B59" s="115"/>
      <c r="C59" s="115"/>
      <c r="D59" s="114"/>
      <c r="E59" s="105" t="s">
        <v>13</v>
      </c>
      <c r="F59" s="113"/>
      <c r="G59" s="138"/>
      <c r="H59" s="174"/>
    </row>
    <row r="60" spans="1:8" ht="16.5" customHeight="1">
      <c r="A60" s="105" t="s">
        <v>14</v>
      </c>
      <c r="B60" s="115"/>
      <c r="C60" s="115"/>
      <c r="D60" s="114"/>
      <c r="E60" s="105" t="s">
        <v>14</v>
      </c>
      <c r="F60" s="113"/>
      <c r="G60" s="138"/>
      <c r="H60" s="174"/>
    </row>
    <row r="61" spans="1:8" ht="28.5" customHeight="1">
      <c r="A61" s="105" t="s">
        <v>15</v>
      </c>
      <c r="B61" s="115"/>
      <c r="C61" s="115"/>
      <c r="D61" s="114"/>
      <c r="E61" s="105" t="s">
        <v>15</v>
      </c>
      <c r="F61" s="113"/>
      <c r="G61" s="138"/>
      <c r="H61" s="174"/>
    </row>
    <row r="62" spans="1:8" ht="16.5" customHeight="1">
      <c r="A62" s="105" t="s">
        <v>16</v>
      </c>
      <c r="B62" s="115"/>
      <c r="C62" s="115"/>
      <c r="D62" s="114"/>
      <c r="E62" s="105" t="s">
        <v>16</v>
      </c>
      <c r="F62" s="113"/>
      <c r="G62" s="138"/>
      <c r="H62" s="174"/>
    </row>
    <row r="63" spans="1:8" ht="16.5" customHeight="1">
      <c r="A63" s="105" t="s">
        <v>57</v>
      </c>
      <c r="B63" s="115"/>
      <c r="C63" s="115"/>
      <c r="D63" s="114"/>
      <c r="E63" s="105" t="s">
        <v>57</v>
      </c>
      <c r="F63" s="113"/>
      <c r="G63" s="188"/>
      <c r="H63" s="174"/>
    </row>
    <row r="64" spans="1:8" ht="16.5" customHeight="1">
      <c r="A64" s="105" t="s">
        <v>58</v>
      </c>
      <c r="B64" s="115"/>
      <c r="C64" s="115"/>
      <c r="D64" s="114"/>
      <c r="E64" s="105" t="s">
        <v>58</v>
      </c>
      <c r="F64" s="113"/>
      <c r="G64" s="188"/>
      <c r="H64" s="174"/>
    </row>
    <row r="65" spans="1:8" ht="16.5" customHeight="1">
      <c r="A65" s="105" t="s">
        <v>59</v>
      </c>
      <c r="B65" s="115"/>
      <c r="C65" s="115"/>
      <c r="D65" s="114"/>
      <c r="E65" s="105" t="s">
        <v>59</v>
      </c>
      <c r="F65" s="113"/>
      <c r="G65" s="188"/>
      <c r="H65" s="174"/>
    </row>
    <row r="66" spans="1:8" ht="16.5" customHeight="1">
      <c r="A66" s="105" t="s">
        <v>60</v>
      </c>
      <c r="B66" s="115"/>
      <c r="C66" s="115"/>
      <c r="D66" s="114"/>
      <c r="E66" s="105" t="s">
        <v>60</v>
      </c>
      <c r="F66" s="113"/>
      <c r="G66" s="188"/>
      <c r="H66" s="174"/>
    </row>
    <row r="67" spans="1:8" ht="16.5" customHeight="1">
      <c r="A67" s="1694" t="s">
        <v>351</v>
      </c>
      <c r="B67" s="2040">
        <v>1000</v>
      </c>
      <c r="C67" s="1731">
        <v>830</v>
      </c>
      <c r="D67" s="1733"/>
      <c r="E67" s="105" t="s">
        <v>147</v>
      </c>
      <c r="F67" s="113"/>
      <c r="G67" s="188"/>
      <c r="H67" s="174"/>
    </row>
    <row r="68" spans="1:8" ht="16.5" customHeight="1" thickBot="1">
      <c r="A68" s="1703"/>
      <c r="B68" s="2041"/>
      <c r="C68" s="1761"/>
      <c r="D68" s="1751"/>
      <c r="E68" s="105" t="s">
        <v>48</v>
      </c>
      <c r="F68" s="113"/>
      <c r="G68" s="188"/>
      <c r="H68" s="174"/>
    </row>
    <row r="69" spans="1:8" ht="16.5" customHeight="1">
      <c r="A69" s="187" t="s">
        <v>113</v>
      </c>
      <c r="B69" s="1708"/>
      <c r="C69" s="1709"/>
      <c r="D69" s="1710"/>
      <c r="E69" s="187" t="s">
        <v>113</v>
      </c>
      <c r="F69" s="1715"/>
      <c r="G69" s="1716"/>
      <c r="H69" s="1717"/>
    </row>
    <row r="70" spans="1:8" ht="25.5">
      <c r="A70" s="105" t="s">
        <v>53</v>
      </c>
      <c r="B70" s="115"/>
      <c r="C70" s="115"/>
      <c r="D70" s="114"/>
      <c r="E70" s="105" t="s">
        <v>53</v>
      </c>
      <c r="F70" s="113"/>
      <c r="G70" s="138"/>
      <c r="H70" s="173"/>
    </row>
    <row r="71" spans="1:8" ht="25.5">
      <c r="A71" s="105" t="s">
        <v>54</v>
      </c>
      <c r="B71" s="115"/>
      <c r="C71" s="115"/>
      <c r="D71" s="114"/>
      <c r="E71" s="105" t="s">
        <v>54</v>
      </c>
      <c r="F71" s="113"/>
      <c r="G71" s="138"/>
      <c r="H71" s="173"/>
    </row>
    <row r="72" spans="1:8" ht="25.5">
      <c r="A72" s="105" t="s">
        <v>55</v>
      </c>
      <c r="B72" s="115"/>
      <c r="C72" s="115"/>
      <c r="D72" s="114"/>
      <c r="E72" s="105" t="s">
        <v>55</v>
      </c>
      <c r="F72" s="113"/>
      <c r="G72" s="138"/>
      <c r="H72" s="173"/>
    </row>
    <row r="73" spans="1:8" ht="25.5">
      <c r="A73" s="105" t="s">
        <v>68</v>
      </c>
      <c r="B73" s="115"/>
      <c r="C73" s="115"/>
      <c r="D73" s="114"/>
      <c r="E73" s="105" t="s">
        <v>68</v>
      </c>
      <c r="F73" s="113"/>
      <c r="G73" s="138"/>
      <c r="H73" s="173"/>
    </row>
    <row r="74" spans="1:8" ht="38.25">
      <c r="A74" s="105" t="s">
        <v>56</v>
      </c>
      <c r="B74" s="115"/>
      <c r="C74" s="115"/>
      <c r="D74" s="114"/>
      <c r="E74" s="105" t="s">
        <v>56</v>
      </c>
      <c r="F74" s="113"/>
      <c r="G74" s="138"/>
      <c r="H74" s="173"/>
    </row>
    <row r="75" spans="1:8" ht="42" customHeight="1">
      <c r="A75" s="105" t="s">
        <v>69</v>
      </c>
      <c r="B75" s="115"/>
      <c r="C75" s="115"/>
      <c r="D75" s="114"/>
      <c r="E75" s="105" t="s">
        <v>69</v>
      </c>
      <c r="F75" s="113"/>
      <c r="G75" s="138"/>
      <c r="H75" s="173"/>
    </row>
    <row r="76" spans="1:8" ht="49.5" customHeight="1" thickBot="1">
      <c r="A76" s="176" t="s">
        <v>350</v>
      </c>
      <c r="B76" s="606">
        <v>1000</v>
      </c>
      <c r="C76" s="253">
        <v>830</v>
      </c>
      <c r="D76" s="240"/>
      <c r="E76" s="108" t="s">
        <v>48</v>
      </c>
      <c r="F76" s="117"/>
      <c r="G76" s="137"/>
      <c r="H76" s="186"/>
    </row>
    <row r="77" spans="1:8" ht="69" customHeight="1" thickBot="1">
      <c r="A77" s="1678" t="s">
        <v>349</v>
      </c>
      <c r="B77" s="1679"/>
      <c r="C77" s="1679"/>
      <c r="D77" s="1680"/>
      <c r="E77" s="1689" t="s">
        <v>17</v>
      </c>
      <c r="F77" s="1690"/>
      <c r="G77" s="1690"/>
      <c r="H77" s="1696"/>
    </row>
    <row r="78" spans="1:8" ht="48.75"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39.75" customHeight="1" thickBot="1">
      <c r="A81" s="1743" t="s">
        <v>105</v>
      </c>
      <c r="B81" s="1744"/>
      <c r="C81" s="1743" t="s">
        <v>138</v>
      </c>
      <c r="D81" s="1744"/>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222">
        <v>30</v>
      </c>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1"/>
      <c r="C85" s="105" t="s">
        <v>53</v>
      </c>
      <c r="D85" s="180"/>
      <c r="E85" s="227"/>
      <c r="F85" s="227"/>
      <c r="G85" s="227"/>
      <c r="H85" s="227"/>
    </row>
    <row r="86" spans="1:12" ht="30" customHeight="1">
      <c r="A86" s="105" t="s">
        <v>54</v>
      </c>
      <c r="B86" s="181"/>
      <c r="C86" s="105" t="s">
        <v>54</v>
      </c>
      <c r="D86" s="180"/>
      <c r="E86" s="227"/>
      <c r="F86" s="227"/>
      <c r="G86" s="227"/>
      <c r="H86" s="227"/>
    </row>
    <row r="87" spans="1:12" ht="30" customHeight="1">
      <c r="A87" s="105" t="s">
        <v>55</v>
      </c>
      <c r="B87" s="181"/>
      <c r="C87" s="105" t="s">
        <v>55</v>
      </c>
      <c r="D87" s="180"/>
      <c r="E87" s="227"/>
      <c r="F87" s="227"/>
      <c r="G87" s="227"/>
      <c r="H87" s="227"/>
    </row>
    <row r="88" spans="1:12" ht="30" customHeight="1">
      <c r="A88" s="105" t="s">
        <v>68</v>
      </c>
      <c r="B88" s="181"/>
      <c r="C88" s="105" t="s">
        <v>68</v>
      </c>
      <c r="D88" s="180"/>
      <c r="E88" s="227"/>
      <c r="F88" s="227"/>
      <c r="G88" s="227"/>
      <c r="H88" s="227"/>
    </row>
    <row r="89" spans="1:12" ht="45" customHeight="1">
      <c r="A89" s="105" t="s">
        <v>56</v>
      </c>
      <c r="B89" s="181"/>
      <c r="C89" s="105" t="s">
        <v>56</v>
      </c>
      <c r="D89" s="180"/>
      <c r="E89" s="227"/>
      <c r="F89" s="227"/>
      <c r="G89" s="227"/>
      <c r="H89" s="227"/>
    </row>
    <row r="90" spans="1:12" ht="45" customHeight="1">
      <c r="A90" s="105" t="s">
        <v>69</v>
      </c>
      <c r="B90" s="181"/>
      <c r="C90" s="105" t="s">
        <v>69</v>
      </c>
      <c r="D90" s="180"/>
      <c r="E90" s="227"/>
      <c r="F90" s="227"/>
      <c r="G90" s="227"/>
      <c r="H90" s="227"/>
    </row>
    <row r="91" spans="1:12" ht="54" customHeight="1" thickBot="1">
      <c r="A91" s="102" t="s">
        <v>348</v>
      </c>
      <c r="B91" s="240">
        <v>30</v>
      </c>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3"/>
      <c r="C98" s="174"/>
      <c r="D98" s="174"/>
      <c r="E98" s="174"/>
      <c r="F98" s="173"/>
      <c r="G98" s="105" t="s">
        <v>22</v>
      </c>
      <c r="H98" s="113"/>
      <c r="I98" s="174"/>
      <c r="J98" s="174"/>
      <c r="K98" s="174"/>
      <c r="L98" s="173"/>
    </row>
    <row r="99" spans="1:12" ht="29.25" customHeight="1">
      <c r="A99" s="105" t="s">
        <v>61</v>
      </c>
      <c r="B99" s="115">
        <v>42</v>
      </c>
      <c r="C99" s="174"/>
      <c r="D99" s="174"/>
      <c r="E99" s="174"/>
      <c r="F99" s="173"/>
      <c r="G99" s="105" t="s">
        <v>61</v>
      </c>
      <c r="H99" s="113"/>
      <c r="I99" s="174"/>
      <c r="J99" s="174"/>
      <c r="K99" s="174"/>
      <c r="L99" s="173"/>
    </row>
    <row r="100" spans="1:12" ht="29.25" customHeight="1">
      <c r="A100" s="105" t="s">
        <v>23</v>
      </c>
      <c r="B100" s="113"/>
      <c r="C100" s="174"/>
      <c r="D100" s="174"/>
      <c r="E100" s="174"/>
      <c r="F100" s="173"/>
      <c r="G100" s="105" t="s">
        <v>23</v>
      </c>
      <c r="H100" s="113"/>
      <c r="I100" s="174"/>
      <c r="J100" s="174"/>
      <c r="K100" s="174"/>
      <c r="L100" s="173"/>
    </row>
    <row r="101" spans="1:12" ht="33.75" customHeight="1" thickBot="1">
      <c r="A101" s="176" t="s">
        <v>65</v>
      </c>
      <c r="B101" s="126"/>
      <c r="C101" s="172"/>
      <c r="D101" s="172"/>
      <c r="E101" s="172"/>
      <c r="F101" s="125"/>
      <c r="G101" s="176" t="s">
        <v>65</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174"/>
      <c r="E103" s="174"/>
      <c r="F103" s="173"/>
      <c r="G103" s="105" t="s">
        <v>53</v>
      </c>
      <c r="H103" s="113"/>
      <c r="I103" s="174"/>
      <c r="J103" s="174"/>
      <c r="K103" s="174"/>
      <c r="L103" s="173"/>
    </row>
    <row r="104" spans="1:12" ht="29.25" customHeight="1">
      <c r="A104" s="105" t="s">
        <v>54</v>
      </c>
      <c r="B104" s="113"/>
      <c r="C104" s="174"/>
      <c r="D104" s="174"/>
      <c r="E104" s="174"/>
      <c r="F104" s="173"/>
      <c r="G104" s="105" t="s">
        <v>54</v>
      </c>
      <c r="H104" s="113"/>
      <c r="I104" s="174"/>
      <c r="J104" s="174"/>
      <c r="K104" s="174"/>
      <c r="L104" s="173"/>
    </row>
    <row r="105" spans="1:12" ht="29.25" customHeight="1">
      <c r="A105" s="105" t="s">
        <v>55</v>
      </c>
      <c r="B105" s="113"/>
      <c r="C105" s="174"/>
      <c r="D105" s="174"/>
      <c r="E105" s="174"/>
      <c r="F105" s="173"/>
      <c r="G105" s="105" t="s">
        <v>55</v>
      </c>
      <c r="H105" s="113"/>
      <c r="I105" s="174"/>
      <c r="J105" s="174"/>
      <c r="K105" s="174"/>
      <c r="L105" s="173"/>
    </row>
    <row r="106" spans="1:12" ht="29.25" customHeight="1">
      <c r="A106" s="105" t="s">
        <v>68</v>
      </c>
      <c r="B106" s="113"/>
      <c r="C106" s="174"/>
      <c r="D106" s="174"/>
      <c r="E106" s="174"/>
      <c r="F106" s="173"/>
      <c r="G106" s="105" t="s">
        <v>68</v>
      </c>
      <c r="H106" s="113"/>
      <c r="I106" s="174"/>
      <c r="J106" s="174"/>
      <c r="K106" s="174"/>
      <c r="L106" s="173"/>
    </row>
    <row r="107" spans="1:12" ht="45" customHeight="1">
      <c r="A107" s="105" t="s">
        <v>56</v>
      </c>
      <c r="B107" s="113"/>
      <c r="C107" s="174"/>
      <c r="D107" s="174"/>
      <c r="E107" s="174"/>
      <c r="F107" s="173"/>
      <c r="G107" s="105" t="s">
        <v>56</v>
      </c>
      <c r="H107" s="113"/>
      <c r="I107" s="174"/>
      <c r="J107" s="174"/>
      <c r="K107" s="174"/>
      <c r="L107" s="173"/>
    </row>
    <row r="108" spans="1:12" ht="42.6" customHeight="1">
      <c r="A108" s="105" t="s">
        <v>69</v>
      </c>
      <c r="B108" s="113"/>
      <c r="C108" s="174"/>
      <c r="D108" s="174"/>
      <c r="E108" s="174"/>
      <c r="F108" s="173"/>
      <c r="G108" s="105" t="s">
        <v>69</v>
      </c>
      <c r="H108" s="113"/>
      <c r="I108" s="174"/>
      <c r="J108" s="174"/>
      <c r="K108" s="174"/>
      <c r="L108" s="173"/>
    </row>
    <row r="109" spans="1:12" ht="66.75" customHeight="1" thickBot="1">
      <c r="A109" s="102" t="s">
        <v>347</v>
      </c>
      <c r="B109" s="214">
        <v>42</v>
      </c>
      <c r="C109" s="172"/>
      <c r="D109" s="172"/>
      <c r="E109" s="172"/>
      <c r="F109" s="125"/>
      <c r="G109" s="102" t="s">
        <v>48</v>
      </c>
      <c r="H109" s="126"/>
      <c r="I109" s="172"/>
      <c r="J109" s="172"/>
      <c r="K109" s="172"/>
      <c r="L109" s="125"/>
    </row>
    <row r="110" spans="1:12" ht="69" customHeight="1" thickBot="1">
      <c r="A110" s="1721" t="s">
        <v>346</v>
      </c>
      <c r="B110" s="1722"/>
      <c r="C110" s="1722"/>
      <c r="D110" s="1722"/>
      <c r="E110" s="1722"/>
      <c r="F110" s="1723"/>
      <c r="G110" s="1721" t="s">
        <v>70</v>
      </c>
      <c r="H110" s="1722"/>
      <c r="I110" s="1722"/>
      <c r="J110" s="1722"/>
      <c r="K110" s="1722"/>
      <c r="L110" s="1723"/>
    </row>
    <row r="111" spans="1:12" ht="18"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750" t="s">
        <v>90</v>
      </c>
      <c r="B113" s="1709"/>
      <c r="C113" s="1709"/>
      <c r="D113" s="1710"/>
      <c r="E113" s="1750" t="s">
        <v>119</v>
      </c>
      <c r="F113" s="1709"/>
      <c r="G113" s="1709"/>
      <c r="H113" s="1710"/>
    </row>
    <row r="114" spans="1:8" ht="46.5" customHeight="1">
      <c r="A114" s="105"/>
      <c r="B114" s="131" t="s">
        <v>24</v>
      </c>
      <c r="C114" s="131" t="s">
        <v>25</v>
      </c>
      <c r="D114" s="228" t="s">
        <v>26</v>
      </c>
      <c r="E114" s="105"/>
      <c r="F114" s="131" t="s">
        <v>24</v>
      </c>
      <c r="G114" s="131" t="s">
        <v>25</v>
      </c>
      <c r="H114" s="228" t="s">
        <v>26</v>
      </c>
    </row>
    <row r="115" spans="1:8" ht="35.25" customHeight="1">
      <c r="A115" s="105" t="s">
        <v>27</v>
      </c>
      <c r="B115" s="113"/>
      <c r="C115" s="113"/>
      <c r="D115" s="112"/>
      <c r="E115" s="105" t="s">
        <v>27</v>
      </c>
      <c r="F115" s="113"/>
      <c r="G115" s="113"/>
      <c r="H115" s="112"/>
    </row>
    <row r="116" spans="1:8" ht="35.25" customHeight="1">
      <c r="A116" s="105" t="s">
        <v>28</v>
      </c>
      <c r="B116" s="113"/>
      <c r="C116" s="113"/>
      <c r="D116" s="1"/>
      <c r="E116" s="105" t="s">
        <v>28</v>
      </c>
      <c r="F116" s="113"/>
      <c r="G116" s="113"/>
      <c r="H116" s="1"/>
    </row>
    <row r="117" spans="1:8" ht="45" customHeight="1" thickBot="1">
      <c r="A117" s="108" t="s">
        <v>29</v>
      </c>
      <c r="B117" s="117"/>
      <c r="C117" s="117"/>
      <c r="D117" s="2"/>
      <c r="E117" s="108" t="s">
        <v>29</v>
      </c>
      <c r="F117" s="117"/>
      <c r="G117" s="117"/>
      <c r="H117" s="2"/>
    </row>
    <row r="118" spans="1:8" ht="18.75" customHeight="1">
      <c r="A118" s="1699" t="s">
        <v>113</v>
      </c>
      <c r="B118" s="1700"/>
      <c r="C118" s="1700"/>
      <c r="D118" s="1701"/>
      <c r="E118" s="1699" t="s">
        <v>113</v>
      </c>
      <c r="F118" s="1700"/>
      <c r="G118" s="1700"/>
      <c r="H118" s="1701"/>
    </row>
    <row r="119" spans="1:8" ht="33" customHeight="1">
      <c r="A119" s="105" t="s">
        <v>53</v>
      </c>
      <c r="B119" s="113"/>
      <c r="C119" s="113"/>
      <c r="D119" s="4"/>
      <c r="E119" s="105" t="s">
        <v>53</v>
      </c>
      <c r="F119" s="113"/>
      <c r="G119" s="113"/>
      <c r="H119" s="1"/>
    </row>
    <row r="120" spans="1:8" ht="33" customHeight="1">
      <c r="A120" s="105" t="s">
        <v>54</v>
      </c>
      <c r="B120" s="113"/>
      <c r="C120" s="113"/>
      <c r="D120" s="4"/>
      <c r="E120" s="105" t="s">
        <v>54</v>
      </c>
      <c r="F120" s="113"/>
      <c r="G120" s="113"/>
      <c r="H120" s="1"/>
    </row>
    <row r="121" spans="1:8" ht="33" customHeight="1">
      <c r="A121" s="105" t="s">
        <v>55</v>
      </c>
      <c r="B121" s="113"/>
      <c r="C121" s="113"/>
      <c r="D121" s="4"/>
      <c r="E121" s="105" t="s">
        <v>55</v>
      </c>
      <c r="F121" s="113"/>
      <c r="G121" s="113"/>
      <c r="H121" s="1"/>
    </row>
    <row r="122" spans="1:8" ht="33" customHeight="1">
      <c r="A122" s="105" t="s">
        <v>68</v>
      </c>
      <c r="B122" s="113"/>
      <c r="C122" s="113"/>
      <c r="D122" s="4"/>
      <c r="E122" s="105" t="s">
        <v>68</v>
      </c>
      <c r="F122" s="113"/>
      <c r="G122" s="113"/>
      <c r="H122" s="1"/>
    </row>
    <row r="123" spans="1:8" ht="38.25">
      <c r="A123" s="105" t="s">
        <v>56</v>
      </c>
      <c r="B123" s="113"/>
      <c r="C123" s="113"/>
      <c r="D123" s="4"/>
      <c r="E123" s="105" t="s">
        <v>56</v>
      </c>
      <c r="F123" s="113"/>
      <c r="G123" s="113"/>
      <c r="H123" s="1"/>
    </row>
    <row r="124" spans="1:8" ht="44.1" customHeight="1">
      <c r="A124" s="105" t="s">
        <v>69</v>
      </c>
      <c r="B124" s="113"/>
      <c r="C124" s="113"/>
      <c r="D124" s="4"/>
      <c r="E124" s="105" t="s">
        <v>69</v>
      </c>
      <c r="F124" s="113"/>
      <c r="G124" s="113"/>
      <c r="H124" s="1"/>
    </row>
    <row r="125" spans="1:8" ht="13.5" thickBot="1">
      <c r="A125" s="102" t="s">
        <v>48</v>
      </c>
      <c r="B125" s="126"/>
      <c r="C125" s="126"/>
      <c r="D125" s="5"/>
      <c r="E125" s="102" t="s">
        <v>48</v>
      </c>
      <c r="F125" s="126"/>
      <c r="G125" s="126"/>
      <c r="H125" s="3"/>
    </row>
    <row r="126" spans="1:8" ht="69" customHeight="1" thickBot="1">
      <c r="A126" s="1721" t="s">
        <v>165</v>
      </c>
      <c r="B126" s="1722"/>
      <c r="C126" s="1722"/>
      <c r="D126" s="1723"/>
      <c r="E126" s="1689" t="s">
        <v>165</v>
      </c>
      <c r="F126" s="1690"/>
      <c r="G126" s="1690"/>
      <c r="H126" s="1696"/>
    </row>
    <row r="127" spans="1:8" ht="19.5"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47">
        <v>12579</v>
      </c>
      <c r="C131" s="749">
        <v>2515</v>
      </c>
      <c r="D131" s="1567">
        <v>1.5972222222222221E-3</v>
      </c>
      <c r="E131" s="1170" t="s">
        <v>593</v>
      </c>
      <c r="F131" s="102" t="s">
        <v>124</v>
      </c>
      <c r="G131" s="214" t="s">
        <v>345</v>
      </c>
      <c r="H131" s="215" t="s">
        <v>345</v>
      </c>
      <c r="I131" s="215" t="s">
        <v>345</v>
      </c>
      <c r="J131" s="603" t="s">
        <v>345</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611" t="s">
        <v>139</v>
      </c>
      <c r="B141" s="1612"/>
      <c r="C141" s="1612"/>
      <c r="D141" s="1612"/>
      <c r="E141" s="1612"/>
      <c r="F141" s="1612"/>
      <c r="G141" s="1612"/>
      <c r="H141" s="1612"/>
      <c r="I141" s="1613"/>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1172">
        <v>1</v>
      </c>
      <c r="C143" s="727">
        <v>10</v>
      </c>
      <c r="D143" s="727">
        <v>3</v>
      </c>
      <c r="E143" s="727">
        <v>0</v>
      </c>
      <c r="F143" s="728">
        <v>1</v>
      </c>
      <c r="G143" s="728">
        <v>1</v>
      </c>
      <c r="H143" s="727">
        <v>10</v>
      </c>
      <c r="I143" s="729">
        <v>3</v>
      </c>
      <c r="J143" s="1171" t="s">
        <v>594</v>
      </c>
      <c r="K143" s="147"/>
      <c r="L143" s="147"/>
      <c r="M143" s="147"/>
      <c r="N143" s="147"/>
      <c r="O143" s="148"/>
      <c r="P143" s="148"/>
      <c r="Q143" s="147"/>
      <c r="R143" s="147"/>
    </row>
    <row r="144" spans="1:19" ht="86.2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344</v>
      </c>
      <c r="C148" s="1697" t="s">
        <v>37</v>
      </c>
      <c r="D148" s="1698"/>
    </row>
    <row r="149" spans="1:8" ht="21" customHeight="1">
      <c r="A149" s="143"/>
      <c r="B149" s="131"/>
      <c r="C149" s="224" t="s">
        <v>38</v>
      </c>
      <c r="D149" s="142" t="s">
        <v>39</v>
      </c>
    </row>
    <row r="150" spans="1:8" ht="21" customHeight="1">
      <c r="A150" s="105" t="s">
        <v>40</v>
      </c>
      <c r="B150" s="255"/>
      <c r="C150" s="256"/>
      <c r="D150" s="257"/>
    </row>
    <row r="151" spans="1:8" ht="21" customHeight="1">
      <c r="A151" s="105" t="s">
        <v>41</v>
      </c>
      <c r="B151" s="115"/>
      <c r="C151" s="237"/>
      <c r="D151" s="114"/>
    </row>
    <row r="152" spans="1:8" ht="21" customHeight="1">
      <c r="A152" s="105" t="s">
        <v>42</v>
      </c>
      <c r="B152" s="115"/>
      <c r="C152" s="237"/>
      <c r="D152" s="114"/>
    </row>
    <row r="153" spans="1:8" ht="21" customHeight="1" thickBot="1">
      <c r="A153" s="108" t="s">
        <v>43</v>
      </c>
      <c r="B153" s="219">
        <v>738</v>
      </c>
      <c r="C153" s="267">
        <v>24</v>
      </c>
      <c r="D153" s="324">
        <v>30</v>
      </c>
    </row>
    <row r="154" spans="1:8" ht="27.6" customHeight="1">
      <c r="A154" s="1683" t="s">
        <v>133</v>
      </c>
      <c r="B154" s="1684"/>
      <c r="C154" s="1684"/>
      <c r="D154" s="1685"/>
    </row>
    <row r="155" spans="1:8" ht="32.1" customHeight="1">
      <c r="A155" s="105" t="s">
        <v>53</v>
      </c>
      <c r="B155" s="115">
        <v>34</v>
      </c>
      <c r="C155" s="115">
        <v>2</v>
      </c>
      <c r="D155" s="114">
        <v>19</v>
      </c>
    </row>
    <row r="156" spans="1:8" ht="32.1" customHeight="1">
      <c r="A156" s="105" t="s">
        <v>54</v>
      </c>
      <c r="B156" s="115">
        <v>60</v>
      </c>
      <c r="C156" s="115"/>
      <c r="D156" s="114"/>
    </row>
    <row r="157" spans="1:8" ht="32.1" customHeight="1">
      <c r="A157" s="105" t="s">
        <v>55</v>
      </c>
      <c r="B157" s="115">
        <v>50</v>
      </c>
      <c r="C157" s="115"/>
      <c r="D157" s="114"/>
    </row>
    <row r="158" spans="1:8" ht="32.1" customHeight="1">
      <c r="A158" s="105" t="s">
        <v>68</v>
      </c>
      <c r="B158" s="115">
        <v>90</v>
      </c>
      <c r="C158" s="115"/>
      <c r="D158" s="114"/>
    </row>
    <row r="159" spans="1:8" ht="48" customHeight="1">
      <c r="A159" s="105" t="s">
        <v>56</v>
      </c>
      <c r="B159" s="115">
        <v>40</v>
      </c>
      <c r="C159" s="115"/>
      <c r="D159" s="114"/>
    </row>
    <row r="160" spans="1:8" ht="48" customHeight="1">
      <c r="A160" s="105" t="s">
        <v>69</v>
      </c>
      <c r="B160" s="115"/>
      <c r="C160" s="115"/>
      <c r="D160" s="114"/>
    </row>
    <row r="161" spans="1:8" ht="166.5" thickBot="1">
      <c r="A161" s="113" t="s">
        <v>595</v>
      </c>
      <c r="B161" s="115">
        <f>260+4+200</f>
        <v>464</v>
      </c>
      <c r="C161" s="115">
        <v>22</v>
      </c>
      <c r="D161" s="114">
        <f xml:space="preserve"> 8+3</f>
        <v>11</v>
      </c>
    </row>
    <row r="162" spans="1:8" ht="67.5" customHeight="1" thickBot="1">
      <c r="A162" s="605"/>
      <c r="B162" s="2042" t="s">
        <v>343</v>
      </c>
      <c r="C162" s="2043"/>
      <c r="D162" s="2044"/>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750" t="s">
        <v>93</v>
      </c>
      <c r="B165" s="1709"/>
      <c r="C165" s="1709"/>
      <c r="D165" s="1750" t="s">
        <v>135</v>
      </c>
      <c r="E165" s="1709"/>
      <c r="F165" s="1710"/>
      <c r="G165" s="109"/>
    </row>
    <row r="166" spans="1:8" ht="71.25" customHeight="1">
      <c r="A166" s="132"/>
      <c r="B166" s="131" t="s">
        <v>148</v>
      </c>
      <c r="C166" s="224" t="s">
        <v>149</v>
      </c>
      <c r="D166" s="132"/>
      <c r="E166" s="131" t="s">
        <v>148</v>
      </c>
      <c r="F166" s="228" t="s">
        <v>149</v>
      </c>
    </row>
    <row r="167" spans="1:8" ht="58.35" customHeight="1">
      <c r="A167" s="105" t="s">
        <v>73</v>
      </c>
      <c r="B167" s="115"/>
      <c r="C167" s="608"/>
      <c r="D167" s="105" t="s">
        <v>74</v>
      </c>
      <c r="E167" s="115">
        <v>40</v>
      </c>
      <c r="F167" s="607">
        <v>700</v>
      </c>
    </row>
    <row r="168" spans="1:8" ht="75" customHeight="1" thickBot="1">
      <c r="A168" s="108" t="s">
        <v>75</v>
      </c>
      <c r="B168" s="219">
        <v>40</v>
      </c>
      <c r="C168" s="1173">
        <v>76</v>
      </c>
      <c r="D168" s="102" t="s">
        <v>76</v>
      </c>
      <c r="E168" s="253">
        <v>40</v>
      </c>
      <c r="F168" s="1174">
        <v>700</v>
      </c>
      <c r="G168" s="604"/>
    </row>
    <row r="169" spans="1:8" ht="100.5" customHeight="1" thickBot="1">
      <c r="A169" s="1689" t="s">
        <v>342</v>
      </c>
      <c r="B169" s="1690"/>
      <c r="C169" s="1696"/>
      <c r="D169" s="1689" t="s">
        <v>341</v>
      </c>
      <c r="E169" s="1690"/>
      <c r="F169" s="1696"/>
      <c r="G169" s="109"/>
    </row>
    <row r="170" spans="1:8" ht="19.5" customHeight="1">
      <c r="A170" s="227"/>
      <c r="B170" s="227"/>
      <c r="C170" s="227"/>
      <c r="D170" s="227"/>
      <c r="E170" s="227"/>
      <c r="F170" s="227"/>
      <c r="G170" s="109"/>
    </row>
    <row r="171" spans="1:8" ht="17.2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6">
    <mergeCell ref="D8:F8"/>
    <mergeCell ref="A55:D55"/>
    <mergeCell ref="A77:D77"/>
    <mergeCell ref="A22:C22"/>
    <mergeCell ref="D18:F18"/>
    <mergeCell ref="D22:F22"/>
    <mergeCell ref="A8:C8"/>
    <mergeCell ref="A18:C18"/>
    <mergeCell ref="A30:C30"/>
    <mergeCell ref="A44:C44"/>
    <mergeCell ref="F11:F12"/>
    <mergeCell ref="A31:F31"/>
    <mergeCell ref="D11:D12"/>
    <mergeCell ref="E11:E12"/>
    <mergeCell ref="D33:F33"/>
    <mergeCell ref="D30:F30"/>
    <mergeCell ref="E55:H55"/>
    <mergeCell ref="G95:L95"/>
    <mergeCell ref="A33:C33"/>
    <mergeCell ref="A52:C52"/>
    <mergeCell ref="D40:F40"/>
    <mergeCell ref="D44:F44"/>
    <mergeCell ref="C81:D81"/>
    <mergeCell ref="A95:F95"/>
    <mergeCell ref="A78:H78"/>
    <mergeCell ref="E77:H77"/>
    <mergeCell ref="D67:D68"/>
    <mergeCell ref="B69:D69"/>
    <mergeCell ref="F69:H69"/>
    <mergeCell ref="C148:D148"/>
    <mergeCell ref="E118:H118"/>
    <mergeCell ref="A132:E132"/>
    <mergeCell ref="A144:G144"/>
    <mergeCell ref="A129:E129"/>
    <mergeCell ref="A147:D147"/>
    <mergeCell ref="A135:I135"/>
    <mergeCell ref="F129:J129"/>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B162:D162"/>
    <mergeCell ref="G30:L30"/>
    <mergeCell ref="C84:D84"/>
    <mergeCell ref="A138:I138"/>
    <mergeCell ref="J135:R135"/>
    <mergeCell ref="A141:I141"/>
    <mergeCell ref="J141:R141"/>
    <mergeCell ref="A81:B81"/>
    <mergeCell ref="A84:B84"/>
    <mergeCell ref="A92:D92"/>
    <mergeCell ref="A126:D126"/>
    <mergeCell ref="A38:A39"/>
    <mergeCell ref="B38:B39"/>
    <mergeCell ref="C38:C39"/>
    <mergeCell ref="D52:F52"/>
    <mergeCell ref="A40:C40"/>
    <mergeCell ref="A113:D113"/>
    <mergeCell ref="B96:E96"/>
    <mergeCell ref="E113:H113"/>
    <mergeCell ref="E126:H126"/>
    <mergeCell ref="H96:K96"/>
    <mergeCell ref="G102:L102"/>
    <mergeCell ref="G110:L110"/>
    <mergeCell ref="A118:D118"/>
    <mergeCell ref="L96:L97"/>
    <mergeCell ref="A110:F110"/>
    <mergeCell ref="A102:F102"/>
    <mergeCell ref="F96:F97"/>
    <mergeCell ref="A1:B1"/>
    <mergeCell ref="A15:A17"/>
    <mergeCell ref="A67:A68"/>
    <mergeCell ref="B67:B68"/>
    <mergeCell ref="C67:C68"/>
  </mergeCells>
  <pageMargins left="0.11811023622047245" right="0.11811023622047245" top="0.15748031496062992" bottom="0.15748031496062992" header="0.31496062992125984" footer="0.31496062992125984"/>
  <pageSetup paperSize="9" orientation="portrait" r:id="rId1"/>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S190"/>
  <sheetViews>
    <sheetView topLeftCell="A116"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370</v>
      </c>
      <c r="B1" s="175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845">
        <v>1</v>
      </c>
      <c r="C10" s="715">
        <v>200</v>
      </c>
      <c r="D10" s="208" t="s">
        <v>3</v>
      </c>
      <c r="E10" s="1176"/>
      <c r="F10" s="697"/>
      <c r="G10" s="205"/>
      <c r="H10" s="109"/>
    </row>
    <row r="11" spans="1:8" ht="16.5" customHeight="1">
      <c r="A11" s="105" t="s">
        <v>4</v>
      </c>
      <c r="B11" s="845"/>
      <c r="C11" s="715"/>
      <c r="D11" s="2046" t="s">
        <v>4</v>
      </c>
      <c r="E11" s="1704"/>
      <c r="F11" s="1706"/>
      <c r="G11" s="205"/>
      <c r="H11" s="109"/>
    </row>
    <row r="12" spans="1:8" ht="18">
      <c r="A12" s="105" t="s">
        <v>67</v>
      </c>
      <c r="B12" s="845"/>
      <c r="C12" s="715"/>
      <c r="D12" s="2047"/>
      <c r="E12" s="1746"/>
      <c r="F12" s="1749"/>
      <c r="G12" s="205"/>
      <c r="H12" s="109"/>
    </row>
    <row r="13" spans="1:8" ht="16.5" customHeight="1">
      <c r="A13" s="105" t="s">
        <v>7</v>
      </c>
      <c r="B13" s="845">
        <v>1</v>
      </c>
      <c r="C13" s="953">
        <v>5</v>
      </c>
      <c r="D13" s="208" t="s">
        <v>7</v>
      </c>
      <c r="E13" s="696"/>
      <c r="F13" s="697"/>
      <c r="G13" s="205"/>
      <c r="H13" s="109"/>
    </row>
    <row r="14" spans="1:8" ht="16.5" customHeight="1">
      <c r="A14" s="105" t="s">
        <v>8</v>
      </c>
      <c r="B14" s="845"/>
      <c r="C14" s="715"/>
      <c r="D14" s="208" t="s">
        <v>8</v>
      </c>
      <c r="E14" s="696"/>
      <c r="F14" s="697"/>
      <c r="G14" s="205"/>
      <c r="H14" s="109"/>
    </row>
    <row r="15" spans="1:8" ht="45.75" customHeight="1">
      <c r="A15" s="1691" t="s">
        <v>48</v>
      </c>
      <c r="B15" s="1227">
        <v>4</v>
      </c>
      <c r="C15" s="1229">
        <v>320</v>
      </c>
      <c r="D15" s="188" t="s">
        <v>369</v>
      </c>
      <c r="E15" s="845">
        <v>7</v>
      </c>
      <c r="F15" s="806">
        <v>40</v>
      </c>
      <c r="G15" s="205"/>
      <c r="H15" s="109"/>
    </row>
    <row r="16" spans="1:8" ht="45" customHeight="1">
      <c r="A16" s="1692"/>
      <c r="B16" s="1252"/>
      <c r="C16" s="1253"/>
      <c r="D16" s="208" t="s">
        <v>6</v>
      </c>
      <c r="E16" s="722"/>
      <c r="F16" s="806"/>
      <c r="G16" s="205"/>
      <c r="H16" s="109"/>
    </row>
    <row r="17" spans="1:8" ht="108" customHeight="1" thickBot="1">
      <c r="A17" s="1693"/>
      <c r="B17" s="1228"/>
      <c r="C17" s="1230"/>
      <c r="D17" s="208" t="s">
        <v>5</v>
      </c>
      <c r="E17" s="700">
        <v>6</v>
      </c>
      <c r="F17" s="806">
        <v>206</v>
      </c>
      <c r="G17" s="205"/>
      <c r="H17" s="122"/>
    </row>
    <row r="18" spans="1:8" ht="16.5" customHeight="1">
      <c r="A18" s="1687" t="s">
        <v>109</v>
      </c>
      <c r="B18" s="1688"/>
      <c r="C18" s="1688"/>
      <c r="D18" s="1683" t="s">
        <v>109</v>
      </c>
      <c r="E18" s="1684"/>
      <c r="F18" s="1685"/>
      <c r="G18" s="156"/>
      <c r="H18" s="109"/>
    </row>
    <row r="19" spans="1:8" ht="45.75" customHeight="1">
      <c r="A19" s="201" t="s">
        <v>50</v>
      </c>
      <c r="B19" s="845">
        <v>2</v>
      </c>
      <c r="C19" s="872">
        <v>520</v>
      </c>
      <c r="D19" s="201" t="s">
        <v>50</v>
      </c>
      <c r="E19" s="1177">
        <v>13</v>
      </c>
      <c r="F19" s="806">
        <v>246</v>
      </c>
      <c r="G19" s="205"/>
      <c r="H19" s="109"/>
    </row>
    <row r="20" spans="1:8" ht="16.5" customHeight="1">
      <c r="A20" s="201" t="s">
        <v>51</v>
      </c>
      <c r="B20" s="845"/>
      <c r="C20" s="872"/>
      <c r="D20" s="201" t="s">
        <v>51</v>
      </c>
      <c r="E20" s="696"/>
      <c r="F20" s="697"/>
      <c r="G20" s="205"/>
      <c r="H20" s="109"/>
    </row>
    <row r="21" spans="1:8" ht="16.5" customHeight="1" thickBot="1">
      <c r="A21" s="200" t="s">
        <v>52</v>
      </c>
      <c r="B21" s="797">
        <v>1</v>
      </c>
      <c r="C21" s="1175">
        <v>5</v>
      </c>
      <c r="D21" s="200" t="s">
        <v>52</v>
      </c>
      <c r="E21" s="704"/>
      <c r="F21" s="743"/>
      <c r="G21" s="205"/>
      <c r="H21" s="109"/>
    </row>
    <row r="22" spans="1:8" ht="16.5" customHeight="1">
      <c r="A22" s="1681" t="s">
        <v>110</v>
      </c>
      <c r="B22" s="1682"/>
      <c r="C22" s="1682"/>
      <c r="D22" s="1681" t="s">
        <v>110</v>
      </c>
      <c r="E22" s="1682"/>
      <c r="F22" s="1686"/>
      <c r="G22" s="207"/>
      <c r="H22" s="109"/>
    </row>
    <row r="23" spans="1:8" ht="25.5">
      <c r="A23" s="105" t="s">
        <v>53</v>
      </c>
      <c r="B23" s="700"/>
      <c r="C23" s="919"/>
      <c r="D23" s="105" t="s">
        <v>53</v>
      </c>
      <c r="E23" s="700">
        <v>10</v>
      </c>
      <c r="F23" s="701">
        <v>109</v>
      </c>
      <c r="G23" s="205"/>
      <c r="H23" s="109"/>
    </row>
    <row r="24" spans="1:8" ht="25.5">
      <c r="A24" s="105" t="s">
        <v>54</v>
      </c>
      <c r="B24" s="845">
        <v>2</v>
      </c>
      <c r="C24" s="872">
        <v>520</v>
      </c>
      <c r="D24" s="105" t="s">
        <v>54</v>
      </c>
      <c r="E24" s="700"/>
      <c r="F24" s="701"/>
      <c r="G24" s="205"/>
      <c r="H24" s="109"/>
    </row>
    <row r="25" spans="1:8" ht="25.5">
      <c r="A25" s="105" t="s">
        <v>55</v>
      </c>
      <c r="B25" s="845"/>
      <c r="C25" s="872"/>
      <c r="D25" s="105" t="s">
        <v>55</v>
      </c>
      <c r="E25" s="700"/>
      <c r="F25" s="701"/>
      <c r="G25" s="205"/>
      <c r="H25" s="109"/>
    </row>
    <row r="26" spans="1:8" ht="35.1" customHeight="1">
      <c r="A26" s="105" t="s">
        <v>68</v>
      </c>
      <c r="B26" s="845"/>
      <c r="C26" s="872"/>
      <c r="D26" s="105" t="s">
        <v>68</v>
      </c>
      <c r="E26" s="700"/>
      <c r="F26" s="701"/>
      <c r="G26" s="205"/>
      <c r="H26" s="109"/>
    </row>
    <row r="27" spans="1:8" ht="47.1" customHeight="1">
      <c r="A27" s="105" t="s">
        <v>56</v>
      </c>
      <c r="B27" s="845"/>
      <c r="C27" s="872"/>
      <c r="D27" s="105" t="s">
        <v>56</v>
      </c>
      <c r="E27" s="700"/>
      <c r="F27" s="701"/>
      <c r="G27" s="205"/>
      <c r="H27" s="109"/>
    </row>
    <row r="28" spans="1:8" ht="47.1" customHeight="1">
      <c r="A28" s="105" t="s">
        <v>69</v>
      </c>
      <c r="B28" s="845"/>
      <c r="C28" s="872"/>
      <c r="D28" s="105" t="s">
        <v>69</v>
      </c>
      <c r="E28" s="700"/>
      <c r="F28" s="701"/>
      <c r="G28" s="205"/>
      <c r="H28" s="109"/>
    </row>
    <row r="29" spans="1:8" ht="90.75" customHeight="1" thickBot="1">
      <c r="A29" s="102" t="s">
        <v>368</v>
      </c>
      <c r="B29" s="797">
        <v>1</v>
      </c>
      <c r="C29" s="1175">
        <v>5</v>
      </c>
      <c r="D29" s="102" t="s">
        <v>367</v>
      </c>
      <c r="E29" s="705">
        <v>3</v>
      </c>
      <c r="F29" s="706">
        <v>137</v>
      </c>
      <c r="G29" s="205"/>
      <c r="H29" s="109"/>
    </row>
    <row r="30" spans="1:8" ht="69" customHeight="1" thickBot="1">
      <c r="A30" s="1689" t="s">
        <v>366</v>
      </c>
      <c r="B30" s="1690"/>
      <c r="C30" s="1690"/>
      <c r="D30" s="1689" t="s">
        <v>365</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750" t="s">
        <v>92</v>
      </c>
      <c r="B33" s="1709"/>
      <c r="C33" s="1710"/>
      <c r="D33" s="1750" t="s">
        <v>111</v>
      </c>
      <c r="E33" s="1709"/>
      <c r="F33" s="1710"/>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113"/>
      <c r="C35" s="112"/>
      <c r="D35" s="105" t="s">
        <v>33</v>
      </c>
      <c r="E35" s="113"/>
      <c r="F35" s="112"/>
      <c r="G35" s="109"/>
      <c r="H35" s="109"/>
    </row>
    <row r="36" spans="1:8" ht="16.350000000000001" customHeight="1">
      <c r="A36" s="105" t="s">
        <v>71</v>
      </c>
      <c r="B36" s="113"/>
      <c r="C36" s="112"/>
      <c r="D36" s="105" t="s">
        <v>71</v>
      </c>
      <c r="E36" s="113"/>
      <c r="F36" s="112"/>
      <c r="G36" s="109"/>
      <c r="H36" s="109"/>
    </row>
    <row r="37" spans="1:8" ht="16.350000000000001" customHeight="1">
      <c r="A37" s="105" t="s">
        <v>72</v>
      </c>
      <c r="B37" s="113"/>
      <c r="C37" s="112"/>
      <c r="D37" s="105" t="s">
        <v>72</v>
      </c>
      <c r="E37" s="113"/>
      <c r="F37" s="112"/>
      <c r="G37" s="109"/>
      <c r="H37" s="109"/>
    </row>
    <row r="38" spans="1:8" ht="38.25">
      <c r="A38" s="1694" t="s">
        <v>48</v>
      </c>
      <c r="B38" s="1731"/>
      <c r="C38" s="1733"/>
      <c r="D38" s="105" t="s">
        <v>34</v>
      </c>
      <c r="E38" s="113"/>
      <c r="F38" s="112"/>
      <c r="G38" s="109"/>
      <c r="H38" s="109"/>
    </row>
    <row r="39" spans="1:8" ht="16.350000000000001" customHeight="1" thickBot="1">
      <c r="A39" s="1703"/>
      <c r="B39" s="1761"/>
      <c r="C39" s="1751"/>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113"/>
      <c r="C41" s="198"/>
      <c r="D41" s="201" t="s">
        <v>50</v>
      </c>
      <c r="E41" s="113"/>
      <c r="F41" s="198"/>
      <c r="G41" s="109"/>
      <c r="H41" s="109"/>
    </row>
    <row r="42" spans="1:8" ht="16.350000000000001" customHeight="1">
      <c r="A42" s="201" t="s">
        <v>51</v>
      </c>
      <c r="B42" s="113"/>
      <c r="C42" s="198"/>
      <c r="D42" s="201" t="s">
        <v>51</v>
      </c>
      <c r="E42" s="113"/>
      <c r="F42" s="198"/>
      <c r="G42" s="109"/>
      <c r="H42" s="109"/>
    </row>
    <row r="43" spans="1:8" ht="16.350000000000001" customHeight="1" thickBot="1">
      <c r="A43" s="200" t="s">
        <v>52</v>
      </c>
      <c r="B43" s="126"/>
      <c r="C43" s="199"/>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113"/>
      <c r="C45" s="198"/>
      <c r="D45" s="105" t="s">
        <v>53</v>
      </c>
      <c r="E45" s="113"/>
      <c r="F45" s="198"/>
      <c r="G45" s="109"/>
      <c r="H45" s="109"/>
    </row>
    <row r="46" spans="1:8" ht="30" customHeight="1">
      <c r="A46" s="105" t="s">
        <v>54</v>
      </c>
      <c r="B46" s="113"/>
      <c r="C46" s="198"/>
      <c r="D46" s="105" t="s">
        <v>54</v>
      </c>
      <c r="E46" s="113"/>
      <c r="F46" s="198"/>
      <c r="G46" s="109"/>
      <c r="H46" s="109"/>
    </row>
    <row r="47" spans="1:8" ht="30" customHeight="1">
      <c r="A47" s="105" t="s">
        <v>55</v>
      </c>
      <c r="B47" s="113"/>
      <c r="C47" s="198"/>
      <c r="D47" s="105" t="s">
        <v>55</v>
      </c>
      <c r="E47" s="113"/>
      <c r="F47" s="198"/>
      <c r="G47" s="109"/>
      <c r="H47" s="109"/>
    </row>
    <row r="48" spans="1:8" ht="30" customHeight="1">
      <c r="A48" s="105" t="s">
        <v>68</v>
      </c>
      <c r="B48" s="113"/>
      <c r="C48" s="198"/>
      <c r="D48" s="105" t="s">
        <v>68</v>
      </c>
      <c r="E48" s="113"/>
      <c r="F48" s="198"/>
      <c r="G48" s="109"/>
      <c r="H48" s="109"/>
    </row>
    <row r="49" spans="1:8" ht="38.25">
      <c r="A49" s="105" t="s">
        <v>56</v>
      </c>
      <c r="B49" s="113"/>
      <c r="C49" s="198"/>
      <c r="D49" s="105" t="s">
        <v>56</v>
      </c>
      <c r="E49" s="113"/>
      <c r="F49" s="198"/>
      <c r="G49" s="109"/>
      <c r="H49" s="109"/>
    </row>
    <row r="50" spans="1:8" ht="38.25">
      <c r="A50" s="105" t="s">
        <v>69</v>
      </c>
      <c r="B50" s="113"/>
      <c r="C50" s="198"/>
      <c r="D50" s="105" t="s">
        <v>69</v>
      </c>
      <c r="E50" s="113"/>
      <c r="F50" s="198"/>
      <c r="G50" s="109"/>
      <c r="H50" s="109"/>
    </row>
    <row r="51" spans="1:8" ht="30" customHeight="1" thickBot="1">
      <c r="A51" s="108" t="s">
        <v>66</v>
      </c>
      <c r="B51" s="117"/>
      <c r="C51" s="116"/>
      <c r="D51" s="108" t="s">
        <v>66</v>
      </c>
      <c r="E51" s="117"/>
      <c r="F51" s="116"/>
      <c r="G51" s="109"/>
      <c r="H51" s="109"/>
    </row>
    <row r="52" spans="1:8" ht="59.45" customHeight="1" thickBot="1">
      <c r="A52" s="1689" t="s">
        <v>17</v>
      </c>
      <c r="B52" s="1690"/>
      <c r="C52" s="1696"/>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55.5" customHeight="1" thickBot="1">
      <c r="A55" s="1674" t="s">
        <v>89</v>
      </c>
      <c r="B55" s="1666"/>
      <c r="C55" s="1666"/>
      <c r="D55" s="1667"/>
      <c r="E55" s="1674" t="s">
        <v>244</v>
      </c>
      <c r="F55" s="1666"/>
      <c r="G55" s="1666"/>
      <c r="H55" s="1667"/>
    </row>
    <row r="56" spans="1:8" ht="42" customHeight="1" thickBot="1">
      <c r="A56" s="196"/>
      <c r="B56" s="195" t="s">
        <v>9</v>
      </c>
      <c r="C56" s="195" t="s">
        <v>10</v>
      </c>
      <c r="D56" s="236" t="s">
        <v>114</v>
      </c>
      <c r="E56" s="196"/>
      <c r="F56" s="195" t="s">
        <v>9</v>
      </c>
      <c r="G56" s="236" t="s">
        <v>10</v>
      </c>
      <c r="H56" s="236" t="s">
        <v>243</v>
      </c>
    </row>
    <row r="57" spans="1:8" ht="16.5" customHeight="1">
      <c r="A57" s="192" t="s">
        <v>11</v>
      </c>
      <c r="B57" s="191"/>
      <c r="C57" s="191"/>
      <c r="D57" s="193"/>
      <c r="E57" s="677" t="s">
        <v>11</v>
      </c>
      <c r="F57" s="1178">
        <v>500</v>
      </c>
      <c r="G57" s="1182">
        <v>300</v>
      </c>
      <c r="H57" s="1183"/>
    </row>
    <row r="58" spans="1:8" ht="16.5" customHeight="1">
      <c r="A58" s="105" t="s">
        <v>12</v>
      </c>
      <c r="B58" s="113"/>
      <c r="C58" s="113"/>
      <c r="D58" s="112"/>
      <c r="E58" s="105" t="s">
        <v>12</v>
      </c>
      <c r="F58" s="700"/>
      <c r="G58" s="919"/>
      <c r="H58" s="708"/>
    </row>
    <row r="59" spans="1:8" ht="16.5" customHeight="1">
      <c r="A59" s="105" t="s">
        <v>13</v>
      </c>
      <c r="B59" s="113"/>
      <c r="C59" s="113"/>
      <c r="D59" s="112"/>
      <c r="E59" s="105" t="s">
        <v>13</v>
      </c>
      <c r="F59" s="700"/>
      <c r="G59" s="919"/>
      <c r="H59" s="708"/>
    </row>
    <row r="60" spans="1:8" ht="16.5" customHeight="1">
      <c r="A60" s="105" t="s">
        <v>14</v>
      </c>
      <c r="B60" s="113"/>
      <c r="C60" s="113"/>
      <c r="D60" s="112"/>
      <c r="E60" s="105" t="s">
        <v>14</v>
      </c>
      <c r="F60" s="700"/>
      <c r="G60" s="919"/>
      <c r="H60" s="708"/>
    </row>
    <row r="61" spans="1:8" ht="25.5">
      <c r="A61" s="105" t="s">
        <v>15</v>
      </c>
      <c r="B61" s="113"/>
      <c r="C61" s="113"/>
      <c r="D61" s="112"/>
      <c r="E61" s="105" t="s">
        <v>15</v>
      </c>
      <c r="F61" s="700"/>
      <c r="G61" s="919"/>
      <c r="H61" s="708"/>
    </row>
    <row r="62" spans="1:8" ht="16.5" customHeight="1">
      <c r="A62" s="105" t="s">
        <v>16</v>
      </c>
      <c r="B62" s="113"/>
      <c r="C62" s="113"/>
      <c r="D62" s="112"/>
      <c r="E62" s="105" t="s">
        <v>16</v>
      </c>
      <c r="F62" s="700"/>
      <c r="G62" s="919"/>
      <c r="H62" s="708"/>
    </row>
    <row r="63" spans="1:8" ht="16.5" customHeight="1">
      <c r="A63" s="105" t="s">
        <v>57</v>
      </c>
      <c r="B63" s="113"/>
      <c r="C63" s="113"/>
      <c r="D63" s="112"/>
      <c r="E63" s="105" t="s">
        <v>57</v>
      </c>
      <c r="F63" s="700"/>
      <c r="G63" s="931"/>
      <c r="H63" s="708"/>
    </row>
    <row r="64" spans="1:8" ht="16.5" customHeight="1">
      <c r="A64" s="105" t="s">
        <v>58</v>
      </c>
      <c r="B64" s="113"/>
      <c r="C64" s="113"/>
      <c r="D64" s="112"/>
      <c r="E64" s="105" t="s">
        <v>58</v>
      </c>
      <c r="F64" s="700"/>
      <c r="G64" s="931"/>
      <c r="H64" s="708"/>
    </row>
    <row r="65" spans="1:8" ht="16.5" customHeight="1">
      <c r="A65" s="105" t="s">
        <v>59</v>
      </c>
      <c r="B65" s="113"/>
      <c r="C65" s="113"/>
      <c r="D65" s="112"/>
      <c r="E65" s="105" t="s">
        <v>59</v>
      </c>
      <c r="F65" s="700"/>
      <c r="G65" s="931"/>
      <c r="H65" s="708"/>
    </row>
    <row r="66" spans="1:8" ht="16.5" customHeight="1">
      <c r="A66" s="105" t="s">
        <v>60</v>
      </c>
      <c r="B66" s="113"/>
      <c r="C66" s="113"/>
      <c r="D66" s="112"/>
      <c r="E66" s="105" t="s">
        <v>60</v>
      </c>
      <c r="F66" s="700"/>
      <c r="G66" s="931"/>
      <c r="H66" s="708"/>
    </row>
    <row r="67" spans="1:8" ht="16.5" customHeight="1">
      <c r="A67" s="105" t="s">
        <v>48</v>
      </c>
      <c r="B67" s="113"/>
      <c r="C67" s="113"/>
      <c r="D67" s="112"/>
      <c r="E67" s="105" t="s">
        <v>596</v>
      </c>
      <c r="F67" s="700"/>
      <c r="G67" s="874"/>
      <c r="H67" s="708"/>
    </row>
    <row r="68" spans="1:8" ht="16.5" customHeight="1" thickBot="1">
      <c r="A68" s="192"/>
      <c r="B68" s="191"/>
      <c r="C68" s="191"/>
      <c r="D68" s="193"/>
      <c r="E68" s="105" t="s">
        <v>48</v>
      </c>
      <c r="F68" s="700">
        <v>2000</v>
      </c>
      <c r="G68" s="874">
        <v>500</v>
      </c>
      <c r="H68" s="1184"/>
    </row>
    <row r="69" spans="1:8" ht="16.5" customHeight="1">
      <c r="A69" s="187" t="s">
        <v>242</v>
      </c>
      <c r="B69" s="611"/>
      <c r="C69" s="611"/>
      <c r="D69" s="610"/>
      <c r="E69" s="187" t="s">
        <v>242</v>
      </c>
      <c r="F69" s="1178"/>
      <c r="G69" s="1179"/>
      <c r="H69" s="1180"/>
    </row>
    <row r="70" spans="1:8" ht="25.5">
      <c r="A70" s="105" t="s">
        <v>53</v>
      </c>
      <c r="B70" s="113"/>
      <c r="C70" s="113"/>
      <c r="D70" s="112"/>
      <c r="E70" s="105" t="s">
        <v>53</v>
      </c>
      <c r="F70" s="700"/>
      <c r="G70" s="919"/>
      <c r="H70" s="708"/>
    </row>
    <row r="71" spans="1:8" ht="25.5">
      <c r="A71" s="105" t="s">
        <v>54</v>
      </c>
      <c r="B71" s="113"/>
      <c r="C71" s="113"/>
      <c r="D71" s="112"/>
      <c r="E71" s="105" t="s">
        <v>54</v>
      </c>
      <c r="F71" s="700">
        <v>500</v>
      </c>
      <c r="G71" s="874">
        <v>300</v>
      </c>
      <c r="H71" s="1185"/>
    </row>
    <row r="72" spans="1:8" ht="25.5">
      <c r="A72" s="105" t="s">
        <v>55</v>
      </c>
      <c r="B72" s="113"/>
      <c r="C72" s="113"/>
      <c r="D72" s="112"/>
      <c r="E72" s="105" t="s">
        <v>55</v>
      </c>
      <c r="F72" s="700"/>
      <c r="G72" s="919"/>
      <c r="H72" s="708"/>
    </row>
    <row r="73" spans="1:8" ht="25.5">
      <c r="A73" s="105" t="s">
        <v>68</v>
      </c>
      <c r="B73" s="113"/>
      <c r="C73" s="113"/>
      <c r="D73" s="112"/>
      <c r="E73" s="105" t="s">
        <v>68</v>
      </c>
      <c r="F73" s="700"/>
      <c r="G73" s="919"/>
      <c r="H73" s="708"/>
    </row>
    <row r="74" spans="1:8" ht="38.25">
      <c r="A74" s="105" t="s">
        <v>56</v>
      </c>
      <c r="B74" s="113"/>
      <c r="C74" s="113"/>
      <c r="D74" s="112"/>
      <c r="E74" s="105" t="s">
        <v>56</v>
      </c>
      <c r="F74" s="696"/>
      <c r="G74" s="997"/>
      <c r="H74" s="708"/>
    </row>
    <row r="75" spans="1:8" ht="42" customHeight="1">
      <c r="A75" s="105" t="s">
        <v>69</v>
      </c>
      <c r="B75" s="113"/>
      <c r="C75" s="113"/>
      <c r="D75" s="112"/>
      <c r="E75" s="105" t="s">
        <v>69</v>
      </c>
      <c r="F75" s="696"/>
      <c r="G75" s="997"/>
      <c r="H75" s="708"/>
    </row>
    <row r="76" spans="1:8" ht="83.25" customHeight="1" thickBot="1">
      <c r="A76" s="102" t="s">
        <v>48</v>
      </c>
      <c r="B76" s="126"/>
      <c r="C76" s="126"/>
      <c r="D76" s="134"/>
      <c r="E76" s="108" t="s">
        <v>364</v>
      </c>
      <c r="F76" s="700">
        <v>2000</v>
      </c>
      <c r="G76" s="874">
        <v>500</v>
      </c>
      <c r="H76" s="1181"/>
    </row>
    <row r="77" spans="1:8" ht="69" customHeight="1" thickBot="1">
      <c r="A77" s="1678" t="s">
        <v>17</v>
      </c>
      <c r="B77" s="1679"/>
      <c r="C77" s="1679"/>
      <c r="D77" s="1680"/>
      <c r="E77" s="1689" t="s">
        <v>363</v>
      </c>
      <c r="F77" s="1690"/>
      <c r="G77" s="1690"/>
      <c r="H77" s="1696"/>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182"/>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0"/>
      <c r="C85" s="105" t="s">
        <v>53</v>
      </c>
      <c r="D85" s="180"/>
      <c r="E85" s="227"/>
      <c r="F85" s="227"/>
      <c r="G85" s="227"/>
      <c r="H85" s="227"/>
    </row>
    <row r="86" spans="1:12" ht="30" customHeight="1">
      <c r="A86" s="105" t="s">
        <v>54</v>
      </c>
      <c r="B86" s="180"/>
      <c r="C86" s="105" t="s">
        <v>54</v>
      </c>
      <c r="D86" s="180"/>
      <c r="E86" s="227"/>
      <c r="F86" s="227"/>
      <c r="G86" s="227"/>
      <c r="H86" s="227"/>
    </row>
    <row r="87" spans="1:12" ht="30" customHeight="1">
      <c r="A87" s="105" t="s">
        <v>55</v>
      </c>
      <c r="B87" s="180"/>
      <c r="C87" s="105" t="s">
        <v>55</v>
      </c>
      <c r="D87" s="180"/>
      <c r="E87" s="227"/>
      <c r="F87" s="227"/>
      <c r="G87" s="227"/>
      <c r="H87" s="227"/>
    </row>
    <row r="88" spans="1:12" ht="30" customHeight="1">
      <c r="A88" s="105" t="s">
        <v>68</v>
      </c>
      <c r="B88" s="180"/>
      <c r="C88" s="105" t="s">
        <v>68</v>
      </c>
      <c r="D88" s="180"/>
      <c r="E88" s="227"/>
      <c r="F88" s="227"/>
      <c r="G88" s="227"/>
      <c r="H88" s="227"/>
    </row>
    <row r="89" spans="1:12" ht="45" customHeight="1">
      <c r="A89" s="105" t="s">
        <v>56</v>
      </c>
      <c r="B89" s="180"/>
      <c r="C89" s="105" t="s">
        <v>56</v>
      </c>
      <c r="D89" s="180"/>
      <c r="E89" s="227"/>
      <c r="F89" s="227"/>
      <c r="G89" s="227"/>
      <c r="H89" s="227"/>
    </row>
    <row r="90" spans="1:12" ht="45" customHeight="1">
      <c r="A90" s="105" t="s">
        <v>69</v>
      </c>
      <c r="B90" s="180"/>
      <c r="C90" s="105" t="s">
        <v>69</v>
      </c>
      <c r="D90" s="180"/>
      <c r="E90" s="227"/>
      <c r="F90" s="227"/>
      <c r="G90" s="227"/>
      <c r="H90" s="227"/>
    </row>
    <row r="91" spans="1:12" ht="20.100000000000001" customHeight="1" thickBot="1">
      <c r="A91" s="102" t="s">
        <v>48</v>
      </c>
      <c r="B91" s="179"/>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5">
        <v>1</v>
      </c>
      <c r="C98" s="175"/>
      <c r="D98" s="175"/>
      <c r="E98" s="175"/>
      <c r="F98" s="89">
        <v>5000</v>
      </c>
      <c r="G98" s="105" t="s">
        <v>22</v>
      </c>
      <c r="H98" s="113"/>
      <c r="I98" s="174"/>
      <c r="J98" s="174"/>
      <c r="K98" s="174"/>
      <c r="L98" s="173"/>
    </row>
    <row r="99" spans="1:12" ht="29.25" customHeight="1">
      <c r="A99" s="105" t="s">
        <v>61</v>
      </c>
      <c r="B99" s="115"/>
      <c r="C99" s="175"/>
      <c r="D99" s="175"/>
      <c r="E99" s="175"/>
      <c r="F99" s="251"/>
      <c r="G99" s="105" t="s">
        <v>61</v>
      </c>
      <c r="H99" s="113"/>
      <c r="I99" s="174"/>
      <c r="J99" s="174"/>
      <c r="K99" s="174"/>
      <c r="L99" s="173"/>
    </row>
    <row r="100" spans="1:12" ht="29.25" customHeight="1">
      <c r="A100" s="105" t="s">
        <v>23</v>
      </c>
      <c r="B100" s="115"/>
      <c r="C100" s="175"/>
      <c r="D100" s="175"/>
      <c r="E100" s="175"/>
      <c r="F100" s="251"/>
      <c r="G100" s="105" t="s">
        <v>23</v>
      </c>
      <c r="H100" s="113"/>
      <c r="I100" s="174"/>
      <c r="J100" s="174"/>
      <c r="K100" s="174"/>
      <c r="L100" s="173"/>
    </row>
    <row r="101" spans="1:12" ht="33.75" customHeight="1" thickBot="1">
      <c r="A101" s="176" t="s">
        <v>65</v>
      </c>
      <c r="B101" s="214"/>
      <c r="C101" s="215"/>
      <c r="D101" s="215"/>
      <c r="E101" s="215"/>
      <c r="F101" s="252"/>
      <c r="G101" s="176" t="s">
        <v>65</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174"/>
      <c r="E103" s="174"/>
      <c r="F103" s="173"/>
      <c r="G103" s="105" t="s">
        <v>53</v>
      </c>
      <c r="H103" s="113"/>
      <c r="I103" s="174"/>
      <c r="J103" s="174"/>
      <c r="K103" s="174"/>
      <c r="L103" s="173"/>
    </row>
    <row r="104" spans="1:12" ht="29.25" customHeight="1">
      <c r="A104" s="105" t="s">
        <v>54</v>
      </c>
      <c r="B104" s="113"/>
      <c r="C104" s="174"/>
      <c r="D104" s="174"/>
      <c r="E104" s="174"/>
      <c r="F104" s="173"/>
      <c r="G104" s="105" t="s">
        <v>54</v>
      </c>
      <c r="H104" s="113"/>
      <c r="I104" s="174"/>
      <c r="J104" s="174"/>
      <c r="K104" s="174"/>
      <c r="L104" s="173"/>
    </row>
    <row r="105" spans="1:12" ht="29.25" customHeight="1">
      <c r="A105" s="105" t="s">
        <v>55</v>
      </c>
      <c r="B105" s="113"/>
      <c r="C105" s="174"/>
      <c r="D105" s="174"/>
      <c r="E105" s="174"/>
      <c r="F105" s="173"/>
      <c r="G105" s="105" t="s">
        <v>55</v>
      </c>
      <c r="H105" s="113"/>
      <c r="I105" s="174"/>
      <c r="J105" s="174"/>
      <c r="K105" s="174"/>
      <c r="L105" s="173"/>
    </row>
    <row r="106" spans="1:12" ht="29.25" customHeight="1">
      <c r="A106" s="105" t="s">
        <v>68</v>
      </c>
      <c r="B106" s="113"/>
      <c r="C106" s="174"/>
      <c r="D106" s="174"/>
      <c r="E106" s="174"/>
      <c r="F106" s="173"/>
      <c r="G106" s="105" t="s">
        <v>68</v>
      </c>
      <c r="H106" s="113"/>
      <c r="I106" s="174"/>
      <c r="J106" s="174"/>
      <c r="K106" s="174"/>
      <c r="L106" s="173"/>
    </row>
    <row r="107" spans="1:12" ht="45" customHeight="1">
      <c r="A107" s="105" t="s">
        <v>56</v>
      </c>
      <c r="B107" s="113"/>
      <c r="C107" s="174"/>
      <c r="D107" s="174"/>
      <c r="E107" s="174"/>
      <c r="F107" s="173"/>
      <c r="G107" s="105" t="s">
        <v>56</v>
      </c>
      <c r="H107" s="113"/>
      <c r="I107" s="174"/>
      <c r="J107" s="174"/>
      <c r="K107" s="174"/>
      <c r="L107" s="173"/>
    </row>
    <row r="108" spans="1:12" ht="42.6" customHeight="1">
      <c r="A108" s="105" t="s">
        <v>69</v>
      </c>
      <c r="B108" s="113"/>
      <c r="C108" s="174"/>
      <c r="D108" s="174"/>
      <c r="E108" s="174"/>
      <c r="F108" s="173"/>
      <c r="G108" s="105" t="s">
        <v>69</v>
      </c>
      <c r="H108" s="113"/>
      <c r="I108" s="174"/>
      <c r="J108" s="174"/>
      <c r="K108" s="174"/>
      <c r="L108" s="173"/>
    </row>
    <row r="109" spans="1:12" ht="27" customHeight="1" thickBot="1">
      <c r="A109" s="102" t="s">
        <v>362</v>
      </c>
      <c r="B109" s="214">
        <v>1</v>
      </c>
      <c r="C109" s="172"/>
      <c r="D109" s="172"/>
      <c r="E109" s="172"/>
      <c r="F109" s="89">
        <v>5000</v>
      </c>
      <c r="G109" s="102" t="s">
        <v>48</v>
      </c>
      <c r="H109" s="126"/>
      <c r="I109" s="172"/>
      <c r="J109" s="172"/>
      <c r="K109" s="172"/>
      <c r="L109" s="125"/>
    </row>
    <row r="110" spans="1:12" ht="35.25" customHeight="1" thickBot="1">
      <c r="A110" s="1721" t="s">
        <v>361</v>
      </c>
      <c r="B110" s="1722"/>
      <c r="C110" s="1722"/>
      <c r="D110" s="1722"/>
      <c r="E110" s="1722"/>
      <c r="F110" s="1723"/>
      <c r="G110" s="1721" t="s">
        <v>70</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750" t="s">
        <v>90</v>
      </c>
      <c r="B113" s="1709"/>
      <c r="C113" s="1709"/>
      <c r="D113" s="1710"/>
      <c r="E113" s="1750" t="s">
        <v>119</v>
      </c>
      <c r="F113" s="1709"/>
      <c r="G113" s="1709"/>
      <c r="H113" s="1710"/>
    </row>
    <row r="114" spans="1:8" ht="46.5" customHeight="1">
      <c r="A114" s="105"/>
      <c r="B114" s="131" t="s">
        <v>24</v>
      </c>
      <c r="C114" s="131" t="s">
        <v>25</v>
      </c>
      <c r="D114" s="228" t="s">
        <v>26</v>
      </c>
      <c r="E114" s="105"/>
      <c r="F114" s="131" t="s">
        <v>24</v>
      </c>
      <c r="G114" s="131" t="s">
        <v>25</v>
      </c>
      <c r="H114" s="228" t="s">
        <v>26</v>
      </c>
    </row>
    <row r="115" spans="1:8" ht="35.25" customHeight="1">
      <c r="A115" s="105" t="s">
        <v>27</v>
      </c>
      <c r="B115" s="113"/>
      <c r="C115" s="113"/>
      <c r="D115" s="112"/>
      <c r="E115" s="105" t="s">
        <v>27</v>
      </c>
      <c r="F115" s="113"/>
      <c r="G115" s="113"/>
      <c r="H115" s="112"/>
    </row>
    <row r="116" spans="1:8" ht="35.25" customHeight="1">
      <c r="A116" s="105" t="s">
        <v>28</v>
      </c>
      <c r="B116" s="113"/>
      <c r="C116" s="113"/>
      <c r="D116" s="1"/>
      <c r="E116" s="105" t="s">
        <v>28</v>
      </c>
      <c r="F116" s="113"/>
      <c r="G116" s="113"/>
      <c r="H116" s="1"/>
    </row>
    <row r="117" spans="1:8" ht="45" customHeight="1" thickBot="1">
      <c r="A117" s="108" t="s">
        <v>29</v>
      </c>
      <c r="B117" s="117"/>
      <c r="C117" s="117"/>
      <c r="D117" s="2"/>
      <c r="E117" s="108" t="s">
        <v>29</v>
      </c>
      <c r="F117" s="117"/>
      <c r="G117" s="117"/>
      <c r="H117" s="2"/>
    </row>
    <row r="118" spans="1:8" ht="18.75" customHeight="1">
      <c r="A118" s="1699" t="s">
        <v>113</v>
      </c>
      <c r="B118" s="1700"/>
      <c r="C118" s="1700"/>
      <c r="D118" s="1701"/>
      <c r="E118" s="1699" t="s">
        <v>113</v>
      </c>
      <c r="F118" s="1700"/>
      <c r="G118" s="1700"/>
      <c r="H118" s="1701"/>
    </row>
    <row r="119" spans="1:8" ht="33" customHeight="1">
      <c r="A119" s="105" t="s">
        <v>53</v>
      </c>
      <c r="B119" s="113"/>
      <c r="C119" s="113"/>
      <c r="D119" s="4"/>
      <c r="E119" s="105" t="s">
        <v>53</v>
      </c>
      <c r="F119" s="113"/>
      <c r="G119" s="113"/>
      <c r="H119" s="1"/>
    </row>
    <row r="120" spans="1:8" ht="33" customHeight="1">
      <c r="A120" s="105" t="s">
        <v>54</v>
      </c>
      <c r="B120" s="113"/>
      <c r="C120" s="113"/>
      <c r="D120" s="4"/>
      <c r="E120" s="105" t="s">
        <v>54</v>
      </c>
      <c r="F120" s="113"/>
      <c r="G120" s="113"/>
      <c r="H120" s="1"/>
    </row>
    <row r="121" spans="1:8" ht="33" customHeight="1">
      <c r="A121" s="105" t="s">
        <v>55</v>
      </c>
      <c r="B121" s="113"/>
      <c r="C121" s="113"/>
      <c r="D121" s="4"/>
      <c r="E121" s="105" t="s">
        <v>55</v>
      </c>
      <c r="F121" s="113"/>
      <c r="G121" s="113"/>
      <c r="H121" s="1"/>
    </row>
    <row r="122" spans="1:8" ht="33" customHeight="1">
      <c r="A122" s="105" t="s">
        <v>68</v>
      </c>
      <c r="B122" s="113"/>
      <c r="C122" s="113"/>
      <c r="D122" s="4"/>
      <c r="E122" s="105" t="s">
        <v>68</v>
      </c>
      <c r="F122" s="113"/>
      <c r="G122" s="113"/>
      <c r="H122" s="1"/>
    </row>
    <row r="123" spans="1:8" ht="38.25">
      <c r="A123" s="105" t="s">
        <v>56</v>
      </c>
      <c r="B123" s="113"/>
      <c r="C123" s="113"/>
      <c r="D123" s="4"/>
      <c r="E123" s="105" t="s">
        <v>56</v>
      </c>
      <c r="F123" s="113"/>
      <c r="G123" s="113"/>
      <c r="H123" s="1"/>
    </row>
    <row r="124" spans="1:8" ht="44.1" customHeight="1">
      <c r="A124" s="105" t="s">
        <v>69</v>
      </c>
      <c r="B124" s="113"/>
      <c r="C124" s="113"/>
      <c r="D124" s="4"/>
      <c r="E124" s="105" t="s">
        <v>69</v>
      </c>
      <c r="F124" s="113"/>
      <c r="G124" s="113"/>
      <c r="H124" s="1"/>
    </row>
    <row r="125" spans="1:8" ht="13.5" thickBot="1">
      <c r="A125" s="102" t="s">
        <v>48</v>
      </c>
      <c r="B125" s="126"/>
      <c r="C125" s="126"/>
      <c r="D125" s="5"/>
      <c r="E125" s="102" t="s">
        <v>48</v>
      </c>
      <c r="F125" s="126"/>
      <c r="G125" s="126"/>
      <c r="H125" s="3"/>
    </row>
    <row r="126" spans="1:8" ht="69" customHeight="1" thickBot="1">
      <c r="A126" s="1721" t="s">
        <v>165</v>
      </c>
      <c r="B126" s="1722"/>
      <c r="C126" s="1722"/>
      <c r="D126" s="1723"/>
      <c r="E126" s="1689" t="s">
        <v>165</v>
      </c>
      <c r="F126" s="1690"/>
      <c r="G126" s="1690"/>
      <c r="H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05">
        <v>8913</v>
      </c>
      <c r="C131" s="705">
        <v>2936</v>
      </c>
      <c r="D131" s="1568">
        <v>1.3310185185185185E-3</v>
      </c>
      <c r="E131" s="1464" t="s">
        <v>496</v>
      </c>
      <c r="F131" s="102" t="s">
        <v>124</v>
      </c>
      <c r="G131" s="705">
        <v>47044</v>
      </c>
      <c r="H131" s="705">
        <v>10783</v>
      </c>
      <c r="I131" s="1465" t="s">
        <v>497</v>
      </c>
      <c r="J131" s="1464" t="s">
        <v>498</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238</v>
      </c>
      <c r="D142" s="226" t="s">
        <v>237</v>
      </c>
      <c r="E142" s="226" t="s">
        <v>141</v>
      </c>
      <c r="F142" s="226" t="s">
        <v>142</v>
      </c>
      <c r="G142" s="226" t="s">
        <v>143</v>
      </c>
      <c r="H142" s="226" t="s">
        <v>144</v>
      </c>
      <c r="I142" s="233" t="s">
        <v>236</v>
      </c>
      <c r="J142" s="235"/>
      <c r="K142" s="235"/>
      <c r="L142" s="235"/>
      <c r="M142" s="235"/>
      <c r="N142" s="235"/>
      <c r="O142" s="235"/>
      <c r="P142" s="235"/>
      <c r="Q142" s="235"/>
      <c r="R142" s="235"/>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4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739" t="s">
        <v>38</v>
      </c>
      <c r="D149" s="142" t="s">
        <v>39</v>
      </c>
    </row>
    <row r="150" spans="1:8" ht="21" customHeight="1">
      <c r="A150" s="105" t="s">
        <v>40</v>
      </c>
      <c r="B150" s="141"/>
      <c r="C150" s="140"/>
      <c r="D150" s="139"/>
    </row>
    <row r="151" spans="1:8" ht="21" customHeight="1">
      <c r="A151" s="105" t="s">
        <v>41</v>
      </c>
      <c r="B151" s="113"/>
      <c r="C151" s="138"/>
      <c r="D151" s="112"/>
    </row>
    <row r="152" spans="1:8" ht="21" customHeight="1">
      <c r="A152" s="105" t="s">
        <v>42</v>
      </c>
      <c r="B152" s="113"/>
      <c r="C152" s="138"/>
      <c r="D152" s="112"/>
    </row>
    <row r="153" spans="1:8" ht="21" customHeight="1" thickBot="1">
      <c r="A153" s="108" t="s">
        <v>43</v>
      </c>
      <c r="B153" s="117">
        <v>41</v>
      </c>
      <c r="C153" s="137"/>
      <c r="D153" s="136">
        <v>43</v>
      </c>
    </row>
    <row r="154" spans="1:8" ht="27.6" customHeight="1">
      <c r="A154" s="1683" t="s">
        <v>133</v>
      </c>
      <c r="B154" s="1684"/>
      <c r="C154" s="1684"/>
      <c r="D154" s="1685"/>
    </row>
    <row r="155" spans="1:8" ht="32.1" customHeight="1">
      <c r="A155" s="105" t="s">
        <v>53</v>
      </c>
      <c r="B155" s="117">
        <v>41</v>
      </c>
      <c r="C155" s="113"/>
      <c r="D155" s="136">
        <v>43</v>
      </c>
    </row>
    <row r="156" spans="1:8" ht="32.1" customHeight="1">
      <c r="A156" s="105" t="s">
        <v>54</v>
      </c>
      <c r="B156" s="117">
        <v>41</v>
      </c>
      <c r="C156" s="113"/>
      <c r="D156" s="136">
        <v>43</v>
      </c>
    </row>
    <row r="157" spans="1:8" ht="32.1" customHeight="1">
      <c r="A157" s="105" t="s">
        <v>55</v>
      </c>
      <c r="B157" s="117"/>
      <c r="C157" s="113"/>
      <c r="D157" s="117"/>
    </row>
    <row r="158" spans="1:8" ht="32.1" customHeight="1">
      <c r="A158" s="105" t="s">
        <v>68</v>
      </c>
      <c r="B158" s="117"/>
      <c r="C158" s="113"/>
      <c r="D158" s="117"/>
    </row>
    <row r="159" spans="1:8" ht="48" customHeight="1">
      <c r="A159" s="105" t="s">
        <v>56</v>
      </c>
      <c r="B159" s="117"/>
      <c r="C159" s="113"/>
      <c r="D159" s="117"/>
    </row>
    <row r="160" spans="1:8" ht="48" customHeight="1">
      <c r="A160" s="105" t="s">
        <v>69</v>
      </c>
      <c r="B160" s="117"/>
      <c r="C160" s="113"/>
      <c r="D160" s="117"/>
    </row>
    <row r="161" spans="1:8" ht="16.5" customHeight="1" thickBot="1">
      <c r="A161" s="102" t="s">
        <v>66</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750" t="s">
        <v>93</v>
      </c>
      <c r="B165" s="1709"/>
      <c r="C165" s="1710"/>
      <c r="D165" s="1750" t="s">
        <v>135</v>
      </c>
      <c r="E165" s="1709"/>
      <c r="F165" s="1710"/>
      <c r="G165" s="109"/>
    </row>
    <row r="166" spans="1:8" ht="51" customHeight="1">
      <c r="A166" s="132"/>
      <c r="B166" s="131" t="s">
        <v>360</v>
      </c>
      <c r="C166" s="228" t="s">
        <v>359</v>
      </c>
      <c r="D166" s="132"/>
      <c r="E166" s="131" t="s">
        <v>360</v>
      </c>
      <c r="F166" s="228" t="s">
        <v>359</v>
      </c>
    </row>
    <row r="167" spans="1:8" ht="58.35" customHeight="1">
      <c r="A167" s="105" t="s">
        <v>73</v>
      </c>
      <c r="B167" s="113"/>
      <c r="C167" s="128"/>
      <c r="D167" s="105" t="s">
        <v>74</v>
      </c>
      <c r="E167" s="113"/>
      <c r="F167" s="128"/>
    </row>
    <row r="168" spans="1:8" ht="75" customHeight="1" thickBot="1">
      <c r="A168" s="102" t="s">
        <v>75</v>
      </c>
      <c r="B168" s="126"/>
      <c r="C168" s="125"/>
      <c r="D168" s="102" t="s">
        <v>76</v>
      </c>
      <c r="E168" s="126"/>
      <c r="F168" s="125"/>
    </row>
    <row r="169" spans="1:8" ht="69" customHeight="1" thickBot="1">
      <c r="A169" s="1689" t="s">
        <v>163</v>
      </c>
      <c r="B169" s="1690"/>
      <c r="C169" s="1696"/>
      <c r="D169" s="1689" t="s">
        <v>163</v>
      </c>
      <c r="E169" s="1690"/>
      <c r="F169" s="1696"/>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78">
    <mergeCell ref="D8:F8"/>
    <mergeCell ref="A55:D55"/>
    <mergeCell ref="A77:D77"/>
    <mergeCell ref="A22:C22"/>
    <mergeCell ref="D18:F18"/>
    <mergeCell ref="D22:F22"/>
    <mergeCell ref="A8:C8"/>
    <mergeCell ref="A18:C18"/>
    <mergeCell ref="A30:C30"/>
    <mergeCell ref="D11:D12"/>
    <mergeCell ref="E11:E12"/>
    <mergeCell ref="A31:F31"/>
    <mergeCell ref="D33:F33"/>
    <mergeCell ref="D30:F30"/>
    <mergeCell ref="A33:C33"/>
    <mergeCell ref="F11:F12"/>
    <mergeCell ref="E55:H55"/>
    <mergeCell ref="A78:H78"/>
    <mergeCell ref="A15:A17"/>
    <mergeCell ref="E77:H77"/>
    <mergeCell ref="A44:C44"/>
    <mergeCell ref="A52:C52"/>
    <mergeCell ref="D40:F40"/>
    <mergeCell ref="D44:F44"/>
    <mergeCell ref="A38:A39"/>
    <mergeCell ref="B38:B39"/>
    <mergeCell ref="C38:C39"/>
    <mergeCell ref="D52:F52"/>
    <mergeCell ref="A40:C40"/>
    <mergeCell ref="A147:D147"/>
    <mergeCell ref="C148:D148"/>
    <mergeCell ref="E118:H118"/>
    <mergeCell ref="A132:E132"/>
    <mergeCell ref="A144:G144"/>
    <mergeCell ref="A138:I138"/>
    <mergeCell ref="A126:D126"/>
    <mergeCell ref="A141:I141"/>
    <mergeCell ref="A118:D118"/>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B1"/>
    <mergeCell ref="A129:E129"/>
    <mergeCell ref="E113:H113"/>
    <mergeCell ref="E126:H126"/>
    <mergeCell ref="F129:J129"/>
    <mergeCell ref="A95:F95"/>
    <mergeCell ref="C81:D81"/>
    <mergeCell ref="C84:D84"/>
    <mergeCell ref="A81:B81"/>
    <mergeCell ref="A84:B84"/>
    <mergeCell ref="A92:D92"/>
    <mergeCell ref="F96:F97"/>
    <mergeCell ref="G110:L110"/>
    <mergeCell ref="G95:L95"/>
    <mergeCell ref="A113:D113"/>
    <mergeCell ref="B96:E96"/>
    <mergeCell ref="H96:K96"/>
    <mergeCell ref="L96:L97"/>
    <mergeCell ref="G102:L102"/>
    <mergeCell ref="J135:R135"/>
    <mergeCell ref="J141:R141"/>
    <mergeCell ref="A135:I135"/>
    <mergeCell ref="A110:F110"/>
    <mergeCell ref="A102:F102"/>
  </mergeCells>
  <pageMargins left="0.11811023622047245" right="0.11811023622047245" top="0.15748031496062992" bottom="0.15748031496062992" header="0.31496062992125984" footer="0.31496062992125984"/>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L184"/>
  <sheetViews>
    <sheetView topLeftCell="A165" zoomScale="70" zoomScaleNormal="70" zoomScalePageLayoutView="70" workbookViewId="0">
      <selection activeCell="A167" sqref="A167:C167"/>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
      <c r="A1" s="2048" t="s">
        <v>373</v>
      </c>
      <c r="B1" s="204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049" t="s">
        <v>107</v>
      </c>
      <c r="B8" s="2050"/>
      <c r="C8" s="2051"/>
      <c r="D8" s="156"/>
      <c r="E8" s="109"/>
    </row>
    <row r="9" spans="1:8" ht="19.5" customHeight="1">
      <c r="A9" s="192"/>
      <c r="B9" s="120" t="s">
        <v>1</v>
      </c>
      <c r="C9" s="119" t="s">
        <v>2</v>
      </c>
      <c r="D9" s="205"/>
      <c r="E9" s="109"/>
    </row>
    <row r="10" spans="1:8" ht="19.5" customHeight="1">
      <c r="A10" s="105" t="s">
        <v>3</v>
      </c>
      <c r="B10" s="696"/>
      <c r="C10" s="697"/>
      <c r="D10" s="205"/>
      <c r="E10" s="109"/>
    </row>
    <row r="11" spans="1:8" ht="16.5" customHeight="1">
      <c r="A11" s="1694" t="s">
        <v>4</v>
      </c>
      <c r="B11" s="1704"/>
      <c r="C11" s="1706"/>
      <c r="D11" s="205"/>
      <c r="E11" s="109"/>
    </row>
    <row r="12" spans="1:8">
      <c r="A12" s="1695"/>
      <c r="B12" s="1746"/>
      <c r="C12" s="1749"/>
      <c r="D12" s="205"/>
      <c r="E12" s="109"/>
    </row>
    <row r="13" spans="1:8" ht="20.25" customHeight="1">
      <c r="A13" s="105" t="s">
        <v>7</v>
      </c>
      <c r="B13" s="696"/>
      <c r="C13" s="697"/>
      <c r="D13" s="205"/>
      <c r="E13" s="109"/>
    </row>
    <row r="14" spans="1:8" ht="20.25" customHeight="1">
      <c r="A14" s="105" t="s">
        <v>8</v>
      </c>
      <c r="B14" s="696"/>
      <c r="C14" s="697"/>
      <c r="D14" s="205"/>
      <c r="E14" s="109"/>
    </row>
    <row r="15" spans="1:8" ht="52.35" customHeight="1">
      <c r="A15" s="201" t="s">
        <v>372</v>
      </c>
      <c r="B15" s="1160">
        <v>127</v>
      </c>
      <c r="C15" s="999">
        <v>91898</v>
      </c>
      <c r="D15" s="205"/>
      <c r="E15" s="109"/>
    </row>
    <row r="16" spans="1:8" ht="45" customHeight="1">
      <c r="A16" s="105" t="s">
        <v>6</v>
      </c>
      <c r="B16" s="1160">
        <v>2</v>
      </c>
      <c r="C16" s="806">
        <v>2</v>
      </c>
      <c r="D16" s="205"/>
      <c r="E16" s="109"/>
    </row>
    <row r="17" spans="1:8" ht="47.45" customHeight="1" thickBot="1">
      <c r="A17" s="105" t="s">
        <v>5</v>
      </c>
      <c r="B17" s="696"/>
      <c r="C17" s="805"/>
      <c r="D17" s="205"/>
      <c r="E17" s="109"/>
    </row>
    <row r="18" spans="1:8" ht="20.25" customHeight="1">
      <c r="A18" s="1683" t="s">
        <v>109</v>
      </c>
      <c r="B18" s="1684"/>
      <c r="C18" s="1685"/>
      <c r="D18" s="156"/>
      <c r="E18" s="109"/>
    </row>
    <row r="19" spans="1:8" ht="20.25" customHeight="1">
      <c r="A19" s="201" t="s">
        <v>50</v>
      </c>
      <c r="B19" s="1160">
        <v>127</v>
      </c>
      <c r="C19" s="998">
        <v>91898</v>
      </c>
      <c r="D19" s="205"/>
      <c r="E19" s="109"/>
    </row>
    <row r="20" spans="1:8" ht="20.25" customHeight="1">
      <c r="A20" s="201" t="s">
        <v>51</v>
      </c>
      <c r="B20" s="696"/>
      <c r="C20" s="697"/>
      <c r="D20" s="205"/>
      <c r="E20" s="109"/>
    </row>
    <row r="21" spans="1:8" ht="20.25" customHeight="1" thickBot="1">
      <c r="A21" s="200" t="s">
        <v>52</v>
      </c>
      <c r="B21" s="704"/>
      <c r="C21" s="743"/>
      <c r="D21" s="205"/>
      <c r="E21" s="109"/>
    </row>
    <row r="22" spans="1:8" ht="20.25" customHeight="1">
      <c r="A22" s="1681" t="s">
        <v>110</v>
      </c>
      <c r="B22" s="1682"/>
      <c r="C22" s="1686"/>
      <c r="D22" s="207"/>
      <c r="E22" s="109"/>
    </row>
    <row r="23" spans="1:8" ht="31.5" customHeight="1">
      <c r="A23" s="105" t="s">
        <v>53</v>
      </c>
      <c r="B23" s="113"/>
      <c r="C23" s="112"/>
      <c r="D23" s="205"/>
      <c r="E23" s="109"/>
    </row>
    <row r="24" spans="1:8" ht="31.5" customHeight="1">
      <c r="A24" s="105" t="s">
        <v>54</v>
      </c>
      <c r="B24" s="113"/>
      <c r="C24" s="112"/>
      <c r="D24" s="205"/>
      <c r="E24" s="109"/>
    </row>
    <row r="25" spans="1:8" ht="31.5" customHeight="1">
      <c r="A25" s="105" t="s">
        <v>55</v>
      </c>
      <c r="B25" s="113"/>
      <c r="C25" s="112"/>
      <c r="D25" s="205"/>
      <c r="E25" s="109"/>
    </row>
    <row r="26" spans="1:8" ht="35.1" customHeight="1">
      <c r="A26" s="105" t="s">
        <v>68</v>
      </c>
      <c r="B26" s="113"/>
      <c r="C26" s="112"/>
      <c r="D26" s="205"/>
      <c r="E26" s="109"/>
    </row>
    <row r="27" spans="1:8" ht="47.1" customHeight="1">
      <c r="A27" s="105" t="s">
        <v>56</v>
      </c>
      <c r="B27" s="113"/>
      <c r="C27" s="112"/>
      <c r="D27" s="205"/>
      <c r="E27" s="109"/>
    </row>
    <row r="28" spans="1:8" ht="47.1" customHeight="1">
      <c r="A28" s="105" t="s">
        <v>69</v>
      </c>
      <c r="B28" s="113"/>
      <c r="C28" s="112"/>
      <c r="D28" s="205"/>
      <c r="E28" s="109"/>
    </row>
    <row r="29" spans="1:8" ht="19.5" customHeight="1" thickBot="1">
      <c r="A29" s="102" t="s">
        <v>48</v>
      </c>
      <c r="B29" s="126"/>
      <c r="C29" s="134"/>
      <c r="D29" s="205"/>
      <c r="E29" s="109"/>
    </row>
    <row r="30" spans="1:8" ht="69" customHeight="1" thickBot="1">
      <c r="A30" s="1689" t="s">
        <v>204</v>
      </c>
      <c r="B30" s="1690"/>
      <c r="C30" s="1696"/>
      <c r="D30" s="204"/>
      <c r="E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5" ht="30" customHeight="1">
      <c r="A33" s="1750" t="s">
        <v>111</v>
      </c>
      <c r="B33" s="1709"/>
      <c r="C33" s="1710"/>
      <c r="D33" s="109"/>
      <c r="E33" s="109"/>
    </row>
    <row r="34" spans="1:5" ht="30" customHeight="1">
      <c r="A34" s="105"/>
      <c r="B34" s="131" t="s">
        <v>31</v>
      </c>
      <c r="C34" s="228" t="s">
        <v>32</v>
      </c>
      <c r="D34" s="109"/>
      <c r="E34" s="109"/>
    </row>
    <row r="35" spans="1:5" ht="22.5" customHeight="1">
      <c r="A35" s="105" t="s">
        <v>33</v>
      </c>
      <c r="B35" s="113"/>
      <c r="C35" s="112"/>
      <c r="D35" s="109"/>
      <c r="E35" s="109"/>
    </row>
    <row r="36" spans="1:5" ht="22.5" customHeight="1">
      <c r="A36" s="105" t="s">
        <v>71</v>
      </c>
      <c r="B36" s="113"/>
      <c r="C36" s="112"/>
      <c r="D36" s="109"/>
      <c r="E36" s="109"/>
    </row>
    <row r="37" spans="1:5" ht="22.5" customHeight="1">
      <c r="A37" s="105" t="s">
        <v>72</v>
      </c>
      <c r="B37" s="113"/>
      <c r="C37" s="112"/>
      <c r="D37" s="109"/>
      <c r="E37" s="109"/>
    </row>
    <row r="38" spans="1:5" ht="38.25">
      <c r="A38" s="105" t="s">
        <v>34</v>
      </c>
      <c r="B38" s="113"/>
      <c r="C38" s="112"/>
      <c r="D38" s="109"/>
      <c r="E38" s="109"/>
    </row>
    <row r="39" spans="1:5" ht="20.25" customHeight="1" thickBot="1">
      <c r="A39" s="200" t="s">
        <v>48</v>
      </c>
      <c r="B39" s="126"/>
      <c r="C39" s="199"/>
      <c r="D39" s="109"/>
      <c r="E39" s="109"/>
    </row>
    <row r="40" spans="1:5" ht="20.25" customHeight="1">
      <c r="A40" s="1683" t="s">
        <v>112</v>
      </c>
      <c r="B40" s="1684"/>
      <c r="C40" s="1685"/>
      <c r="D40" s="109"/>
      <c r="E40" s="109"/>
    </row>
    <row r="41" spans="1:5" ht="20.25" customHeight="1">
      <c r="A41" s="201" t="s">
        <v>50</v>
      </c>
      <c r="B41" s="113"/>
      <c r="C41" s="198"/>
      <c r="D41" s="109"/>
      <c r="E41" s="109"/>
    </row>
    <row r="42" spans="1:5" ht="20.25" customHeight="1">
      <c r="A42" s="201" t="s">
        <v>51</v>
      </c>
      <c r="B42" s="113"/>
      <c r="C42" s="198"/>
      <c r="D42" s="109"/>
      <c r="E42" s="109"/>
    </row>
    <row r="43" spans="1:5" ht="20.25" customHeight="1" thickBot="1">
      <c r="A43" s="200" t="s">
        <v>52</v>
      </c>
      <c r="B43" s="126"/>
      <c r="C43" s="199"/>
      <c r="D43" s="109"/>
      <c r="E43" s="109"/>
    </row>
    <row r="44" spans="1:5" ht="20.25" customHeight="1">
      <c r="A44" s="1683" t="s">
        <v>113</v>
      </c>
      <c r="B44" s="1684"/>
      <c r="C44" s="1685"/>
      <c r="D44" s="109"/>
      <c r="E44" s="109"/>
    </row>
    <row r="45" spans="1:5" ht="30" customHeight="1">
      <c r="A45" s="105" t="s">
        <v>53</v>
      </c>
      <c r="B45" s="113"/>
      <c r="C45" s="198"/>
      <c r="D45" s="109"/>
      <c r="E45" s="109"/>
    </row>
    <row r="46" spans="1:5" ht="30" customHeight="1">
      <c r="A46" s="105" t="s">
        <v>54</v>
      </c>
      <c r="B46" s="113"/>
      <c r="C46" s="198"/>
      <c r="D46" s="109"/>
      <c r="E46" s="109"/>
    </row>
    <row r="47" spans="1:5" ht="30" customHeight="1">
      <c r="A47" s="105" t="s">
        <v>55</v>
      </c>
      <c r="B47" s="113"/>
      <c r="C47" s="198"/>
      <c r="D47" s="109"/>
      <c r="E47" s="109"/>
    </row>
    <row r="48" spans="1:5" ht="30" customHeight="1">
      <c r="A48" s="105" t="s">
        <v>68</v>
      </c>
      <c r="B48" s="113"/>
      <c r="C48" s="198"/>
      <c r="D48" s="109"/>
      <c r="E48" s="109"/>
    </row>
    <row r="49" spans="1:8" ht="38.25">
      <c r="A49" s="105" t="s">
        <v>56</v>
      </c>
      <c r="B49" s="113"/>
      <c r="C49" s="198"/>
      <c r="D49" s="109"/>
      <c r="E49" s="109"/>
    </row>
    <row r="50" spans="1:8" ht="38.25">
      <c r="A50" s="105" t="s">
        <v>69</v>
      </c>
      <c r="B50" s="113"/>
      <c r="C50" s="198"/>
      <c r="D50" s="109"/>
      <c r="E50" s="109"/>
    </row>
    <row r="51" spans="1:8" ht="30" customHeight="1" thickBot="1">
      <c r="A51" s="108" t="s">
        <v>66</v>
      </c>
      <c r="B51" s="117"/>
      <c r="C51" s="116"/>
      <c r="D51" s="109"/>
      <c r="E51" s="109"/>
    </row>
    <row r="52" spans="1:8" ht="59.45" customHeight="1" thickBot="1">
      <c r="A52" s="1689" t="s">
        <v>17</v>
      </c>
      <c r="B52" s="1690"/>
      <c r="C52" s="1696"/>
      <c r="D52" s="109"/>
      <c r="E52" s="109"/>
    </row>
    <row r="53" spans="1:8" ht="30.6" customHeight="1">
      <c r="A53" s="227"/>
      <c r="B53" s="227"/>
      <c r="C53" s="227"/>
      <c r="D53" s="227"/>
      <c r="E53" s="227"/>
      <c r="F53" s="227"/>
      <c r="G53" s="109"/>
      <c r="H53" s="109"/>
    </row>
    <row r="54" spans="1:8" ht="30" customHeight="1" thickBot="1">
      <c r="A54" s="123" t="s">
        <v>100</v>
      </c>
      <c r="B54" s="227"/>
      <c r="C54" s="227"/>
      <c r="D54" s="227"/>
      <c r="E54" s="227"/>
      <c r="F54" s="227"/>
      <c r="G54" s="109"/>
      <c r="H54" s="109"/>
    </row>
    <row r="55" spans="1:8" ht="16.5" customHeight="1" thickBot="1">
      <c r="A55" s="1736" t="s">
        <v>146</v>
      </c>
      <c r="B55" s="1737"/>
      <c r="C55" s="1737"/>
      <c r="D55" s="1738"/>
    </row>
    <row r="56" spans="1:8" ht="42" customHeight="1" thickBot="1">
      <c r="A56" s="196"/>
      <c r="B56" s="195" t="s">
        <v>9</v>
      </c>
      <c r="C56" s="236" t="s">
        <v>10</v>
      </c>
      <c r="D56" s="236" t="s">
        <v>114</v>
      </c>
    </row>
    <row r="57" spans="1:8" ht="26.25" customHeight="1">
      <c r="A57" s="192" t="s">
        <v>11</v>
      </c>
      <c r="B57" s="191"/>
      <c r="C57" s="190"/>
      <c r="D57" s="189"/>
    </row>
    <row r="58" spans="1:8" ht="26.25" customHeight="1">
      <c r="A58" s="105" t="s">
        <v>12</v>
      </c>
      <c r="B58" s="113"/>
      <c r="C58" s="138"/>
      <c r="D58" s="174"/>
    </row>
    <row r="59" spans="1:8" ht="26.25" customHeight="1">
      <c r="A59" s="105" t="s">
        <v>13</v>
      </c>
      <c r="B59" s="113"/>
      <c r="C59" s="138"/>
      <c r="D59" s="174"/>
    </row>
    <row r="60" spans="1:8" ht="26.25" customHeight="1">
      <c r="A60" s="105" t="s">
        <v>14</v>
      </c>
      <c r="B60" s="113"/>
      <c r="C60" s="138"/>
      <c r="D60" s="174"/>
    </row>
    <row r="61" spans="1:8" ht="26.25" customHeight="1">
      <c r="A61" s="105" t="s">
        <v>15</v>
      </c>
      <c r="B61" s="113"/>
      <c r="C61" s="138"/>
      <c r="D61" s="174"/>
    </row>
    <row r="62" spans="1:8" ht="26.25" customHeight="1">
      <c r="A62" s="105" t="s">
        <v>16</v>
      </c>
      <c r="B62" s="113"/>
      <c r="C62" s="138"/>
      <c r="D62" s="174"/>
    </row>
    <row r="63" spans="1:8" ht="26.25" customHeight="1">
      <c r="A63" s="105" t="s">
        <v>57</v>
      </c>
      <c r="B63" s="113"/>
      <c r="C63" s="188"/>
      <c r="D63" s="174"/>
    </row>
    <row r="64" spans="1:8" ht="26.25" customHeight="1">
      <c r="A64" s="105" t="s">
        <v>58</v>
      </c>
      <c r="B64" s="113"/>
      <c r="C64" s="188"/>
      <c r="D64" s="174"/>
    </row>
    <row r="65" spans="1:8" ht="26.25" customHeight="1">
      <c r="A65" s="105" t="s">
        <v>59</v>
      </c>
      <c r="B65" s="113"/>
      <c r="C65" s="188"/>
      <c r="D65" s="174"/>
    </row>
    <row r="66" spans="1:8" ht="26.25" customHeight="1">
      <c r="A66" s="105" t="s">
        <v>60</v>
      </c>
      <c r="B66" s="113"/>
      <c r="C66" s="188"/>
      <c r="D66" s="174"/>
    </row>
    <row r="67" spans="1:8" ht="26.25" customHeight="1">
      <c r="A67" s="105" t="s">
        <v>147</v>
      </c>
      <c r="B67" s="113"/>
      <c r="C67" s="188"/>
      <c r="D67" s="174"/>
    </row>
    <row r="68" spans="1:8" ht="26.25" customHeight="1" thickBot="1">
      <c r="A68" s="105" t="s">
        <v>48</v>
      </c>
      <c r="B68" s="113"/>
      <c r="C68" s="188"/>
      <c r="D68" s="174"/>
    </row>
    <row r="69" spans="1:8" ht="26.25" customHeight="1">
      <c r="A69" s="1683" t="s">
        <v>113</v>
      </c>
      <c r="B69" s="1684"/>
      <c r="C69" s="1684"/>
      <c r="D69" s="1685"/>
    </row>
    <row r="70" spans="1:8" ht="29.25" customHeight="1">
      <c r="A70" s="105" t="s">
        <v>53</v>
      </c>
      <c r="B70" s="113"/>
      <c r="C70" s="138"/>
      <c r="D70" s="173"/>
    </row>
    <row r="71" spans="1:8" ht="29.25" customHeight="1">
      <c r="A71" s="105" t="s">
        <v>54</v>
      </c>
      <c r="B71" s="113"/>
      <c r="C71" s="138"/>
      <c r="D71" s="173"/>
    </row>
    <row r="72" spans="1:8" ht="29.25" customHeight="1">
      <c r="A72" s="105" t="s">
        <v>55</v>
      </c>
      <c r="B72" s="113"/>
      <c r="C72" s="138"/>
      <c r="D72" s="173"/>
    </row>
    <row r="73" spans="1:8" ht="29.25" customHeight="1">
      <c r="A73" s="105" t="s">
        <v>68</v>
      </c>
      <c r="B73" s="113"/>
      <c r="C73" s="138"/>
      <c r="D73" s="173"/>
    </row>
    <row r="74" spans="1:8" ht="46.5" customHeight="1">
      <c r="A74" s="105" t="s">
        <v>56</v>
      </c>
      <c r="B74" s="113"/>
      <c r="C74" s="138"/>
      <c r="D74" s="173"/>
    </row>
    <row r="75" spans="1:8" ht="46.5" customHeight="1">
      <c r="A75" s="105" t="s">
        <v>69</v>
      </c>
      <c r="B75" s="113"/>
      <c r="C75" s="138"/>
      <c r="D75" s="173"/>
    </row>
    <row r="76" spans="1:8" ht="21" customHeight="1" thickBot="1">
      <c r="A76" s="108" t="s">
        <v>48</v>
      </c>
      <c r="B76" s="117"/>
      <c r="C76" s="137"/>
      <c r="D76" s="186"/>
    </row>
    <row r="77" spans="1:8" ht="69" customHeight="1" thickBot="1">
      <c r="A77" s="1689" t="s">
        <v>17</v>
      </c>
      <c r="B77" s="1690"/>
      <c r="C77" s="1690"/>
      <c r="D77" s="1696"/>
      <c r="E77" s="205"/>
      <c r="F77" s="205"/>
      <c r="G77" s="205"/>
      <c r="H77" s="205"/>
    </row>
    <row r="78" spans="1:8" ht="78" customHeight="1">
      <c r="A78" s="1720" t="s">
        <v>115</v>
      </c>
      <c r="B78" s="1720"/>
      <c r="C78" s="1720"/>
      <c r="D78" s="1720"/>
      <c r="E78" s="204"/>
      <c r="F78" s="204"/>
      <c r="G78" s="204"/>
      <c r="H78" s="204"/>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8" ht="18" customHeight="1" thickBot="1">
      <c r="A81" s="1759" t="s">
        <v>138</v>
      </c>
      <c r="B81" s="1760"/>
      <c r="C81" s="227"/>
      <c r="D81" s="227"/>
      <c r="E81" s="227"/>
      <c r="F81" s="227"/>
    </row>
    <row r="82" spans="1:8" ht="31.5" customHeight="1">
      <c r="A82" s="185"/>
      <c r="B82" s="119" t="s">
        <v>117</v>
      </c>
      <c r="C82" s="227"/>
      <c r="D82" s="227"/>
      <c r="E82" s="227"/>
      <c r="F82" s="227"/>
    </row>
    <row r="83" spans="1:8" ht="44.25" customHeight="1" thickBot="1">
      <c r="A83" s="218" t="s">
        <v>106</v>
      </c>
      <c r="B83" s="182"/>
      <c r="C83" s="227"/>
      <c r="D83" s="227"/>
      <c r="E83" s="227"/>
      <c r="F83" s="227"/>
    </row>
    <row r="84" spans="1:8" ht="20.25" customHeight="1">
      <c r="A84" s="1699" t="s">
        <v>113</v>
      </c>
      <c r="B84" s="1735"/>
      <c r="C84" s="227"/>
      <c r="D84" s="227"/>
      <c r="E84" s="227"/>
      <c r="F84" s="227"/>
    </row>
    <row r="85" spans="1:8" ht="30" customHeight="1">
      <c r="A85" s="105" t="s">
        <v>53</v>
      </c>
      <c r="B85" s="180"/>
      <c r="C85" s="227"/>
      <c r="D85" s="227"/>
      <c r="E85" s="227"/>
      <c r="F85" s="227"/>
    </row>
    <row r="86" spans="1:8" ht="30" customHeight="1">
      <c r="A86" s="105" t="s">
        <v>54</v>
      </c>
      <c r="B86" s="180"/>
      <c r="C86" s="227"/>
      <c r="D86" s="227"/>
      <c r="E86" s="227"/>
      <c r="F86" s="227"/>
    </row>
    <row r="87" spans="1:8" ht="30" customHeight="1">
      <c r="A87" s="105" t="s">
        <v>55</v>
      </c>
      <c r="B87" s="180"/>
      <c r="C87" s="227"/>
      <c r="D87" s="227"/>
      <c r="E87" s="227"/>
      <c r="F87" s="227"/>
    </row>
    <row r="88" spans="1:8" ht="30" customHeight="1">
      <c r="A88" s="105" t="s">
        <v>68</v>
      </c>
      <c r="B88" s="180"/>
      <c r="C88" s="227"/>
      <c r="D88" s="227"/>
      <c r="E88" s="227"/>
      <c r="F88" s="227"/>
    </row>
    <row r="89" spans="1:8" ht="45" customHeight="1">
      <c r="A89" s="105" t="s">
        <v>56</v>
      </c>
      <c r="B89" s="180"/>
      <c r="C89" s="227"/>
      <c r="D89" s="227"/>
      <c r="E89" s="227"/>
      <c r="F89" s="227"/>
    </row>
    <row r="90" spans="1:8" ht="45" customHeight="1">
      <c r="A90" s="105" t="s">
        <v>69</v>
      </c>
      <c r="B90" s="180"/>
      <c r="C90" s="227"/>
      <c r="D90" s="227"/>
      <c r="E90" s="227"/>
      <c r="F90" s="227"/>
    </row>
    <row r="91" spans="1:8" ht="20.100000000000001" customHeight="1" thickBot="1">
      <c r="A91" s="102" t="s">
        <v>48</v>
      </c>
      <c r="B91" s="179"/>
      <c r="C91" s="227"/>
      <c r="D91" s="227"/>
      <c r="E91" s="227"/>
      <c r="F91" s="227"/>
    </row>
    <row r="92" spans="1:8" ht="90.75" customHeight="1">
      <c r="A92" s="1745" t="s">
        <v>116</v>
      </c>
      <c r="B92" s="1745"/>
      <c r="C92" s="2052"/>
      <c r="D92" s="2052"/>
      <c r="E92" s="227"/>
      <c r="F92" s="227"/>
      <c r="G92" s="227"/>
      <c r="H92" s="227"/>
    </row>
    <row r="93" spans="1:8" ht="15" customHeight="1">
      <c r="A93" s="227"/>
      <c r="B93" s="227"/>
      <c r="C93" s="227"/>
      <c r="D93" s="227"/>
      <c r="E93" s="227"/>
      <c r="F93" s="227"/>
      <c r="G93" s="227"/>
      <c r="H93" s="227"/>
    </row>
    <row r="94" spans="1:8" ht="24.95" customHeight="1" thickBot="1">
      <c r="A94" s="123" t="s">
        <v>102</v>
      </c>
      <c r="B94" s="227"/>
      <c r="C94" s="227"/>
      <c r="D94" s="227"/>
      <c r="E94" s="227"/>
      <c r="F94" s="227"/>
      <c r="G94" s="227"/>
      <c r="H94" s="227"/>
    </row>
    <row r="95" spans="1:8" ht="23.25" customHeight="1">
      <c r="A95" s="1750" t="s">
        <v>118</v>
      </c>
      <c r="B95" s="1709"/>
      <c r="C95" s="1709"/>
      <c r="D95" s="1709"/>
      <c r="E95" s="1709"/>
      <c r="F95" s="1710"/>
    </row>
    <row r="96" spans="1:8" ht="20.25" customHeight="1">
      <c r="A96" s="105"/>
      <c r="B96" s="1697" t="s">
        <v>97</v>
      </c>
      <c r="C96" s="1712"/>
      <c r="D96" s="1712"/>
      <c r="E96" s="1712"/>
      <c r="F96" s="1713" t="s">
        <v>18</v>
      </c>
    </row>
    <row r="97" spans="1:12" s="146" customFormat="1" ht="19.5" customHeight="1">
      <c r="A97" s="105"/>
      <c r="B97" s="131" t="s">
        <v>19</v>
      </c>
      <c r="C97" s="178" t="s">
        <v>20</v>
      </c>
      <c r="D97" s="178" t="s">
        <v>21</v>
      </c>
      <c r="E97" s="178" t="s">
        <v>49</v>
      </c>
      <c r="F97" s="1713"/>
    </row>
    <row r="98" spans="1:12" ht="22.5" customHeight="1">
      <c r="A98" s="105" t="s">
        <v>22</v>
      </c>
      <c r="B98" s="113"/>
      <c r="C98" s="174"/>
      <c r="D98" s="174"/>
      <c r="E98" s="174"/>
      <c r="F98" s="173"/>
    </row>
    <row r="99" spans="1:12" ht="29.25" customHeight="1">
      <c r="A99" s="105" t="s">
        <v>61</v>
      </c>
      <c r="B99" s="113"/>
      <c r="C99" s="174"/>
      <c r="D99" s="174"/>
      <c r="E99" s="174"/>
      <c r="F99" s="173"/>
    </row>
    <row r="100" spans="1:12" ht="29.25" customHeight="1">
      <c r="A100" s="105" t="s">
        <v>23</v>
      </c>
      <c r="B100" s="113"/>
      <c r="C100" s="174"/>
      <c r="D100" s="174"/>
      <c r="E100" s="174"/>
      <c r="F100" s="173"/>
    </row>
    <row r="101" spans="1:12" ht="33.75" customHeight="1" thickBot="1">
      <c r="A101" s="176" t="s">
        <v>65</v>
      </c>
      <c r="B101" s="126"/>
      <c r="C101" s="172"/>
      <c r="D101" s="172"/>
      <c r="E101" s="172"/>
      <c r="F101" s="125"/>
    </row>
    <row r="102" spans="1:12" ht="29.25" customHeight="1">
      <c r="A102" s="1683" t="s">
        <v>113</v>
      </c>
      <c r="B102" s="1684"/>
      <c r="C102" s="1684"/>
      <c r="D102" s="1684"/>
      <c r="E102" s="1684"/>
      <c r="F102" s="1685"/>
    </row>
    <row r="103" spans="1:12" ht="29.25" customHeight="1">
      <c r="A103" s="105" t="s">
        <v>53</v>
      </c>
      <c r="B103" s="113"/>
      <c r="C103" s="174"/>
      <c r="D103" s="174"/>
      <c r="E103" s="174"/>
      <c r="F103" s="173"/>
    </row>
    <row r="104" spans="1:12" ht="29.25" customHeight="1">
      <c r="A104" s="105" t="s">
        <v>54</v>
      </c>
      <c r="B104" s="113"/>
      <c r="C104" s="174"/>
      <c r="D104" s="174"/>
      <c r="E104" s="174"/>
      <c r="F104" s="173"/>
    </row>
    <row r="105" spans="1:12" ht="29.25" customHeight="1">
      <c r="A105" s="105" t="s">
        <v>55</v>
      </c>
      <c r="B105" s="113"/>
      <c r="C105" s="174"/>
      <c r="D105" s="174"/>
      <c r="E105" s="174"/>
      <c r="F105" s="173"/>
    </row>
    <row r="106" spans="1:12" ht="29.25" customHeight="1">
      <c r="A106" s="105" t="s">
        <v>68</v>
      </c>
      <c r="B106" s="113"/>
      <c r="C106" s="174"/>
      <c r="D106" s="174"/>
      <c r="E106" s="174"/>
      <c r="F106" s="173"/>
    </row>
    <row r="107" spans="1:12" ht="45" customHeight="1">
      <c r="A107" s="105" t="s">
        <v>56</v>
      </c>
      <c r="B107" s="113"/>
      <c r="C107" s="174"/>
      <c r="D107" s="174"/>
      <c r="E107" s="174"/>
      <c r="F107" s="173"/>
    </row>
    <row r="108" spans="1:12" ht="42.6" customHeight="1">
      <c r="A108" s="105" t="s">
        <v>69</v>
      </c>
      <c r="B108" s="113"/>
      <c r="C108" s="174"/>
      <c r="D108" s="174"/>
      <c r="E108" s="174"/>
      <c r="F108" s="173"/>
    </row>
    <row r="109" spans="1:12" ht="27" customHeight="1" thickBot="1">
      <c r="A109" s="102" t="s">
        <v>48</v>
      </c>
      <c r="B109" s="126"/>
      <c r="C109" s="172"/>
      <c r="D109" s="172"/>
      <c r="E109" s="172"/>
      <c r="F109" s="125"/>
    </row>
    <row r="110" spans="1:12" ht="69" customHeight="1" thickBot="1">
      <c r="A110" s="1721" t="s">
        <v>70</v>
      </c>
      <c r="B110" s="1722"/>
      <c r="C110" s="1722"/>
      <c r="D110" s="1722"/>
      <c r="E110" s="1722"/>
      <c r="F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750" t="s">
        <v>119</v>
      </c>
      <c r="B113" s="1709"/>
      <c r="C113" s="1709"/>
      <c r="D113" s="1710"/>
    </row>
    <row r="114" spans="1:8" ht="46.5" customHeight="1">
      <c r="A114" s="105"/>
      <c r="B114" s="131" t="s">
        <v>24</v>
      </c>
      <c r="C114" s="131" t="s">
        <v>25</v>
      </c>
      <c r="D114" s="228" t="s">
        <v>26</v>
      </c>
    </row>
    <row r="115" spans="1:8" ht="35.25" customHeight="1">
      <c r="A115" s="105" t="s">
        <v>27</v>
      </c>
      <c r="B115" s="113"/>
      <c r="C115" s="113"/>
      <c r="D115" s="112"/>
    </row>
    <row r="116" spans="1:8" ht="35.25" customHeight="1">
      <c r="A116" s="105" t="s">
        <v>28</v>
      </c>
      <c r="B116" s="113"/>
      <c r="C116" s="113"/>
      <c r="D116" s="1"/>
    </row>
    <row r="117" spans="1:8" ht="45" customHeight="1" thickBot="1">
      <c r="A117" s="108" t="s">
        <v>29</v>
      </c>
      <c r="B117" s="117"/>
      <c r="C117" s="117"/>
      <c r="D117" s="2"/>
    </row>
    <row r="118" spans="1:8" ht="18.75" customHeight="1">
      <c r="A118" s="1699" t="s">
        <v>113</v>
      </c>
      <c r="B118" s="1700"/>
      <c r="C118" s="1700"/>
      <c r="D118" s="1735"/>
    </row>
    <row r="119" spans="1:8" ht="33" customHeight="1">
      <c r="A119" s="105" t="s">
        <v>53</v>
      </c>
      <c r="B119" s="113"/>
      <c r="C119" s="113"/>
      <c r="D119" s="1"/>
    </row>
    <row r="120" spans="1:8" ht="33" customHeight="1">
      <c r="A120" s="105" t="s">
        <v>54</v>
      </c>
      <c r="B120" s="113"/>
      <c r="C120" s="113"/>
      <c r="D120" s="1"/>
    </row>
    <row r="121" spans="1:8" ht="33" customHeight="1">
      <c r="A121" s="105" t="s">
        <v>55</v>
      </c>
      <c r="B121" s="113"/>
      <c r="C121" s="113"/>
      <c r="D121" s="1"/>
    </row>
    <row r="122" spans="1:8" ht="33" customHeight="1">
      <c r="A122" s="105" t="s">
        <v>68</v>
      </c>
      <c r="B122" s="113"/>
      <c r="C122" s="113"/>
      <c r="D122" s="1"/>
    </row>
    <row r="123" spans="1:8" ht="48" customHeight="1">
      <c r="A123" s="105" t="s">
        <v>56</v>
      </c>
      <c r="B123" s="113"/>
      <c r="C123" s="113"/>
      <c r="D123" s="1"/>
    </row>
    <row r="124" spans="1:8" ht="44.1" customHeight="1">
      <c r="A124" s="105" t="s">
        <v>69</v>
      </c>
      <c r="B124" s="113"/>
      <c r="C124" s="113"/>
      <c r="D124" s="1"/>
    </row>
    <row r="125" spans="1:8" ht="21.75" customHeight="1" thickBot="1">
      <c r="A125" s="102" t="s">
        <v>48</v>
      </c>
      <c r="B125" s="126"/>
      <c r="C125" s="126"/>
      <c r="D125" s="3"/>
    </row>
    <row r="126" spans="1:8" ht="69" customHeight="1" thickBot="1">
      <c r="A126" s="1689" t="s">
        <v>165</v>
      </c>
      <c r="B126" s="1690"/>
      <c r="C126" s="1690"/>
      <c r="D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9" ht="24.75" customHeight="1" thickBot="1">
      <c r="A129" s="2053" t="s">
        <v>120</v>
      </c>
      <c r="B129" s="2054"/>
      <c r="C129" s="2054"/>
      <c r="D129" s="2054"/>
      <c r="E129" s="2055"/>
    </row>
    <row r="130" spans="1:9" s="162" customFormat="1" ht="42" customHeight="1">
      <c r="A130" s="165"/>
      <c r="B130" s="164" t="s">
        <v>30</v>
      </c>
      <c r="C130" s="164" t="s">
        <v>62</v>
      </c>
      <c r="D130" s="164" t="s">
        <v>63</v>
      </c>
      <c r="E130" s="163" t="s">
        <v>64</v>
      </c>
    </row>
    <row r="131" spans="1:9" ht="68.45" customHeight="1" thickBot="1">
      <c r="A131" s="102" t="s">
        <v>124</v>
      </c>
      <c r="B131" s="214">
        <v>2406</v>
      </c>
      <c r="C131" s="215">
        <v>1949</v>
      </c>
      <c r="D131" s="1345">
        <v>1.5740740740740741E-3</v>
      </c>
      <c r="E131" s="258"/>
    </row>
    <row r="132" spans="1:9" ht="28.5" customHeight="1">
      <c r="A132" s="1702" t="s">
        <v>122</v>
      </c>
      <c r="B132" s="1702"/>
      <c r="C132" s="1702"/>
      <c r="D132" s="1702"/>
      <c r="E132" s="1702"/>
      <c r="F132" s="109"/>
      <c r="G132" s="109"/>
      <c r="H132" s="109"/>
    </row>
    <row r="133" spans="1:9" ht="15" customHeight="1">
      <c r="A133" s="227"/>
      <c r="B133" s="227"/>
      <c r="C133" s="227"/>
      <c r="D133" s="227"/>
      <c r="E133" s="227"/>
      <c r="F133" s="109"/>
      <c r="G133" s="109"/>
      <c r="H133" s="109"/>
    </row>
    <row r="134" spans="1:9" ht="24.95" customHeight="1" thickBot="1">
      <c r="A134" s="123" t="s">
        <v>123</v>
      </c>
      <c r="B134" s="227"/>
      <c r="C134" s="227"/>
      <c r="D134" s="227"/>
      <c r="E134" s="227"/>
      <c r="F134" s="109"/>
      <c r="G134" s="109"/>
      <c r="H134" s="109"/>
    </row>
    <row r="135" spans="1:9" ht="43.35" customHeight="1" thickBot="1">
      <c r="A135" s="1739" t="s">
        <v>125</v>
      </c>
      <c r="B135" s="1740"/>
      <c r="C135" s="1740"/>
      <c r="D135" s="1740"/>
      <c r="E135" s="1740"/>
      <c r="F135" s="1740"/>
      <c r="G135" s="1740"/>
      <c r="H135" s="1740"/>
      <c r="I135" s="1741"/>
    </row>
    <row r="136" spans="1:9" s="162" customFormat="1" ht="76.5">
      <c r="A136" s="165"/>
      <c r="B136" s="164" t="s">
        <v>79</v>
      </c>
      <c r="C136" s="164" t="s">
        <v>80</v>
      </c>
      <c r="D136" s="164" t="s">
        <v>81</v>
      </c>
      <c r="E136" s="164" t="s">
        <v>82</v>
      </c>
      <c r="F136" s="164" t="s">
        <v>83</v>
      </c>
      <c r="G136" s="164" t="s">
        <v>84</v>
      </c>
      <c r="H136" s="164" t="s">
        <v>85</v>
      </c>
      <c r="I136" s="163" t="s">
        <v>86</v>
      </c>
    </row>
    <row r="137" spans="1:9" s="146" customFormat="1" ht="89.25" customHeight="1" thickBot="1">
      <c r="A137" s="160" t="s">
        <v>128</v>
      </c>
      <c r="B137" s="159"/>
      <c r="C137" s="159"/>
      <c r="D137" s="159"/>
      <c r="E137" s="159"/>
      <c r="F137" s="151"/>
      <c r="G137" s="151"/>
      <c r="H137" s="151"/>
      <c r="I137" s="158"/>
    </row>
    <row r="138" spans="1:9" ht="57" customHeight="1">
      <c r="A138" s="1720" t="s">
        <v>127</v>
      </c>
      <c r="B138" s="1720"/>
      <c r="C138" s="1720"/>
      <c r="D138" s="1720"/>
      <c r="E138" s="1720"/>
      <c r="F138" s="1720"/>
      <c r="G138" s="1720"/>
      <c r="H138" s="1720"/>
      <c r="I138" s="1720"/>
    </row>
    <row r="139" spans="1:9" ht="16.5" customHeight="1">
      <c r="G139" s="109"/>
      <c r="H139" s="109"/>
    </row>
    <row r="140" spans="1:9" ht="24.95" customHeight="1" thickBot="1">
      <c r="A140" s="123" t="s">
        <v>129</v>
      </c>
      <c r="B140" s="234"/>
      <c r="C140" s="234"/>
      <c r="D140" s="227"/>
      <c r="E140" s="109"/>
      <c r="F140" s="109"/>
      <c r="G140" s="109"/>
      <c r="H140" s="109"/>
    </row>
    <row r="141" spans="1:9" ht="26.25" customHeight="1">
      <c r="A141" s="1750" t="s">
        <v>132</v>
      </c>
      <c r="B141" s="1709"/>
      <c r="C141" s="1709"/>
      <c r="D141" s="1710"/>
    </row>
    <row r="142" spans="1:9" ht="51" customHeight="1">
      <c r="A142" s="143" t="s">
        <v>35</v>
      </c>
      <c r="B142" s="131" t="s">
        <v>36</v>
      </c>
      <c r="C142" s="1697" t="s">
        <v>37</v>
      </c>
      <c r="D142" s="1698"/>
    </row>
    <row r="143" spans="1:9" ht="21" customHeight="1">
      <c r="A143" s="143"/>
      <c r="B143" s="131"/>
      <c r="C143" s="224" t="s">
        <v>38</v>
      </c>
      <c r="D143" s="142" t="s">
        <v>39</v>
      </c>
    </row>
    <row r="144" spans="1:9" ht="21" customHeight="1">
      <c r="A144" s="105" t="s">
        <v>40</v>
      </c>
      <c r="B144" s="141"/>
      <c r="C144" s="140"/>
      <c r="D144" s="139"/>
    </row>
    <row r="145" spans="1:8" ht="21" customHeight="1">
      <c r="A145" s="105" t="s">
        <v>41</v>
      </c>
      <c r="B145" s="113"/>
      <c r="C145" s="138"/>
      <c r="D145" s="112"/>
    </row>
    <row r="146" spans="1:8" ht="21" customHeight="1">
      <c r="A146" s="105" t="s">
        <v>42</v>
      </c>
      <c r="B146" s="113"/>
      <c r="C146" s="138"/>
      <c r="D146" s="112"/>
    </row>
    <row r="147" spans="1:8" ht="21" customHeight="1" thickBot="1">
      <c r="A147" s="108" t="s">
        <v>43</v>
      </c>
      <c r="B147" s="117"/>
      <c r="C147" s="137"/>
      <c r="D147" s="136"/>
    </row>
    <row r="148" spans="1:8" ht="27.6" customHeight="1">
      <c r="A148" s="1683" t="s">
        <v>133</v>
      </c>
      <c r="B148" s="1684"/>
      <c r="C148" s="1684"/>
      <c r="D148" s="1685"/>
    </row>
    <row r="149" spans="1:8" ht="32.1" customHeight="1">
      <c r="A149" s="105" t="s">
        <v>53</v>
      </c>
      <c r="B149" s="113"/>
      <c r="C149" s="113"/>
      <c r="D149" s="112"/>
    </row>
    <row r="150" spans="1:8" ht="32.1" customHeight="1">
      <c r="A150" s="105" t="s">
        <v>54</v>
      </c>
      <c r="B150" s="113"/>
      <c r="C150" s="113"/>
      <c r="D150" s="112"/>
    </row>
    <row r="151" spans="1:8" ht="32.1" customHeight="1">
      <c r="A151" s="105" t="s">
        <v>55</v>
      </c>
      <c r="B151" s="113"/>
      <c r="C151" s="113"/>
      <c r="D151" s="112"/>
    </row>
    <row r="152" spans="1:8" ht="32.1" customHeight="1">
      <c r="A152" s="105" t="s">
        <v>68</v>
      </c>
      <c r="B152" s="113"/>
      <c r="C152" s="113"/>
      <c r="D152" s="112"/>
    </row>
    <row r="153" spans="1:8" ht="48" customHeight="1">
      <c r="A153" s="105" t="s">
        <v>56</v>
      </c>
      <c r="B153" s="113"/>
      <c r="C153" s="113"/>
      <c r="D153" s="112"/>
    </row>
    <row r="154" spans="1:8" ht="48" customHeight="1">
      <c r="A154" s="105" t="s">
        <v>69</v>
      </c>
      <c r="B154" s="113"/>
      <c r="C154" s="113"/>
      <c r="D154" s="112"/>
    </row>
    <row r="155" spans="1:8" ht="16.5" customHeight="1" thickBot="1">
      <c r="A155" s="102" t="s">
        <v>66</v>
      </c>
      <c r="B155" s="126"/>
      <c r="C155" s="126"/>
      <c r="D155" s="134"/>
    </row>
    <row r="156" spans="1:8" ht="16.5" customHeight="1">
      <c r="A156" s="122"/>
      <c r="B156" s="122"/>
      <c r="C156" s="122"/>
      <c r="D156" s="122"/>
    </row>
    <row r="157" spans="1:8" ht="16.5" customHeight="1">
      <c r="A157" s="122"/>
      <c r="B157" s="122"/>
      <c r="C157" s="122"/>
      <c r="D157" s="122"/>
    </row>
    <row r="158" spans="1:8" ht="24.95" customHeight="1" thickBot="1">
      <c r="A158" s="123" t="s">
        <v>131</v>
      </c>
      <c r="B158" s="227"/>
      <c r="C158" s="227"/>
      <c r="D158" s="227"/>
      <c r="E158" s="227"/>
      <c r="F158" s="109"/>
      <c r="G158" s="109"/>
      <c r="H158" s="109"/>
    </row>
    <row r="159" spans="1:8" ht="16.5" customHeight="1">
      <c r="A159" s="1750" t="s">
        <v>135</v>
      </c>
      <c r="B159" s="1709"/>
      <c r="C159" s="1710"/>
      <c r="D159" s="109"/>
    </row>
    <row r="160" spans="1:8" ht="72.75" customHeight="1">
      <c r="A160" s="132"/>
      <c r="B160" s="131" t="s">
        <v>148</v>
      </c>
      <c r="C160" s="228" t="s">
        <v>149</v>
      </c>
    </row>
    <row r="161" spans="1:8" ht="81.599999999999994" customHeight="1">
      <c r="A161" s="105" t="s">
        <v>74</v>
      </c>
      <c r="B161" s="113" t="s">
        <v>371</v>
      </c>
      <c r="C161" s="128"/>
    </row>
    <row r="162" spans="1:8" ht="75" customHeight="1" thickBot="1">
      <c r="A162" s="102" t="s">
        <v>76</v>
      </c>
      <c r="B162" s="126"/>
      <c r="C162" s="125"/>
    </row>
    <row r="163" spans="1:8" ht="69" customHeight="1" thickBot="1">
      <c r="A163" s="1689" t="s">
        <v>163</v>
      </c>
      <c r="B163" s="1690"/>
      <c r="C163" s="1696"/>
      <c r="D163" s="109"/>
    </row>
    <row r="164" spans="1:8" ht="24.95" customHeight="1">
      <c r="A164" s="227"/>
      <c r="B164" s="227"/>
      <c r="C164" s="227"/>
      <c r="D164" s="227"/>
      <c r="E164" s="227"/>
      <c r="F164" s="227"/>
      <c r="G164" s="109"/>
    </row>
    <row r="165" spans="1:8" ht="24.95" customHeight="1">
      <c r="A165" s="227"/>
      <c r="B165" s="227"/>
      <c r="C165" s="227"/>
      <c r="D165" s="227"/>
      <c r="E165" s="227"/>
      <c r="F165" s="227"/>
      <c r="G165" s="109"/>
    </row>
    <row r="166" spans="1:8" ht="24.95" customHeight="1" thickBot="1">
      <c r="A166" s="123" t="s">
        <v>134</v>
      </c>
      <c r="B166" s="122"/>
      <c r="C166" s="122"/>
      <c r="D166" s="122"/>
      <c r="E166" s="109"/>
      <c r="F166" s="109"/>
      <c r="G166" s="109"/>
      <c r="H166" s="109"/>
    </row>
    <row r="167" spans="1:8" ht="16.5" customHeight="1" thickBot="1">
      <c r="A167" s="1736" t="s">
        <v>137</v>
      </c>
      <c r="B167" s="1737"/>
      <c r="C167" s="1738"/>
      <c r="D167" s="109"/>
      <c r="E167" s="109"/>
    </row>
    <row r="168" spans="1:8" ht="38.25">
      <c r="A168" s="121" t="s">
        <v>44</v>
      </c>
      <c r="B168" s="120" t="s">
        <v>45</v>
      </c>
      <c r="C168" s="119" t="s">
        <v>46</v>
      </c>
      <c r="D168" s="109"/>
      <c r="E168" s="109"/>
    </row>
    <row r="169" spans="1:8" ht="21" customHeight="1">
      <c r="A169" s="105" t="s">
        <v>47</v>
      </c>
      <c r="B169" s="113"/>
      <c r="C169" s="112"/>
      <c r="D169" s="109"/>
      <c r="E169" s="109"/>
    </row>
    <row r="170" spans="1:8" ht="58.5" customHeight="1">
      <c r="A170" s="105" t="s">
        <v>94</v>
      </c>
      <c r="B170" s="113"/>
      <c r="C170" s="112"/>
      <c r="D170" s="109"/>
      <c r="E170" s="109"/>
    </row>
    <row r="171" spans="1:8" ht="20.25" customHeight="1" thickBot="1">
      <c r="A171" s="118" t="s">
        <v>48</v>
      </c>
      <c r="B171" s="117"/>
      <c r="C171" s="116"/>
      <c r="D171" s="109"/>
      <c r="E171" s="109"/>
    </row>
    <row r="172" spans="1:8" ht="20.25" customHeight="1">
      <c r="A172" s="1699" t="s">
        <v>113</v>
      </c>
      <c r="B172" s="1700"/>
      <c r="C172" s="1735"/>
      <c r="D172" s="109"/>
      <c r="E172" s="109"/>
    </row>
    <row r="173" spans="1:8" ht="32.25" customHeight="1">
      <c r="A173" s="105" t="s">
        <v>53</v>
      </c>
      <c r="B173" s="113"/>
      <c r="C173" s="112"/>
      <c r="D173" s="109"/>
      <c r="E173" s="109"/>
    </row>
    <row r="174" spans="1:8" ht="32.25" customHeight="1">
      <c r="A174" s="105" t="s">
        <v>54</v>
      </c>
      <c r="B174" s="113"/>
      <c r="C174" s="112"/>
      <c r="D174" s="109"/>
      <c r="E174" s="109"/>
    </row>
    <row r="175" spans="1:8" ht="32.25" customHeight="1">
      <c r="A175" s="105" t="s">
        <v>55</v>
      </c>
      <c r="B175" s="111"/>
      <c r="C175" s="110"/>
      <c r="D175" s="109"/>
      <c r="E175" s="109"/>
    </row>
    <row r="176" spans="1:8" ht="32.25" customHeight="1">
      <c r="A176" s="105" t="s">
        <v>68</v>
      </c>
      <c r="B176" s="111"/>
      <c r="C176" s="110"/>
      <c r="D176" s="109"/>
      <c r="E176" s="109"/>
    </row>
    <row r="177" spans="1:5" ht="46.5" customHeight="1">
      <c r="A177" s="105" t="s">
        <v>56</v>
      </c>
      <c r="B177" s="111"/>
      <c r="C177" s="110"/>
      <c r="D177" s="109"/>
      <c r="E177" s="109"/>
    </row>
    <row r="178" spans="1:5" ht="46.5" customHeight="1">
      <c r="A178" s="105" t="s">
        <v>69</v>
      </c>
      <c r="B178" s="104"/>
      <c r="C178" s="103"/>
    </row>
    <row r="179" spans="1:5" ht="22.5" customHeight="1" thickBot="1">
      <c r="A179" s="108" t="s">
        <v>66</v>
      </c>
      <c r="B179" s="107"/>
      <c r="C179" s="106"/>
    </row>
    <row r="180" spans="1:5" ht="22.5" customHeight="1">
      <c r="A180" s="1724" t="s">
        <v>109</v>
      </c>
      <c r="B180" s="1725"/>
      <c r="C180" s="1726"/>
    </row>
    <row r="181" spans="1:5" ht="22.5" customHeight="1">
      <c r="A181" s="105" t="s">
        <v>50</v>
      </c>
      <c r="B181" s="104"/>
      <c r="C181" s="103"/>
    </row>
    <row r="182" spans="1:5" ht="22.5" customHeight="1">
      <c r="A182" s="105" t="s">
        <v>51</v>
      </c>
      <c r="B182" s="104"/>
      <c r="C182" s="103"/>
    </row>
    <row r="183" spans="1:5" ht="22.5" customHeight="1" thickBot="1">
      <c r="A183" s="102" t="s">
        <v>52</v>
      </c>
      <c r="B183" s="101"/>
      <c r="C183" s="100"/>
    </row>
    <row r="184" spans="1:5" ht="55.35" customHeight="1" thickBot="1">
      <c r="A184" s="1727" t="s">
        <v>78</v>
      </c>
      <c r="B184" s="1728"/>
      <c r="C184" s="1729"/>
    </row>
  </sheetData>
  <mergeCells count="41">
    <mergeCell ref="C142:D142"/>
    <mergeCell ref="A118:D118"/>
    <mergeCell ref="A132:E132"/>
    <mergeCell ref="A84:B84"/>
    <mergeCell ref="A138:I138"/>
    <mergeCell ref="A135:I135"/>
    <mergeCell ref="A129:E129"/>
    <mergeCell ref="A180:C180"/>
    <mergeCell ref="A184:C184"/>
    <mergeCell ref="A148:D148"/>
    <mergeCell ref="A172:C172"/>
    <mergeCell ref="A159:C159"/>
    <mergeCell ref="A163:C163"/>
    <mergeCell ref="A167:C167"/>
    <mergeCell ref="A1:B1"/>
    <mergeCell ref="A141:D141"/>
    <mergeCell ref="A30:C30"/>
    <mergeCell ref="A52:C52"/>
    <mergeCell ref="A55:D55"/>
    <mergeCell ref="A77:D77"/>
    <mergeCell ref="A78:D78"/>
    <mergeCell ref="A81:B81"/>
    <mergeCell ref="A69:D69"/>
    <mergeCell ref="A8:C8"/>
    <mergeCell ref="A18:C18"/>
    <mergeCell ref="A22:C22"/>
    <mergeCell ref="A40:C40"/>
    <mergeCell ref="A92:D92"/>
    <mergeCell ref="A102:F102"/>
    <mergeCell ref="A44:C44"/>
    <mergeCell ref="C11:C12"/>
    <mergeCell ref="A11:A12"/>
    <mergeCell ref="A113:D113"/>
    <mergeCell ref="A126:D126"/>
    <mergeCell ref="A110:F110"/>
    <mergeCell ref="A95:F95"/>
    <mergeCell ref="B96:E96"/>
    <mergeCell ref="F96:F97"/>
    <mergeCell ref="B11:B12"/>
    <mergeCell ref="A31:F31"/>
    <mergeCell ref="A33:C33"/>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84"/>
  <sheetViews>
    <sheetView topLeftCell="A166" zoomScale="80" zoomScaleNormal="80" zoomScalePageLayoutView="8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
      <c r="A1" s="2048" t="s">
        <v>374</v>
      </c>
      <c r="B1" s="2048"/>
      <c r="C1" s="204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37" t="s">
        <v>107</v>
      </c>
      <c r="B8" s="1637"/>
      <c r="C8" s="1638"/>
      <c r="D8" s="156"/>
      <c r="E8" s="109"/>
    </row>
    <row r="9" spans="1:8" ht="19.5" customHeight="1">
      <c r="A9" s="209"/>
      <c r="B9" s="120" t="s">
        <v>1</v>
      </c>
      <c r="C9" s="119" t="s">
        <v>2</v>
      </c>
      <c r="D9" s="205"/>
      <c r="E9" s="109"/>
    </row>
    <row r="10" spans="1:8" ht="19.5" customHeight="1">
      <c r="A10" s="208" t="s">
        <v>3</v>
      </c>
      <c r="B10" s="113"/>
      <c r="C10" s="112"/>
      <c r="D10" s="205"/>
      <c r="E10" s="109"/>
    </row>
    <row r="11" spans="1:8" ht="16.5" customHeight="1">
      <c r="A11" s="1694" t="s">
        <v>4</v>
      </c>
      <c r="B11" s="1731"/>
      <c r="C11" s="1733"/>
      <c r="D11" s="205"/>
      <c r="E11" s="109"/>
    </row>
    <row r="12" spans="1:8">
      <c r="A12" s="1695"/>
      <c r="B12" s="1763"/>
      <c r="C12" s="1762"/>
      <c r="D12" s="205"/>
      <c r="E12" s="109"/>
    </row>
    <row r="13" spans="1:8" ht="20.25" customHeight="1">
      <c r="A13" s="208" t="s">
        <v>7</v>
      </c>
      <c r="B13" s="113"/>
      <c r="C13" s="112"/>
      <c r="D13" s="205"/>
      <c r="E13" s="109"/>
    </row>
    <row r="14" spans="1:8" ht="20.25" customHeight="1">
      <c r="A14" s="208" t="s">
        <v>8</v>
      </c>
      <c r="B14" s="113"/>
      <c r="C14" s="112"/>
      <c r="D14" s="205"/>
      <c r="E14" s="109"/>
    </row>
    <row r="15" spans="1:8" ht="20.25" customHeight="1">
      <c r="A15" s="188" t="s">
        <v>48</v>
      </c>
      <c r="B15" s="113"/>
      <c r="C15" s="198"/>
      <c r="D15" s="205"/>
      <c r="E15" s="109"/>
    </row>
    <row r="16" spans="1:8" ht="45" customHeight="1">
      <c r="A16" s="208" t="s">
        <v>6</v>
      </c>
      <c r="B16" s="113"/>
      <c r="C16" s="198"/>
      <c r="D16" s="205"/>
      <c r="E16" s="109"/>
    </row>
    <row r="17" spans="1:8" ht="47.45" customHeight="1" thickBot="1">
      <c r="A17" s="208" t="s">
        <v>5</v>
      </c>
      <c r="B17" s="113"/>
      <c r="C17" s="198"/>
      <c r="D17" s="205"/>
      <c r="E17" s="109"/>
    </row>
    <row r="18" spans="1:8" ht="20.25" customHeight="1">
      <c r="A18" s="1683" t="s">
        <v>109</v>
      </c>
      <c r="B18" s="1684"/>
      <c r="C18" s="1685"/>
      <c r="D18" s="156"/>
      <c r="E18" s="109"/>
    </row>
    <row r="19" spans="1:8" ht="20.25" customHeight="1">
      <c r="A19" s="201" t="s">
        <v>50</v>
      </c>
      <c r="B19" s="113"/>
      <c r="C19" s="112"/>
      <c r="D19" s="205"/>
      <c r="E19" s="109"/>
    </row>
    <row r="20" spans="1:8" ht="20.25" customHeight="1">
      <c r="A20" s="201" t="s">
        <v>51</v>
      </c>
      <c r="B20" s="113"/>
      <c r="C20" s="112"/>
      <c r="D20" s="205"/>
      <c r="E20" s="109"/>
    </row>
    <row r="21" spans="1:8" ht="20.25" customHeight="1" thickBot="1">
      <c r="A21" s="200" t="s">
        <v>52</v>
      </c>
      <c r="B21" s="126"/>
      <c r="C21" s="134"/>
      <c r="D21" s="205"/>
      <c r="E21" s="109"/>
    </row>
    <row r="22" spans="1:8" ht="20.25" customHeight="1">
      <c r="A22" s="1681" t="s">
        <v>110</v>
      </c>
      <c r="B22" s="1682"/>
      <c r="C22" s="1686"/>
      <c r="D22" s="207"/>
      <c r="E22" s="109"/>
    </row>
    <row r="23" spans="1:8" ht="31.5" customHeight="1">
      <c r="A23" s="105" t="s">
        <v>53</v>
      </c>
      <c r="B23" s="113"/>
      <c r="C23" s="112"/>
      <c r="D23" s="205"/>
      <c r="E23" s="109"/>
    </row>
    <row r="24" spans="1:8" ht="31.5" customHeight="1">
      <c r="A24" s="105" t="s">
        <v>54</v>
      </c>
      <c r="B24" s="113"/>
      <c r="C24" s="112"/>
      <c r="D24" s="205"/>
      <c r="E24" s="109"/>
    </row>
    <row r="25" spans="1:8" ht="31.5" customHeight="1">
      <c r="A25" s="105" t="s">
        <v>55</v>
      </c>
      <c r="B25" s="113"/>
      <c r="C25" s="112"/>
      <c r="D25" s="205"/>
      <c r="E25" s="109"/>
    </row>
    <row r="26" spans="1:8" ht="35.1" customHeight="1">
      <c r="A26" s="105" t="s">
        <v>68</v>
      </c>
      <c r="B26" s="113"/>
      <c r="C26" s="112"/>
      <c r="D26" s="205"/>
      <c r="E26" s="109"/>
    </row>
    <row r="27" spans="1:8" ht="47.1" customHeight="1">
      <c r="A27" s="105" t="s">
        <v>56</v>
      </c>
      <c r="B27" s="113"/>
      <c r="C27" s="112"/>
      <c r="D27" s="205"/>
      <c r="E27" s="109"/>
    </row>
    <row r="28" spans="1:8" ht="47.1" customHeight="1">
      <c r="A28" s="105" t="s">
        <v>69</v>
      </c>
      <c r="B28" s="113"/>
      <c r="C28" s="112"/>
      <c r="D28" s="205"/>
      <c r="E28" s="109"/>
    </row>
    <row r="29" spans="1:8" ht="19.5" customHeight="1" thickBot="1">
      <c r="A29" s="102" t="s">
        <v>48</v>
      </c>
      <c r="B29" s="126"/>
      <c r="C29" s="134"/>
      <c r="D29" s="205"/>
      <c r="E29" s="109"/>
    </row>
    <row r="30" spans="1:8" ht="69" customHeight="1" thickBot="1">
      <c r="A30" s="1689" t="s">
        <v>204</v>
      </c>
      <c r="B30" s="1690"/>
      <c r="C30" s="1696"/>
      <c r="D30" s="204"/>
      <c r="E30" s="109"/>
    </row>
    <row r="31" spans="1:8" ht="146.1" customHeight="1">
      <c r="A31" s="1714" t="s">
        <v>108</v>
      </c>
      <c r="B31" s="1714"/>
      <c r="C31" s="1714"/>
      <c r="D31" s="1714"/>
      <c r="E31" s="1714"/>
      <c r="F31" s="1714"/>
      <c r="G31" s="109"/>
      <c r="H31" s="109"/>
    </row>
    <row r="32" spans="1:8" ht="23.45" customHeight="1" thickBot="1">
      <c r="A32" s="123" t="s">
        <v>99</v>
      </c>
      <c r="B32" s="616"/>
      <c r="C32" s="616"/>
      <c r="D32" s="616"/>
      <c r="E32" s="616"/>
      <c r="F32" s="616"/>
      <c r="G32" s="109"/>
      <c r="H32" s="109"/>
    </row>
    <row r="33" spans="1:5" ht="30" customHeight="1">
      <c r="A33" s="1750" t="s">
        <v>111</v>
      </c>
      <c r="B33" s="1709"/>
      <c r="C33" s="1710"/>
      <c r="D33" s="109"/>
      <c r="E33" s="109"/>
    </row>
    <row r="34" spans="1:5" ht="30" customHeight="1">
      <c r="A34" s="105"/>
      <c r="B34" s="131" t="s">
        <v>31</v>
      </c>
      <c r="C34" s="615" t="s">
        <v>32</v>
      </c>
      <c r="D34" s="109"/>
      <c r="E34" s="109"/>
    </row>
    <row r="35" spans="1:5" ht="22.5" customHeight="1">
      <c r="A35" s="105" t="s">
        <v>33</v>
      </c>
      <c r="B35" s="113"/>
      <c r="C35" s="112"/>
      <c r="D35" s="109"/>
      <c r="E35" s="109"/>
    </row>
    <row r="36" spans="1:5" ht="22.5" customHeight="1">
      <c r="A36" s="105" t="s">
        <v>71</v>
      </c>
      <c r="B36" s="113"/>
      <c r="C36" s="112"/>
      <c r="D36" s="109"/>
      <c r="E36" s="109"/>
    </row>
    <row r="37" spans="1:5" ht="22.5" customHeight="1">
      <c r="A37" s="105" t="s">
        <v>72</v>
      </c>
      <c r="B37" s="113"/>
      <c r="C37" s="112"/>
      <c r="D37" s="109"/>
      <c r="E37" s="109"/>
    </row>
    <row r="38" spans="1:5" ht="38.25">
      <c r="A38" s="105" t="s">
        <v>34</v>
      </c>
      <c r="B38" s="113"/>
      <c r="C38" s="112"/>
      <c r="D38" s="109"/>
      <c r="E38" s="109"/>
    </row>
    <row r="39" spans="1:5" ht="20.25" customHeight="1" thickBot="1">
      <c r="A39" s="200" t="s">
        <v>48</v>
      </c>
      <c r="B39" s="126"/>
      <c r="C39" s="199"/>
      <c r="D39" s="109"/>
      <c r="E39" s="109"/>
    </row>
    <row r="40" spans="1:5" ht="20.25" customHeight="1">
      <c r="A40" s="1683" t="s">
        <v>112</v>
      </c>
      <c r="B40" s="1684"/>
      <c r="C40" s="1685"/>
      <c r="D40" s="109"/>
      <c r="E40" s="109"/>
    </row>
    <row r="41" spans="1:5" ht="20.25" customHeight="1">
      <c r="A41" s="201" t="s">
        <v>50</v>
      </c>
      <c r="B41" s="113"/>
      <c r="C41" s="198"/>
      <c r="D41" s="109"/>
      <c r="E41" s="109"/>
    </row>
    <row r="42" spans="1:5" ht="20.25" customHeight="1">
      <c r="A42" s="201" t="s">
        <v>51</v>
      </c>
      <c r="B42" s="113"/>
      <c r="C42" s="198"/>
      <c r="D42" s="109"/>
      <c r="E42" s="109"/>
    </row>
    <row r="43" spans="1:5" ht="20.25" customHeight="1" thickBot="1">
      <c r="A43" s="200" t="s">
        <v>52</v>
      </c>
      <c r="B43" s="126"/>
      <c r="C43" s="199"/>
      <c r="D43" s="109"/>
      <c r="E43" s="109"/>
    </row>
    <row r="44" spans="1:5" ht="20.25" customHeight="1">
      <c r="A44" s="1683" t="s">
        <v>113</v>
      </c>
      <c r="B44" s="1684"/>
      <c r="C44" s="1685"/>
      <c r="D44" s="109"/>
      <c r="E44" s="109"/>
    </row>
    <row r="45" spans="1:5" ht="30" customHeight="1">
      <c r="A45" s="105" t="s">
        <v>53</v>
      </c>
      <c r="B45" s="113"/>
      <c r="C45" s="198"/>
      <c r="D45" s="109"/>
      <c r="E45" s="109"/>
    </row>
    <row r="46" spans="1:5" ht="30" customHeight="1">
      <c r="A46" s="105" t="s">
        <v>54</v>
      </c>
      <c r="B46" s="113"/>
      <c r="C46" s="198"/>
      <c r="D46" s="109"/>
      <c r="E46" s="109"/>
    </row>
    <row r="47" spans="1:5" ht="30" customHeight="1">
      <c r="A47" s="105" t="s">
        <v>55</v>
      </c>
      <c r="B47" s="113"/>
      <c r="C47" s="198"/>
      <c r="D47" s="109"/>
      <c r="E47" s="109"/>
    </row>
    <row r="48" spans="1:5" ht="30" customHeight="1">
      <c r="A48" s="105" t="s">
        <v>68</v>
      </c>
      <c r="B48" s="113"/>
      <c r="C48" s="198"/>
      <c r="D48" s="109"/>
      <c r="E48" s="109"/>
    </row>
    <row r="49" spans="1:8" ht="38.25">
      <c r="A49" s="105" t="s">
        <v>56</v>
      </c>
      <c r="B49" s="113"/>
      <c r="C49" s="198"/>
      <c r="D49" s="109"/>
      <c r="E49" s="109"/>
    </row>
    <row r="50" spans="1:8" ht="38.25">
      <c r="A50" s="105" t="s">
        <v>69</v>
      </c>
      <c r="B50" s="113"/>
      <c r="C50" s="198"/>
      <c r="D50" s="109"/>
      <c r="E50" s="109"/>
    </row>
    <row r="51" spans="1:8" ht="30" customHeight="1" thickBot="1">
      <c r="A51" s="108" t="s">
        <v>66</v>
      </c>
      <c r="B51" s="117"/>
      <c r="C51" s="116"/>
      <c r="D51" s="109"/>
      <c r="E51" s="109"/>
    </row>
    <row r="52" spans="1:8" ht="59.45" customHeight="1" thickBot="1">
      <c r="A52" s="1689" t="s">
        <v>17</v>
      </c>
      <c r="B52" s="1690"/>
      <c r="C52" s="1696"/>
      <c r="D52" s="109"/>
      <c r="E52" s="109"/>
    </row>
    <row r="53" spans="1:8" ht="30.6" customHeight="1">
      <c r="A53" s="614"/>
      <c r="B53" s="614"/>
      <c r="C53" s="614"/>
      <c r="D53" s="614"/>
      <c r="E53" s="614"/>
      <c r="F53" s="614"/>
      <c r="G53" s="109"/>
      <c r="H53" s="109"/>
    </row>
    <row r="54" spans="1:8" ht="30" customHeight="1" thickBot="1">
      <c r="A54" s="123" t="s">
        <v>100</v>
      </c>
      <c r="B54" s="614"/>
      <c r="C54" s="614"/>
      <c r="D54" s="614"/>
      <c r="E54" s="614"/>
      <c r="F54" s="614"/>
      <c r="G54" s="109"/>
      <c r="H54" s="109"/>
    </row>
    <row r="55" spans="1:8" ht="16.5" customHeight="1" thickBot="1">
      <c r="A55" s="1736" t="s">
        <v>146</v>
      </c>
      <c r="B55" s="1737"/>
      <c r="C55" s="1737"/>
      <c r="D55" s="1738"/>
    </row>
    <row r="56" spans="1:8" ht="42" customHeight="1" thickBot="1">
      <c r="A56" s="196"/>
      <c r="B56" s="195" t="s">
        <v>9</v>
      </c>
      <c r="C56" s="618" t="s">
        <v>10</v>
      </c>
      <c r="D56" s="618" t="s">
        <v>114</v>
      </c>
    </row>
    <row r="57" spans="1:8" ht="26.25" customHeight="1">
      <c r="A57" s="192" t="s">
        <v>11</v>
      </c>
      <c r="B57" s="191"/>
      <c r="C57" s="190"/>
      <c r="D57" s="189"/>
    </row>
    <row r="58" spans="1:8" ht="26.25" customHeight="1">
      <c r="A58" s="105" t="s">
        <v>12</v>
      </c>
      <c r="B58" s="113"/>
      <c r="C58" s="138"/>
      <c r="D58" s="174"/>
    </row>
    <row r="59" spans="1:8" ht="26.25" customHeight="1">
      <c r="A59" s="105" t="s">
        <v>13</v>
      </c>
      <c r="B59" s="113"/>
      <c r="C59" s="138"/>
      <c r="D59" s="174"/>
    </row>
    <row r="60" spans="1:8" ht="26.25" customHeight="1">
      <c r="A60" s="105" t="s">
        <v>14</v>
      </c>
      <c r="B60" s="113"/>
      <c r="C60" s="138"/>
      <c r="D60" s="174"/>
    </row>
    <row r="61" spans="1:8" ht="26.25" customHeight="1">
      <c r="A61" s="105" t="s">
        <v>15</v>
      </c>
      <c r="B61" s="113"/>
      <c r="C61" s="138"/>
      <c r="D61" s="174"/>
    </row>
    <row r="62" spans="1:8" ht="26.25" customHeight="1">
      <c r="A62" s="105" t="s">
        <v>16</v>
      </c>
      <c r="B62" s="113"/>
      <c r="C62" s="138"/>
      <c r="D62" s="174"/>
    </row>
    <row r="63" spans="1:8" ht="26.25" customHeight="1">
      <c r="A63" s="105" t="s">
        <v>57</v>
      </c>
      <c r="B63" s="113"/>
      <c r="C63" s="188"/>
      <c r="D63" s="174"/>
    </row>
    <row r="64" spans="1:8" ht="26.25" customHeight="1">
      <c r="A64" s="105" t="s">
        <v>58</v>
      </c>
      <c r="B64" s="113"/>
      <c r="C64" s="188"/>
      <c r="D64" s="174"/>
    </row>
    <row r="65" spans="1:8" ht="26.25" customHeight="1">
      <c r="A65" s="105" t="s">
        <v>59</v>
      </c>
      <c r="B65" s="113"/>
      <c r="C65" s="188"/>
      <c r="D65" s="174"/>
    </row>
    <row r="66" spans="1:8" ht="26.25" customHeight="1">
      <c r="A66" s="105" t="s">
        <v>60</v>
      </c>
      <c r="B66" s="113"/>
      <c r="C66" s="188"/>
      <c r="D66" s="174"/>
    </row>
    <row r="67" spans="1:8" ht="26.25" customHeight="1">
      <c r="A67" s="105" t="s">
        <v>147</v>
      </c>
      <c r="B67" s="113"/>
      <c r="C67" s="188"/>
      <c r="D67" s="174"/>
    </row>
    <row r="68" spans="1:8" ht="26.25" customHeight="1" thickBot="1">
      <c r="A68" s="105" t="s">
        <v>48</v>
      </c>
      <c r="B68" s="113"/>
      <c r="C68" s="188"/>
      <c r="D68" s="174"/>
    </row>
    <row r="69" spans="1:8" ht="26.25" customHeight="1">
      <c r="A69" s="1683" t="s">
        <v>113</v>
      </c>
      <c r="B69" s="1684"/>
      <c r="C69" s="1684"/>
      <c r="D69" s="1685"/>
    </row>
    <row r="70" spans="1:8" ht="29.25" customHeight="1">
      <c r="A70" s="105" t="s">
        <v>53</v>
      </c>
      <c r="B70" s="113"/>
      <c r="C70" s="138"/>
      <c r="D70" s="173"/>
    </row>
    <row r="71" spans="1:8" ht="29.25" customHeight="1">
      <c r="A71" s="105" t="s">
        <v>54</v>
      </c>
      <c r="B71" s="113"/>
      <c r="C71" s="138"/>
      <c r="D71" s="173"/>
    </row>
    <row r="72" spans="1:8" ht="29.25" customHeight="1">
      <c r="A72" s="105" t="s">
        <v>55</v>
      </c>
      <c r="B72" s="113"/>
      <c r="C72" s="138"/>
      <c r="D72" s="173"/>
    </row>
    <row r="73" spans="1:8" ht="29.25" customHeight="1">
      <c r="A73" s="105" t="s">
        <v>68</v>
      </c>
      <c r="B73" s="113"/>
      <c r="C73" s="138"/>
      <c r="D73" s="173"/>
    </row>
    <row r="74" spans="1:8" ht="46.5" customHeight="1">
      <c r="A74" s="105" t="s">
        <v>56</v>
      </c>
      <c r="B74" s="113"/>
      <c r="C74" s="138"/>
      <c r="D74" s="173"/>
    </row>
    <row r="75" spans="1:8" ht="46.5" customHeight="1">
      <c r="A75" s="105" t="s">
        <v>69</v>
      </c>
      <c r="B75" s="113"/>
      <c r="C75" s="138"/>
      <c r="D75" s="173"/>
    </row>
    <row r="76" spans="1:8" ht="21" customHeight="1" thickBot="1">
      <c r="A76" s="108" t="s">
        <v>48</v>
      </c>
      <c r="B76" s="117"/>
      <c r="C76" s="137"/>
      <c r="D76" s="186"/>
    </row>
    <row r="77" spans="1:8" ht="69" customHeight="1" thickBot="1">
      <c r="A77" s="1689" t="s">
        <v>17</v>
      </c>
      <c r="B77" s="1690"/>
      <c r="C77" s="1690"/>
      <c r="D77" s="1696"/>
      <c r="E77" s="205"/>
      <c r="F77" s="205"/>
      <c r="G77" s="205"/>
      <c r="H77" s="205"/>
    </row>
    <row r="78" spans="1:8" ht="78" customHeight="1">
      <c r="A78" s="1720" t="s">
        <v>115</v>
      </c>
      <c r="B78" s="1720"/>
      <c r="C78" s="1720"/>
      <c r="D78" s="1720"/>
      <c r="E78" s="204"/>
      <c r="F78" s="204"/>
      <c r="G78" s="204"/>
      <c r="H78" s="204"/>
    </row>
    <row r="79" spans="1:8" ht="15" customHeight="1">
      <c r="A79" s="614"/>
      <c r="B79" s="614"/>
      <c r="C79" s="614"/>
      <c r="D79" s="614"/>
      <c r="E79" s="614"/>
      <c r="F79" s="614"/>
      <c r="G79" s="614"/>
      <c r="H79" s="614"/>
    </row>
    <row r="80" spans="1:8" ht="24.95" customHeight="1" thickBot="1">
      <c r="A80" s="123" t="s">
        <v>101</v>
      </c>
      <c r="B80" s="614"/>
      <c r="C80" s="614"/>
      <c r="D80" s="614"/>
      <c r="E80" s="614"/>
      <c r="F80" s="614"/>
      <c r="G80" s="614"/>
      <c r="H80" s="614"/>
    </row>
    <row r="81" spans="1:8" ht="18" customHeight="1" thickBot="1">
      <c r="A81" s="1759" t="s">
        <v>138</v>
      </c>
      <c r="B81" s="1760"/>
      <c r="C81" s="614"/>
      <c r="D81" s="614"/>
      <c r="E81" s="614"/>
      <c r="F81" s="614"/>
    </row>
    <row r="82" spans="1:8" ht="31.5" customHeight="1">
      <c r="A82" s="185"/>
      <c r="B82" s="119" t="s">
        <v>117</v>
      </c>
      <c r="C82" s="614"/>
      <c r="D82" s="614"/>
      <c r="E82" s="614"/>
      <c r="F82" s="614"/>
    </row>
    <row r="83" spans="1:8" ht="44.25" customHeight="1" thickBot="1">
      <c r="A83" s="612" t="s">
        <v>106</v>
      </c>
      <c r="B83" s="182"/>
      <c r="C83" s="614"/>
      <c r="D83" s="614"/>
      <c r="E83" s="614"/>
      <c r="F83" s="614"/>
    </row>
    <row r="84" spans="1:8" ht="20.25" customHeight="1">
      <c r="A84" s="1699" t="s">
        <v>113</v>
      </c>
      <c r="B84" s="1735"/>
      <c r="C84" s="614"/>
      <c r="D84" s="614"/>
      <c r="E84" s="614"/>
      <c r="F84" s="614"/>
    </row>
    <row r="85" spans="1:8" ht="30" customHeight="1">
      <c r="A85" s="105" t="s">
        <v>53</v>
      </c>
      <c r="B85" s="180"/>
      <c r="C85" s="614"/>
      <c r="D85" s="614"/>
      <c r="E85" s="614"/>
      <c r="F85" s="614"/>
    </row>
    <row r="86" spans="1:8" ht="30" customHeight="1">
      <c r="A86" s="105" t="s">
        <v>54</v>
      </c>
      <c r="B86" s="180"/>
      <c r="C86" s="614"/>
      <c r="D86" s="614"/>
      <c r="E86" s="614"/>
      <c r="F86" s="614"/>
    </row>
    <row r="87" spans="1:8" ht="30" customHeight="1">
      <c r="A87" s="105" t="s">
        <v>55</v>
      </c>
      <c r="B87" s="180"/>
      <c r="C87" s="614"/>
      <c r="D87" s="614"/>
      <c r="E87" s="614"/>
      <c r="F87" s="614"/>
    </row>
    <row r="88" spans="1:8" ht="30" customHeight="1">
      <c r="A88" s="105" t="s">
        <v>68</v>
      </c>
      <c r="B88" s="180"/>
      <c r="C88" s="614"/>
      <c r="D88" s="614"/>
      <c r="E88" s="614"/>
      <c r="F88" s="614"/>
    </row>
    <row r="89" spans="1:8" ht="45" customHeight="1">
      <c r="A89" s="105" t="s">
        <v>56</v>
      </c>
      <c r="B89" s="180"/>
      <c r="C89" s="614"/>
      <c r="D89" s="614"/>
      <c r="E89" s="614"/>
      <c r="F89" s="614"/>
    </row>
    <row r="90" spans="1:8" ht="45" customHeight="1">
      <c r="A90" s="105" t="s">
        <v>69</v>
      </c>
      <c r="B90" s="180"/>
      <c r="C90" s="614"/>
      <c r="D90" s="614"/>
      <c r="E90" s="614"/>
      <c r="F90" s="614"/>
    </row>
    <row r="91" spans="1:8" ht="20.100000000000001" customHeight="1" thickBot="1">
      <c r="A91" s="102" t="s">
        <v>48</v>
      </c>
      <c r="B91" s="179"/>
      <c r="C91" s="614"/>
      <c r="D91" s="614"/>
      <c r="E91" s="614"/>
      <c r="F91" s="614"/>
    </row>
    <row r="92" spans="1:8" ht="90.75" customHeight="1">
      <c r="A92" s="1745" t="s">
        <v>116</v>
      </c>
      <c r="B92" s="1745"/>
      <c r="C92" s="2052"/>
      <c r="D92" s="2052"/>
      <c r="E92" s="614"/>
      <c r="F92" s="614"/>
      <c r="G92" s="614"/>
      <c r="H92" s="614"/>
    </row>
    <row r="93" spans="1:8" ht="15" customHeight="1">
      <c r="A93" s="614"/>
      <c r="B93" s="614"/>
      <c r="C93" s="614"/>
      <c r="D93" s="614"/>
      <c r="E93" s="614"/>
      <c r="F93" s="614"/>
      <c r="G93" s="614"/>
      <c r="H93" s="614"/>
    </row>
    <row r="94" spans="1:8" ht="24.95" customHeight="1" thickBot="1">
      <c r="A94" s="123" t="s">
        <v>102</v>
      </c>
      <c r="B94" s="614"/>
      <c r="C94" s="614"/>
      <c r="D94" s="614"/>
      <c r="E94" s="614"/>
      <c r="F94" s="614"/>
      <c r="G94" s="614"/>
      <c r="H94" s="614"/>
    </row>
    <row r="95" spans="1:8" ht="23.25" customHeight="1">
      <c r="A95" s="1750" t="s">
        <v>118</v>
      </c>
      <c r="B95" s="1709"/>
      <c r="C95" s="1709"/>
      <c r="D95" s="1709"/>
      <c r="E95" s="1709"/>
      <c r="F95" s="1710"/>
    </row>
    <row r="96" spans="1:8" ht="20.25" customHeight="1">
      <c r="A96" s="105"/>
      <c r="B96" s="1697" t="s">
        <v>97</v>
      </c>
      <c r="C96" s="1712"/>
      <c r="D96" s="1712"/>
      <c r="E96" s="1712"/>
      <c r="F96" s="1713" t="s">
        <v>18</v>
      </c>
    </row>
    <row r="97" spans="1:12" s="146" customFormat="1" ht="19.5" customHeight="1">
      <c r="A97" s="105"/>
      <c r="B97" s="131" t="s">
        <v>19</v>
      </c>
      <c r="C97" s="178" t="s">
        <v>20</v>
      </c>
      <c r="D97" s="178" t="s">
        <v>21</v>
      </c>
      <c r="E97" s="178" t="s">
        <v>49</v>
      </c>
      <c r="F97" s="1713"/>
    </row>
    <row r="98" spans="1:12" ht="22.5" customHeight="1">
      <c r="A98" s="105" t="s">
        <v>22</v>
      </c>
      <c r="B98" s="113"/>
      <c r="C98" s="174"/>
      <c r="D98" s="174"/>
      <c r="E98" s="174"/>
      <c r="F98" s="173"/>
    </row>
    <row r="99" spans="1:12" ht="29.25" customHeight="1">
      <c r="A99" s="105" t="s">
        <v>61</v>
      </c>
      <c r="B99" s="113"/>
      <c r="C99" s="174"/>
      <c r="D99" s="174"/>
      <c r="E99" s="174"/>
      <c r="F99" s="173"/>
    </row>
    <row r="100" spans="1:12" ht="29.25" customHeight="1">
      <c r="A100" s="105" t="s">
        <v>23</v>
      </c>
      <c r="B100" s="113"/>
      <c r="C100" s="174"/>
      <c r="D100" s="174"/>
      <c r="E100" s="174"/>
      <c r="F100" s="173"/>
    </row>
    <row r="101" spans="1:12" ht="33.75" customHeight="1" thickBot="1">
      <c r="A101" s="176" t="s">
        <v>65</v>
      </c>
      <c r="B101" s="126"/>
      <c r="C101" s="172"/>
      <c r="D101" s="172"/>
      <c r="E101" s="172"/>
      <c r="F101" s="125"/>
    </row>
    <row r="102" spans="1:12" ht="29.25" customHeight="1">
      <c r="A102" s="1683" t="s">
        <v>113</v>
      </c>
      <c r="B102" s="1684"/>
      <c r="C102" s="1684"/>
      <c r="D102" s="1684"/>
      <c r="E102" s="1684"/>
      <c r="F102" s="1685"/>
    </row>
    <row r="103" spans="1:12" ht="29.25" customHeight="1">
      <c r="A103" s="105" t="s">
        <v>53</v>
      </c>
      <c r="B103" s="113"/>
      <c r="C103" s="174"/>
      <c r="D103" s="174"/>
      <c r="E103" s="174"/>
      <c r="F103" s="173"/>
    </row>
    <row r="104" spans="1:12" ht="29.25" customHeight="1">
      <c r="A104" s="105" t="s">
        <v>54</v>
      </c>
      <c r="B104" s="113"/>
      <c r="C104" s="174"/>
      <c r="D104" s="174"/>
      <c r="E104" s="174"/>
      <c r="F104" s="173"/>
    </row>
    <row r="105" spans="1:12" ht="29.25" customHeight="1">
      <c r="A105" s="105" t="s">
        <v>55</v>
      </c>
      <c r="B105" s="113"/>
      <c r="C105" s="174"/>
      <c r="D105" s="174"/>
      <c r="E105" s="174"/>
      <c r="F105" s="173"/>
    </row>
    <row r="106" spans="1:12" ht="29.25" customHeight="1">
      <c r="A106" s="105" t="s">
        <v>68</v>
      </c>
      <c r="B106" s="113"/>
      <c r="C106" s="174"/>
      <c r="D106" s="174"/>
      <c r="E106" s="174"/>
      <c r="F106" s="173"/>
    </row>
    <row r="107" spans="1:12" ht="45" customHeight="1">
      <c r="A107" s="105" t="s">
        <v>56</v>
      </c>
      <c r="B107" s="113"/>
      <c r="C107" s="174"/>
      <c r="D107" s="174"/>
      <c r="E107" s="174"/>
      <c r="F107" s="173"/>
    </row>
    <row r="108" spans="1:12" ht="42.6" customHeight="1">
      <c r="A108" s="105" t="s">
        <v>69</v>
      </c>
      <c r="B108" s="113"/>
      <c r="C108" s="174"/>
      <c r="D108" s="174"/>
      <c r="E108" s="174"/>
      <c r="F108" s="173"/>
    </row>
    <row r="109" spans="1:12" ht="27" customHeight="1" thickBot="1">
      <c r="A109" s="102" t="s">
        <v>48</v>
      </c>
      <c r="B109" s="126"/>
      <c r="C109" s="172"/>
      <c r="D109" s="172"/>
      <c r="E109" s="172"/>
      <c r="F109" s="125"/>
    </row>
    <row r="110" spans="1:12" ht="69" customHeight="1" thickBot="1">
      <c r="A110" s="1721" t="s">
        <v>70</v>
      </c>
      <c r="B110" s="1722"/>
      <c r="C110" s="1722"/>
      <c r="D110" s="1722"/>
      <c r="E110" s="1722"/>
      <c r="F110" s="1723"/>
    </row>
    <row r="111" spans="1:12" ht="26.1" customHeight="1">
      <c r="A111" s="614"/>
      <c r="B111" s="614"/>
      <c r="C111" s="614"/>
      <c r="D111" s="614"/>
      <c r="E111" s="614"/>
      <c r="F111" s="614"/>
      <c r="G111" s="614"/>
      <c r="H111" s="614"/>
      <c r="I111" s="614"/>
      <c r="J111" s="614"/>
      <c r="K111" s="614"/>
      <c r="L111" s="614"/>
    </row>
    <row r="112" spans="1:12" ht="24.95" customHeight="1" thickBot="1">
      <c r="A112" s="171" t="s">
        <v>103</v>
      </c>
      <c r="B112" s="617"/>
      <c r="C112" s="617"/>
      <c r="D112" s="617"/>
      <c r="E112" s="614"/>
      <c r="F112" s="614"/>
      <c r="G112" s="614"/>
      <c r="H112" s="109"/>
    </row>
    <row r="113" spans="1:8" ht="24.75" customHeight="1">
      <c r="A113" s="2056" t="s">
        <v>119</v>
      </c>
      <c r="B113" s="2057"/>
      <c r="C113" s="2057"/>
      <c r="D113" s="2058"/>
    </row>
    <row r="114" spans="1:8" ht="46.5" customHeight="1">
      <c r="A114" s="105"/>
      <c r="B114" s="131" t="s">
        <v>24</v>
      </c>
      <c r="C114" s="131" t="s">
        <v>25</v>
      </c>
      <c r="D114" s="615" t="s">
        <v>26</v>
      </c>
    </row>
    <row r="115" spans="1:8" ht="35.25" customHeight="1">
      <c r="A115" s="105" t="s">
        <v>27</v>
      </c>
      <c r="B115" s="619">
        <v>15</v>
      </c>
      <c r="C115" s="619">
        <v>103</v>
      </c>
      <c r="D115" s="390">
        <v>5987220</v>
      </c>
    </row>
    <row r="116" spans="1:8" ht="35.25" customHeight="1">
      <c r="A116" s="105" t="s">
        <v>28</v>
      </c>
      <c r="B116" s="619">
        <v>6</v>
      </c>
      <c r="C116" s="619">
        <v>6</v>
      </c>
      <c r="D116" s="293">
        <v>1817469</v>
      </c>
    </row>
    <row r="117" spans="1:8" ht="45" customHeight="1" thickBot="1">
      <c r="A117" s="108" t="s">
        <v>29</v>
      </c>
      <c r="B117" s="117"/>
      <c r="C117" s="117"/>
      <c r="D117" s="2"/>
    </row>
    <row r="118" spans="1:8" ht="18.75" customHeight="1">
      <c r="A118" s="1699" t="s">
        <v>113</v>
      </c>
      <c r="B118" s="1700"/>
      <c r="C118" s="1700"/>
      <c r="D118" s="1735"/>
    </row>
    <row r="119" spans="1:8" ht="33" customHeight="1">
      <c r="A119" s="105" t="s">
        <v>53</v>
      </c>
      <c r="B119" s="113"/>
      <c r="C119" s="113"/>
      <c r="D119" s="1"/>
    </row>
    <row r="120" spans="1:8" ht="33" customHeight="1">
      <c r="A120" s="105" t="s">
        <v>54</v>
      </c>
      <c r="B120" s="113"/>
      <c r="C120" s="113"/>
      <c r="D120" s="1"/>
    </row>
    <row r="121" spans="1:8" ht="33" customHeight="1">
      <c r="A121" s="105" t="s">
        <v>55</v>
      </c>
      <c r="B121" s="113"/>
      <c r="C121" s="113"/>
      <c r="D121" s="1"/>
    </row>
    <row r="122" spans="1:8" ht="33" customHeight="1">
      <c r="A122" s="105" t="s">
        <v>68</v>
      </c>
      <c r="B122" s="113"/>
      <c r="C122" s="113"/>
      <c r="D122" s="1"/>
    </row>
    <row r="123" spans="1:8" ht="48" customHeight="1">
      <c r="A123" s="105" t="s">
        <v>56</v>
      </c>
      <c r="B123" s="113"/>
      <c r="C123" s="113"/>
      <c r="D123" s="1"/>
    </row>
    <row r="124" spans="1:8" ht="44.1" customHeight="1">
      <c r="A124" s="105" t="s">
        <v>69</v>
      </c>
      <c r="B124" s="113"/>
      <c r="C124" s="113"/>
      <c r="D124" s="1"/>
    </row>
    <row r="125" spans="1:8" ht="21.75" customHeight="1" thickBot="1">
      <c r="A125" s="102" t="s">
        <v>48</v>
      </c>
      <c r="B125" s="126"/>
      <c r="C125" s="126"/>
      <c r="D125" s="3"/>
    </row>
    <row r="126" spans="1:8" ht="69" customHeight="1" thickBot="1">
      <c r="A126" s="1689" t="s">
        <v>165</v>
      </c>
      <c r="B126" s="1690"/>
      <c r="C126" s="1690"/>
      <c r="D126" s="1696"/>
    </row>
    <row r="127" spans="1:8" ht="27.6" customHeight="1">
      <c r="A127" s="614"/>
      <c r="B127" s="614"/>
      <c r="C127" s="614"/>
      <c r="D127" s="614"/>
      <c r="E127" s="614"/>
      <c r="F127" s="614"/>
      <c r="G127" s="614"/>
      <c r="H127" s="614"/>
    </row>
    <row r="128" spans="1:8" ht="24.95" customHeight="1" thickBot="1">
      <c r="A128" s="123" t="s">
        <v>104</v>
      </c>
      <c r="B128" s="614"/>
      <c r="C128" s="614"/>
      <c r="D128" s="614"/>
      <c r="E128" s="614"/>
      <c r="F128" s="614"/>
      <c r="G128" s="614"/>
      <c r="H128" s="109"/>
    </row>
    <row r="129" spans="1:9" ht="24.75" customHeight="1" thickBot="1">
      <c r="A129" s="1739" t="s">
        <v>120</v>
      </c>
      <c r="B129" s="1740"/>
      <c r="C129" s="1740"/>
      <c r="D129" s="1740"/>
      <c r="E129" s="1741"/>
    </row>
    <row r="130" spans="1:9" s="162" customFormat="1" ht="42" customHeight="1">
      <c r="A130" s="165"/>
      <c r="B130" s="164" t="s">
        <v>30</v>
      </c>
      <c r="C130" s="164" t="s">
        <v>62</v>
      </c>
      <c r="D130" s="164" t="s">
        <v>63</v>
      </c>
      <c r="E130" s="163" t="s">
        <v>64</v>
      </c>
    </row>
    <row r="131" spans="1:9" ht="68.45" customHeight="1" thickBot="1">
      <c r="A131" s="102" t="s">
        <v>124</v>
      </c>
      <c r="B131" s="126"/>
      <c r="C131" s="172"/>
      <c r="D131" s="1345">
        <v>0</v>
      </c>
      <c r="E131" s="285"/>
    </row>
    <row r="132" spans="1:9" ht="28.5" customHeight="1">
      <c r="A132" s="1702" t="s">
        <v>122</v>
      </c>
      <c r="B132" s="1702"/>
      <c r="C132" s="1702"/>
      <c r="D132" s="1702"/>
      <c r="E132" s="1702"/>
      <c r="F132" s="109"/>
      <c r="G132" s="109"/>
      <c r="H132" s="109"/>
    </row>
    <row r="133" spans="1:9" ht="15" customHeight="1">
      <c r="A133" s="614"/>
      <c r="B133" s="614"/>
      <c r="C133" s="614"/>
      <c r="D133" s="614"/>
      <c r="E133" s="614"/>
      <c r="F133" s="109"/>
      <c r="G133" s="109"/>
      <c r="H133" s="109"/>
    </row>
    <row r="134" spans="1:9" ht="24.95" customHeight="1" thickBot="1">
      <c r="A134" s="123" t="s">
        <v>123</v>
      </c>
      <c r="B134" s="614"/>
      <c r="C134" s="614"/>
      <c r="D134" s="614"/>
      <c r="E134" s="614"/>
      <c r="F134" s="109"/>
      <c r="G134" s="109"/>
      <c r="H134" s="109"/>
    </row>
    <row r="135" spans="1:9" ht="43.35" customHeight="1" thickBot="1">
      <c r="A135" s="1739" t="s">
        <v>125</v>
      </c>
      <c r="B135" s="1740"/>
      <c r="C135" s="1740"/>
      <c r="D135" s="1740"/>
      <c r="E135" s="1740"/>
      <c r="F135" s="1740"/>
      <c r="G135" s="1740"/>
      <c r="H135" s="1740"/>
      <c r="I135" s="1741"/>
    </row>
    <row r="136" spans="1:9" s="162" customFormat="1" ht="76.5">
      <c r="A136" s="165"/>
      <c r="B136" s="164" t="s">
        <v>79</v>
      </c>
      <c r="C136" s="164" t="s">
        <v>80</v>
      </c>
      <c r="D136" s="164" t="s">
        <v>81</v>
      </c>
      <c r="E136" s="164" t="s">
        <v>82</v>
      </c>
      <c r="F136" s="164" t="s">
        <v>83</v>
      </c>
      <c r="G136" s="164" t="s">
        <v>84</v>
      </c>
      <c r="H136" s="164" t="s">
        <v>85</v>
      </c>
      <c r="I136" s="163" t="s">
        <v>86</v>
      </c>
    </row>
    <row r="137" spans="1:9" s="146" customFormat="1" ht="89.25" customHeight="1" thickBot="1">
      <c r="A137" s="160" t="s">
        <v>128</v>
      </c>
      <c r="B137" s="159"/>
      <c r="C137" s="159"/>
      <c r="D137" s="159"/>
      <c r="E137" s="159"/>
      <c r="F137" s="151"/>
      <c r="G137" s="151"/>
      <c r="H137" s="151"/>
      <c r="I137" s="158"/>
    </row>
    <row r="138" spans="1:9" ht="57" customHeight="1">
      <c r="A138" s="1720" t="s">
        <v>127</v>
      </c>
      <c r="B138" s="1720"/>
      <c r="C138" s="1720"/>
      <c r="D138" s="1720"/>
      <c r="E138" s="1720"/>
      <c r="F138" s="1720"/>
      <c r="G138" s="1720"/>
      <c r="H138" s="1720"/>
      <c r="I138" s="1720"/>
    </row>
    <row r="139" spans="1:9" ht="16.5" customHeight="1">
      <c r="G139" s="109"/>
      <c r="H139" s="109"/>
    </row>
    <row r="140" spans="1:9" ht="24.95" customHeight="1" thickBot="1">
      <c r="A140" s="123" t="s">
        <v>129</v>
      </c>
      <c r="B140" s="617"/>
      <c r="C140" s="617"/>
      <c r="D140" s="614"/>
      <c r="E140" s="109"/>
      <c r="F140" s="109"/>
      <c r="G140" s="109"/>
      <c r="H140" s="109"/>
    </row>
    <row r="141" spans="1:9" ht="26.25" customHeight="1">
      <c r="A141" s="1750" t="s">
        <v>132</v>
      </c>
      <c r="B141" s="1709"/>
      <c r="C141" s="1709"/>
      <c r="D141" s="1710"/>
    </row>
    <row r="142" spans="1:9" ht="51" customHeight="1">
      <c r="A142" s="143" t="s">
        <v>35</v>
      </c>
      <c r="B142" s="131" t="s">
        <v>36</v>
      </c>
      <c r="C142" s="1697" t="s">
        <v>37</v>
      </c>
      <c r="D142" s="1698"/>
    </row>
    <row r="143" spans="1:9" ht="21" customHeight="1">
      <c r="A143" s="143"/>
      <c r="B143" s="131"/>
      <c r="C143" s="613" t="s">
        <v>38</v>
      </c>
      <c r="D143" s="142" t="s">
        <v>39</v>
      </c>
    </row>
    <row r="144" spans="1:9" ht="21" customHeight="1">
      <c r="A144" s="105" t="s">
        <v>40</v>
      </c>
      <c r="B144" s="141"/>
      <c r="C144" s="140"/>
      <c r="D144" s="139"/>
    </row>
    <row r="145" spans="1:8" ht="21" customHeight="1">
      <c r="A145" s="105" t="s">
        <v>41</v>
      </c>
      <c r="B145" s="113"/>
      <c r="C145" s="138"/>
      <c r="D145" s="112"/>
    </row>
    <row r="146" spans="1:8" ht="21" customHeight="1">
      <c r="A146" s="105" t="s">
        <v>42</v>
      </c>
      <c r="B146" s="113"/>
      <c r="C146" s="138"/>
      <c r="D146" s="112"/>
    </row>
    <row r="147" spans="1:8" ht="21" customHeight="1" thickBot="1">
      <c r="A147" s="108" t="s">
        <v>43</v>
      </c>
      <c r="B147" s="117"/>
      <c r="C147" s="137"/>
      <c r="D147" s="136"/>
    </row>
    <row r="148" spans="1:8" ht="27.6" customHeight="1">
      <c r="A148" s="1683" t="s">
        <v>133</v>
      </c>
      <c r="B148" s="1684"/>
      <c r="C148" s="1684"/>
      <c r="D148" s="1685"/>
    </row>
    <row r="149" spans="1:8" ht="32.1" customHeight="1">
      <c r="A149" s="105" t="s">
        <v>53</v>
      </c>
      <c r="B149" s="113"/>
      <c r="C149" s="113"/>
      <c r="D149" s="112"/>
    </row>
    <row r="150" spans="1:8" ht="32.1" customHeight="1">
      <c r="A150" s="105" t="s">
        <v>54</v>
      </c>
      <c r="B150" s="113"/>
      <c r="C150" s="113"/>
      <c r="D150" s="112"/>
    </row>
    <row r="151" spans="1:8" ht="32.1" customHeight="1">
      <c r="A151" s="105" t="s">
        <v>55</v>
      </c>
      <c r="B151" s="113"/>
      <c r="C151" s="113"/>
      <c r="D151" s="112"/>
    </row>
    <row r="152" spans="1:8" ht="32.1" customHeight="1">
      <c r="A152" s="105" t="s">
        <v>68</v>
      </c>
      <c r="B152" s="113"/>
      <c r="C152" s="113"/>
      <c r="D152" s="112"/>
    </row>
    <row r="153" spans="1:8" ht="48" customHeight="1">
      <c r="A153" s="105" t="s">
        <v>56</v>
      </c>
      <c r="B153" s="113"/>
      <c r="C153" s="113"/>
      <c r="D153" s="112"/>
    </row>
    <row r="154" spans="1:8" ht="48" customHeight="1">
      <c r="A154" s="105" t="s">
        <v>69</v>
      </c>
      <c r="B154" s="113"/>
      <c r="C154" s="113"/>
      <c r="D154" s="112"/>
    </row>
    <row r="155" spans="1:8" ht="16.5" customHeight="1" thickBot="1">
      <c r="A155" s="102" t="s">
        <v>66</v>
      </c>
      <c r="B155" s="126"/>
      <c r="C155" s="126"/>
      <c r="D155" s="134"/>
    </row>
    <row r="156" spans="1:8" ht="16.5" customHeight="1">
      <c r="A156" s="122"/>
      <c r="B156" s="122"/>
      <c r="C156" s="122"/>
      <c r="D156" s="122"/>
    </row>
    <row r="157" spans="1:8" ht="16.5" customHeight="1">
      <c r="A157" s="122"/>
      <c r="B157" s="122"/>
      <c r="C157" s="122"/>
      <c r="D157" s="122"/>
    </row>
    <row r="158" spans="1:8" ht="24.95" customHeight="1" thickBot="1">
      <c r="A158" s="123" t="s">
        <v>131</v>
      </c>
      <c r="B158" s="614"/>
      <c r="C158" s="614"/>
      <c r="D158" s="614"/>
      <c r="E158" s="614"/>
      <c r="F158" s="109"/>
      <c r="G158" s="109"/>
      <c r="H158" s="109"/>
    </row>
    <row r="159" spans="1:8" ht="16.5" customHeight="1">
      <c r="A159" s="1750" t="s">
        <v>135</v>
      </c>
      <c r="B159" s="1709"/>
      <c r="C159" s="1710"/>
      <c r="D159" s="109"/>
    </row>
    <row r="160" spans="1:8" ht="72.75" customHeight="1">
      <c r="A160" s="132"/>
      <c r="B160" s="131" t="s">
        <v>148</v>
      </c>
      <c r="C160" s="613" t="s">
        <v>149</v>
      </c>
    </row>
    <row r="161" spans="1:8" ht="58.35" customHeight="1">
      <c r="A161" s="105" t="s">
        <v>74</v>
      </c>
      <c r="B161" s="113"/>
      <c r="C161" s="128"/>
    </row>
    <row r="162" spans="1:8" ht="75" customHeight="1" thickBot="1">
      <c r="A162" s="102" t="s">
        <v>76</v>
      </c>
      <c r="B162" s="126"/>
      <c r="C162" s="125"/>
    </row>
    <row r="163" spans="1:8" ht="69" customHeight="1" thickBot="1">
      <c r="A163" s="1689" t="s">
        <v>163</v>
      </c>
      <c r="B163" s="1690"/>
      <c r="C163" s="1696"/>
      <c r="D163" s="109"/>
    </row>
    <row r="164" spans="1:8" ht="24.95" customHeight="1">
      <c r="A164" s="614"/>
      <c r="B164" s="614"/>
      <c r="C164" s="614"/>
      <c r="D164" s="614"/>
      <c r="E164" s="614"/>
      <c r="F164" s="614"/>
      <c r="G164" s="109"/>
    </row>
    <row r="165" spans="1:8" ht="24.95" customHeight="1">
      <c r="A165" s="614"/>
      <c r="B165" s="614"/>
      <c r="C165" s="614"/>
      <c r="D165" s="614"/>
      <c r="E165" s="614"/>
      <c r="F165" s="614"/>
      <c r="G165" s="109"/>
    </row>
    <row r="166" spans="1:8" ht="24.95" customHeight="1" thickBot="1">
      <c r="A166" s="123" t="s">
        <v>134</v>
      </c>
      <c r="B166" s="122"/>
      <c r="C166" s="122"/>
      <c r="D166" s="122"/>
      <c r="E166" s="109"/>
      <c r="F166" s="109"/>
      <c r="G166" s="109"/>
      <c r="H166" s="109"/>
    </row>
    <row r="167" spans="1:8" ht="16.5" customHeight="1" thickBot="1">
      <c r="A167" s="1736" t="s">
        <v>137</v>
      </c>
      <c r="B167" s="1737"/>
      <c r="C167" s="1738"/>
      <c r="D167" s="109"/>
      <c r="E167" s="109"/>
    </row>
    <row r="168" spans="1:8" ht="38.25">
      <c r="A168" s="121" t="s">
        <v>44</v>
      </c>
      <c r="B168" s="120" t="s">
        <v>45</v>
      </c>
      <c r="C168" s="119" t="s">
        <v>46</v>
      </c>
      <c r="D168" s="109"/>
      <c r="E168" s="109"/>
    </row>
    <row r="169" spans="1:8" ht="21" customHeight="1">
      <c r="A169" s="105" t="s">
        <v>47</v>
      </c>
      <c r="B169" s="113"/>
      <c r="C169" s="112"/>
      <c r="D169" s="109"/>
      <c r="E169" s="109"/>
    </row>
    <row r="170" spans="1:8" ht="58.5" customHeight="1">
      <c r="A170" s="105" t="s">
        <v>94</v>
      </c>
      <c r="B170" s="113"/>
      <c r="C170" s="112"/>
      <c r="D170" s="109"/>
      <c r="E170" s="109"/>
    </row>
    <row r="171" spans="1:8" ht="20.25" customHeight="1" thickBot="1">
      <c r="A171" s="118" t="s">
        <v>48</v>
      </c>
      <c r="B171" s="117"/>
      <c r="C171" s="116"/>
      <c r="D171" s="109"/>
      <c r="E171" s="109"/>
    </row>
    <row r="172" spans="1:8" ht="20.25" customHeight="1">
      <c r="A172" s="1699" t="s">
        <v>113</v>
      </c>
      <c r="B172" s="1700"/>
      <c r="C172" s="1735"/>
      <c r="D172" s="109"/>
      <c r="E172" s="109"/>
    </row>
    <row r="173" spans="1:8" ht="32.25" customHeight="1">
      <c r="A173" s="105" t="s">
        <v>53</v>
      </c>
      <c r="B173" s="113"/>
      <c r="C173" s="112"/>
      <c r="D173" s="109"/>
      <c r="E173" s="109"/>
    </row>
    <row r="174" spans="1:8" ht="32.25" customHeight="1">
      <c r="A174" s="105" t="s">
        <v>54</v>
      </c>
      <c r="B174" s="113"/>
      <c r="C174" s="112"/>
      <c r="D174" s="109"/>
      <c r="E174" s="109"/>
    </row>
    <row r="175" spans="1:8" ht="32.25" customHeight="1">
      <c r="A175" s="105" t="s">
        <v>55</v>
      </c>
      <c r="B175" s="111"/>
      <c r="C175" s="110"/>
      <c r="D175" s="109"/>
      <c r="E175" s="109"/>
    </row>
    <row r="176" spans="1:8" ht="32.25" customHeight="1">
      <c r="A176" s="105" t="s">
        <v>68</v>
      </c>
      <c r="B176" s="111"/>
      <c r="C176" s="110"/>
      <c r="D176" s="109"/>
      <c r="E176" s="109"/>
    </row>
    <row r="177" spans="1:5" ht="46.5" customHeight="1">
      <c r="A177" s="105" t="s">
        <v>56</v>
      </c>
      <c r="B177" s="111"/>
      <c r="C177" s="110"/>
      <c r="D177" s="109"/>
      <c r="E177" s="109"/>
    </row>
    <row r="178" spans="1:5" ht="46.5" customHeight="1">
      <c r="A178" s="105" t="s">
        <v>69</v>
      </c>
      <c r="B178" s="104"/>
      <c r="C178" s="103"/>
    </row>
    <row r="179" spans="1:5" ht="22.5" customHeight="1" thickBot="1">
      <c r="A179" s="108" t="s">
        <v>66</v>
      </c>
      <c r="B179" s="107"/>
      <c r="C179" s="106"/>
    </row>
    <row r="180" spans="1:5" ht="22.5" customHeight="1">
      <c r="A180" s="1724" t="s">
        <v>109</v>
      </c>
      <c r="B180" s="1725"/>
      <c r="C180" s="1726"/>
    </row>
    <row r="181" spans="1:5" ht="22.5" customHeight="1">
      <c r="A181" s="105" t="s">
        <v>50</v>
      </c>
      <c r="B181" s="104"/>
      <c r="C181" s="103"/>
    </row>
    <row r="182" spans="1:5" ht="22.5" customHeight="1">
      <c r="A182" s="105" t="s">
        <v>51</v>
      </c>
      <c r="B182" s="104"/>
      <c r="C182" s="103"/>
    </row>
    <row r="183" spans="1:5" ht="22.5" customHeight="1" thickBot="1">
      <c r="A183" s="102" t="s">
        <v>52</v>
      </c>
      <c r="B183" s="101"/>
      <c r="C183" s="100"/>
    </row>
    <row r="184" spans="1:5" ht="55.35" customHeight="1" thickBot="1">
      <c r="A184" s="1727" t="s">
        <v>78</v>
      </c>
      <c r="B184" s="1728"/>
      <c r="C184" s="1729"/>
    </row>
  </sheetData>
  <mergeCells count="41">
    <mergeCell ref="A102:F102"/>
    <mergeCell ref="A110:F110"/>
    <mergeCell ref="A113:D113"/>
    <mergeCell ref="A126:D126"/>
    <mergeCell ref="A129:E129"/>
    <mergeCell ref="A180:C180"/>
    <mergeCell ref="A184:C184"/>
    <mergeCell ref="A148:D148"/>
    <mergeCell ref="A172:C172"/>
    <mergeCell ref="A159:C159"/>
    <mergeCell ref="A163:C163"/>
    <mergeCell ref="A167:C167"/>
    <mergeCell ref="A141:D141"/>
    <mergeCell ref="C142:D142"/>
    <mergeCell ref="A118:D118"/>
    <mergeCell ref="A132:E132"/>
    <mergeCell ref="A138:I138"/>
    <mergeCell ref="A135:I135"/>
    <mergeCell ref="A52:C52"/>
    <mergeCell ref="A55:D55"/>
    <mergeCell ref="A95:F95"/>
    <mergeCell ref="B96:E96"/>
    <mergeCell ref="F96:F97"/>
    <mergeCell ref="A77:D77"/>
    <mergeCell ref="A78:D78"/>
    <mergeCell ref="A81:B81"/>
    <mergeCell ref="A69:D69"/>
    <mergeCell ref="A84:B84"/>
    <mergeCell ref="A92:D92"/>
    <mergeCell ref="A44:C44"/>
    <mergeCell ref="C11:C12"/>
    <mergeCell ref="A11:A12"/>
    <mergeCell ref="B11:B12"/>
    <mergeCell ref="A31:F31"/>
    <mergeCell ref="A33:C33"/>
    <mergeCell ref="A30:C30"/>
    <mergeCell ref="A1:C1"/>
    <mergeCell ref="A8:C8"/>
    <mergeCell ref="A18:C18"/>
    <mergeCell ref="A22:C22"/>
    <mergeCell ref="A40:C4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S194"/>
  <sheetViews>
    <sheetView tabSelected="1" topLeftCell="A19" zoomScale="70" zoomScaleNormal="70" zoomScalePageLayoutView="70" workbookViewId="0">
      <selection activeCell="H179" sqref="H179"/>
    </sheetView>
  </sheetViews>
  <sheetFormatPr defaultColWidth="8.85546875" defaultRowHeight="12.75"/>
  <cols>
    <col min="1" max="3" width="26.140625" style="21" customWidth="1"/>
    <col min="4" max="4" width="29.28515625" style="21" customWidth="1"/>
    <col min="5" max="7" width="26.140625" style="21" customWidth="1"/>
    <col min="8" max="8" width="26" style="21" customWidth="1"/>
    <col min="9" max="9" width="25.85546875" style="21" customWidth="1"/>
    <col min="10" max="10" width="22" style="21" customWidth="1"/>
    <col min="11" max="11" width="19.28515625" style="21" customWidth="1"/>
    <col min="12" max="12" width="23" style="21" customWidth="1"/>
    <col min="13" max="13" width="14.7109375" style="21" customWidth="1"/>
    <col min="14" max="14" width="13.42578125" style="21" customWidth="1"/>
    <col min="15" max="16" width="17.42578125" style="21" customWidth="1"/>
    <col min="17" max="17" width="17" style="21" customWidth="1"/>
    <col min="18" max="18" width="24.28515625" style="21" customWidth="1"/>
    <col min="19" max="20" width="18.140625" style="21" customWidth="1"/>
    <col min="21" max="16384" width="8.85546875" style="21"/>
  </cols>
  <sheetData>
    <row r="1" spans="1:8" ht="18">
      <c r="A1" s="2048" t="s">
        <v>527</v>
      </c>
      <c r="B1" s="2048"/>
      <c r="C1" s="2048"/>
    </row>
    <row r="4" spans="1:8" ht="15.75">
      <c r="A4" s="20" t="s">
        <v>0</v>
      </c>
      <c r="B4" s="9"/>
      <c r="C4" s="9"/>
      <c r="D4" s="9"/>
      <c r="H4" s="9"/>
    </row>
    <row r="5" spans="1:8" ht="15.75">
      <c r="A5" s="22" t="s">
        <v>88</v>
      </c>
      <c r="B5" s="9"/>
      <c r="C5" s="9"/>
      <c r="D5" s="9"/>
      <c r="H5" s="9"/>
    </row>
    <row r="6" spans="1:8" ht="15.75">
      <c r="A6" s="23"/>
      <c r="B6" s="9"/>
      <c r="C6" s="9"/>
      <c r="D6" s="9"/>
      <c r="E6" s="9"/>
      <c r="F6" s="9"/>
      <c r="G6" s="9"/>
      <c r="H6" s="9"/>
    </row>
    <row r="7" spans="1:8" ht="16.5" thickBot="1">
      <c r="A7" s="22" t="s">
        <v>98</v>
      </c>
      <c r="B7" s="9"/>
      <c r="C7" s="9"/>
      <c r="D7" s="9"/>
      <c r="E7" s="9"/>
      <c r="F7" s="9"/>
      <c r="G7" s="9"/>
      <c r="H7" s="9"/>
    </row>
    <row r="8" spans="1:8" ht="36" customHeight="1" thickBot="1">
      <c r="A8" s="2049" t="s">
        <v>95</v>
      </c>
      <c r="B8" s="2050"/>
      <c r="C8" s="2051"/>
      <c r="D8" s="2049" t="s">
        <v>107</v>
      </c>
      <c r="E8" s="2050"/>
      <c r="F8" s="2051"/>
      <c r="G8" s="24"/>
      <c r="H8" s="9"/>
    </row>
    <row r="9" spans="1:8" ht="17.25" customHeight="1">
      <c r="A9" s="883"/>
      <c r="B9" s="856" t="s">
        <v>1</v>
      </c>
      <c r="C9" s="855" t="s">
        <v>2</v>
      </c>
      <c r="D9" s="1188"/>
      <c r="E9" s="856" t="s">
        <v>1</v>
      </c>
      <c r="F9" s="855" t="s">
        <v>2</v>
      </c>
      <c r="G9" s="29"/>
      <c r="H9" s="9"/>
    </row>
    <row r="10" spans="1:8" ht="18">
      <c r="A10" s="10" t="s">
        <v>3</v>
      </c>
      <c r="B10" s="851">
        <f>3 +3</f>
        <v>6</v>
      </c>
      <c r="C10" s="882">
        <f>273+397</f>
        <v>670</v>
      </c>
      <c r="D10" s="30" t="s">
        <v>3</v>
      </c>
      <c r="E10" s="845">
        <v>0</v>
      </c>
      <c r="F10" s="715">
        <v>0</v>
      </c>
      <c r="G10" s="29"/>
      <c r="H10" s="9"/>
    </row>
    <row r="11" spans="1:8" ht="18">
      <c r="A11" s="10" t="s">
        <v>4</v>
      </c>
      <c r="B11" s="851">
        <f>0+1</f>
        <v>1</v>
      </c>
      <c r="C11" s="882">
        <f>0+26</f>
        <v>26</v>
      </c>
      <c r="D11" s="1189" t="s">
        <v>4</v>
      </c>
      <c r="E11" s="850">
        <v>1</v>
      </c>
      <c r="F11" s="717">
        <v>80</v>
      </c>
      <c r="G11" s="29"/>
      <c r="H11" s="9"/>
    </row>
    <row r="12" spans="1:8" ht="18">
      <c r="A12" s="10" t="s">
        <v>67</v>
      </c>
      <c r="B12" s="851">
        <f>1+21</f>
        <v>22</v>
      </c>
      <c r="C12" s="882">
        <f>88+ 629</f>
        <v>717</v>
      </c>
      <c r="D12" s="30" t="s">
        <v>67</v>
      </c>
      <c r="E12" s="845">
        <v>0</v>
      </c>
      <c r="F12" s="715">
        <v>0</v>
      </c>
      <c r="G12" s="29"/>
      <c r="H12" s="9"/>
    </row>
    <row r="13" spans="1:8" ht="18">
      <c r="A13" s="10" t="s">
        <v>7</v>
      </c>
      <c r="B13" s="845">
        <v>0</v>
      </c>
      <c r="C13" s="715">
        <v>0</v>
      </c>
      <c r="D13" s="30" t="s">
        <v>7</v>
      </c>
      <c r="E13" s="845">
        <v>3</v>
      </c>
      <c r="F13" s="715">
        <v>3</v>
      </c>
      <c r="G13" s="29"/>
      <c r="H13" s="9"/>
    </row>
    <row r="14" spans="1:8" ht="18">
      <c r="A14" s="10" t="s">
        <v>8</v>
      </c>
      <c r="B14" s="845">
        <v>0</v>
      </c>
      <c r="C14" s="715">
        <v>0</v>
      </c>
      <c r="D14" s="30" t="s">
        <v>8</v>
      </c>
      <c r="E14" s="845">
        <v>0</v>
      </c>
      <c r="F14" s="715">
        <v>0</v>
      </c>
      <c r="G14" s="29"/>
      <c r="H14" s="9"/>
    </row>
    <row r="15" spans="1:8" ht="35.25" customHeight="1">
      <c r="A15" s="913" t="s">
        <v>526</v>
      </c>
      <c r="B15" s="1493">
        <f>1+40</f>
        <v>41</v>
      </c>
      <c r="C15" s="1494">
        <f>29+192</f>
        <v>221</v>
      </c>
      <c r="D15" s="31" t="s">
        <v>503</v>
      </c>
      <c r="E15" s="845">
        <v>0</v>
      </c>
      <c r="F15" s="715">
        <v>0</v>
      </c>
      <c r="G15" s="29"/>
      <c r="H15" s="9"/>
    </row>
    <row r="16" spans="1:8" ht="37.5" customHeight="1">
      <c r="A16" s="914"/>
      <c r="B16" s="1489"/>
      <c r="C16" s="1491"/>
      <c r="D16" s="30" t="s">
        <v>6</v>
      </c>
      <c r="E16" s="845">
        <v>0</v>
      </c>
      <c r="F16" s="715">
        <v>0</v>
      </c>
      <c r="G16" s="29"/>
      <c r="H16" s="9"/>
    </row>
    <row r="17" spans="1:8" ht="39.75" customHeight="1" thickBot="1">
      <c r="A17" s="915"/>
      <c r="B17" s="1490"/>
      <c r="C17" s="1492"/>
      <c r="D17" s="1187" t="s">
        <v>5</v>
      </c>
      <c r="E17" s="797">
        <v>27</v>
      </c>
      <c r="F17" s="718">
        <v>2700</v>
      </c>
      <c r="G17" s="29"/>
      <c r="H17" s="9"/>
    </row>
    <row r="18" spans="1:8" ht="24" customHeight="1">
      <c r="A18" s="841" t="s">
        <v>109</v>
      </c>
      <c r="B18" s="878"/>
      <c r="C18" s="878"/>
      <c r="D18" s="823" t="s">
        <v>109</v>
      </c>
      <c r="E18" s="868"/>
      <c r="F18" s="867"/>
      <c r="G18" s="24"/>
      <c r="H18" s="9"/>
    </row>
    <row r="19" spans="1:8" ht="18">
      <c r="A19" s="32" t="s">
        <v>50</v>
      </c>
      <c r="B19" s="1533">
        <v>40</v>
      </c>
      <c r="C19" s="1534">
        <v>192</v>
      </c>
      <c r="D19" s="32" t="s">
        <v>50</v>
      </c>
      <c r="E19" s="845">
        <v>0</v>
      </c>
      <c r="F19" s="715">
        <v>0</v>
      </c>
      <c r="G19" s="29"/>
      <c r="H19" s="9"/>
    </row>
    <row r="20" spans="1:8" ht="18">
      <c r="A20" s="32" t="s">
        <v>51</v>
      </c>
      <c r="B20" s="1533">
        <f>4+24</f>
        <v>28</v>
      </c>
      <c r="C20" s="1534">
        <f>361+1026</f>
        <v>1387</v>
      </c>
      <c r="D20" s="32" t="s">
        <v>51</v>
      </c>
      <c r="E20" s="845">
        <v>31</v>
      </c>
      <c r="F20" s="715">
        <v>2783</v>
      </c>
      <c r="G20" s="29"/>
      <c r="H20" s="9"/>
    </row>
    <row r="21" spans="1:8" ht="18.75" thickBot="1">
      <c r="A21" s="34" t="s">
        <v>52</v>
      </c>
      <c r="B21" s="851">
        <f>1+1</f>
        <v>2</v>
      </c>
      <c r="C21" s="879">
        <f>29+26</f>
        <v>55</v>
      </c>
      <c r="D21" s="34" t="s">
        <v>52</v>
      </c>
      <c r="E21" s="845">
        <v>0</v>
      </c>
      <c r="F21" s="715">
        <v>0</v>
      </c>
      <c r="G21" s="29"/>
      <c r="H21" s="9"/>
    </row>
    <row r="22" spans="1:8" ht="18" customHeight="1">
      <c r="A22" s="840" t="s">
        <v>110</v>
      </c>
      <c r="B22" s="881"/>
      <c r="C22" s="881"/>
      <c r="D22" s="840" t="s">
        <v>110</v>
      </c>
      <c r="E22" s="881"/>
      <c r="F22" s="880"/>
      <c r="G22" s="36"/>
      <c r="H22" s="9"/>
    </row>
    <row r="23" spans="1:8" ht="25.5">
      <c r="A23" s="10" t="s">
        <v>53</v>
      </c>
      <c r="B23" s="845">
        <v>0</v>
      </c>
      <c r="C23" s="872">
        <v>0</v>
      </c>
      <c r="D23" s="10" t="s">
        <v>53</v>
      </c>
      <c r="E23" s="845">
        <v>0</v>
      </c>
      <c r="F23" s="715">
        <v>0</v>
      </c>
      <c r="G23" s="29"/>
      <c r="H23" s="9"/>
    </row>
    <row r="24" spans="1:8" ht="25.5">
      <c r="A24" s="10" t="s">
        <v>54</v>
      </c>
      <c r="B24" s="845">
        <v>2</v>
      </c>
      <c r="C24" s="872">
        <v>123</v>
      </c>
      <c r="D24" s="10" t="s">
        <v>54</v>
      </c>
      <c r="E24" s="845">
        <v>0</v>
      </c>
      <c r="F24" s="715">
        <v>0</v>
      </c>
      <c r="G24" s="29"/>
      <c r="H24" s="9"/>
    </row>
    <row r="25" spans="1:8" ht="25.5">
      <c r="A25" s="10" t="s">
        <v>55</v>
      </c>
      <c r="B25" s="845">
        <v>5</v>
      </c>
      <c r="C25" s="872">
        <v>390</v>
      </c>
      <c r="D25" s="10" t="s">
        <v>55</v>
      </c>
      <c r="E25" s="845">
        <v>1</v>
      </c>
      <c r="F25" s="715">
        <v>80</v>
      </c>
      <c r="G25" s="29"/>
      <c r="H25" s="9"/>
    </row>
    <row r="26" spans="1:8" ht="25.5">
      <c r="A26" s="10" t="s">
        <v>68</v>
      </c>
      <c r="B26" s="845">
        <v>1</v>
      </c>
      <c r="C26" s="872">
        <v>29</v>
      </c>
      <c r="D26" s="10" t="s">
        <v>68</v>
      </c>
      <c r="E26" s="845">
        <v>0</v>
      </c>
      <c r="F26" s="715">
        <v>0</v>
      </c>
      <c r="G26" s="29"/>
      <c r="H26" s="9"/>
    </row>
    <row r="27" spans="1:8" ht="38.25">
      <c r="A27" s="10" t="s">
        <v>56</v>
      </c>
      <c r="B27" s="845">
        <v>2</v>
      </c>
      <c r="C27" s="872">
        <v>117</v>
      </c>
      <c r="D27" s="10" t="s">
        <v>56</v>
      </c>
      <c r="E27" s="845">
        <v>0</v>
      </c>
      <c r="F27" s="715">
        <v>0</v>
      </c>
      <c r="G27" s="29"/>
      <c r="H27" s="9"/>
    </row>
    <row r="28" spans="1:8" ht="38.25">
      <c r="A28" s="10" t="s">
        <v>69</v>
      </c>
      <c r="B28" s="851">
        <v>1</v>
      </c>
      <c r="C28" s="879">
        <v>26</v>
      </c>
      <c r="D28" s="10" t="s">
        <v>69</v>
      </c>
      <c r="E28" s="845">
        <v>0</v>
      </c>
      <c r="F28" s="715">
        <v>0</v>
      </c>
      <c r="G28" s="29"/>
      <c r="H28" s="9"/>
    </row>
    <row r="29" spans="1:8" ht="255.75" customHeight="1" thickBot="1">
      <c r="A29" s="18" t="s">
        <v>525</v>
      </c>
      <c r="B29" s="845">
        <v>0</v>
      </c>
      <c r="C29" s="872">
        <v>0</v>
      </c>
      <c r="D29" s="18" t="s">
        <v>524</v>
      </c>
      <c r="E29" s="845">
        <v>30</v>
      </c>
      <c r="F29" s="715">
        <v>2703</v>
      </c>
      <c r="G29" s="29"/>
      <c r="H29" s="9"/>
    </row>
    <row r="30" spans="1:8" ht="342" customHeight="1" thickBot="1">
      <c r="A30" s="1608" t="s">
        <v>523</v>
      </c>
      <c r="B30" s="1609"/>
      <c r="C30" s="1609"/>
      <c r="D30" s="1608" t="s">
        <v>522</v>
      </c>
      <c r="E30" s="1609"/>
      <c r="F30" s="1610"/>
      <c r="G30" s="37"/>
      <c r="H30" s="9"/>
    </row>
    <row r="31" spans="1:8" ht="14.25" customHeight="1">
      <c r="A31" s="839" t="s">
        <v>108</v>
      </c>
      <c r="B31" s="839"/>
      <c r="C31" s="839"/>
      <c r="D31" s="839"/>
      <c r="E31" s="839"/>
      <c r="F31" s="839"/>
      <c r="G31" s="9"/>
      <c r="H31" s="9"/>
    </row>
    <row r="32" spans="1:8" ht="16.5" thickBot="1">
      <c r="A32" s="38" t="s">
        <v>99</v>
      </c>
      <c r="B32" s="839"/>
      <c r="C32" s="839"/>
      <c r="D32" s="839"/>
      <c r="E32" s="839"/>
      <c r="F32" s="839"/>
      <c r="G32" s="9"/>
      <c r="H32" s="9"/>
    </row>
    <row r="33" spans="1:8" ht="35.25" customHeight="1" thickBot="1">
      <c r="A33" s="2059" t="s">
        <v>92</v>
      </c>
      <c r="B33" s="2060"/>
      <c r="C33" s="2061"/>
      <c r="D33" s="2059" t="s">
        <v>111</v>
      </c>
      <c r="E33" s="2060"/>
      <c r="F33" s="2061"/>
      <c r="G33" s="9"/>
      <c r="H33" s="9"/>
    </row>
    <row r="34" spans="1:8">
      <c r="A34" s="25"/>
      <c r="B34" s="26" t="s">
        <v>31</v>
      </c>
      <c r="C34" s="27" t="s">
        <v>32</v>
      </c>
      <c r="D34" s="25"/>
      <c r="E34" s="26" t="s">
        <v>31</v>
      </c>
      <c r="F34" s="27" t="s">
        <v>32</v>
      </c>
      <c r="G34" s="9"/>
      <c r="H34" s="9"/>
    </row>
    <row r="35" spans="1:8" ht="18">
      <c r="A35" s="10" t="s">
        <v>33</v>
      </c>
      <c r="B35" s="845">
        <v>1</v>
      </c>
      <c r="C35" s="872">
        <v>30</v>
      </c>
      <c r="D35" s="10" t="s">
        <v>33</v>
      </c>
      <c r="E35" s="845">
        <v>0</v>
      </c>
      <c r="F35" s="715">
        <v>0</v>
      </c>
      <c r="G35" s="9"/>
      <c r="H35" s="9"/>
    </row>
    <row r="36" spans="1:8" ht="18">
      <c r="A36" s="10" t="s">
        <v>71</v>
      </c>
      <c r="B36" s="845">
        <v>0</v>
      </c>
      <c r="C36" s="872">
        <v>0</v>
      </c>
      <c r="D36" s="10" t="s">
        <v>71</v>
      </c>
      <c r="E36" s="845">
        <v>0</v>
      </c>
      <c r="F36" s="715">
        <v>0</v>
      </c>
      <c r="G36" s="9"/>
      <c r="H36" s="9"/>
    </row>
    <row r="37" spans="1:8" ht="18">
      <c r="A37" s="10" t="s">
        <v>72</v>
      </c>
      <c r="B37" s="845">
        <v>0</v>
      </c>
      <c r="C37" s="872">
        <v>0</v>
      </c>
      <c r="D37" s="10" t="s">
        <v>72</v>
      </c>
      <c r="E37" s="845">
        <v>3</v>
      </c>
      <c r="F37" s="715">
        <v>30051</v>
      </c>
      <c r="G37" s="9"/>
      <c r="H37" s="9"/>
    </row>
    <row r="38" spans="1:8" ht="38.25">
      <c r="A38" s="826" t="s">
        <v>503</v>
      </c>
      <c r="B38" s="850">
        <v>0</v>
      </c>
      <c r="C38" s="717">
        <v>0</v>
      </c>
      <c r="D38" s="10" t="s">
        <v>34</v>
      </c>
      <c r="E38" s="845">
        <v>0</v>
      </c>
      <c r="F38" s="715">
        <v>0</v>
      </c>
      <c r="G38" s="9"/>
      <c r="H38" s="9"/>
    </row>
    <row r="39" spans="1:8" ht="18.75" thickBot="1">
      <c r="A39" s="835"/>
      <c r="B39" s="849">
        <v>0</v>
      </c>
      <c r="C39" s="848">
        <v>0</v>
      </c>
      <c r="D39" s="34" t="s">
        <v>503</v>
      </c>
      <c r="E39" s="845">
        <v>0</v>
      </c>
      <c r="F39" s="715">
        <v>0</v>
      </c>
      <c r="G39" s="9"/>
      <c r="H39" s="9"/>
    </row>
    <row r="40" spans="1:8" ht="12.75" customHeight="1">
      <c r="A40" s="823" t="s">
        <v>112</v>
      </c>
      <c r="B40" s="868"/>
      <c r="C40" s="867"/>
      <c r="D40" s="823" t="s">
        <v>112</v>
      </c>
      <c r="E40" s="868"/>
      <c r="F40" s="867"/>
      <c r="G40" s="9"/>
      <c r="H40" s="9"/>
    </row>
    <row r="41" spans="1:8" ht="18">
      <c r="A41" s="32" t="s">
        <v>50</v>
      </c>
      <c r="B41" s="845">
        <v>0</v>
      </c>
      <c r="C41" s="715">
        <v>0</v>
      </c>
      <c r="D41" s="32" t="s">
        <v>50</v>
      </c>
      <c r="E41" s="845">
        <v>0</v>
      </c>
      <c r="F41" s="715">
        <v>0</v>
      </c>
      <c r="G41" s="9"/>
      <c r="H41" s="9"/>
    </row>
    <row r="42" spans="1:8" ht="18">
      <c r="A42" s="32" t="s">
        <v>51</v>
      </c>
      <c r="B42" s="845">
        <v>1</v>
      </c>
      <c r="C42" s="715">
        <v>30</v>
      </c>
      <c r="D42" s="32" t="s">
        <v>51</v>
      </c>
      <c r="E42" s="845">
        <v>3</v>
      </c>
      <c r="F42" s="715">
        <v>30051</v>
      </c>
      <c r="G42" s="9"/>
      <c r="H42" s="9"/>
    </row>
    <row r="43" spans="1:8" ht="18.75" thickBot="1">
      <c r="A43" s="34" t="s">
        <v>52</v>
      </c>
      <c r="B43" s="797">
        <v>0</v>
      </c>
      <c r="C43" s="718">
        <v>0</v>
      </c>
      <c r="D43" s="34" t="s">
        <v>52</v>
      </c>
      <c r="E43" s="797">
        <v>0</v>
      </c>
      <c r="F43" s="718">
        <v>0</v>
      </c>
      <c r="G43" s="9"/>
      <c r="H43" s="9"/>
    </row>
    <row r="44" spans="1:8" ht="12.75" customHeight="1">
      <c r="A44" s="841" t="s">
        <v>113</v>
      </c>
      <c r="B44" s="878"/>
      <c r="C44" s="877"/>
      <c r="D44" s="841" t="s">
        <v>113</v>
      </c>
      <c r="E44" s="878"/>
      <c r="F44" s="877"/>
      <c r="G44" s="9"/>
      <c r="H44" s="9"/>
    </row>
    <row r="45" spans="1:8" ht="25.5">
      <c r="A45" s="10" t="s">
        <v>53</v>
      </c>
      <c r="B45" s="845">
        <v>0</v>
      </c>
      <c r="C45" s="872">
        <v>0</v>
      </c>
      <c r="D45" s="10" t="s">
        <v>53</v>
      </c>
      <c r="E45" s="845">
        <v>0</v>
      </c>
      <c r="F45" s="715">
        <v>0</v>
      </c>
      <c r="G45" s="9"/>
      <c r="H45" s="9"/>
    </row>
    <row r="46" spans="1:8" ht="25.5">
      <c r="A46" s="10" t="s">
        <v>54</v>
      </c>
      <c r="B46" s="845">
        <v>0</v>
      </c>
      <c r="C46" s="872">
        <v>0</v>
      </c>
      <c r="D46" s="10" t="s">
        <v>54</v>
      </c>
      <c r="E46" s="845">
        <v>1</v>
      </c>
      <c r="F46" s="715">
        <v>51</v>
      </c>
      <c r="G46" s="9"/>
      <c r="H46" s="9"/>
    </row>
    <row r="47" spans="1:8" ht="25.5">
      <c r="A47" s="10" t="s">
        <v>55</v>
      </c>
      <c r="B47" s="845">
        <v>1</v>
      </c>
      <c r="C47" s="872">
        <v>30</v>
      </c>
      <c r="D47" s="10" t="s">
        <v>55</v>
      </c>
      <c r="E47" s="845">
        <v>1</v>
      </c>
      <c r="F47" s="715">
        <v>51</v>
      </c>
      <c r="G47" s="9"/>
      <c r="H47" s="9"/>
    </row>
    <row r="48" spans="1:8" ht="25.5">
      <c r="A48" s="10" t="s">
        <v>68</v>
      </c>
      <c r="B48" s="845">
        <v>1</v>
      </c>
      <c r="C48" s="872">
        <v>30</v>
      </c>
      <c r="D48" s="10" t="s">
        <v>68</v>
      </c>
      <c r="E48" s="845">
        <v>1</v>
      </c>
      <c r="F48" s="715">
        <v>51</v>
      </c>
      <c r="G48" s="9"/>
      <c r="H48" s="9"/>
    </row>
    <row r="49" spans="1:8" ht="38.25">
      <c r="A49" s="10" t="s">
        <v>56</v>
      </c>
      <c r="B49" s="845">
        <v>0</v>
      </c>
      <c r="C49" s="872">
        <v>0</v>
      </c>
      <c r="D49" s="10" t="s">
        <v>56</v>
      </c>
      <c r="E49" s="845">
        <v>0</v>
      </c>
      <c r="F49" s="715">
        <v>0</v>
      </c>
      <c r="G49" s="9"/>
      <c r="H49" s="9"/>
    </row>
    <row r="50" spans="1:8" ht="38.25">
      <c r="A50" s="10" t="s">
        <v>69</v>
      </c>
      <c r="B50" s="845">
        <v>0</v>
      </c>
      <c r="C50" s="872">
        <v>0</v>
      </c>
      <c r="D50" s="10" t="s">
        <v>69</v>
      </c>
      <c r="E50" s="845">
        <v>0</v>
      </c>
      <c r="F50" s="715">
        <v>0</v>
      </c>
      <c r="G50" s="9"/>
      <c r="H50" s="9"/>
    </row>
    <row r="51" spans="1:8" ht="39" thickBot="1">
      <c r="A51" s="16" t="s">
        <v>502</v>
      </c>
      <c r="B51" s="845">
        <v>0</v>
      </c>
      <c r="C51" s="872">
        <v>0</v>
      </c>
      <c r="D51" s="16" t="s">
        <v>521</v>
      </c>
      <c r="E51" s="845">
        <v>2</v>
      </c>
      <c r="F51" s="715">
        <v>30000</v>
      </c>
      <c r="G51" s="9"/>
      <c r="H51" s="9"/>
    </row>
    <row r="52" spans="1:8" ht="105" customHeight="1" thickBot="1">
      <c r="A52" s="1608" t="s">
        <v>520</v>
      </c>
      <c r="B52" s="1609"/>
      <c r="C52" s="1610"/>
      <c r="D52" s="1608" t="s">
        <v>519</v>
      </c>
      <c r="E52" s="1609"/>
      <c r="F52" s="1610"/>
      <c r="G52" s="9"/>
      <c r="H52" s="9"/>
    </row>
    <row r="53" spans="1:8">
      <c r="A53" s="837"/>
      <c r="B53" s="837"/>
      <c r="C53" s="837"/>
      <c r="D53" s="837"/>
      <c r="E53" s="837"/>
      <c r="F53" s="837"/>
      <c r="G53" s="9"/>
      <c r="H53" s="9"/>
    </row>
    <row r="54" spans="1:8" ht="16.5" thickBot="1">
      <c r="A54" s="38" t="s">
        <v>100</v>
      </c>
      <c r="B54" s="837"/>
      <c r="C54" s="837"/>
      <c r="D54" s="837"/>
      <c r="E54" s="837"/>
      <c r="F54" s="837"/>
      <c r="G54" s="9"/>
      <c r="H54" s="9"/>
    </row>
    <row r="55" spans="1:8" ht="33" customHeight="1" thickBot="1">
      <c r="A55" s="2059" t="s">
        <v>89</v>
      </c>
      <c r="B55" s="2060"/>
      <c r="C55" s="2060"/>
      <c r="D55" s="2061"/>
      <c r="E55" s="2059" t="s">
        <v>146</v>
      </c>
      <c r="F55" s="2060"/>
      <c r="G55" s="2060"/>
      <c r="H55" s="2061"/>
    </row>
    <row r="56" spans="1:8" ht="60.75" customHeight="1" thickBot="1">
      <c r="A56" s="43"/>
      <c r="B56" s="44" t="s">
        <v>9</v>
      </c>
      <c r="C56" s="44" t="s">
        <v>10</v>
      </c>
      <c r="D56" s="916" t="s">
        <v>114</v>
      </c>
      <c r="E56" s="43"/>
      <c r="F56" s="44" t="s">
        <v>9</v>
      </c>
      <c r="G56" s="44" t="s">
        <v>10</v>
      </c>
      <c r="H56" s="911" t="s">
        <v>114</v>
      </c>
    </row>
    <row r="57" spans="1:8" ht="18">
      <c r="A57" s="25" t="s">
        <v>11</v>
      </c>
      <c r="B57" s="845">
        <v>0</v>
      </c>
      <c r="C57" s="845">
        <v>0</v>
      </c>
      <c r="D57" s="845">
        <v>0</v>
      </c>
      <c r="E57" s="883" t="s">
        <v>11</v>
      </c>
      <c r="F57" s="1191">
        <v>0</v>
      </c>
      <c r="G57" s="1182">
        <v>0</v>
      </c>
      <c r="H57" s="1192">
        <v>0</v>
      </c>
    </row>
    <row r="58" spans="1:8" ht="18">
      <c r="A58" s="10" t="s">
        <v>12</v>
      </c>
      <c r="B58" s="851">
        <v>500</v>
      </c>
      <c r="C58" s="851">
        <v>500</v>
      </c>
      <c r="D58" s="845">
        <v>0</v>
      </c>
      <c r="E58" s="10" t="s">
        <v>12</v>
      </c>
      <c r="F58" s="845">
        <v>0</v>
      </c>
      <c r="G58" s="872">
        <v>0</v>
      </c>
      <c r="H58" s="865">
        <v>0</v>
      </c>
    </row>
    <row r="59" spans="1:8" ht="18">
      <c r="A59" s="10" t="s">
        <v>13</v>
      </c>
      <c r="B59" s="845">
        <v>3000</v>
      </c>
      <c r="C59" s="845">
        <v>3000</v>
      </c>
      <c r="D59" s="845">
        <v>0</v>
      </c>
      <c r="E59" s="10" t="s">
        <v>13</v>
      </c>
      <c r="F59" s="845">
        <v>0</v>
      </c>
      <c r="G59" s="872">
        <v>0</v>
      </c>
      <c r="H59" s="865">
        <v>0</v>
      </c>
    </row>
    <row r="60" spans="1:8" ht="18">
      <c r="A60" s="10" t="s">
        <v>14</v>
      </c>
      <c r="B60" s="845">
        <v>0</v>
      </c>
      <c r="C60" s="845">
        <v>0</v>
      </c>
      <c r="D60" s="845">
        <v>0</v>
      </c>
      <c r="E60" s="10" t="s">
        <v>14</v>
      </c>
      <c r="F60" s="845">
        <v>0</v>
      </c>
      <c r="G60" s="872">
        <v>0</v>
      </c>
      <c r="H60" s="865">
        <v>0</v>
      </c>
    </row>
    <row r="61" spans="1:8" ht="25.5">
      <c r="A61" s="10" t="s">
        <v>15</v>
      </c>
      <c r="B61" s="851">
        <v>1000</v>
      </c>
      <c r="C61" s="845">
        <v>0</v>
      </c>
      <c r="D61" s="851">
        <v>1000</v>
      </c>
      <c r="E61" s="10" t="s">
        <v>15</v>
      </c>
      <c r="F61" s="845">
        <v>0</v>
      </c>
      <c r="G61" s="872">
        <v>0</v>
      </c>
      <c r="H61" s="865">
        <v>0</v>
      </c>
    </row>
    <row r="62" spans="1:8" ht="18">
      <c r="A62" s="10" t="s">
        <v>16</v>
      </c>
      <c r="B62" s="851">
        <v>758</v>
      </c>
      <c r="C62" s="851">
        <v>758</v>
      </c>
      <c r="D62" s="845">
        <v>0</v>
      </c>
      <c r="E62" s="10" t="s">
        <v>16</v>
      </c>
      <c r="F62" s="845">
        <v>0</v>
      </c>
      <c r="G62" s="872">
        <v>0</v>
      </c>
      <c r="H62" s="865">
        <v>0</v>
      </c>
    </row>
    <row r="63" spans="1:8" ht="38.25">
      <c r="A63" s="10" t="s">
        <v>518</v>
      </c>
      <c r="B63" s="851">
        <v>10</v>
      </c>
      <c r="C63" s="851">
        <v>1218</v>
      </c>
      <c r="D63" s="845">
        <v>0</v>
      </c>
      <c r="E63" s="10" t="s">
        <v>57</v>
      </c>
      <c r="F63" s="845">
        <v>0</v>
      </c>
      <c r="G63" s="876">
        <v>0</v>
      </c>
      <c r="H63" s="865">
        <v>0</v>
      </c>
    </row>
    <row r="64" spans="1:8" ht="18">
      <c r="A64" s="10" t="s">
        <v>58</v>
      </c>
      <c r="B64" s="845">
        <v>0</v>
      </c>
      <c r="C64" s="845">
        <v>0</v>
      </c>
      <c r="D64" s="845">
        <v>0</v>
      </c>
      <c r="E64" s="10" t="s">
        <v>58</v>
      </c>
      <c r="F64" s="845">
        <v>0</v>
      </c>
      <c r="G64" s="876">
        <v>0</v>
      </c>
      <c r="H64" s="865">
        <v>0</v>
      </c>
    </row>
    <row r="65" spans="1:8" ht="18">
      <c r="A65" s="10" t="s">
        <v>59</v>
      </c>
      <c r="B65" s="845">
        <v>0</v>
      </c>
      <c r="C65" s="845">
        <v>0</v>
      </c>
      <c r="D65" s="845">
        <v>0</v>
      </c>
      <c r="E65" s="10" t="s">
        <v>59</v>
      </c>
      <c r="F65" s="845">
        <v>0</v>
      </c>
      <c r="G65" s="876">
        <v>0</v>
      </c>
      <c r="H65" s="865">
        <v>0</v>
      </c>
    </row>
    <row r="66" spans="1:8" ht="18">
      <c r="A66" s="10" t="s">
        <v>60</v>
      </c>
      <c r="B66" s="845">
        <v>0</v>
      </c>
      <c r="C66" s="845">
        <v>0</v>
      </c>
      <c r="D66" s="845">
        <v>0</v>
      </c>
      <c r="E66" s="10" t="s">
        <v>60</v>
      </c>
      <c r="F66" s="845">
        <v>0</v>
      </c>
      <c r="G66" s="876">
        <v>0</v>
      </c>
      <c r="H66" s="865">
        <v>0</v>
      </c>
    </row>
    <row r="67" spans="1:8" ht="28.5" customHeight="1">
      <c r="A67" s="2071" t="s">
        <v>517</v>
      </c>
      <c r="B67" s="2073">
        <v>300250</v>
      </c>
      <c r="C67" s="2073">
        <v>300250</v>
      </c>
      <c r="D67" s="1644">
        <v>0</v>
      </c>
      <c r="E67" s="91" t="s">
        <v>147</v>
      </c>
      <c r="F67" s="954"/>
      <c r="G67" s="1190">
        <v>0</v>
      </c>
      <c r="H67" s="736">
        <v>0</v>
      </c>
    </row>
    <row r="68" spans="1:8" ht="43.5" customHeight="1" thickBot="1">
      <c r="A68" s="2072"/>
      <c r="B68" s="2074"/>
      <c r="C68" s="2074"/>
      <c r="D68" s="1645"/>
      <c r="E68" s="34" t="s">
        <v>516</v>
      </c>
      <c r="F68" s="797">
        <v>2000</v>
      </c>
      <c r="G68" s="1193">
        <v>2000</v>
      </c>
      <c r="H68" s="852">
        <v>0</v>
      </c>
    </row>
    <row r="69" spans="1:8" ht="20.25" customHeight="1">
      <c r="A69" s="912" t="s">
        <v>113</v>
      </c>
      <c r="B69" s="878"/>
      <c r="C69" s="878"/>
      <c r="D69" s="877"/>
      <c r="E69" s="912" t="s">
        <v>113</v>
      </c>
      <c r="F69" s="878"/>
      <c r="G69" s="878"/>
      <c r="H69" s="877"/>
    </row>
    <row r="70" spans="1:8" ht="25.5">
      <c r="A70" s="10" t="s">
        <v>53</v>
      </c>
      <c r="B70" s="845">
        <v>0</v>
      </c>
      <c r="C70" s="845">
        <v>0</v>
      </c>
      <c r="D70" s="845">
        <v>0</v>
      </c>
      <c r="E70" s="10" t="s">
        <v>53</v>
      </c>
      <c r="F70" s="875">
        <v>0</v>
      </c>
      <c r="G70" s="874">
        <v>0</v>
      </c>
      <c r="H70" s="873">
        <v>0</v>
      </c>
    </row>
    <row r="71" spans="1:8" ht="25.5">
      <c r="A71" s="10" t="s">
        <v>54</v>
      </c>
      <c r="B71" s="845">
        <v>0</v>
      </c>
      <c r="C71" s="845">
        <v>0</v>
      </c>
      <c r="D71" s="845">
        <v>0</v>
      </c>
      <c r="E71" s="10" t="s">
        <v>54</v>
      </c>
      <c r="F71" s="845">
        <v>0</v>
      </c>
      <c r="G71" s="872">
        <v>0</v>
      </c>
      <c r="H71" s="865">
        <v>0</v>
      </c>
    </row>
    <row r="72" spans="1:8" ht="25.5">
      <c r="A72" s="10" t="s">
        <v>55</v>
      </c>
      <c r="B72" s="845">
        <v>0</v>
      </c>
      <c r="C72" s="845">
        <v>0</v>
      </c>
      <c r="D72" s="845">
        <v>0</v>
      </c>
      <c r="E72" s="10" t="s">
        <v>55</v>
      </c>
      <c r="F72" s="845">
        <v>0</v>
      </c>
      <c r="G72" s="872">
        <v>0</v>
      </c>
      <c r="H72" s="865">
        <v>0</v>
      </c>
    </row>
    <row r="73" spans="1:8" ht="25.5">
      <c r="A73" s="10" t="s">
        <v>68</v>
      </c>
      <c r="B73" s="845">
        <v>0</v>
      </c>
      <c r="C73" s="845">
        <v>0</v>
      </c>
      <c r="D73" s="845">
        <v>0</v>
      </c>
      <c r="E73" s="10" t="s">
        <v>68</v>
      </c>
      <c r="F73" s="875">
        <v>0</v>
      </c>
      <c r="G73" s="874">
        <v>0</v>
      </c>
      <c r="H73" s="873">
        <v>0</v>
      </c>
    </row>
    <row r="74" spans="1:8" ht="38.25">
      <c r="A74" s="10" t="s">
        <v>56</v>
      </c>
      <c r="B74" s="845">
        <v>0</v>
      </c>
      <c r="C74" s="845">
        <v>0</v>
      </c>
      <c r="D74" s="845">
        <v>0</v>
      </c>
      <c r="E74" s="10" t="s">
        <v>56</v>
      </c>
      <c r="F74" s="845">
        <v>0</v>
      </c>
      <c r="G74" s="872">
        <v>0</v>
      </c>
      <c r="H74" s="865">
        <v>0</v>
      </c>
    </row>
    <row r="75" spans="1:8" ht="38.25">
      <c r="A75" s="10" t="s">
        <v>69</v>
      </c>
      <c r="B75" s="845">
        <v>0</v>
      </c>
      <c r="C75" s="845">
        <v>0</v>
      </c>
      <c r="D75" s="845">
        <v>0</v>
      </c>
      <c r="E75" s="10" t="s">
        <v>69</v>
      </c>
      <c r="F75" s="845">
        <v>0</v>
      </c>
      <c r="G75" s="872">
        <v>0</v>
      </c>
      <c r="H75" s="865">
        <v>0</v>
      </c>
    </row>
    <row r="76" spans="1:8" ht="255" customHeight="1" thickBot="1">
      <c r="A76" s="18" t="s">
        <v>515</v>
      </c>
      <c r="B76" s="1533">
        <f xml:space="preserve"> 303000+ 2518</f>
        <v>305518</v>
      </c>
      <c r="C76" s="1533">
        <f>303000+2726</f>
        <v>305726</v>
      </c>
      <c r="D76" s="1533">
        <v>1000</v>
      </c>
      <c r="E76" s="16" t="s">
        <v>503</v>
      </c>
      <c r="F76" s="845">
        <v>0</v>
      </c>
      <c r="G76" s="872">
        <v>0</v>
      </c>
      <c r="H76" s="736">
        <v>0</v>
      </c>
    </row>
    <row r="77" spans="1:8" ht="142.5" customHeight="1" thickBot="1">
      <c r="A77" s="2075" t="s">
        <v>514</v>
      </c>
      <c r="B77" s="2076"/>
      <c r="C77" s="2076"/>
      <c r="D77" s="2077"/>
      <c r="E77" s="1608" t="s">
        <v>513</v>
      </c>
      <c r="F77" s="1609"/>
      <c r="G77" s="1609"/>
      <c r="H77" s="1610"/>
    </row>
    <row r="78" spans="1:8" ht="12.75" customHeight="1">
      <c r="A78" s="837" t="s">
        <v>115</v>
      </c>
      <c r="B78" s="837"/>
      <c r="C78" s="837"/>
      <c r="D78" s="837"/>
      <c r="E78" s="837"/>
      <c r="F78" s="837"/>
      <c r="G78" s="837"/>
      <c r="H78" s="837"/>
    </row>
    <row r="79" spans="1:8">
      <c r="A79" s="837"/>
      <c r="B79" s="837"/>
      <c r="C79" s="837"/>
      <c r="D79" s="837"/>
      <c r="E79" s="837"/>
      <c r="F79" s="837"/>
      <c r="G79" s="837"/>
      <c r="H79" s="837"/>
    </row>
    <row r="80" spans="1:8" ht="16.5" thickBot="1">
      <c r="A80" s="38" t="s">
        <v>101</v>
      </c>
      <c r="B80" s="837"/>
      <c r="C80" s="837"/>
      <c r="D80" s="837"/>
      <c r="E80" s="837"/>
      <c r="F80" s="837"/>
      <c r="G80" s="837"/>
      <c r="H80" s="837"/>
    </row>
    <row r="81" spans="1:12" ht="29.25" customHeight="1" thickBot="1">
      <c r="A81" s="1636" t="s">
        <v>105</v>
      </c>
      <c r="B81" s="1638"/>
      <c r="C81" s="1636" t="s">
        <v>138</v>
      </c>
      <c r="D81" s="1638"/>
      <c r="E81" s="837"/>
      <c r="F81" s="837"/>
      <c r="G81" s="837"/>
      <c r="H81" s="837"/>
    </row>
    <row r="82" spans="1:12" ht="27.75">
      <c r="A82" s="55"/>
      <c r="B82" s="27" t="s">
        <v>117</v>
      </c>
      <c r="C82" s="55"/>
      <c r="D82" s="27" t="s">
        <v>117</v>
      </c>
      <c r="E82" s="837"/>
      <c r="F82" s="837"/>
      <c r="G82" s="837"/>
      <c r="H82" s="837"/>
    </row>
    <row r="83" spans="1:12" ht="39" thickBot="1">
      <c r="A83" s="826" t="s">
        <v>106</v>
      </c>
      <c r="B83" s="845"/>
      <c r="C83" s="826" t="s">
        <v>106</v>
      </c>
      <c r="D83" s="871"/>
      <c r="E83" s="837"/>
      <c r="F83" s="837"/>
      <c r="G83" s="837"/>
      <c r="H83" s="837"/>
    </row>
    <row r="84" spans="1:12" ht="29.25" customHeight="1">
      <c r="A84" s="818" t="s">
        <v>113</v>
      </c>
      <c r="B84" s="846"/>
      <c r="C84" s="818" t="s">
        <v>113</v>
      </c>
      <c r="D84" s="846"/>
      <c r="E84" s="837"/>
      <c r="F84" s="837"/>
      <c r="G84" s="837"/>
      <c r="H84" s="837"/>
    </row>
    <row r="85" spans="1:12" ht="25.5">
      <c r="A85" s="10" t="s">
        <v>53</v>
      </c>
      <c r="B85" s="845"/>
      <c r="C85" s="10" t="s">
        <v>53</v>
      </c>
      <c r="D85" s="871"/>
      <c r="E85" s="837"/>
      <c r="F85" s="837"/>
      <c r="G85" s="837"/>
      <c r="H85" s="837"/>
    </row>
    <row r="86" spans="1:12" ht="25.5">
      <c r="A86" s="10" t="s">
        <v>54</v>
      </c>
      <c r="B86" s="845"/>
      <c r="C86" s="10" t="s">
        <v>54</v>
      </c>
      <c r="D86" s="871"/>
      <c r="E86" s="837"/>
      <c r="F86" s="837"/>
      <c r="G86" s="837"/>
      <c r="H86" s="837"/>
    </row>
    <row r="87" spans="1:12" ht="25.5">
      <c r="A87" s="10" t="s">
        <v>55</v>
      </c>
      <c r="B87" s="845"/>
      <c r="C87" s="10" t="s">
        <v>55</v>
      </c>
      <c r="D87" s="871"/>
      <c r="E87" s="837"/>
      <c r="F87" s="837"/>
      <c r="G87" s="837"/>
      <c r="H87" s="837"/>
    </row>
    <row r="88" spans="1:12" ht="25.5">
      <c r="A88" s="10" t="s">
        <v>68</v>
      </c>
      <c r="B88" s="845"/>
      <c r="C88" s="10" t="s">
        <v>68</v>
      </c>
      <c r="D88" s="871"/>
      <c r="E88" s="837"/>
      <c r="F88" s="837"/>
      <c r="G88" s="837"/>
      <c r="H88" s="837"/>
    </row>
    <row r="89" spans="1:12" ht="38.25">
      <c r="A89" s="10" t="s">
        <v>56</v>
      </c>
      <c r="B89" s="845"/>
      <c r="C89" s="10" t="s">
        <v>56</v>
      </c>
      <c r="D89" s="871"/>
      <c r="E89" s="837"/>
      <c r="F89" s="837"/>
      <c r="G89" s="837"/>
      <c r="H89" s="837"/>
    </row>
    <row r="90" spans="1:12" ht="38.25">
      <c r="A90" s="10" t="s">
        <v>69</v>
      </c>
      <c r="B90" s="845"/>
      <c r="C90" s="10" t="s">
        <v>69</v>
      </c>
      <c r="D90" s="871"/>
      <c r="E90" s="837"/>
      <c r="F90" s="837"/>
      <c r="G90" s="837"/>
      <c r="H90" s="837"/>
    </row>
    <row r="91" spans="1:12" ht="18.75" thickBot="1">
      <c r="A91" s="18" t="s">
        <v>503</v>
      </c>
      <c r="B91" s="797"/>
      <c r="C91" s="18" t="s">
        <v>503</v>
      </c>
      <c r="D91" s="848"/>
      <c r="E91" s="837"/>
      <c r="F91" s="837"/>
      <c r="G91" s="837"/>
      <c r="H91" s="837"/>
    </row>
    <row r="92" spans="1:12" ht="12.75" customHeight="1">
      <c r="A92" s="834" t="s">
        <v>116</v>
      </c>
      <c r="B92" s="834"/>
      <c r="C92" s="834"/>
      <c r="D92" s="834"/>
      <c r="E92" s="837"/>
      <c r="F92" s="837"/>
      <c r="G92" s="837"/>
      <c r="H92" s="837"/>
    </row>
    <row r="93" spans="1:12">
      <c r="A93" s="837"/>
      <c r="B93" s="837"/>
      <c r="C93" s="837"/>
      <c r="D93" s="837"/>
      <c r="E93" s="837"/>
      <c r="F93" s="837"/>
      <c r="G93" s="837"/>
      <c r="H93" s="837"/>
    </row>
    <row r="94" spans="1:12" ht="16.5" thickBot="1">
      <c r="A94" s="38" t="s">
        <v>102</v>
      </c>
      <c r="B94" s="837"/>
      <c r="C94" s="837"/>
      <c r="D94" s="837"/>
      <c r="E94" s="837"/>
      <c r="F94" s="837"/>
      <c r="G94" s="837"/>
      <c r="H94" s="837"/>
    </row>
    <row r="95" spans="1:12" ht="36" customHeight="1">
      <c r="A95" s="2056" t="s">
        <v>96</v>
      </c>
      <c r="B95" s="2057"/>
      <c r="C95" s="2057"/>
      <c r="D95" s="2057"/>
      <c r="E95" s="2057"/>
      <c r="F95" s="2058"/>
      <c r="G95" s="2056" t="s">
        <v>118</v>
      </c>
      <c r="H95" s="2057"/>
      <c r="I95" s="2057"/>
      <c r="J95" s="2057"/>
      <c r="K95" s="2057"/>
      <c r="L95" s="2058"/>
    </row>
    <row r="96" spans="1:12" ht="12.75" customHeight="1">
      <c r="A96" s="10"/>
      <c r="B96" s="832" t="s">
        <v>97</v>
      </c>
      <c r="C96" s="833"/>
      <c r="D96" s="833"/>
      <c r="E96" s="833"/>
      <c r="F96" s="831" t="s">
        <v>18</v>
      </c>
      <c r="G96" s="10"/>
      <c r="H96" s="832" t="s">
        <v>97</v>
      </c>
      <c r="I96" s="833"/>
      <c r="J96" s="833"/>
      <c r="K96" s="833"/>
      <c r="L96" s="831" t="s">
        <v>18</v>
      </c>
    </row>
    <row r="97" spans="1:12" s="61" customFormat="1">
      <c r="A97" s="10"/>
      <c r="B97" s="11" t="s">
        <v>19</v>
      </c>
      <c r="C97" s="60" t="s">
        <v>20</v>
      </c>
      <c r="D97" s="60" t="s">
        <v>21</v>
      </c>
      <c r="E97" s="60" t="s">
        <v>49</v>
      </c>
      <c r="F97" s="831"/>
      <c r="G97" s="10"/>
      <c r="H97" s="11" t="s">
        <v>19</v>
      </c>
      <c r="I97" s="60" t="s">
        <v>20</v>
      </c>
      <c r="J97" s="60" t="s">
        <v>21</v>
      </c>
      <c r="K97" s="60" t="s">
        <v>49</v>
      </c>
      <c r="L97" s="831"/>
    </row>
    <row r="98" spans="1:12" ht="18">
      <c r="A98" s="10" t="s">
        <v>22</v>
      </c>
      <c r="B98" s="845"/>
      <c r="C98" s="845"/>
      <c r="D98" s="845"/>
      <c r="E98" s="845"/>
      <c r="F98" s="845"/>
      <c r="G98" s="10" t="s">
        <v>22</v>
      </c>
      <c r="H98" s="845"/>
      <c r="I98" s="866"/>
      <c r="J98" s="866"/>
      <c r="K98" s="866"/>
      <c r="L98" s="865"/>
    </row>
    <row r="99" spans="1:12" ht="25.5">
      <c r="A99" s="10" t="s">
        <v>61</v>
      </c>
      <c r="B99" s="845"/>
      <c r="C99" s="845"/>
      <c r="D99" s="845"/>
      <c r="E99" s="845"/>
      <c r="F99" s="845"/>
      <c r="G99" s="10" t="s">
        <v>61</v>
      </c>
      <c r="H99" s="870">
        <v>10</v>
      </c>
      <c r="I99" s="866"/>
      <c r="J99" s="866"/>
      <c r="K99" s="866"/>
      <c r="L99" s="869">
        <v>70000</v>
      </c>
    </row>
    <row r="100" spans="1:12" ht="18">
      <c r="A100" s="10" t="s">
        <v>23</v>
      </c>
      <c r="B100" s="845"/>
      <c r="C100" s="845"/>
      <c r="D100" s="845"/>
      <c r="E100" s="845"/>
      <c r="F100" s="845"/>
      <c r="G100" s="10" t="s">
        <v>23</v>
      </c>
      <c r="H100" s="845"/>
      <c r="I100" s="866"/>
      <c r="J100" s="866"/>
      <c r="K100" s="866"/>
      <c r="L100" s="865"/>
    </row>
    <row r="101" spans="1:12" ht="26.25" thickBot="1">
      <c r="A101" s="18" t="s">
        <v>65</v>
      </c>
      <c r="B101" s="845"/>
      <c r="C101" s="845"/>
      <c r="D101" s="845"/>
      <c r="E101" s="845"/>
      <c r="F101" s="845"/>
      <c r="G101" s="18" t="s">
        <v>65</v>
      </c>
      <c r="H101" s="797"/>
      <c r="I101" s="863"/>
      <c r="J101" s="863"/>
      <c r="K101" s="863"/>
      <c r="L101" s="862"/>
    </row>
    <row r="102" spans="1:12" ht="12.75" customHeight="1">
      <c r="A102" s="823" t="s">
        <v>113</v>
      </c>
      <c r="B102" s="868"/>
      <c r="C102" s="868"/>
      <c r="D102" s="868"/>
      <c r="E102" s="868"/>
      <c r="F102" s="867"/>
      <c r="G102" s="823" t="s">
        <v>113</v>
      </c>
      <c r="H102" s="868"/>
      <c r="I102" s="868"/>
      <c r="J102" s="868"/>
      <c r="K102" s="868"/>
      <c r="L102" s="867"/>
    </row>
    <row r="103" spans="1:12" ht="25.5">
      <c r="A103" s="10" t="s">
        <v>53</v>
      </c>
      <c r="B103" s="845"/>
      <c r="C103" s="845"/>
      <c r="D103" s="845"/>
      <c r="E103" s="845"/>
      <c r="F103" s="845"/>
      <c r="G103" s="10" t="s">
        <v>53</v>
      </c>
      <c r="H103" s="845"/>
      <c r="I103" s="866"/>
      <c r="J103" s="866"/>
      <c r="K103" s="866"/>
      <c r="L103" s="865"/>
    </row>
    <row r="104" spans="1:12" ht="25.5">
      <c r="A104" s="10" t="s">
        <v>54</v>
      </c>
      <c r="B104" s="845"/>
      <c r="C104" s="845"/>
      <c r="D104" s="845"/>
      <c r="E104" s="845"/>
      <c r="F104" s="845"/>
      <c r="G104" s="10" t="s">
        <v>54</v>
      </c>
      <c r="H104" s="845"/>
      <c r="I104" s="866"/>
      <c r="J104" s="866"/>
      <c r="K104" s="866"/>
      <c r="L104" s="865"/>
    </row>
    <row r="105" spans="1:12" ht="25.5">
      <c r="A105" s="10" t="s">
        <v>55</v>
      </c>
      <c r="B105" s="845"/>
      <c r="C105" s="845"/>
      <c r="D105" s="845"/>
      <c r="E105" s="845"/>
      <c r="F105" s="845"/>
      <c r="G105" s="10" t="s">
        <v>55</v>
      </c>
      <c r="H105" s="845"/>
      <c r="I105" s="866"/>
      <c r="J105" s="866"/>
      <c r="K105" s="866"/>
      <c r="L105" s="865"/>
    </row>
    <row r="106" spans="1:12" ht="25.5">
      <c r="A106" s="10" t="s">
        <v>68</v>
      </c>
      <c r="B106" s="845"/>
      <c r="C106" s="845"/>
      <c r="D106" s="845"/>
      <c r="E106" s="845"/>
      <c r="F106" s="845"/>
      <c r="G106" s="10" t="s">
        <v>68</v>
      </c>
      <c r="H106" s="845"/>
      <c r="I106" s="866"/>
      <c r="J106" s="866"/>
      <c r="K106" s="866"/>
      <c r="L106" s="865"/>
    </row>
    <row r="107" spans="1:12" ht="38.25">
      <c r="A107" s="10" t="s">
        <v>56</v>
      </c>
      <c r="B107" s="845"/>
      <c r="C107" s="845"/>
      <c r="D107" s="845"/>
      <c r="E107" s="845"/>
      <c r="F107" s="845"/>
      <c r="G107" s="10" t="s">
        <v>56</v>
      </c>
      <c r="H107" s="845"/>
      <c r="I107" s="866"/>
      <c r="J107" s="866"/>
      <c r="K107" s="866"/>
      <c r="L107" s="865"/>
    </row>
    <row r="108" spans="1:12" ht="38.25">
      <c r="A108" s="10" t="s">
        <v>69</v>
      </c>
      <c r="B108" s="845"/>
      <c r="C108" s="845"/>
      <c r="D108" s="845"/>
      <c r="E108" s="845"/>
      <c r="F108" s="845"/>
      <c r="G108" s="10" t="s">
        <v>69</v>
      </c>
      <c r="H108" s="845"/>
      <c r="I108" s="866"/>
      <c r="J108" s="866"/>
      <c r="K108" s="866"/>
      <c r="L108" s="865"/>
    </row>
    <row r="109" spans="1:12" ht="26.25" thickBot="1">
      <c r="A109" s="16" t="s">
        <v>512</v>
      </c>
      <c r="B109" s="864">
        <v>3</v>
      </c>
      <c r="C109" s="850"/>
      <c r="D109" s="850"/>
      <c r="E109" s="850"/>
      <c r="F109" s="850"/>
      <c r="G109" s="18" t="s">
        <v>503</v>
      </c>
      <c r="H109" s="797"/>
      <c r="I109" s="863"/>
      <c r="J109" s="863"/>
      <c r="K109" s="863"/>
      <c r="L109" s="862"/>
    </row>
    <row r="110" spans="1:12" ht="44.25" customHeight="1" thickBot="1">
      <c r="A110" s="1608" t="s">
        <v>511</v>
      </c>
      <c r="B110" s="1609"/>
      <c r="C110" s="1609"/>
      <c r="D110" s="1609"/>
      <c r="E110" s="1609"/>
      <c r="F110" s="1610"/>
      <c r="G110" s="1608" t="s">
        <v>510</v>
      </c>
      <c r="H110" s="1609"/>
      <c r="I110" s="1609"/>
      <c r="J110" s="1609"/>
      <c r="K110" s="1609"/>
      <c r="L110" s="1610"/>
    </row>
    <row r="111" spans="1:12">
      <c r="A111" s="837"/>
      <c r="B111" s="837"/>
      <c r="C111" s="837"/>
      <c r="D111" s="837"/>
      <c r="E111" s="837"/>
      <c r="F111" s="837"/>
      <c r="G111" s="837"/>
      <c r="H111" s="837"/>
      <c r="I111" s="837"/>
      <c r="J111" s="837"/>
      <c r="K111" s="837"/>
      <c r="L111" s="837"/>
    </row>
    <row r="112" spans="1:12" ht="16.5" thickBot="1">
      <c r="A112" s="6" t="s">
        <v>103</v>
      </c>
      <c r="B112" s="822"/>
      <c r="C112" s="822"/>
      <c r="D112" s="822"/>
      <c r="E112" s="837"/>
      <c r="F112" s="837"/>
      <c r="G112" s="837"/>
      <c r="H112" s="9"/>
    </row>
    <row r="113" spans="1:8" ht="33.75" customHeight="1" thickBot="1">
      <c r="A113" s="2059" t="s">
        <v>90</v>
      </c>
      <c r="B113" s="2060"/>
      <c r="C113" s="2060"/>
      <c r="D113" s="2061"/>
      <c r="E113" s="2059" t="s">
        <v>119</v>
      </c>
      <c r="F113" s="2060"/>
      <c r="G113" s="2060"/>
      <c r="H113" s="2061"/>
    </row>
    <row r="114" spans="1:8" ht="38.25">
      <c r="A114" s="25"/>
      <c r="B114" s="26" t="s">
        <v>24</v>
      </c>
      <c r="C114" s="26" t="s">
        <v>25</v>
      </c>
      <c r="D114" s="27" t="s">
        <v>26</v>
      </c>
      <c r="E114" s="25"/>
      <c r="F114" s="26" t="s">
        <v>24</v>
      </c>
      <c r="G114" s="26" t="s">
        <v>25</v>
      </c>
      <c r="H114" s="27" t="s">
        <v>26</v>
      </c>
    </row>
    <row r="115" spans="1:8" ht="25.5">
      <c r="A115" s="10" t="s">
        <v>27</v>
      </c>
      <c r="B115" s="845"/>
      <c r="C115" s="845"/>
      <c r="D115" s="845"/>
      <c r="E115" s="10" t="s">
        <v>27</v>
      </c>
      <c r="F115" s="845"/>
      <c r="G115" s="845"/>
      <c r="H115" s="715"/>
    </row>
    <row r="116" spans="1:8" ht="25.5">
      <c r="A116" s="10" t="s">
        <v>28</v>
      </c>
      <c r="B116" s="845">
        <v>56</v>
      </c>
      <c r="C116" s="845">
        <v>56</v>
      </c>
      <c r="D116" s="845">
        <v>3714564</v>
      </c>
      <c r="E116" s="10" t="s">
        <v>28</v>
      </c>
      <c r="F116" s="845"/>
      <c r="G116" s="845"/>
      <c r="H116" s="715"/>
    </row>
    <row r="117" spans="1:8" ht="39" thickBot="1">
      <c r="A117" s="16" t="s">
        <v>29</v>
      </c>
      <c r="B117" s="851">
        <v>5</v>
      </c>
      <c r="C117" s="845"/>
      <c r="D117" s="845"/>
      <c r="E117" s="16" t="s">
        <v>29</v>
      </c>
      <c r="F117" s="850"/>
      <c r="G117" s="850"/>
      <c r="H117" s="717"/>
    </row>
    <row r="118" spans="1:8" ht="26.25" customHeight="1">
      <c r="A118" s="818" t="s">
        <v>113</v>
      </c>
      <c r="B118" s="847"/>
      <c r="C118" s="847"/>
      <c r="D118" s="861"/>
      <c r="E118" s="818" t="s">
        <v>113</v>
      </c>
      <c r="F118" s="847"/>
      <c r="G118" s="847"/>
      <c r="H118" s="846"/>
    </row>
    <row r="119" spans="1:8" ht="25.5">
      <c r="A119" s="10" t="s">
        <v>53</v>
      </c>
      <c r="B119" s="845"/>
      <c r="C119" s="845"/>
      <c r="D119" s="845"/>
      <c r="E119" s="10" t="s">
        <v>53</v>
      </c>
      <c r="F119" s="845"/>
      <c r="G119" s="845"/>
      <c r="H119" s="715"/>
    </row>
    <row r="120" spans="1:8" ht="25.5">
      <c r="A120" s="10" t="s">
        <v>54</v>
      </c>
      <c r="B120" s="845"/>
      <c r="C120" s="845"/>
      <c r="D120" s="845"/>
      <c r="E120" s="10" t="s">
        <v>54</v>
      </c>
      <c r="F120" s="845"/>
      <c r="G120" s="845"/>
      <c r="H120" s="715"/>
    </row>
    <row r="121" spans="1:8" ht="25.5">
      <c r="A121" s="10" t="s">
        <v>55</v>
      </c>
      <c r="B121" s="845"/>
      <c r="C121" s="845"/>
      <c r="D121" s="845"/>
      <c r="E121" s="10" t="s">
        <v>55</v>
      </c>
      <c r="F121" s="845"/>
      <c r="G121" s="845"/>
      <c r="H121" s="715"/>
    </row>
    <row r="122" spans="1:8" ht="25.5">
      <c r="A122" s="10" t="s">
        <v>68</v>
      </c>
      <c r="B122" s="845"/>
      <c r="C122" s="845"/>
      <c r="D122" s="845"/>
      <c r="E122" s="10" t="s">
        <v>68</v>
      </c>
      <c r="F122" s="845"/>
      <c r="G122" s="845"/>
      <c r="H122" s="715"/>
    </row>
    <row r="123" spans="1:8" ht="38.25">
      <c r="A123" s="10" t="s">
        <v>56</v>
      </c>
      <c r="B123" s="845"/>
      <c r="C123" s="845"/>
      <c r="D123" s="845"/>
      <c r="E123" s="10" t="s">
        <v>56</v>
      </c>
      <c r="F123" s="845"/>
      <c r="G123" s="845"/>
      <c r="H123" s="715"/>
    </row>
    <row r="124" spans="1:8" ht="38.25">
      <c r="A124" s="10" t="s">
        <v>69</v>
      </c>
      <c r="B124" s="845"/>
      <c r="C124" s="845"/>
      <c r="D124" s="845"/>
      <c r="E124" s="10" t="s">
        <v>69</v>
      </c>
      <c r="F124" s="845"/>
      <c r="G124" s="845"/>
      <c r="H124" s="715"/>
    </row>
    <row r="125" spans="1:8" ht="87.75" customHeight="1" thickBot="1">
      <c r="A125" s="16" t="s">
        <v>509</v>
      </c>
      <c r="B125" s="850">
        <v>56</v>
      </c>
      <c r="C125" s="850">
        <v>56</v>
      </c>
      <c r="D125" s="850">
        <v>3714564</v>
      </c>
      <c r="E125" s="18" t="s">
        <v>503</v>
      </c>
      <c r="F125" s="797"/>
      <c r="G125" s="797"/>
      <c r="H125" s="718"/>
    </row>
    <row r="126" spans="1:8" ht="39" customHeight="1" thickBot="1">
      <c r="A126" s="1608" t="s">
        <v>508</v>
      </c>
      <c r="B126" s="1609"/>
      <c r="C126" s="1609"/>
      <c r="D126" s="1610"/>
      <c r="E126" s="828" t="s">
        <v>507</v>
      </c>
      <c r="F126" s="829"/>
      <c r="G126" s="829"/>
      <c r="H126" s="830"/>
    </row>
    <row r="127" spans="1:8">
      <c r="A127" s="837"/>
      <c r="B127" s="837"/>
      <c r="C127" s="837"/>
      <c r="D127" s="837"/>
      <c r="E127" s="837"/>
      <c r="F127" s="837"/>
      <c r="G127" s="837"/>
      <c r="H127" s="837"/>
    </row>
    <row r="128" spans="1:8" ht="16.5" thickBot="1">
      <c r="A128" s="38" t="s">
        <v>104</v>
      </c>
      <c r="B128" s="837"/>
      <c r="C128" s="837"/>
      <c r="D128" s="837"/>
      <c r="E128" s="837"/>
      <c r="F128" s="837"/>
      <c r="G128" s="837"/>
      <c r="H128" s="9"/>
    </row>
    <row r="129" spans="1:19" ht="24.75" customHeight="1" thickBot="1">
      <c r="A129" s="1636" t="s">
        <v>91</v>
      </c>
      <c r="B129" s="1637"/>
      <c r="C129" s="1637"/>
      <c r="D129" s="1637"/>
      <c r="E129" s="1638"/>
      <c r="F129" s="1636" t="s">
        <v>120</v>
      </c>
      <c r="G129" s="1637"/>
      <c r="H129" s="1637"/>
      <c r="I129" s="1637"/>
      <c r="J129" s="1638"/>
    </row>
    <row r="130" spans="1:19" s="67" customFormat="1" ht="42" customHeight="1">
      <c r="A130" s="51"/>
      <c r="B130" s="860" t="s">
        <v>30</v>
      </c>
      <c r="C130" s="860" t="s">
        <v>62</v>
      </c>
      <c r="D130" s="860" t="s">
        <v>63</v>
      </c>
      <c r="E130" s="859" t="s">
        <v>64</v>
      </c>
      <c r="F130" s="51"/>
      <c r="G130" s="860" t="s">
        <v>30</v>
      </c>
      <c r="H130" s="860" t="s">
        <v>62</v>
      </c>
      <c r="I130" s="860" t="s">
        <v>63</v>
      </c>
      <c r="J130" s="859" t="s">
        <v>64</v>
      </c>
    </row>
    <row r="131" spans="1:19" ht="96.75" customHeight="1" thickBot="1">
      <c r="A131" s="18" t="s">
        <v>121</v>
      </c>
      <c r="B131" s="797"/>
      <c r="C131" s="797"/>
      <c r="D131" s="797"/>
      <c r="E131" s="797"/>
      <c r="F131" s="18" t="s">
        <v>124</v>
      </c>
      <c r="G131" s="797"/>
      <c r="H131" s="798"/>
      <c r="I131" s="798"/>
      <c r="J131" s="799"/>
      <c r="K131" s="858" t="s">
        <v>597</v>
      </c>
    </row>
    <row r="132" spans="1:19" ht="28.5" customHeight="1">
      <c r="A132" s="837" t="s">
        <v>122</v>
      </c>
      <c r="B132" s="837"/>
      <c r="C132" s="837"/>
      <c r="D132" s="837"/>
      <c r="E132" s="837"/>
      <c r="F132" s="9"/>
      <c r="G132" s="9"/>
      <c r="H132" s="9"/>
    </row>
    <row r="133" spans="1:19" ht="15" customHeight="1">
      <c r="A133" s="837"/>
      <c r="B133" s="837"/>
      <c r="C133" s="837"/>
      <c r="D133" s="837"/>
      <c r="E133" s="837"/>
      <c r="F133" s="9"/>
      <c r="G133" s="9"/>
      <c r="H133" s="9"/>
    </row>
    <row r="134" spans="1:19" ht="24.95" customHeight="1" thickBot="1">
      <c r="A134" s="38" t="s">
        <v>123</v>
      </c>
      <c r="B134" s="837"/>
      <c r="C134" s="837"/>
      <c r="D134" s="837"/>
      <c r="E134" s="837"/>
      <c r="F134" s="9"/>
      <c r="G134" s="9"/>
      <c r="H134" s="9"/>
    </row>
    <row r="135" spans="1:19" ht="36" customHeight="1" thickBot="1">
      <c r="A135" s="1636" t="s">
        <v>87</v>
      </c>
      <c r="B135" s="1637"/>
      <c r="C135" s="1637"/>
      <c r="D135" s="1637"/>
      <c r="E135" s="1637"/>
      <c r="F135" s="1637"/>
      <c r="G135" s="1637"/>
      <c r="H135" s="1637"/>
      <c r="I135" s="1638"/>
      <c r="J135" s="1636" t="s">
        <v>125</v>
      </c>
      <c r="K135" s="1637"/>
      <c r="L135" s="1637"/>
      <c r="M135" s="1637"/>
      <c r="N135" s="1637"/>
      <c r="O135" s="1637"/>
      <c r="P135" s="1637"/>
      <c r="Q135" s="1637"/>
      <c r="R135" s="1638"/>
    </row>
    <row r="136" spans="1:19" s="67" customFormat="1" ht="89.25">
      <c r="A136" s="68"/>
      <c r="B136" s="69" t="s">
        <v>79</v>
      </c>
      <c r="C136" s="69" t="s">
        <v>80</v>
      </c>
      <c r="D136" s="69" t="s">
        <v>81</v>
      </c>
      <c r="E136" s="69" t="s">
        <v>82</v>
      </c>
      <c r="F136" s="65" t="s">
        <v>83</v>
      </c>
      <c r="G136" s="65" t="s">
        <v>84</v>
      </c>
      <c r="H136" s="65" t="s">
        <v>85</v>
      </c>
      <c r="I136" s="70" t="s">
        <v>86</v>
      </c>
      <c r="J136" s="64"/>
      <c r="K136" s="65" t="s">
        <v>79</v>
      </c>
      <c r="L136" s="65" t="s">
        <v>80</v>
      </c>
      <c r="M136" s="65" t="s">
        <v>81</v>
      </c>
      <c r="N136" s="65" t="s">
        <v>82</v>
      </c>
      <c r="O136" s="65" t="s">
        <v>83</v>
      </c>
      <c r="P136" s="65" t="s">
        <v>84</v>
      </c>
      <c r="Q136" s="65" t="s">
        <v>85</v>
      </c>
      <c r="R136" s="66" t="s">
        <v>86</v>
      </c>
    </row>
    <row r="137" spans="1:19" s="61" customFormat="1" ht="89.25" customHeight="1" thickBot="1">
      <c r="A137" s="71" t="s">
        <v>126</v>
      </c>
      <c r="B137" s="13"/>
      <c r="C137" s="13"/>
      <c r="D137" s="13"/>
      <c r="E137" s="13"/>
      <c r="F137" s="13"/>
      <c r="G137" s="13"/>
      <c r="H137" s="13"/>
      <c r="I137" s="13"/>
      <c r="J137" s="71" t="s">
        <v>128</v>
      </c>
      <c r="K137" s="72"/>
      <c r="L137" s="72"/>
      <c r="M137" s="72"/>
      <c r="N137" s="72"/>
      <c r="O137" s="73"/>
      <c r="P137" s="73"/>
      <c r="Q137" s="73"/>
      <c r="R137" s="75"/>
    </row>
    <row r="138" spans="1:19" ht="51.75" customHeight="1">
      <c r="A138" s="1650" t="s">
        <v>127</v>
      </c>
      <c r="B138" s="1650"/>
      <c r="C138" s="1650"/>
      <c r="D138" s="1650"/>
      <c r="E138" s="1650"/>
      <c r="F138" s="1650"/>
      <c r="G138" s="1650"/>
      <c r="H138" s="838"/>
      <c r="I138" s="838"/>
    </row>
    <row r="139" spans="1:19" ht="16.5" customHeight="1">
      <c r="G139" s="9"/>
      <c r="H139" s="9"/>
    </row>
    <row r="140" spans="1:19" ht="24.95" customHeight="1" thickBot="1">
      <c r="A140" s="38" t="s">
        <v>129</v>
      </c>
      <c r="G140" s="9"/>
      <c r="H140" s="9"/>
    </row>
    <row r="141" spans="1:19" ht="33.75" customHeight="1" thickBot="1">
      <c r="A141" s="1636" t="s">
        <v>139</v>
      </c>
      <c r="B141" s="1637"/>
      <c r="C141" s="1637"/>
      <c r="D141" s="1637"/>
      <c r="E141" s="1637"/>
      <c r="F141" s="1637"/>
      <c r="G141" s="1637"/>
      <c r="H141" s="1637"/>
      <c r="I141" s="1638"/>
      <c r="J141" s="817"/>
      <c r="K141" s="817"/>
      <c r="L141" s="817"/>
      <c r="M141" s="817"/>
      <c r="N141" s="817"/>
      <c r="O141" s="817"/>
      <c r="P141" s="817"/>
      <c r="Q141" s="817"/>
      <c r="R141" s="817"/>
      <c r="S141" s="24"/>
    </row>
    <row r="142" spans="1:19" ht="102.6" customHeight="1">
      <c r="A142" s="818"/>
      <c r="B142" s="819" t="s">
        <v>140</v>
      </c>
      <c r="C142" s="819" t="s">
        <v>150</v>
      </c>
      <c r="D142" s="819" t="s">
        <v>151</v>
      </c>
      <c r="E142" s="819" t="s">
        <v>141</v>
      </c>
      <c r="F142" s="819" t="s">
        <v>142</v>
      </c>
      <c r="G142" s="819" t="s">
        <v>143</v>
      </c>
      <c r="H142" s="819" t="s">
        <v>144</v>
      </c>
      <c r="I142" s="820" t="s">
        <v>152</v>
      </c>
      <c r="J142" s="817"/>
      <c r="K142" s="817"/>
      <c r="L142" s="817"/>
      <c r="M142" s="817"/>
      <c r="N142" s="817"/>
      <c r="O142" s="817"/>
      <c r="P142" s="817"/>
      <c r="Q142" s="817"/>
      <c r="R142" s="817"/>
    </row>
    <row r="143" spans="1:19" s="61" customFormat="1" ht="118.5" customHeight="1" thickBot="1">
      <c r="A143" s="18" t="s">
        <v>130</v>
      </c>
      <c r="B143" s="19"/>
      <c r="C143" s="19"/>
      <c r="D143" s="19"/>
      <c r="E143" s="19"/>
      <c r="F143" s="19"/>
      <c r="G143" s="19"/>
      <c r="H143" s="19"/>
      <c r="I143" s="3"/>
      <c r="J143" s="82"/>
      <c r="K143" s="83"/>
      <c r="L143" s="83"/>
      <c r="M143" s="83"/>
      <c r="N143" s="83"/>
      <c r="O143" s="84"/>
      <c r="P143" s="84"/>
      <c r="Q143" s="83"/>
      <c r="R143" s="83"/>
    </row>
    <row r="144" spans="1:19" ht="110.45" customHeight="1">
      <c r="A144" s="1664" t="s">
        <v>145</v>
      </c>
      <c r="B144" s="1664"/>
      <c r="C144" s="1664"/>
      <c r="D144" s="1664"/>
      <c r="E144" s="1664"/>
      <c r="F144" s="1664"/>
      <c r="G144" s="1664"/>
      <c r="H144" s="1664"/>
    </row>
    <row r="145" spans="1:8">
      <c r="G145" s="9"/>
      <c r="H145" s="9"/>
    </row>
    <row r="146" spans="1:8" ht="16.5" thickBot="1">
      <c r="A146" s="38" t="s">
        <v>131</v>
      </c>
      <c r="B146" s="822"/>
      <c r="C146" s="822"/>
      <c r="D146" s="837"/>
      <c r="E146" s="9"/>
      <c r="F146" s="9"/>
      <c r="G146" s="9"/>
      <c r="H146" s="9"/>
    </row>
    <row r="147" spans="1:8" ht="20.25" customHeight="1">
      <c r="A147" s="1647" t="s">
        <v>132</v>
      </c>
      <c r="B147" s="1648"/>
      <c r="C147" s="1648"/>
      <c r="D147" s="1649"/>
    </row>
    <row r="148" spans="1:8" ht="52.5" customHeight="1">
      <c r="A148" s="85" t="s">
        <v>35</v>
      </c>
      <c r="B148" s="11" t="s">
        <v>36</v>
      </c>
      <c r="C148" s="832" t="s">
        <v>37</v>
      </c>
      <c r="D148" s="836"/>
    </row>
    <row r="149" spans="1:8">
      <c r="A149" s="85"/>
      <c r="B149" s="11"/>
      <c r="C149" s="832" t="s">
        <v>38</v>
      </c>
      <c r="D149" s="87" t="s">
        <v>39</v>
      </c>
    </row>
    <row r="150" spans="1:8">
      <c r="A150" s="10" t="s">
        <v>40</v>
      </c>
      <c r="B150" s="13"/>
      <c r="C150" s="4"/>
      <c r="D150" s="1"/>
    </row>
    <row r="151" spans="1:8">
      <c r="A151" s="10" t="s">
        <v>41</v>
      </c>
      <c r="B151" s="13"/>
      <c r="C151" s="4"/>
      <c r="D151" s="1"/>
    </row>
    <row r="152" spans="1:8">
      <c r="A152" s="10" t="s">
        <v>42</v>
      </c>
      <c r="B152" s="13"/>
      <c r="C152" s="4"/>
      <c r="D152" s="1"/>
    </row>
    <row r="153" spans="1:8" ht="25.5" customHeight="1" thickBot="1">
      <c r="A153" s="16" t="s">
        <v>43</v>
      </c>
      <c r="B153" s="13"/>
      <c r="C153" s="4"/>
      <c r="D153" s="2"/>
    </row>
    <row r="154" spans="1:8" ht="12.75" customHeight="1">
      <c r="A154" s="823" t="s">
        <v>133</v>
      </c>
      <c r="B154" s="824"/>
      <c r="C154" s="824"/>
      <c r="D154" s="825"/>
    </row>
    <row r="155" spans="1:8" ht="25.5">
      <c r="A155" s="10" t="s">
        <v>53</v>
      </c>
      <c r="B155" s="13"/>
      <c r="C155" s="4"/>
      <c r="D155" s="1"/>
    </row>
    <row r="156" spans="1:8" ht="25.5">
      <c r="A156" s="10" t="s">
        <v>54</v>
      </c>
      <c r="B156" s="13"/>
      <c r="C156" s="4"/>
      <c r="D156" s="1"/>
    </row>
    <row r="157" spans="1:8" ht="25.5">
      <c r="A157" s="10" t="s">
        <v>55</v>
      </c>
      <c r="B157" s="13"/>
      <c r="C157" s="4"/>
      <c r="D157" s="1"/>
    </row>
    <row r="158" spans="1:8" ht="25.5">
      <c r="A158" s="10" t="s">
        <v>68</v>
      </c>
      <c r="B158" s="13"/>
      <c r="C158" s="4"/>
      <c r="D158" s="2"/>
    </row>
    <row r="159" spans="1:8" ht="38.25">
      <c r="A159" s="10" t="s">
        <v>56</v>
      </c>
      <c r="B159" s="13"/>
      <c r="C159" s="13"/>
      <c r="D159" s="1"/>
    </row>
    <row r="160" spans="1:8" ht="38.25">
      <c r="A160" s="10" t="s">
        <v>69</v>
      </c>
      <c r="B160" s="13"/>
      <c r="C160" s="13"/>
      <c r="D160" s="1"/>
    </row>
    <row r="161" spans="1:8" ht="13.5" thickBot="1">
      <c r="A161" s="18" t="s">
        <v>502</v>
      </c>
      <c r="B161" s="19"/>
      <c r="C161" s="19"/>
      <c r="D161" s="3"/>
    </row>
    <row r="162" spans="1:8">
      <c r="A162" s="82"/>
      <c r="B162" s="82"/>
      <c r="C162" s="82"/>
      <c r="D162" s="82"/>
    </row>
    <row r="163" spans="1:8">
      <c r="A163" s="82"/>
      <c r="B163" s="82"/>
      <c r="C163" s="82"/>
      <c r="D163" s="82"/>
    </row>
    <row r="164" spans="1:8" ht="16.5" thickBot="1">
      <c r="A164" s="38" t="s">
        <v>134</v>
      </c>
      <c r="B164" s="837"/>
      <c r="C164" s="837"/>
      <c r="D164" s="837"/>
      <c r="E164" s="837"/>
      <c r="F164" s="9"/>
      <c r="G164" s="9"/>
      <c r="H164" s="9"/>
    </row>
    <row r="165" spans="1:8" ht="27" customHeight="1" thickBot="1">
      <c r="A165" s="2065" t="s">
        <v>93</v>
      </c>
      <c r="B165" s="2066"/>
      <c r="C165" s="2067"/>
      <c r="D165" s="2065" t="s">
        <v>135</v>
      </c>
      <c r="E165" s="2066"/>
      <c r="F165" s="2067"/>
      <c r="G165" s="9"/>
    </row>
    <row r="166" spans="1:8" ht="83.25" customHeight="1">
      <c r="A166" s="857"/>
      <c r="B166" s="856" t="s">
        <v>148</v>
      </c>
      <c r="C166" s="855" t="s">
        <v>149</v>
      </c>
      <c r="D166" s="857"/>
      <c r="E166" s="856" t="s">
        <v>148</v>
      </c>
      <c r="F166" s="855" t="s">
        <v>149</v>
      </c>
    </row>
    <row r="167" spans="1:8" ht="51">
      <c r="A167" s="10" t="s">
        <v>73</v>
      </c>
      <c r="B167" s="845">
        <v>0</v>
      </c>
      <c r="C167" s="715">
        <v>0</v>
      </c>
      <c r="D167" s="10" t="s">
        <v>74</v>
      </c>
      <c r="E167" s="845">
        <v>2</v>
      </c>
      <c r="F167" s="736">
        <v>60</v>
      </c>
    </row>
    <row r="168" spans="1:8" ht="79.5" customHeight="1" thickBot="1">
      <c r="A168" s="18" t="s">
        <v>75</v>
      </c>
      <c r="B168" s="854">
        <v>8</v>
      </c>
      <c r="C168" s="853">
        <v>1016</v>
      </c>
      <c r="D168" s="18" t="s">
        <v>76</v>
      </c>
      <c r="E168" s="797">
        <v>1</v>
      </c>
      <c r="F168" s="852">
        <v>25</v>
      </c>
    </row>
    <row r="169" spans="1:8" ht="117.75" customHeight="1" thickBot="1">
      <c r="A169" s="2068" t="s">
        <v>506</v>
      </c>
      <c r="B169" s="2069"/>
      <c r="C169" s="2070"/>
      <c r="D169" s="1608" t="s">
        <v>505</v>
      </c>
      <c r="E169" s="1609"/>
      <c r="F169" s="1610"/>
      <c r="G169" s="9"/>
    </row>
    <row r="170" spans="1:8">
      <c r="A170" s="837"/>
      <c r="B170" s="837"/>
      <c r="C170" s="837"/>
      <c r="D170" s="837"/>
      <c r="E170" s="837"/>
      <c r="F170" s="837"/>
      <c r="G170" s="9"/>
    </row>
    <row r="171" spans="1:8">
      <c r="A171" s="837"/>
      <c r="B171" s="837"/>
      <c r="C171" s="837"/>
      <c r="D171" s="837"/>
      <c r="E171" s="837"/>
      <c r="F171" s="837"/>
      <c r="G171" s="9"/>
    </row>
    <row r="172" spans="1:8" ht="16.5" thickBot="1">
      <c r="A172" s="38" t="s">
        <v>136</v>
      </c>
      <c r="B172" s="82"/>
      <c r="C172" s="82"/>
      <c r="D172" s="82"/>
      <c r="E172" s="9"/>
      <c r="F172" s="9"/>
      <c r="G172" s="9"/>
      <c r="H172" s="9"/>
    </row>
    <row r="173" spans="1:8" ht="40.5" customHeight="1" thickBot="1">
      <c r="A173" s="2059" t="s">
        <v>77</v>
      </c>
      <c r="B173" s="2060"/>
      <c r="C173" s="2061"/>
      <c r="D173" s="2059" t="s">
        <v>137</v>
      </c>
      <c r="E173" s="2060"/>
      <c r="F173" s="2061"/>
      <c r="G173" s="9"/>
      <c r="H173" s="9"/>
    </row>
    <row r="174" spans="1:8" ht="65.25" customHeight="1">
      <c r="A174" s="90" t="s">
        <v>44</v>
      </c>
      <c r="B174" s="26" t="s">
        <v>45</v>
      </c>
      <c r="C174" s="27" t="s">
        <v>46</v>
      </c>
      <c r="D174" s="90" t="s">
        <v>44</v>
      </c>
      <c r="E174" s="26" t="s">
        <v>45</v>
      </c>
      <c r="F174" s="27" t="s">
        <v>46</v>
      </c>
      <c r="G174" s="9"/>
      <c r="H174" s="9"/>
    </row>
    <row r="175" spans="1:8" ht="35.25" customHeight="1">
      <c r="A175" s="10" t="s">
        <v>47</v>
      </c>
      <c r="B175" s="851">
        <v>1</v>
      </c>
      <c r="C175" s="851">
        <v>251103</v>
      </c>
      <c r="D175" s="10" t="s">
        <v>47</v>
      </c>
      <c r="E175" s="845">
        <v>0</v>
      </c>
      <c r="F175" s="715">
        <v>0</v>
      </c>
      <c r="G175" s="9"/>
      <c r="H175" s="9"/>
    </row>
    <row r="176" spans="1:8" ht="51">
      <c r="A176" s="826" t="s">
        <v>504</v>
      </c>
      <c r="B176" s="850">
        <v>2</v>
      </c>
      <c r="C176" s="717">
        <v>3641477</v>
      </c>
      <c r="D176" s="10" t="s">
        <v>94</v>
      </c>
      <c r="E176" s="845">
        <v>0</v>
      </c>
      <c r="F176" s="715">
        <v>0</v>
      </c>
      <c r="G176" s="9"/>
      <c r="H176" s="9"/>
    </row>
    <row r="177" spans="1:8" ht="18.75" thickBot="1">
      <c r="A177" s="827"/>
      <c r="B177" s="849"/>
      <c r="C177" s="848"/>
      <c r="D177" s="91" t="s">
        <v>503</v>
      </c>
      <c r="E177" s="845">
        <v>0</v>
      </c>
      <c r="F177" s="715">
        <v>0</v>
      </c>
      <c r="G177" s="9"/>
      <c r="H177" s="9"/>
    </row>
    <row r="178" spans="1:8" ht="18.75" customHeight="1">
      <c r="A178" s="818" t="s">
        <v>113</v>
      </c>
      <c r="B178" s="847"/>
      <c r="C178" s="846"/>
      <c r="D178" s="818" t="s">
        <v>113</v>
      </c>
      <c r="E178" s="847"/>
      <c r="F178" s="846"/>
      <c r="G178" s="9"/>
      <c r="H178" s="9"/>
    </row>
    <row r="179" spans="1:8" ht="43.5" customHeight="1">
      <c r="A179" s="10" t="s">
        <v>53</v>
      </c>
      <c r="B179" s="845">
        <v>0</v>
      </c>
      <c r="C179" s="845">
        <v>0</v>
      </c>
      <c r="D179" s="10" t="s">
        <v>53</v>
      </c>
      <c r="E179" s="845">
        <v>0</v>
      </c>
      <c r="F179" s="715">
        <v>0</v>
      </c>
      <c r="G179" s="9"/>
      <c r="H179" s="9"/>
    </row>
    <row r="180" spans="1:8" ht="45" customHeight="1">
      <c r="A180" s="10" t="s">
        <v>54</v>
      </c>
      <c r="B180" s="845">
        <v>0</v>
      </c>
      <c r="C180" s="845">
        <v>0</v>
      </c>
      <c r="D180" s="10" t="s">
        <v>54</v>
      </c>
      <c r="E180" s="845">
        <v>0</v>
      </c>
      <c r="F180" s="715">
        <v>0</v>
      </c>
      <c r="G180" s="9"/>
      <c r="H180" s="9"/>
    </row>
    <row r="181" spans="1:8" ht="40.5" customHeight="1">
      <c r="A181" s="10" t="s">
        <v>55</v>
      </c>
      <c r="B181" s="845">
        <v>0</v>
      </c>
      <c r="C181" s="845">
        <v>0</v>
      </c>
      <c r="D181" s="10" t="s">
        <v>55</v>
      </c>
      <c r="E181" s="845">
        <v>0</v>
      </c>
      <c r="F181" s="715">
        <v>0</v>
      </c>
      <c r="G181" s="9"/>
      <c r="H181" s="9"/>
    </row>
    <row r="182" spans="1:8" ht="34.5" customHeight="1">
      <c r="A182" s="10" t="s">
        <v>68</v>
      </c>
      <c r="B182" s="845">
        <v>0</v>
      </c>
      <c r="C182" s="845">
        <v>0</v>
      </c>
      <c r="D182" s="10" t="s">
        <v>68</v>
      </c>
      <c r="E182" s="845">
        <v>0</v>
      </c>
      <c r="F182" s="715">
        <v>0</v>
      </c>
      <c r="G182" s="9"/>
      <c r="H182" s="9"/>
    </row>
    <row r="183" spans="1:8" ht="60.75" customHeight="1">
      <c r="A183" s="10" t="s">
        <v>56</v>
      </c>
      <c r="B183" s="845">
        <v>0</v>
      </c>
      <c r="C183" s="845">
        <v>0</v>
      </c>
      <c r="D183" s="10" t="s">
        <v>56</v>
      </c>
      <c r="E183" s="845">
        <v>0</v>
      </c>
      <c r="F183" s="715">
        <v>0</v>
      </c>
      <c r="G183" s="9"/>
      <c r="H183" s="9"/>
    </row>
    <row r="184" spans="1:8" ht="71.25" customHeight="1">
      <c r="A184" s="10" t="s">
        <v>69</v>
      </c>
      <c r="B184" s="845">
        <v>0</v>
      </c>
      <c r="C184" s="845">
        <v>0</v>
      </c>
      <c r="D184" s="10" t="s">
        <v>69</v>
      </c>
      <c r="E184" s="845">
        <v>0</v>
      </c>
      <c r="F184" s="715">
        <v>0</v>
      </c>
    </row>
    <row r="185" spans="1:8" ht="126" customHeight="1" thickBot="1">
      <c r="A185" s="16" t="s">
        <v>635</v>
      </c>
      <c r="B185" s="845">
        <v>3</v>
      </c>
      <c r="C185" s="845">
        <f>3641477+C175</f>
        <v>3892580</v>
      </c>
      <c r="D185" s="16" t="s">
        <v>502</v>
      </c>
      <c r="E185" s="845">
        <v>0</v>
      </c>
      <c r="F185" s="715">
        <v>0</v>
      </c>
    </row>
    <row r="186" spans="1:8" ht="18.75" customHeight="1">
      <c r="A186" s="818" t="s">
        <v>109</v>
      </c>
      <c r="B186" s="847"/>
      <c r="C186" s="846"/>
      <c r="D186" s="818" t="s">
        <v>109</v>
      </c>
      <c r="E186" s="847"/>
      <c r="F186" s="846"/>
    </row>
    <row r="187" spans="1:8" ht="18">
      <c r="A187" s="10" t="s">
        <v>50</v>
      </c>
      <c r="B187" s="845">
        <v>0</v>
      </c>
      <c r="C187" s="845">
        <v>0</v>
      </c>
      <c r="D187" s="10" t="s">
        <v>50</v>
      </c>
      <c r="E187" s="845">
        <v>0</v>
      </c>
      <c r="F187" s="715">
        <v>0</v>
      </c>
    </row>
    <row r="188" spans="1:8" ht="18">
      <c r="A188" s="10" t="s">
        <v>51</v>
      </c>
      <c r="B188" s="845">
        <v>3</v>
      </c>
      <c r="C188" s="845">
        <f>3641477+C175</f>
        <v>3892580</v>
      </c>
      <c r="D188" s="10" t="s">
        <v>51</v>
      </c>
      <c r="E188" s="845">
        <v>0</v>
      </c>
      <c r="F188" s="715">
        <v>0</v>
      </c>
    </row>
    <row r="189" spans="1:8" ht="18">
      <c r="A189" s="10" t="s">
        <v>52</v>
      </c>
      <c r="B189" s="845">
        <v>0</v>
      </c>
      <c r="C189" s="845">
        <v>0</v>
      </c>
      <c r="D189" s="10" t="s">
        <v>52</v>
      </c>
      <c r="E189" s="845">
        <v>0</v>
      </c>
      <c r="F189" s="715">
        <v>0</v>
      </c>
    </row>
    <row r="190" spans="1:8" ht="43.5" customHeight="1" thickBot="1">
      <c r="A190" s="2062" t="s">
        <v>501</v>
      </c>
      <c r="B190" s="2063"/>
      <c r="C190" s="2064"/>
      <c r="D190" s="821" t="s">
        <v>500</v>
      </c>
      <c r="E190" s="844"/>
      <c r="F190" s="843"/>
    </row>
    <row r="193" spans="1:4">
      <c r="A193" s="67" t="s">
        <v>499</v>
      </c>
      <c r="B193" s="67"/>
      <c r="C193" s="67"/>
      <c r="D193" s="67"/>
    </row>
    <row r="194" spans="1:4">
      <c r="A194" s="67"/>
      <c r="B194" s="67"/>
      <c r="C194" s="67"/>
      <c r="D194" s="67"/>
    </row>
  </sheetData>
  <mergeCells count="41">
    <mergeCell ref="C81:D81"/>
    <mergeCell ref="A81:B81"/>
    <mergeCell ref="F129:J129"/>
    <mergeCell ref="A67:A68"/>
    <mergeCell ref="B67:B68"/>
    <mergeCell ref="C67:C68"/>
    <mergeCell ref="D67:D68"/>
    <mergeCell ref="A129:E129"/>
    <mergeCell ref="A77:D77"/>
    <mergeCell ref="E77:H77"/>
    <mergeCell ref="A190:C190"/>
    <mergeCell ref="A138:G138"/>
    <mergeCell ref="A141:I141"/>
    <mergeCell ref="A147:D147"/>
    <mergeCell ref="A144:H144"/>
    <mergeCell ref="D165:F165"/>
    <mergeCell ref="A165:C165"/>
    <mergeCell ref="D169:F169"/>
    <mergeCell ref="A169:C169"/>
    <mergeCell ref="D173:F173"/>
    <mergeCell ref="A173:C173"/>
    <mergeCell ref="A135:I135"/>
    <mergeCell ref="J135:R135"/>
    <mergeCell ref="A126:D126"/>
    <mergeCell ref="A95:F95"/>
    <mergeCell ref="G95:L95"/>
    <mergeCell ref="A110:F110"/>
    <mergeCell ref="G110:L110"/>
    <mergeCell ref="E113:H113"/>
    <mergeCell ref="A113:D113"/>
    <mergeCell ref="A1:C1"/>
    <mergeCell ref="D52:F52"/>
    <mergeCell ref="A52:C52"/>
    <mergeCell ref="E55:H55"/>
    <mergeCell ref="A55:D55"/>
    <mergeCell ref="D33:F33"/>
    <mergeCell ref="A8:C8"/>
    <mergeCell ref="D8:F8"/>
    <mergeCell ref="D30:F30"/>
    <mergeCell ref="A30:C30"/>
    <mergeCell ref="A33:C33"/>
  </mergeCells>
  <pageMargins left="0.7" right="0.7" top="0.75" bottom="0.75" header="0.3" footer="0.3"/>
  <pageSetup paperSize="9" scale="1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190"/>
  <sheetViews>
    <sheetView topLeftCell="A119" zoomScale="70" zoomScaleNormal="70" zoomScalePageLayoutView="70" workbookViewId="0">
      <selection activeCell="D131" sqref="D131"/>
    </sheetView>
  </sheetViews>
  <sheetFormatPr defaultColWidth="8.85546875" defaultRowHeight="12.75"/>
  <cols>
    <col min="1" max="1" width="26.140625" customWidth="1"/>
    <col min="2" max="2" width="19.42578125" customWidth="1"/>
    <col min="3" max="3" width="21.42578125" customWidth="1"/>
    <col min="4" max="4" width="35.42578125" customWidth="1"/>
    <col min="5" max="5" width="19.28515625" customWidth="1"/>
    <col min="6" max="6" width="18.85546875" customWidth="1"/>
    <col min="7" max="7" width="26.140625" customWidth="1"/>
    <col min="8" max="8" width="20.85546875" customWidth="1"/>
    <col min="9" max="9" width="19.28515625" customWidth="1"/>
    <col min="10" max="10" width="20.140625"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663" t="s">
        <v>171</v>
      </c>
      <c r="B1" s="1663"/>
    </row>
    <row r="2" spans="1:8" ht="18.75">
      <c r="A2" s="213"/>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v>4</v>
      </c>
      <c r="C10" s="701">
        <v>413</v>
      </c>
      <c r="D10" s="208" t="s">
        <v>3</v>
      </c>
      <c r="E10" s="700"/>
      <c r="F10" s="701"/>
      <c r="G10" s="205"/>
      <c r="H10" s="109"/>
    </row>
    <row r="11" spans="1:8" ht="16.5" customHeight="1">
      <c r="A11" s="105" t="s">
        <v>4</v>
      </c>
      <c r="B11" s="700"/>
      <c r="C11" s="701"/>
      <c r="D11" s="1694" t="s">
        <v>4</v>
      </c>
      <c r="E11" s="995"/>
      <c r="F11" s="996"/>
      <c r="G11" s="205"/>
      <c r="H11" s="109"/>
    </row>
    <row r="12" spans="1:8" ht="18">
      <c r="A12" s="105" t="s">
        <v>67</v>
      </c>
      <c r="B12" s="700"/>
      <c r="C12" s="701"/>
      <c r="D12" s="1695"/>
      <c r="E12" s="744"/>
      <c r="F12" s="745"/>
      <c r="G12" s="205"/>
      <c r="H12" s="109"/>
    </row>
    <row r="13" spans="1:8" ht="16.5" customHeight="1">
      <c r="A13" s="105" t="s">
        <v>7</v>
      </c>
      <c r="B13" s="700">
        <v>2</v>
      </c>
      <c r="C13" s="701">
        <v>21</v>
      </c>
      <c r="D13" s="208" t="s">
        <v>7</v>
      </c>
      <c r="E13" s="700"/>
      <c r="F13" s="701"/>
      <c r="G13" s="205"/>
      <c r="H13" s="109"/>
    </row>
    <row r="14" spans="1:8" ht="16.5" customHeight="1">
      <c r="A14" s="105" t="s">
        <v>8</v>
      </c>
      <c r="B14" s="700">
        <v>4</v>
      </c>
      <c r="C14" s="701">
        <v>60</v>
      </c>
      <c r="D14" s="208" t="s">
        <v>8</v>
      </c>
      <c r="E14" s="700"/>
      <c r="F14" s="701"/>
      <c r="G14" s="205"/>
      <c r="H14" s="109"/>
    </row>
    <row r="15" spans="1:8" ht="16.5" customHeight="1">
      <c r="A15" s="1691" t="s">
        <v>170</v>
      </c>
      <c r="B15" s="1240">
        <v>16</v>
      </c>
      <c r="C15" s="1243">
        <v>42</v>
      </c>
      <c r="D15" s="188" t="s">
        <v>48</v>
      </c>
      <c r="E15" s="700"/>
      <c r="F15" s="806"/>
      <c r="G15" s="205"/>
      <c r="H15" s="109"/>
    </row>
    <row r="16" spans="1:8" ht="45" customHeight="1">
      <c r="A16" s="1692"/>
      <c r="B16" s="1241"/>
      <c r="C16" s="1244"/>
      <c r="D16" s="208" t="s">
        <v>6</v>
      </c>
      <c r="E16" s="700"/>
      <c r="F16" s="806"/>
      <c r="G16" s="205"/>
      <c r="H16" s="109"/>
    </row>
    <row r="17" spans="1:8" ht="53.25" customHeight="1" thickBot="1">
      <c r="A17" s="1693"/>
      <c r="B17" s="1242"/>
      <c r="C17" s="1245"/>
      <c r="D17" s="208" t="s">
        <v>5</v>
      </c>
      <c r="E17" s="700">
        <v>2</v>
      </c>
      <c r="F17" s="806">
        <v>250</v>
      </c>
      <c r="G17" s="205"/>
      <c r="H17" s="109"/>
    </row>
    <row r="18" spans="1:8" ht="16.5" customHeight="1">
      <c r="A18" s="1687" t="s">
        <v>109</v>
      </c>
      <c r="B18" s="1688"/>
      <c r="C18" s="1688"/>
      <c r="D18" s="1683" t="s">
        <v>109</v>
      </c>
      <c r="E18" s="1684"/>
      <c r="F18" s="1685"/>
      <c r="G18" s="156"/>
      <c r="H18" s="109"/>
    </row>
    <row r="19" spans="1:8" ht="16.5" customHeight="1">
      <c r="A19" s="201" t="s">
        <v>50</v>
      </c>
      <c r="B19" s="700">
        <v>23</v>
      </c>
      <c r="C19" s="919">
        <v>275</v>
      </c>
      <c r="D19" s="201" t="s">
        <v>50</v>
      </c>
      <c r="E19" s="700">
        <v>2</v>
      </c>
      <c r="F19" s="701">
        <v>250</v>
      </c>
      <c r="G19" s="205"/>
      <c r="H19" s="109"/>
    </row>
    <row r="20" spans="1:8" ht="16.5" customHeight="1">
      <c r="A20" s="201" t="s">
        <v>51</v>
      </c>
      <c r="B20" s="700">
        <v>2</v>
      </c>
      <c r="C20" s="919">
        <v>97</v>
      </c>
      <c r="D20" s="201" t="s">
        <v>51</v>
      </c>
      <c r="E20" s="700"/>
      <c r="F20" s="701"/>
      <c r="G20" s="205"/>
      <c r="H20" s="109"/>
    </row>
    <row r="21" spans="1:8" ht="16.5" customHeight="1" thickBot="1">
      <c r="A21" s="200" t="s">
        <v>52</v>
      </c>
      <c r="B21" s="705">
        <v>1</v>
      </c>
      <c r="C21" s="920">
        <v>164</v>
      </c>
      <c r="D21" s="200" t="s">
        <v>52</v>
      </c>
      <c r="E21" s="705"/>
      <c r="F21" s="706"/>
      <c r="G21" s="205"/>
      <c r="H21" s="109"/>
    </row>
    <row r="22" spans="1:8" ht="16.5" customHeight="1">
      <c r="A22" s="1681" t="s">
        <v>110</v>
      </c>
      <c r="B22" s="1682"/>
      <c r="C22" s="1682"/>
      <c r="D22" s="1681" t="s">
        <v>110</v>
      </c>
      <c r="E22" s="1682"/>
      <c r="F22" s="1686"/>
      <c r="G22" s="207"/>
      <c r="H22" s="109"/>
    </row>
    <row r="23" spans="1:8" ht="25.5">
      <c r="A23" s="105" t="s">
        <v>53</v>
      </c>
      <c r="B23" s="700"/>
      <c r="C23" s="919"/>
      <c r="D23" s="105" t="s">
        <v>53</v>
      </c>
      <c r="E23" s="700">
        <v>1</v>
      </c>
      <c r="F23" s="701">
        <v>30</v>
      </c>
      <c r="G23" s="205"/>
      <c r="H23" s="109"/>
    </row>
    <row r="24" spans="1:8" ht="25.5">
      <c r="A24" s="105" t="s">
        <v>54</v>
      </c>
      <c r="B24" s="700">
        <v>4</v>
      </c>
      <c r="C24" s="919">
        <v>60</v>
      </c>
      <c r="D24" s="105" t="s">
        <v>54</v>
      </c>
      <c r="E24" s="700"/>
      <c r="F24" s="701"/>
      <c r="G24" s="205"/>
      <c r="H24" s="109"/>
    </row>
    <row r="25" spans="1:8" ht="25.5">
      <c r="A25" s="105" t="s">
        <v>55</v>
      </c>
      <c r="B25" s="700">
        <v>2</v>
      </c>
      <c r="C25" s="919">
        <v>284</v>
      </c>
      <c r="D25" s="105" t="s">
        <v>55</v>
      </c>
      <c r="E25" s="700"/>
      <c r="F25" s="701"/>
      <c r="G25" s="205"/>
      <c r="H25" s="109"/>
    </row>
    <row r="26" spans="1:8" ht="35.1" customHeight="1">
      <c r="A26" s="105" t="s">
        <v>68</v>
      </c>
      <c r="B26" s="700">
        <v>1</v>
      </c>
      <c r="C26" s="919">
        <v>39</v>
      </c>
      <c r="D26" s="105" t="s">
        <v>68</v>
      </c>
      <c r="E26" s="700"/>
      <c r="F26" s="701"/>
      <c r="G26" s="205"/>
      <c r="H26" s="109"/>
    </row>
    <row r="27" spans="1:8" ht="47.1" customHeight="1">
      <c r="A27" s="105" t="s">
        <v>56</v>
      </c>
      <c r="B27" s="700"/>
      <c r="C27" s="919"/>
      <c r="D27" s="105" t="s">
        <v>56</v>
      </c>
      <c r="E27" s="700"/>
      <c r="F27" s="701"/>
      <c r="G27" s="205"/>
      <c r="H27" s="109"/>
    </row>
    <row r="28" spans="1:8" ht="47.1" customHeight="1">
      <c r="A28" s="105" t="s">
        <v>69</v>
      </c>
      <c r="B28" s="700"/>
      <c r="C28" s="919"/>
      <c r="D28" s="105" t="s">
        <v>69</v>
      </c>
      <c r="E28" s="700"/>
      <c r="F28" s="701"/>
      <c r="G28" s="205"/>
      <c r="H28" s="109"/>
    </row>
    <row r="29" spans="1:8" ht="63.75" customHeight="1" thickBot="1">
      <c r="A29" s="102" t="s">
        <v>169</v>
      </c>
      <c r="B29" s="705">
        <v>16</v>
      </c>
      <c r="C29" s="920">
        <v>42</v>
      </c>
      <c r="D29" s="102" t="s">
        <v>168</v>
      </c>
      <c r="E29" s="705">
        <v>1</v>
      </c>
      <c r="F29" s="706">
        <v>220</v>
      </c>
      <c r="G29" s="205"/>
      <c r="H29" s="109"/>
    </row>
    <row r="30" spans="1:8" ht="69" customHeight="1" thickBot="1">
      <c r="A30" s="1689" t="s">
        <v>550</v>
      </c>
      <c r="B30" s="1690"/>
      <c r="C30" s="1690"/>
      <c r="D30" s="1689" t="s">
        <v>551</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02"/>
      <c r="C32" s="202"/>
      <c r="D32" s="202"/>
      <c r="E32" s="202"/>
      <c r="F32" s="202"/>
      <c r="G32" s="109"/>
      <c r="H32" s="109"/>
    </row>
    <row r="33" spans="1:8" ht="30" customHeight="1">
      <c r="A33" s="1614" t="s">
        <v>92</v>
      </c>
      <c r="B33" s="1615"/>
      <c r="C33" s="1616"/>
      <c r="D33" s="1614" t="s">
        <v>111</v>
      </c>
      <c r="E33" s="1615"/>
      <c r="F33" s="1616"/>
      <c r="G33" s="109"/>
      <c r="H33" s="109"/>
    </row>
    <row r="34" spans="1:8" ht="30" customHeight="1">
      <c r="A34" s="105"/>
      <c r="B34" s="131" t="s">
        <v>31</v>
      </c>
      <c r="C34" s="130" t="s">
        <v>32</v>
      </c>
      <c r="D34" s="105"/>
      <c r="E34" s="131" t="s">
        <v>31</v>
      </c>
      <c r="F34" s="130" t="s">
        <v>32</v>
      </c>
      <c r="G34" s="109"/>
      <c r="H34" s="109"/>
    </row>
    <row r="35" spans="1:8" ht="16.350000000000001" customHeight="1">
      <c r="A35" s="105" t="s">
        <v>33</v>
      </c>
      <c r="B35" s="700">
        <v>1</v>
      </c>
      <c r="C35" s="701">
        <v>26</v>
      </c>
      <c r="D35" s="105" t="s">
        <v>33</v>
      </c>
      <c r="E35" s="700"/>
      <c r="F35" s="701"/>
      <c r="G35" s="109"/>
      <c r="H35" s="109"/>
    </row>
    <row r="36" spans="1:8" ht="16.350000000000001" customHeight="1">
      <c r="A36" s="105" t="s">
        <v>71</v>
      </c>
      <c r="B36" s="700">
        <v>2</v>
      </c>
      <c r="C36" s="998">
        <v>2100</v>
      </c>
      <c r="D36" s="105" t="s">
        <v>71</v>
      </c>
      <c r="E36" s="700"/>
      <c r="F36" s="701"/>
      <c r="G36" s="109"/>
      <c r="H36" s="109"/>
    </row>
    <row r="37" spans="1:8" ht="16.350000000000001" customHeight="1">
      <c r="A37" s="105" t="s">
        <v>72</v>
      </c>
      <c r="B37" s="700"/>
      <c r="C37" s="701"/>
      <c r="D37" s="105" t="s">
        <v>72</v>
      </c>
      <c r="E37" s="700">
        <v>1</v>
      </c>
      <c r="F37" s="998">
        <v>1500</v>
      </c>
      <c r="G37" s="109"/>
      <c r="H37" s="109"/>
    </row>
    <row r="38" spans="1:8" ht="25.5">
      <c r="A38" s="1694" t="s">
        <v>48</v>
      </c>
      <c r="B38" s="1704"/>
      <c r="C38" s="1706"/>
      <c r="D38" s="105" t="s">
        <v>34</v>
      </c>
      <c r="E38" s="700"/>
      <c r="F38" s="701"/>
      <c r="G38" s="109"/>
      <c r="H38" s="109"/>
    </row>
    <row r="39" spans="1:8" ht="16.350000000000001" customHeight="1" thickBot="1">
      <c r="A39" s="1703"/>
      <c r="B39" s="1705"/>
      <c r="C39" s="1707"/>
      <c r="D39" s="200" t="s">
        <v>48</v>
      </c>
      <c r="E39" s="705"/>
      <c r="F39" s="926"/>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3</v>
      </c>
      <c r="C41" s="999">
        <v>2126</v>
      </c>
      <c r="D41" s="201" t="s">
        <v>50</v>
      </c>
      <c r="E41" s="700">
        <v>1</v>
      </c>
      <c r="F41" s="999">
        <v>1500</v>
      </c>
      <c r="G41" s="109"/>
      <c r="H41" s="109"/>
    </row>
    <row r="42" spans="1:8" ht="16.350000000000001" customHeight="1">
      <c r="A42" s="201" t="s">
        <v>51</v>
      </c>
      <c r="B42" s="700"/>
      <c r="C42" s="806"/>
      <c r="D42" s="201" t="s">
        <v>51</v>
      </c>
      <c r="E42" s="700"/>
      <c r="F42" s="806"/>
      <c r="G42" s="109"/>
      <c r="H42" s="109"/>
    </row>
    <row r="43" spans="1:8" ht="16.350000000000001" customHeight="1" thickBot="1">
      <c r="A43" s="200" t="s">
        <v>52</v>
      </c>
      <c r="B43" s="705"/>
      <c r="C43" s="926"/>
      <c r="D43" s="200" t="s">
        <v>52</v>
      </c>
      <c r="E43" s="705"/>
      <c r="F43" s="926"/>
      <c r="G43" s="109"/>
      <c r="H43" s="109"/>
    </row>
    <row r="44" spans="1:8" ht="16.350000000000001" customHeight="1">
      <c r="A44" s="1687" t="s">
        <v>113</v>
      </c>
      <c r="B44" s="1688"/>
      <c r="C44" s="1711"/>
      <c r="D44" s="1687" t="s">
        <v>113</v>
      </c>
      <c r="E44" s="1688"/>
      <c r="F44" s="1711"/>
      <c r="G44" s="109"/>
      <c r="H44" s="109"/>
    </row>
    <row r="45" spans="1:8" ht="30" customHeight="1">
      <c r="A45" s="105" t="s">
        <v>53</v>
      </c>
      <c r="B45" s="700"/>
      <c r="C45" s="806"/>
      <c r="D45" s="105" t="s">
        <v>53</v>
      </c>
      <c r="E45" s="700"/>
      <c r="F45" s="806"/>
      <c r="G45" s="109"/>
      <c r="H45" s="109"/>
    </row>
    <row r="46" spans="1:8" ht="30" customHeight="1">
      <c r="A46" s="105" t="s">
        <v>54</v>
      </c>
      <c r="B46" s="700">
        <v>1</v>
      </c>
      <c r="C46" s="806">
        <v>800</v>
      </c>
      <c r="D46" s="105" t="s">
        <v>54</v>
      </c>
      <c r="E46" s="700"/>
      <c r="F46" s="806"/>
      <c r="G46" s="109"/>
      <c r="H46" s="109"/>
    </row>
    <row r="47" spans="1:8" ht="30" customHeight="1">
      <c r="A47" s="105" t="s">
        <v>55</v>
      </c>
      <c r="B47" s="700">
        <v>1</v>
      </c>
      <c r="C47" s="999">
        <v>1300</v>
      </c>
      <c r="D47" s="105" t="s">
        <v>55</v>
      </c>
      <c r="E47" s="700"/>
      <c r="F47" s="806"/>
      <c r="G47" s="109"/>
      <c r="H47" s="109"/>
    </row>
    <row r="48" spans="1:8" ht="30" customHeight="1">
      <c r="A48" s="105" t="s">
        <v>68</v>
      </c>
      <c r="B48" s="700">
        <v>1</v>
      </c>
      <c r="C48" s="806">
        <v>26</v>
      </c>
      <c r="D48" s="105" t="s">
        <v>68</v>
      </c>
      <c r="E48" s="700"/>
      <c r="F48" s="806"/>
      <c r="G48" s="109"/>
      <c r="H48" s="109"/>
    </row>
    <row r="49" spans="1:8" ht="38.25">
      <c r="A49" s="105" t="s">
        <v>56</v>
      </c>
      <c r="B49" s="700"/>
      <c r="C49" s="806"/>
      <c r="D49" s="105" t="s">
        <v>56</v>
      </c>
      <c r="E49" s="700"/>
      <c r="F49" s="806"/>
      <c r="G49" s="109"/>
      <c r="H49" s="109"/>
    </row>
    <row r="50" spans="1:8" ht="38.25">
      <c r="A50" s="105" t="s">
        <v>69</v>
      </c>
      <c r="B50" s="700"/>
      <c r="C50" s="806"/>
      <c r="D50" s="105" t="s">
        <v>69</v>
      </c>
      <c r="E50" s="700"/>
      <c r="F50" s="806"/>
      <c r="G50" s="109"/>
      <c r="H50" s="109"/>
    </row>
    <row r="51" spans="1:8" ht="207" customHeight="1" thickBot="1">
      <c r="A51" s="108" t="s">
        <v>66</v>
      </c>
      <c r="B51" s="900"/>
      <c r="C51" s="910"/>
      <c r="D51" s="108" t="s">
        <v>552</v>
      </c>
      <c r="E51" s="900" t="s">
        <v>167</v>
      </c>
      <c r="F51" s="910">
        <v>1500</v>
      </c>
      <c r="G51" s="109"/>
      <c r="H51" s="109"/>
    </row>
    <row r="52" spans="1:8" ht="59.45" customHeight="1" thickBot="1">
      <c r="A52" s="1689" t="s">
        <v>553</v>
      </c>
      <c r="B52" s="1690"/>
      <c r="C52" s="1696"/>
      <c r="D52" s="1689" t="s">
        <v>554</v>
      </c>
      <c r="E52" s="1690"/>
      <c r="F52" s="1696"/>
      <c r="G52" s="109"/>
      <c r="H52" s="109"/>
    </row>
    <row r="53" spans="1:8" ht="30.6" customHeight="1">
      <c r="A53" s="124"/>
      <c r="B53" s="124"/>
      <c r="C53" s="124"/>
      <c r="D53" s="124"/>
      <c r="E53" s="124"/>
      <c r="F53" s="124"/>
      <c r="G53" s="109"/>
      <c r="H53" s="109"/>
    </row>
    <row r="54" spans="1:8" ht="30" customHeight="1" thickBot="1">
      <c r="A54" s="197" t="s">
        <v>100</v>
      </c>
      <c r="B54" s="145"/>
      <c r="C54" s="145"/>
      <c r="D54" s="145"/>
      <c r="E54" s="145"/>
      <c r="F54" s="145"/>
      <c r="G54" s="109"/>
      <c r="H54" s="109"/>
    </row>
    <row r="55" spans="1:8" ht="16.5" customHeight="1" thickBot="1">
      <c r="A55" s="1674" t="s">
        <v>89</v>
      </c>
      <c r="B55" s="1666"/>
      <c r="C55" s="1666"/>
      <c r="D55" s="1667"/>
      <c r="E55" s="1674" t="s">
        <v>146</v>
      </c>
      <c r="F55" s="1666"/>
      <c r="G55" s="1666"/>
      <c r="H55" s="1667"/>
    </row>
    <row r="56" spans="1:8" ht="60.75" customHeight="1" thickBot="1">
      <c r="A56" s="196"/>
      <c r="B56" s="195" t="s">
        <v>9</v>
      </c>
      <c r="C56" s="195" t="s">
        <v>10</v>
      </c>
      <c r="D56" s="194" t="s">
        <v>114</v>
      </c>
      <c r="E56" s="196"/>
      <c r="F56" s="195" t="s">
        <v>9</v>
      </c>
      <c r="G56" s="890" t="s">
        <v>10</v>
      </c>
      <c r="H56" s="890" t="s">
        <v>114</v>
      </c>
    </row>
    <row r="57" spans="1:8" ht="16.5" customHeight="1">
      <c r="A57" s="192" t="s">
        <v>11</v>
      </c>
      <c r="B57" s="722"/>
      <c r="C57" s="722"/>
      <c r="D57" s="723"/>
      <c r="E57" s="192" t="s">
        <v>11</v>
      </c>
      <c r="F57" s="191"/>
      <c r="G57" s="190"/>
      <c r="H57" s="1001"/>
    </row>
    <row r="58" spans="1:8" ht="16.5" customHeight="1">
      <c r="A58" s="105" t="s">
        <v>12</v>
      </c>
      <c r="B58" s="746">
        <v>3500</v>
      </c>
      <c r="C58" s="1340">
        <v>3500</v>
      </c>
      <c r="D58" s="701"/>
      <c r="E58" s="105" t="s">
        <v>12</v>
      </c>
      <c r="F58" s="113"/>
      <c r="G58" s="138"/>
      <c r="H58" s="173"/>
    </row>
    <row r="59" spans="1:8" ht="16.5" customHeight="1">
      <c r="A59" s="105" t="s">
        <v>13</v>
      </c>
      <c r="B59" s="746"/>
      <c r="C59" s="746"/>
      <c r="D59" s="701"/>
      <c r="E59" s="105" t="s">
        <v>13</v>
      </c>
      <c r="F59" s="113"/>
      <c r="G59" s="138"/>
      <c r="H59" s="173"/>
    </row>
    <row r="60" spans="1:8" ht="16.5" customHeight="1">
      <c r="A60" s="105" t="s">
        <v>14</v>
      </c>
      <c r="B60" s="700"/>
      <c r="C60" s="700"/>
      <c r="D60" s="701"/>
      <c r="E60" s="105" t="s">
        <v>14</v>
      </c>
      <c r="F60" s="113"/>
      <c r="G60" s="138"/>
      <c r="H60" s="173"/>
    </row>
    <row r="61" spans="1:8" ht="43.5" customHeight="1">
      <c r="A61" s="105" t="s">
        <v>15</v>
      </c>
      <c r="B61" s="700"/>
      <c r="C61" s="700"/>
      <c r="D61" s="701"/>
      <c r="E61" s="105" t="s">
        <v>15</v>
      </c>
      <c r="F61" s="113"/>
      <c r="G61" s="138"/>
      <c r="H61" s="173"/>
    </row>
    <row r="62" spans="1:8" ht="16.5" customHeight="1">
      <c r="A62" s="105" t="s">
        <v>16</v>
      </c>
      <c r="B62" s="700">
        <v>120</v>
      </c>
      <c r="C62" s="700">
        <v>120</v>
      </c>
      <c r="D62" s="701"/>
      <c r="E62" s="105" t="s">
        <v>16</v>
      </c>
      <c r="F62" s="113"/>
      <c r="G62" s="138"/>
      <c r="H62" s="173"/>
    </row>
    <row r="63" spans="1:8" ht="16.5" customHeight="1">
      <c r="A63" s="105" t="s">
        <v>57</v>
      </c>
      <c r="B63" s="700">
        <v>150</v>
      </c>
      <c r="C63" s="700">
        <v>150</v>
      </c>
      <c r="D63" s="701"/>
      <c r="E63" s="105" t="s">
        <v>57</v>
      </c>
      <c r="F63" s="113"/>
      <c r="G63" s="188"/>
      <c r="H63" s="173"/>
    </row>
    <row r="64" spans="1:8" ht="16.5" customHeight="1">
      <c r="A64" s="105" t="s">
        <v>58</v>
      </c>
      <c r="B64" s="700"/>
      <c r="C64" s="700"/>
      <c r="D64" s="701"/>
      <c r="E64" s="105" t="s">
        <v>58</v>
      </c>
      <c r="F64" s="113"/>
      <c r="G64" s="188"/>
      <c r="H64" s="173"/>
    </row>
    <row r="65" spans="1:8" ht="16.5" customHeight="1">
      <c r="A65" s="105" t="s">
        <v>59</v>
      </c>
      <c r="B65" s="700"/>
      <c r="C65" s="700"/>
      <c r="D65" s="701"/>
      <c r="E65" s="105" t="s">
        <v>59</v>
      </c>
      <c r="F65" s="113"/>
      <c r="G65" s="188"/>
      <c r="H65" s="173"/>
    </row>
    <row r="66" spans="1:8" ht="16.5" customHeight="1">
      <c r="A66" s="105" t="s">
        <v>60</v>
      </c>
      <c r="B66" s="700"/>
      <c r="C66" s="700"/>
      <c r="D66" s="701"/>
      <c r="E66" s="105" t="s">
        <v>60</v>
      </c>
      <c r="F66" s="113"/>
      <c r="G66" s="188"/>
      <c r="H66" s="173"/>
    </row>
    <row r="67" spans="1:8" ht="16.5" customHeight="1">
      <c r="A67" s="1694" t="s">
        <v>48</v>
      </c>
      <c r="B67" s="1704"/>
      <c r="C67" s="1704"/>
      <c r="D67" s="1706"/>
      <c r="E67" s="105" t="s">
        <v>147</v>
      </c>
      <c r="F67" s="113"/>
      <c r="G67" s="188"/>
      <c r="H67" s="173"/>
    </row>
    <row r="68" spans="1:8" ht="16.5" customHeight="1" thickBot="1">
      <c r="A68" s="1703"/>
      <c r="B68" s="1705"/>
      <c r="C68" s="1705"/>
      <c r="D68" s="1707"/>
      <c r="E68" s="102" t="s">
        <v>48</v>
      </c>
      <c r="F68" s="126"/>
      <c r="G68" s="1002"/>
      <c r="H68" s="125"/>
    </row>
    <row r="69" spans="1:8" ht="33.75" customHeight="1">
      <c r="A69" s="187" t="s">
        <v>113</v>
      </c>
      <c r="B69" s="1708"/>
      <c r="C69" s="1709"/>
      <c r="D69" s="1710"/>
      <c r="E69" s="187" t="s">
        <v>113</v>
      </c>
      <c r="F69" s="1715"/>
      <c r="G69" s="1716"/>
      <c r="H69" s="1717"/>
    </row>
    <row r="70" spans="1:8" ht="25.5">
      <c r="A70" s="105" t="s">
        <v>53</v>
      </c>
      <c r="B70" s="696"/>
      <c r="C70" s="696"/>
      <c r="D70" s="697"/>
      <c r="E70" s="105" t="s">
        <v>53</v>
      </c>
      <c r="F70" s="113"/>
      <c r="G70" s="138"/>
      <c r="H70" s="173"/>
    </row>
    <row r="71" spans="1:8" ht="25.5">
      <c r="A71" s="105" t="s">
        <v>54</v>
      </c>
      <c r="B71" s="696"/>
      <c r="C71" s="696"/>
      <c r="D71" s="697"/>
      <c r="E71" s="105" t="s">
        <v>54</v>
      </c>
      <c r="F71" s="113"/>
      <c r="G71" s="138"/>
      <c r="H71" s="173"/>
    </row>
    <row r="72" spans="1:8" ht="38.25">
      <c r="A72" s="105" t="s">
        <v>55</v>
      </c>
      <c r="B72" s="1000">
        <v>3650</v>
      </c>
      <c r="C72" s="1339">
        <v>3650</v>
      </c>
      <c r="D72" s="697"/>
      <c r="E72" s="105" t="s">
        <v>55</v>
      </c>
      <c r="F72" s="113"/>
      <c r="G72" s="138"/>
      <c r="H72" s="173"/>
    </row>
    <row r="73" spans="1:8" ht="38.25">
      <c r="A73" s="105" t="s">
        <v>68</v>
      </c>
      <c r="B73" s="696"/>
      <c r="C73" s="696"/>
      <c r="D73" s="697"/>
      <c r="E73" s="105" t="s">
        <v>68</v>
      </c>
      <c r="F73" s="113"/>
      <c r="G73" s="138"/>
      <c r="H73" s="173"/>
    </row>
    <row r="74" spans="1:8" ht="63.75">
      <c r="A74" s="105" t="s">
        <v>56</v>
      </c>
      <c r="B74" s="696"/>
      <c r="C74" s="696"/>
      <c r="D74" s="697"/>
      <c r="E74" s="105" t="s">
        <v>56</v>
      </c>
      <c r="F74" s="113"/>
      <c r="G74" s="138"/>
      <c r="H74" s="173"/>
    </row>
    <row r="75" spans="1:8" ht="57" customHeight="1">
      <c r="A75" s="105" t="s">
        <v>69</v>
      </c>
      <c r="B75" s="696"/>
      <c r="C75" s="696"/>
      <c r="D75" s="697"/>
      <c r="E75" s="105" t="s">
        <v>69</v>
      </c>
      <c r="F75" s="113"/>
      <c r="G75" s="138"/>
      <c r="H75" s="173"/>
    </row>
    <row r="76" spans="1:8" ht="16.5" customHeight="1" thickBot="1">
      <c r="A76" s="102" t="s">
        <v>48</v>
      </c>
      <c r="B76" s="704"/>
      <c r="C76" s="704"/>
      <c r="D76" s="743"/>
      <c r="E76" s="108" t="s">
        <v>48</v>
      </c>
      <c r="F76" s="117"/>
      <c r="G76" s="137"/>
      <c r="H76" s="186"/>
    </row>
    <row r="77" spans="1:8" ht="69" customHeight="1" thickBot="1">
      <c r="A77" s="1678" t="s">
        <v>166</v>
      </c>
      <c r="B77" s="1679"/>
      <c r="C77" s="1679"/>
      <c r="D77" s="1680"/>
      <c r="E77" s="1689" t="s">
        <v>17</v>
      </c>
      <c r="F77" s="1690"/>
      <c r="G77" s="1690"/>
      <c r="H77" s="1696"/>
    </row>
    <row r="78" spans="1:8" ht="70.349999999999994" customHeight="1">
      <c r="A78" s="1720" t="s">
        <v>115</v>
      </c>
      <c r="B78" s="1720"/>
      <c r="C78" s="1720"/>
      <c r="D78" s="1720"/>
      <c r="E78" s="1720"/>
      <c r="F78" s="1720"/>
      <c r="G78" s="1720"/>
      <c r="H78" s="1720"/>
    </row>
    <row r="79" spans="1:8" ht="15" customHeight="1">
      <c r="A79" s="124"/>
      <c r="B79" s="124"/>
      <c r="C79" s="124"/>
      <c r="D79" s="124"/>
      <c r="E79" s="124"/>
      <c r="F79" s="124"/>
      <c r="G79" s="124"/>
      <c r="H79" s="124"/>
    </row>
    <row r="80" spans="1:8" ht="24.95" customHeight="1" thickBot="1">
      <c r="A80" s="123" t="s">
        <v>101</v>
      </c>
      <c r="B80" s="124"/>
      <c r="C80" s="124"/>
      <c r="D80" s="124"/>
      <c r="E80" s="124"/>
      <c r="F80" s="124"/>
      <c r="G80" s="124"/>
      <c r="H80" s="124"/>
    </row>
    <row r="81" spans="1:12" ht="33.75" customHeight="1" thickBot="1">
      <c r="A81" s="1743" t="s">
        <v>105</v>
      </c>
      <c r="B81" s="1744"/>
      <c r="C81" s="1743" t="s">
        <v>138</v>
      </c>
      <c r="D81" s="1744"/>
      <c r="E81" s="124"/>
      <c r="F81" s="124"/>
      <c r="G81" s="124"/>
      <c r="H81" s="124"/>
    </row>
    <row r="82" spans="1:12" ht="31.5" customHeight="1">
      <c r="A82" s="185"/>
      <c r="B82" s="119" t="s">
        <v>117</v>
      </c>
      <c r="C82" s="185"/>
      <c r="D82" s="119" t="s">
        <v>117</v>
      </c>
      <c r="E82" s="124"/>
      <c r="F82" s="124"/>
      <c r="G82" s="124"/>
      <c r="H82" s="124"/>
    </row>
    <row r="83" spans="1:12" ht="44.25" customHeight="1" thickBot="1">
      <c r="A83" s="183" t="s">
        <v>106</v>
      </c>
      <c r="B83" s="901">
        <v>1</v>
      </c>
      <c r="C83" s="183" t="s">
        <v>106</v>
      </c>
      <c r="D83" s="182"/>
      <c r="E83" s="124"/>
      <c r="F83" s="124"/>
      <c r="G83" s="124"/>
      <c r="H83" s="124"/>
    </row>
    <row r="84" spans="1:12" ht="20.25" customHeight="1">
      <c r="A84" s="1699" t="s">
        <v>113</v>
      </c>
      <c r="B84" s="1735"/>
      <c r="C84" s="1699" t="s">
        <v>113</v>
      </c>
      <c r="D84" s="1735"/>
      <c r="E84" s="124"/>
      <c r="F84" s="124"/>
      <c r="G84" s="124"/>
      <c r="H84" s="124"/>
    </row>
    <row r="85" spans="1:12" ht="30" customHeight="1">
      <c r="A85" s="105" t="s">
        <v>53</v>
      </c>
      <c r="B85" s="1003"/>
      <c r="C85" s="105" t="s">
        <v>53</v>
      </c>
      <c r="D85" s="180"/>
      <c r="E85" s="124"/>
      <c r="F85" s="124"/>
      <c r="G85" s="124"/>
      <c r="H85" s="124"/>
    </row>
    <row r="86" spans="1:12" ht="30" customHeight="1">
      <c r="A86" s="105" t="s">
        <v>54</v>
      </c>
      <c r="B86" s="1003"/>
      <c r="C86" s="105" t="s">
        <v>54</v>
      </c>
      <c r="D86" s="180"/>
      <c r="E86" s="124"/>
      <c r="F86" s="124"/>
      <c r="G86" s="124"/>
      <c r="H86" s="124"/>
    </row>
    <row r="87" spans="1:12" ht="30" customHeight="1">
      <c r="A87" s="105" t="s">
        <v>55</v>
      </c>
      <c r="B87" s="701">
        <v>1</v>
      </c>
      <c r="C87" s="105" t="s">
        <v>55</v>
      </c>
      <c r="D87" s="180"/>
      <c r="E87" s="124"/>
      <c r="F87" s="124"/>
      <c r="G87" s="124"/>
      <c r="H87" s="124"/>
    </row>
    <row r="88" spans="1:12" ht="42" customHeight="1">
      <c r="A88" s="105" t="s">
        <v>68</v>
      </c>
      <c r="B88" s="909"/>
      <c r="C88" s="105" t="s">
        <v>68</v>
      </c>
      <c r="D88" s="180"/>
      <c r="E88" s="124"/>
      <c r="F88" s="124"/>
      <c r="G88" s="124"/>
      <c r="H88" s="124"/>
    </row>
    <row r="89" spans="1:12" ht="53.25" customHeight="1">
      <c r="A89" s="105" t="s">
        <v>56</v>
      </c>
      <c r="B89" s="180"/>
      <c r="C89" s="105" t="s">
        <v>56</v>
      </c>
      <c r="D89" s="180"/>
      <c r="E89" s="124"/>
      <c r="F89" s="124"/>
      <c r="G89" s="124"/>
      <c r="H89" s="124"/>
    </row>
    <row r="90" spans="1:12" ht="63.75" customHeight="1">
      <c r="A90" s="105" t="s">
        <v>69</v>
      </c>
      <c r="B90" s="180"/>
      <c r="C90" s="105" t="s">
        <v>69</v>
      </c>
      <c r="D90" s="180"/>
      <c r="E90" s="124"/>
      <c r="F90" s="124"/>
      <c r="G90" s="124"/>
      <c r="H90" s="124"/>
    </row>
    <row r="91" spans="1:12" ht="20.100000000000001" customHeight="1" thickBot="1">
      <c r="A91" s="102" t="s">
        <v>48</v>
      </c>
      <c r="B91" s="179"/>
      <c r="C91" s="102" t="s">
        <v>48</v>
      </c>
      <c r="D91" s="179"/>
      <c r="E91" s="124"/>
      <c r="F91" s="124"/>
      <c r="G91" s="124"/>
      <c r="H91" s="124"/>
    </row>
    <row r="92" spans="1:12" ht="90.75" customHeight="1">
      <c r="A92" s="1745" t="s">
        <v>116</v>
      </c>
      <c r="B92" s="1745"/>
      <c r="C92" s="1745"/>
      <c r="D92" s="1745"/>
      <c r="E92" s="124"/>
      <c r="F92" s="124"/>
      <c r="G92" s="124"/>
      <c r="H92" s="124"/>
    </row>
    <row r="93" spans="1:12" ht="15" customHeight="1">
      <c r="A93" s="124"/>
      <c r="B93" s="124"/>
      <c r="C93" s="124"/>
      <c r="D93" s="124"/>
      <c r="E93" s="124"/>
      <c r="F93" s="124"/>
      <c r="G93" s="124"/>
      <c r="H93" s="124"/>
    </row>
    <row r="94" spans="1:12" ht="24.95" customHeight="1" thickBot="1">
      <c r="A94" s="123" t="s">
        <v>102</v>
      </c>
      <c r="B94" s="124"/>
      <c r="C94" s="124"/>
      <c r="D94" s="124"/>
      <c r="E94" s="124"/>
      <c r="F94" s="124"/>
      <c r="G94" s="124"/>
      <c r="H94" s="124"/>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3"/>
      <c r="C98" s="174"/>
      <c r="D98" s="711"/>
      <c r="E98" s="711"/>
      <c r="F98" s="712"/>
      <c r="G98" s="105" t="s">
        <v>22</v>
      </c>
      <c r="H98" s="113"/>
      <c r="I98" s="174"/>
      <c r="J98" s="174"/>
      <c r="K98" s="174"/>
      <c r="L98" s="173"/>
    </row>
    <row r="99" spans="1:12" ht="29.25" customHeight="1">
      <c r="A99" s="105" t="s">
        <v>61</v>
      </c>
      <c r="B99" s="113"/>
      <c r="C99" s="174"/>
      <c r="D99" s="755">
        <v>3</v>
      </c>
      <c r="E99" s="711"/>
      <c r="F99" s="1004">
        <v>74700</v>
      </c>
      <c r="G99" s="105" t="s">
        <v>61</v>
      </c>
      <c r="H99" s="113"/>
      <c r="I99" s="174"/>
      <c r="J99" s="174"/>
      <c r="K99" s="174"/>
      <c r="L99" s="173"/>
    </row>
    <row r="100" spans="1:12" ht="29.25" customHeight="1">
      <c r="A100" s="105" t="s">
        <v>23</v>
      </c>
      <c r="B100" s="113"/>
      <c r="C100" s="174"/>
      <c r="D100" s="711"/>
      <c r="E100" s="711"/>
      <c r="F100" s="712"/>
      <c r="G100" s="105" t="s">
        <v>23</v>
      </c>
      <c r="H100" s="113"/>
      <c r="I100" s="174"/>
      <c r="J100" s="174"/>
      <c r="K100" s="174"/>
      <c r="L100" s="173"/>
    </row>
    <row r="101" spans="1:12" ht="33.75" customHeight="1" thickBot="1">
      <c r="A101" s="176" t="s">
        <v>65</v>
      </c>
      <c r="B101" s="126"/>
      <c r="C101" s="172"/>
      <c r="D101" s="713"/>
      <c r="E101" s="713"/>
      <c r="F101" s="714"/>
      <c r="G101" s="176" t="s">
        <v>65</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755"/>
      <c r="E103" s="755"/>
      <c r="F103" s="754"/>
      <c r="G103" s="105" t="s">
        <v>53</v>
      </c>
      <c r="H103" s="113"/>
      <c r="I103" s="174"/>
      <c r="J103" s="174"/>
      <c r="K103" s="174"/>
      <c r="L103" s="173"/>
    </row>
    <row r="104" spans="1:12" ht="29.25" customHeight="1">
      <c r="A104" s="105" t="s">
        <v>54</v>
      </c>
      <c r="B104" s="113"/>
      <c r="C104" s="174"/>
      <c r="D104" s="755"/>
      <c r="E104" s="755"/>
      <c r="F104" s="754"/>
      <c r="G104" s="105" t="s">
        <v>54</v>
      </c>
      <c r="H104" s="113"/>
      <c r="I104" s="174"/>
      <c r="J104" s="174"/>
      <c r="K104" s="174"/>
      <c r="L104" s="173"/>
    </row>
    <row r="105" spans="1:12" ht="29.25" customHeight="1">
      <c r="A105" s="105" t="s">
        <v>55</v>
      </c>
      <c r="B105" s="113"/>
      <c r="C105" s="174"/>
      <c r="D105" s="755"/>
      <c r="E105" s="755"/>
      <c r="F105" s="754"/>
      <c r="G105" s="105" t="s">
        <v>55</v>
      </c>
      <c r="H105" s="113"/>
      <c r="I105" s="174"/>
      <c r="J105" s="174"/>
      <c r="K105" s="174"/>
      <c r="L105" s="173"/>
    </row>
    <row r="106" spans="1:12" ht="29.25" customHeight="1">
      <c r="A106" s="105" t="s">
        <v>68</v>
      </c>
      <c r="B106" s="113"/>
      <c r="C106" s="174"/>
      <c r="D106" s="755">
        <v>3</v>
      </c>
      <c r="E106" s="755"/>
      <c r="F106" s="1005">
        <v>74700</v>
      </c>
      <c r="G106" s="105" t="s">
        <v>68</v>
      </c>
      <c r="H106" s="113"/>
      <c r="I106" s="174"/>
      <c r="J106" s="174"/>
      <c r="K106" s="174"/>
      <c r="L106" s="173"/>
    </row>
    <row r="107" spans="1:12" ht="45" customHeight="1">
      <c r="A107" s="105" t="s">
        <v>56</v>
      </c>
      <c r="B107" s="113"/>
      <c r="C107" s="174"/>
      <c r="D107" s="755"/>
      <c r="E107" s="755"/>
      <c r="F107" s="754"/>
      <c r="G107" s="105" t="s">
        <v>56</v>
      </c>
      <c r="H107" s="113"/>
      <c r="I107" s="174"/>
      <c r="J107" s="174"/>
      <c r="K107" s="174"/>
      <c r="L107" s="173"/>
    </row>
    <row r="108" spans="1:12" ht="42.6" customHeight="1">
      <c r="A108" s="105" t="s">
        <v>69</v>
      </c>
      <c r="B108" s="113"/>
      <c r="C108" s="174"/>
      <c r="D108" s="755"/>
      <c r="E108" s="755"/>
      <c r="F108" s="754"/>
      <c r="G108" s="105" t="s">
        <v>69</v>
      </c>
      <c r="H108" s="113"/>
      <c r="I108" s="174"/>
      <c r="J108" s="174"/>
      <c r="K108" s="174"/>
      <c r="L108" s="173"/>
    </row>
    <row r="109" spans="1:12" ht="27" customHeight="1" thickBot="1">
      <c r="A109" s="102" t="s">
        <v>48</v>
      </c>
      <c r="B109" s="126"/>
      <c r="C109" s="172"/>
      <c r="D109" s="728"/>
      <c r="E109" s="728"/>
      <c r="F109" s="721"/>
      <c r="G109" s="102" t="s">
        <v>48</v>
      </c>
      <c r="H109" s="126"/>
      <c r="I109" s="172"/>
      <c r="J109" s="172"/>
      <c r="K109" s="172"/>
      <c r="L109" s="125"/>
    </row>
    <row r="110" spans="1:12" ht="69" customHeight="1" thickBot="1">
      <c r="A110" s="1721" t="s">
        <v>555</v>
      </c>
      <c r="B110" s="1722"/>
      <c r="C110" s="1722"/>
      <c r="D110" s="1722"/>
      <c r="E110" s="1722"/>
      <c r="F110" s="1723"/>
      <c r="G110" s="1721" t="s">
        <v>70</v>
      </c>
      <c r="H110" s="1722"/>
      <c r="I110" s="1722"/>
      <c r="J110" s="1722"/>
      <c r="K110" s="1722"/>
      <c r="L110" s="1723"/>
    </row>
    <row r="111" spans="1:12" ht="26.1" customHeight="1">
      <c r="A111" s="124"/>
      <c r="B111" s="124"/>
      <c r="C111" s="124"/>
      <c r="D111" s="124"/>
      <c r="E111" s="124"/>
      <c r="F111" s="124"/>
      <c r="G111" s="124"/>
      <c r="H111" s="124"/>
      <c r="I111" s="124"/>
      <c r="J111" s="124"/>
      <c r="K111" s="124"/>
      <c r="L111" s="124"/>
    </row>
    <row r="112" spans="1:12" ht="24.95" customHeight="1" thickBot="1">
      <c r="A112" s="171" t="s">
        <v>103</v>
      </c>
      <c r="B112" s="145"/>
      <c r="C112" s="145"/>
      <c r="D112" s="145"/>
      <c r="E112" s="124"/>
      <c r="F112" s="124"/>
      <c r="G112" s="124"/>
      <c r="H112" s="109"/>
    </row>
    <row r="113" spans="1:11" ht="24.75" customHeight="1">
      <c r="A113" s="1614" t="s">
        <v>90</v>
      </c>
      <c r="B113" s="1615"/>
      <c r="C113" s="1615"/>
      <c r="D113" s="1616"/>
      <c r="E113" s="1614" t="s">
        <v>119</v>
      </c>
      <c r="F113" s="1615"/>
      <c r="G113" s="1615"/>
      <c r="H113" s="1616"/>
    </row>
    <row r="114" spans="1:11" ht="46.5" customHeight="1">
      <c r="A114" s="105"/>
      <c r="B114" s="131" t="s">
        <v>24</v>
      </c>
      <c r="C114" s="131" t="s">
        <v>25</v>
      </c>
      <c r="D114" s="130" t="s">
        <v>26</v>
      </c>
      <c r="E114" s="105"/>
      <c r="F114" s="131" t="s">
        <v>24</v>
      </c>
      <c r="G114" s="131" t="s">
        <v>25</v>
      </c>
      <c r="H114" s="130" t="s">
        <v>26</v>
      </c>
    </row>
    <row r="115" spans="1:11" ht="35.25" customHeight="1">
      <c r="A115" s="105" t="s">
        <v>27</v>
      </c>
      <c r="B115" s="700">
        <v>4</v>
      </c>
      <c r="C115" s="700">
        <v>12</v>
      </c>
      <c r="D115" s="1341">
        <v>204000</v>
      </c>
      <c r="E115" s="105" t="s">
        <v>27</v>
      </c>
      <c r="F115" s="113"/>
      <c r="G115" s="113"/>
      <c r="H115" s="112"/>
    </row>
    <row r="116" spans="1:11" ht="35.25" customHeight="1">
      <c r="A116" s="105" t="s">
        <v>28</v>
      </c>
      <c r="B116" s="700"/>
      <c r="C116" s="700"/>
      <c r="D116" s="1008"/>
      <c r="E116" s="105" t="s">
        <v>28</v>
      </c>
      <c r="F116" s="113"/>
      <c r="G116" s="113"/>
      <c r="H116" s="1"/>
    </row>
    <row r="117" spans="1:11" ht="45" customHeight="1" thickBot="1">
      <c r="A117" s="108" t="s">
        <v>29</v>
      </c>
      <c r="B117" s="900"/>
      <c r="C117" s="900"/>
      <c r="D117" s="717"/>
      <c r="E117" s="108" t="s">
        <v>29</v>
      </c>
      <c r="F117" s="117"/>
      <c r="G117" s="117"/>
      <c r="H117" s="2"/>
    </row>
    <row r="118" spans="1:11" ht="18.75" customHeight="1">
      <c r="A118" s="1699" t="s">
        <v>113</v>
      </c>
      <c r="B118" s="1700"/>
      <c r="C118" s="1700"/>
      <c r="D118" s="1701"/>
      <c r="E118" s="1699" t="s">
        <v>113</v>
      </c>
      <c r="F118" s="1700"/>
      <c r="G118" s="1700"/>
      <c r="H118" s="1701"/>
    </row>
    <row r="119" spans="1:11" ht="33" customHeight="1">
      <c r="A119" s="105" t="s">
        <v>53</v>
      </c>
      <c r="B119" s="700"/>
      <c r="C119" s="700"/>
      <c r="D119" s="872"/>
      <c r="E119" s="105" t="s">
        <v>53</v>
      </c>
      <c r="F119" s="113"/>
      <c r="G119" s="113"/>
      <c r="H119" s="1"/>
    </row>
    <row r="120" spans="1:11" ht="33" customHeight="1">
      <c r="A120" s="105" t="s">
        <v>54</v>
      </c>
      <c r="B120" s="700">
        <v>1</v>
      </c>
      <c r="C120" s="700">
        <v>3</v>
      </c>
      <c r="D120" s="1006">
        <v>51000</v>
      </c>
      <c r="E120" s="105" t="s">
        <v>54</v>
      </c>
      <c r="F120" s="113"/>
      <c r="G120" s="113"/>
      <c r="H120" s="1"/>
    </row>
    <row r="121" spans="1:11" ht="33" customHeight="1">
      <c r="A121" s="105" t="s">
        <v>55</v>
      </c>
      <c r="B121" s="700">
        <v>2</v>
      </c>
      <c r="C121" s="700">
        <v>6</v>
      </c>
      <c r="D121" s="1006">
        <v>104000</v>
      </c>
      <c r="E121" s="105" t="s">
        <v>55</v>
      </c>
      <c r="F121" s="113"/>
      <c r="G121" s="113"/>
      <c r="H121" s="1"/>
    </row>
    <row r="122" spans="1:11" ht="33" customHeight="1">
      <c r="A122" s="105" t="s">
        <v>68</v>
      </c>
      <c r="B122" s="700">
        <v>1</v>
      </c>
      <c r="C122" s="700">
        <v>3</v>
      </c>
      <c r="D122" s="1006">
        <v>51000</v>
      </c>
      <c r="E122" s="105" t="s">
        <v>68</v>
      </c>
      <c r="F122" s="113"/>
      <c r="G122" s="113"/>
      <c r="H122" s="1"/>
    </row>
    <row r="123" spans="1:11" ht="63.75">
      <c r="A123" s="105" t="s">
        <v>56</v>
      </c>
      <c r="B123" s="700"/>
      <c r="C123" s="700"/>
      <c r="D123" s="872"/>
      <c r="E123" s="105" t="s">
        <v>56</v>
      </c>
      <c r="F123" s="113"/>
      <c r="G123" s="113"/>
      <c r="H123" s="1"/>
    </row>
    <row r="124" spans="1:11" ht="44.1" customHeight="1">
      <c r="A124" s="105" t="s">
        <v>69</v>
      </c>
      <c r="B124" s="700"/>
      <c r="C124" s="700"/>
      <c r="D124" s="872"/>
      <c r="E124" s="105" t="s">
        <v>69</v>
      </c>
      <c r="F124" s="113"/>
      <c r="G124" s="113"/>
      <c r="H124" s="1"/>
    </row>
    <row r="125" spans="1:11" ht="18.75" thickBot="1">
      <c r="A125" s="102" t="s">
        <v>48</v>
      </c>
      <c r="B125" s="705"/>
      <c r="C125" s="705"/>
      <c r="D125" s="1007"/>
      <c r="E125" s="102" t="s">
        <v>48</v>
      </c>
      <c r="F125" s="126"/>
      <c r="G125" s="126"/>
      <c r="H125" s="3"/>
    </row>
    <row r="126" spans="1:11" ht="69" customHeight="1" thickBot="1">
      <c r="A126" s="1721" t="s">
        <v>165</v>
      </c>
      <c r="B126" s="1722"/>
      <c r="C126" s="1722"/>
      <c r="D126" s="1723"/>
      <c r="E126" s="1689" t="s">
        <v>165</v>
      </c>
      <c r="F126" s="1690"/>
      <c r="G126" s="1690"/>
      <c r="H126" s="1696"/>
      <c r="K126" s="1561"/>
    </row>
    <row r="127" spans="1:11" ht="27.6" customHeight="1">
      <c r="A127" s="124"/>
      <c r="B127" s="124"/>
      <c r="C127" s="124"/>
      <c r="D127" s="124"/>
      <c r="E127" s="124"/>
      <c r="F127" s="124"/>
      <c r="G127" s="124"/>
      <c r="H127" s="124"/>
    </row>
    <row r="128" spans="1:11" ht="24.95" customHeight="1" thickBot="1">
      <c r="A128" s="123" t="s">
        <v>104</v>
      </c>
      <c r="B128" s="124"/>
      <c r="C128" s="124"/>
      <c r="D128" s="124"/>
      <c r="E128" s="124"/>
      <c r="F128" s="124"/>
      <c r="G128" s="124"/>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47">
        <v>9107</v>
      </c>
      <c r="C131" s="749">
        <v>1992</v>
      </c>
      <c r="D131" s="1563">
        <v>1.9328703703703704E-3</v>
      </c>
      <c r="E131" s="1009">
        <v>1893</v>
      </c>
      <c r="F131" s="102" t="s">
        <v>124</v>
      </c>
      <c r="G131" s="1010">
        <v>49863</v>
      </c>
      <c r="H131" s="1011">
        <v>6795</v>
      </c>
      <c r="I131" s="1033">
        <v>9.1435185185185185E-4</v>
      </c>
      <c r="J131" s="1012">
        <v>26264</v>
      </c>
    </row>
    <row r="132" spans="1:19" ht="28.5" customHeight="1">
      <c r="A132" s="1702" t="s">
        <v>122</v>
      </c>
      <c r="B132" s="1702"/>
      <c r="C132" s="1702"/>
      <c r="D132" s="1702"/>
      <c r="E132" s="1702"/>
      <c r="F132" s="109"/>
      <c r="G132" s="109"/>
      <c r="H132" s="109"/>
    </row>
    <row r="133" spans="1:19" ht="15" customHeight="1">
      <c r="A133" s="124"/>
      <c r="B133" s="124"/>
      <c r="C133" s="124"/>
      <c r="D133" s="124"/>
      <c r="E133" s="124"/>
      <c r="F133" s="109"/>
      <c r="G133" s="109"/>
      <c r="H133" s="109"/>
    </row>
    <row r="134" spans="1:19" ht="24.95" customHeight="1" thickBot="1">
      <c r="A134" s="123" t="s">
        <v>123</v>
      </c>
      <c r="B134" s="124"/>
      <c r="C134" s="124"/>
      <c r="D134" s="124"/>
      <c r="E134" s="124"/>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102">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155"/>
      <c r="B142" s="154" t="s">
        <v>140</v>
      </c>
      <c r="C142" s="154" t="s">
        <v>150</v>
      </c>
      <c r="D142" s="154" t="s">
        <v>151</v>
      </c>
      <c r="E142" s="154" t="s">
        <v>141</v>
      </c>
      <c r="F142" s="154" t="s">
        <v>142</v>
      </c>
      <c r="G142" s="154" t="s">
        <v>143</v>
      </c>
      <c r="H142" s="154" t="s">
        <v>144</v>
      </c>
      <c r="I142" s="153" t="s">
        <v>152</v>
      </c>
      <c r="J142" s="152"/>
      <c r="K142" s="152"/>
      <c r="L142" s="152"/>
      <c r="M142" s="152"/>
      <c r="N142" s="152"/>
      <c r="O142" s="152"/>
      <c r="P142" s="152"/>
      <c r="Q142" s="152"/>
      <c r="R142" s="152"/>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145"/>
      <c r="C146" s="145"/>
      <c r="D146" s="124"/>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133" t="s">
        <v>38</v>
      </c>
      <c r="D149" s="142" t="s">
        <v>39</v>
      </c>
    </row>
    <row r="150" spans="1:8" ht="21" customHeight="1">
      <c r="A150" s="105" t="s">
        <v>40</v>
      </c>
      <c r="B150" s="141"/>
      <c r="C150" s="140"/>
      <c r="D150" s="139"/>
    </row>
    <row r="151" spans="1:8" ht="21" customHeight="1">
      <c r="A151" s="105" t="s">
        <v>41</v>
      </c>
      <c r="B151" s="113"/>
      <c r="C151" s="138"/>
      <c r="D151" s="112"/>
    </row>
    <row r="152" spans="1:8" ht="21" customHeight="1">
      <c r="A152" s="105" t="s">
        <v>42</v>
      </c>
      <c r="B152" s="113"/>
      <c r="C152" s="138"/>
      <c r="D152" s="112"/>
    </row>
    <row r="153" spans="1:8" ht="21" customHeight="1" thickBot="1">
      <c r="A153" s="108" t="s">
        <v>43</v>
      </c>
      <c r="B153" s="1013">
        <v>1500</v>
      </c>
      <c r="C153" s="137"/>
      <c r="D153" s="136"/>
    </row>
    <row r="154" spans="1:8" ht="27.6" customHeight="1">
      <c r="A154" s="1683" t="s">
        <v>133</v>
      </c>
      <c r="B154" s="1684"/>
      <c r="C154" s="1684"/>
      <c r="D154" s="1685"/>
    </row>
    <row r="155" spans="1:8" ht="32.1" customHeight="1">
      <c r="A155" s="105" t="s">
        <v>53</v>
      </c>
      <c r="B155" s="700">
        <v>500</v>
      </c>
      <c r="C155" s="696"/>
      <c r="D155" s="697"/>
    </row>
    <row r="156" spans="1:8" ht="32.1" customHeight="1">
      <c r="A156" s="105" t="s">
        <v>54</v>
      </c>
      <c r="B156" s="700">
        <v>500</v>
      </c>
      <c r="C156" s="696"/>
      <c r="D156" s="697"/>
    </row>
    <row r="157" spans="1:8" ht="32.1" customHeight="1">
      <c r="A157" s="105" t="s">
        <v>55</v>
      </c>
      <c r="B157" s="700">
        <v>500</v>
      </c>
      <c r="C157" s="696"/>
      <c r="D157" s="697"/>
    </row>
    <row r="158" spans="1:8" ht="32.1" customHeight="1">
      <c r="A158" s="105" t="s">
        <v>68</v>
      </c>
      <c r="B158" s="696"/>
      <c r="C158" s="696"/>
      <c r="D158" s="697"/>
    </row>
    <row r="159" spans="1:8" ht="48" customHeight="1">
      <c r="A159" s="105" t="s">
        <v>56</v>
      </c>
      <c r="B159" s="696"/>
      <c r="C159" s="696"/>
      <c r="D159" s="697"/>
    </row>
    <row r="160" spans="1:8" ht="48" customHeight="1">
      <c r="A160" s="105" t="s">
        <v>69</v>
      </c>
      <c r="B160" s="696"/>
      <c r="C160" s="696"/>
      <c r="D160" s="697"/>
    </row>
    <row r="161" spans="1:8" ht="13.5" thickBot="1">
      <c r="A161" s="102" t="s">
        <v>164</v>
      </c>
      <c r="B161" s="135"/>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134</v>
      </c>
      <c r="B164" s="124"/>
      <c r="C164" s="124"/>
      <c r="D164" s="124"/>
      <c r="E164" s="124"/>
      <c r="F164" s="109"/>
      <c r="G164" s="109"/>
      <c r="H164" s="109"/>
    </row>
    <row r="165" spans="1:8" ht="16.5" customHeight="1">
      <c r="A165" s="1647" t="s">
        <v>93</v>
      </c>
      <c r="B165" s="1648"/>
      <c r="C165" s="1648"/>
      <c r="D165" s="1647" t="s">
        <v>135</v>
      </c>
      <c r="E165" s="1648"/>
      <c r="F165" s="1649"/>
      <c r="G165" s="109"/>
    </row>
    <row r="166" spans="1:8" ht="79.5" customHeight="1">
      <c r="A166" s="132"/>
      <c r="B166" s="131" t="s">
        <v>148</v>
      </c>
      <c r="C166" s="133" t="s">
        <v>149</v>
      </c>
      <c r="D166" s="132"/>
      <c r="E166" s="131" t="s">
        <v>148</v>
      </c>
      <c r="F166" s="130" t="s">
        <v>149</v>
      </c>
    </row>
    <row r="167" spans="1:8" ht="58.35" customHeight="1">
      <c r="A167" s="105" t="s">
        <v>73</v>
      </c>
      <c r="B167" s="115"/>
      <c r="C167" s="129"/>
      <c r="D167" s="105" t="s">
        <v>74</v>
      </c>
      <c r="E167" s="113"/>
      <c r="F167" s="128"/>
    </row>
    <row r="168" spans="1:8" ht="75" customHeight="1" thickBot="1">
      <c r="A168" s="108" t="s">
        <v>75</v>
      </c>
      <c r="B168" s="117"/>
      <c r="C168" s="127"/>
      <c r="D168" s="102" t="s">
        <v>76</v>
      </c>
      <c r="E168" s="126"/>
      <c r="F168" s="125"/>
    </row>
    <row r="169" spans="1:8" ht="69" customHeight="1" thickBot="1">
      <c r="A169" s="1689" t="s">
        <v>163</v>
      </c>
      <c r="B169" s="1690"/>
      <c r="C169" s="1696"/>
      <c r="D169" s="1689" t="s">
        <v>163</v>
      </c>
      <c r="E169" s="1690"/>
      <c r="F169" s="1696"/>
      <c r="G169" s="109"/>
    </row>
    <row r="170" spans="1:8" ht="24.95" customHeight="1">
      <c r="A170" s="124"/>
      <c r="B170" s="124"/>
      <c r="C170" s="124"/>
      <c r="D170" s="124"/>
      <c r="E170" s="124"/>
      <c r="F170" s="124"/>
      <c r="G170" s="109"/>
    </row>
    <row r="171" spans="1:8" ht="24.95" customHeight="1">
      <c r="A171" s="124"/>
      <c r="B171" s="124"/>
      <c r="C171" s="124"/>
      <c r="D171" s="124"/>
      <c r="E171" s="124"/>
      <c r="F171" s="124"/>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63.7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38.25">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2">
    <mergeCell ref="A1:B1"/>
    <mergeCell ref="A138:I138"/>
    <mergeCell ref="J135:R135"/>
    <mergeCell ref="A141:I141"/>
    <mergeCell ref="J141:R141"/>
    <mergeCell ref="A129:E129"/>
    <mergeCell ref="A135:I135"/>
    <mergeCell ref="E113:H113"/>
    <mergeCell ref="E126:H126"/>
    <mergeCell ref="F129:J129"/>
    <mergeCell ref="A95:F95"/>
    <mergeCell ref="C81:D81"/>
    <mergeCell ref="C84:D84"/>
    <mergeCell ref="A81:B81"/>
    <mergeCell ref="A84:B84"/>
    <mergeCell ref="A92:D92"/>
    <mergeCell ref="A113:D113"/>
    <mergeCell ref="B96:E96"/>
    <mergeCell ref="A118:D118"/>
    <mergeCell ref="A110:F110"/>
    <mergeCell ref="A102:F102"/>
    <mergeCell ref="F96:F97"/>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G95:L95"/>
    <mergeCell ref="H96:K96"/>
    <mergeCell ref="L96:L97"/>
    <mergeCell ref="A147:D147"/>
    <mergeCell ref="A31:F31"/>
    <mergeCell ref="D33:F33"/>
    <mergeCell ref="A33:C33"/>
    <mergeCell ref="A52:C52"/>
    <mergeCell ref="D40:F40"/>
    <mergeCell ref="D44:F44"/>
    <mergeCell ref="F69:H69"/>
    <mergeCell ref="A144:G144"/>
    <mergeCell ref="A78:H78"/>
    <mergeCell ref="G102:L102"/>
    <mergeCell ref="G110:L110"/>
    <mergeCell ref="A126:D126"/>
    <mergeCell ref="C148:D148"/>
    <mergeCell ref="E118:H118"/>
    <mergeCell ref="A132:E132"/>
    <mergeCell ref="A38:A39"/>
    <mergeCell ref="B38:B39"/>
    <mergeCell ref="C38:C39"/>
    <mergeCell ref="D52:F52"/>
    <mergeCell ref="A40:C40"/>
    <mergeCell ref="E55:H55"/>
    <mergeCell ref="A67:A68"/>
    <mergeCell ref="B67:B68"/>
    <mergeCell ref="C67:C68"/>
    <mergeCell ref="D67:D68"/>
    <mergeCell ref="B69:D69"/>
    <mergeCell ref="E77:H77"/>
    <mergeCell ref="A44:C44"/>
    <mergeCell ref="D8:F8"/>
    <mergeCell ref="A55:D55"/>
    <mergeCell ref="A77:D77"/>
    <mergeCell ref="A22:C22"/>
    <mergeCell ref="D18:F18"/>
    <mergeCell ref="D22:F22"/>
    <mergeCell ref="A8:C8"/>
    <mergeCell ref="A18:C18"/>
    <mergeCell ref="A30:C30"/>
    <mergeCell ref="A15:A17"/>
    <mergeCell ref="D11:D12"/>
    <mergeCell ref="D30:F3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T172"/>
  <sheetViews>
    <sheetView zoomScale="70" zoomScaleNormal="70" zoomScalePageLayoutView="70" workbookViewId="0">
      <selection activeCell="C23" sqref="C23"/>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19" width="18.140625" customWidth="1"/>
    <col min="20" max="20" width="18.28515625" customWidth="1"/>
  </cols>
  <sheetData>
    <row r="1" spans="1:8" ht="18.75">
      <c r="A1" s="2085" t="s">
        <v>392</v>
      </c>
      <c r="B1" s="2085"/>
      <c r="C1" s="2085"/>
    </row>
    <row r="2" spans="1:8" ht="18">
      <c r="A2" s="678"/>
      <c r="B2" s="678"/>
      <c r="C2" s="67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059" t="s">
        <v>391</v>
      </c>
      <c r="B8" s="2060"/>
      <c r="C8" s="2061"/>
      <c r="D8" s="2078"/>
      <c r="E8" s="2078"/>
      <c r="F8" s="2078"/>
      <c r="G8" s="156"/>
      <c r="H8" s="109"/>
    </row>
    <row r="9" spans="1:8" ht="21" customHeight="1">
      <c r="A9" s="677"/>
      <c r="B9" s="676" t="s">
        <v>1</v>
      </c>
      <c r="C9" s="675" t="s">
        <v>2</v>
      </c>
      <c r="D9" s="122"/>
      <c r="E9" s="666"/>
      <c r="F9" s="666"/>
      <c r="G9" s="205"/>
      <c r="H9" s="109"/>
    </row>
    <row r="10" spans="1:8" ht="20.25" customHeight="1">
      <c r="A10" s="105" t="s">
        <v>3</v>
      </c>
      <c r="B10" s="700">
        <v>1</v>
      </c>
      <c r="C10" s="701">
        <v>79</v>
      </c>
      <c r="D10" s="122"/>
      <c r="E10" s="122"/>
      <c r="F10" s="122"/>
      <c r="G10" s="205"/>
      <c r="H10" s="109"/>
    </row>
    <row r="11" spans="1:8" ht="20.25" customHeight="1">
      <c r="A11" s="105" t="s">
        <v>4</v>
      </c>
      <c r="B11" s="700"/>
      <c r="C11" s="701"/>
      <c r="D11" s="2052"/>
      <c r="E11" s="2080"/>
      <c r="F11" s="2080"/>
      <c r="G11" s="205"/>
      <c r="H11" s="109"/>
    </row>
    <row r="12" spans="1:8" ht="20.25" customHeight="1">
      <c r="A12" s="105" t="s">
        <v>67</v>
      </c>
      <c r="B12" s="700"/>
      <c r="C12" s="701"/>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20.25" customHeight="1" thickBot="1">
      <c r="A15" s="102" t="s">
        <v>48</v>
      </c>
      <c r="B15" s="702"/>
      <c r="C15" s="703"/>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c r="C17" s="701"/>
      <c r="D17" s="122"/>
      <c r="E17" s="122"/>
      <c r="F17" s="122"/>
      <c r="G17" s="205"/>
      <c r="H17" s="109"/>
    </row>
    <row r="18" spans="1:8" ht="20.25" customHeight="1">
      <c r="A18" s="201" t="s">
        <v>51</v>
      </c>
      <c r="B18" s="700">
        <v>1</v>
      </c>
      <c r="C18" s="701">
        <v>79</v>
      </c>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1</v>
      </c>
      <c r="C23" s="701">
        <v>79</v>
      </c>
      <c r="D23" s="122"/>
      <c r="E23" s="122"/>
      <c r="F23" s="122"/>
      <c r="G23" s="205"/>
      <c r="H23" s="109"/>
    </row>
    <row r="24" spans="1:8" ht="35.1" customHeight="1">
      <c r="A24" s="105" t="s">
        <v>68</v>
      </c>
      <c r="B24" s="700"/>
      <c r="C24" s="701"/>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91.5" customHeight="1" thickBot="1">
      <c r="A28" s="1689" t="s">
        <v>447</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27"/>
      <c r="C30" s="627"/>
      <c r="D30" s="627"/>
      <c r="E30" s="627"/>
      <c r="F30" s="627"/>
      <c r="G30" s="109"/>
      <c r="H30" s="109"/>
    </row>
    <row r="31" spans="1:8" ht="30" customHeight="1">
      <c r="A31" s="1750" t="s">
        <v>389</v>
      </c>
      <c r="B31" s="1709"/>
      <c r="C31" s="1710"/>
      <c r="D31" s="2078"/>
      <c r="E31" s="2078"/>
      <c r="F31" s="2078"/>
      <c r="G31" s="109"/>
      <c r="H31" s="109"/>
    </row>
    <row r="32" spans="1:8" ht="33.75" customHeight="1">
      <c r="A32" s="105"/>
      <c r="B32" s="131" t="s">
        <v>31</v>
      </c>
      <c r="C32" s="625" t="s">
        <v>32</v>
      </c>
      <c r="D32" s="122"/>
      <c r="E32" s="666"/>
      <c r="F32" s="666"/>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20"/>
      <c r="C51" s="620"/>
      <c r="D51" s="628"/>
      <c r="E51" s="628"/>
      <c r="F51" s="628"/>
      <c r="G51" s="109"/>
      <c r="H51" s="109"/>
    </row>
    <row r="52" spans="1:8" ht="30" customHeight="1" thickBot="1">
      <c r="A52" s="123" t="s">
        <v>100</v>
      </c>
      <c r="B52" s="628"/>
      <c r="C52" s="628"/>
      <c r="D52" s="628"/>
      <c r="E52" s="628"/>
      <c r="F52" s="628"/>
      <c r="G52" s="109"/>
      <c r="H52" s="109"/>
    </row>
    <row r="53" spans="1:8" ht="40.5" customHeight="1" thickBot="1">
      <c r="A53" s="2059" t="s">
        <v>388</v>
      </c>
      <c r="B53" s="2060"/>
      <c r="C53" s="2060"/>
      <c r="D53" s="2061"/>
      <c r="E53" s="2078"/>
      <c r="F53" s="2078"/>
      <c r="G53" s="2078"/>
      <c r="H53" s="2078"/>
    </row>
    <row r="54" spans="1:8" ht="55.5" customHeight="1" thickBot="1">
      <c r="A54" s="196"/>
      <c r="B54" s="195" t="s">
        <v>9</v>
      </c>
      <c r="C54" s="195" t="s">
        <v>10</v>
      </c>
      <c r="D54" s="629" t="s">
        <v>114</v>
      </c>
      <c r="E54" s="122"/>
      <c r="F54" s="666"/>
      <c r="G54" s="666"/>
      <c r="H54" s="666"/>
    </row>
    <row r="55" spans="1:8" ht="21" customHeight="1">
      <c r="A55" s="192" t="s">
        <v>11</v>
      </c>
      <c r="B55" s="722"/>
      <c r="C55" s="722"/>
      <c r="D55" s="723"/>
      <c r="E55" s="122"/>
      <c r="F55" s="122"/>
      <c r="G55" s="122"/>
      <c r="H55" s="667"/>
    </row>
    <row r="56" spans="1:8" ht="32.25" customHeight="1">
      <c r="A56" s="105" t="s">
        <v>12</v>
      </c>
      <c r="B56" s="700">
        <v>75</v>
      </c>
      <c r="C56" s="700">
        <v>75</v>
      </c>
      <c r="D56" s="701"/>
      <c r="E56" s="2086" t="s">
        <v>387</v>
      </c>
      <c r="F56" s="2083"/>
      <c r="G56" s="122"/>
      <c r="H56" s="667"/>
    </row>
    <row r="57" spans="1:8" ht="21" customHeight="1">
      <c r="A57" s="105" t="s">
        <v>13</v>
      </c>
      <c r="B57" s="700"/>
      <c r="C57" s="700"/>
      <c r="D57" s="701"/>
      <c r="E57" s="122"/>
      <c r="F57" s="122"/>
      <c r="G57" s="122"/>
      <c r="H57" s="667"/>
    </row>
    <row r="58" spans="1:8" ht="21" customHeight="1">
      <c r="A58" s="105" t="s">
        <v>14</v>
      </c>
      <c r="B58" s="700"/>
      <c r="C58" s="700"/>
      <c r="D58" s="701"/>
      <c r="E58" s="122"/>
      <c r="F58" s="122"/>
      <c r="G58" s="122"/>
      <c r="H58" s="667"/>
    </row>
    <row r="59" spans="1:8" ht="31.5" customHeight="1">
      <c r="A59" s="105" t="s">
        <v>15</v>
      </c>
      <c r="B59" s="700">
        <v>75</v>
      </c>
      <c r="C59" s="700">
        <v>75</v>
      </c>
      <c r="D59" s="701">
        <v>75</v>
      </c>
      <c r="E59" s="122"/>
      <c r="F59" s="122"/>
      <c r="G59" s="122"/>
      <c r="H59" s="667"/>
    </row>
    <row r="60" spans="1:8" ht="21" customHeight="1">
      <c r="A60" s="105" t="s">
        <v>16</v>
      </c>
      <c r="B60" s="700"/>
      <c r="C60" s="700"/>
      <c r="D60" s="701"/>
      <c r="E60" s="122"/>
      <c r="F60" s="122"/>
      <c r="G60" s="122"/>
      <c r="H60" s="667"/>
    </row>
    <row r="61" spans="1:8" ht="21" customHeight="1">
      <c r="A61" s="105" t="s">
        <v>57</v>
      </c>
      <c r="B61" s="700"/>
      <c r="C61" s="700"/>
      <c r="D61" s="701"/>
      <c r="E61" s="122"/>
      <c r="F61" s="122"/>
      <c r="G61" s="122"/>
      <c r="H61" s="667"/>
    </row>
    <row r="62" spans="1:8" ht="21" customHeight="1">
      <c r="A62" s="105" t="s">
        <v>58</v>
      </c>
      <c r="B62" s="696"/>
      <c r="C62" s="696"/>
      <c r="D62" s="697"/>
      <c r="E62" s="122"/>
      <c r="F62" s="122"/>
      <c r="G62" s="122"/>
      <c r="H62" s="667"/>
    </row>
    <row r="63" spans="1:8" ht="21" customHeight="1">
      <c r="A63" s="105" t="s">
        <v>59</v>
      </c>
      <c r="B63" s="696"/>
      <c r="C63" s="696"/>
      <c r="D63" s="697"/>
      <c r="E63" s="122"/>
      <c r="F63" s="122"/>
      <c r="G63" s="122"/>
      <c r="H63" s="667"/>
    </row>
    <row r="64" spans="1:8" ht="21" customHeight="1">
      <c r="A64" s="105" t="s">
        <v>60</v>
      </c>
      <c r="B64" s="696"/>
      <c r="C64" s="696"/>
      <c r="D64" s="697"/>
      <c r="E64" s="122"/>
      <c r="F64" s="122"/>
      <c r="G64" s="122"/>
      <c r="H64" s="667"/>
    </row>
    <row r="65" spans="1:8" ht="21" customHeight="1" thickBot="1">
      <c r="A65" s="105" t="s">
        <v>48</v>
      </c>
      <c r="B65" s="696"/>
      <c r="C65" s="696"/>
      <c r="D65" s="697"/>
      <c r="E65" s="122"/>
      <c r="F65" s="122"/>
      <c r="G65" s="122"/>
      <c r="H65" s="667"/>
    </row>
    <row r="66" spans="1:8" ht="21" customHeight="1">
      <c r="A66" s="1683" t="s">
        <v>242</v>
      </c>
      <c r="B66" s="1684"/>
      <c r="C66" s="1684"/>
      <c r="D66" s="1685"/>
      <c r="E66" s="156"/>
      <c r="F66" s="122"/>
      <c r="G66" s="122"/>
      <c r="H66" s="667"/>
    </row>
    <row r="67" spans="1:8" ht="37.5" customHeight="1">
      <c r="A67" s="105" t="s">
        <v>53</v>
      </c>
      <c r="B67" s="696"/>
      <c r="C67" s="696"/>
      <c r="D67" s="697"/>
      <c r="E67" s="122"/>
      <c r="F67" s="122"/>
      <c r="G67" s="122"/>
      <c r="H67" s="667"/>
    </row>
    <row r="68" spans="1:8" ht="37.5" customHeight="1">
      <c r="A68" s="105" t="s">
        <v>54</v>
      </c>
      <c r="B68" s="696"/>
      <c r="C68" s="696"/>
      <c r="D68" s="697"/>
      <c r="E68" s="122"/>
      <c r="F68" s="122"/>
      <c r="G68" s="122"/>
      <c r="H68" s="667"/>
    </row>
    <row r="69" spans="1:8" ht="37.5" customHeight="1">
      <c r="A69" s="105" t="s">
        <v>55</v>
      </c>
      <c r="B69" s="700">
        <v>75</v>
      </c>
      <c r="C69" s="700">
        <v>75</v>
      </c>
      <c r="D69" s="701">
        <v>75</v>
      </c>
      <c r="E69" s="122"/>
      <c r="F69" s="122"/>
      <c r="G69" s="122"/>
      <c r="H69" s="667"/>
    </row>
    <row r="70" spans="1:8" ht="37.5" customHeight="1">
      <c r="A70" s="105" t="s">
        <v>68</v>
      </c>
      <c r="B70" s="696"/>
      <c r="C70" s="696"/>
      <c r="D70" s="697"/>
      <c r="E70" s="122"/>
      <c r="F70" s="122"/>
      <c r="G70" s="122"/>
      <c r="H70" s="667"/>
    </row>
    <row r="71" spans="1:8" ht="48" customHeight="1">
      <c r="A71" s="105" t="s">
        <v>56</v>
      </c>
      <c r="B71" s="696"/>
      <c r="C71" s="696"/>
      <c r="D71" s="697"/>
      <c r="E71" s="122"/>
      <c r="F71" s="122"/>
      <c r="G71" s="122"/>
      <c r="H71" s="667"/>
    </row>
    <row r="72" spans="1:8" ht="48" customHeight="1">
      <c r="A72" s="105" t="s">
        <v>69</v>
      </c>
      <c r="B72" s="696"/>
      <c r="C72" s="696"/>
      <c r="D72" s="697"/>
      <c r="E72" s="122"/>
      <c r="F72" s="122"/>
      <c r="G72" s="122"/>
      <c r="H72" s="667"/>
    </row>
    <row r="73" spans="1:8" ht="16.5" customHeight="1" thickBot="1">
      <c r="A73" s="102" t="s">
        <v>48</v>
      </c>
      <c r="B73" s="704"/>
      <c r="C73" s="704"/>
      <c r="D73" s="743"/>
      <c r="E73" s="122"/>
      <c r="F73" s="122"/>
      <c r="G73" s="122"/>
      <c r="H73" s="667"/>
    </row>
    <row r="74" spans="1:8" ht="93" customHeight="1" thickBot="1">
      <c r="A74" s="1678" t="s">
        <v>448</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28"/>
      <c r="B76" s="628"/>
      <c r="C76" s="628"/>
      <c r="D76" s="628"/>
      <c r="E76" s="628"/>
      <c r="F76" s="628"/>
      <c r="G76" s="628"/>
      <c r="H76" s="628"/>
    </row>
    <row r="77" spans="1:8" ht="24.95" customHeight="1" thickBot="1">
      <c r="A77" s="123" t="s">
        <v>101</v>
      </c>
      <c r="B77" s="628"/>
      <c r="C77" s="628"/>
      <c r="D77" s="628"/>
      <c r="E77" s="628"/>
      <c r="F77" s="628"/>
      <c r="G77" s="628"/>
      <c r="H77" s="628"/>
    </row>
    <row r="78" spans="1:8" ht="24.75" customHeight="1" thickBot="1">
      <c r="A78" s="1759" t="s">
        <v>386</v>
      </c>
      <c r="B78" s="1760"/>
      <c r="C78" s="2078"/>
      <c r="D78" s="2078"/>
      <c r="E78" s="628"/>
      <c r="F78" s="628"/>
      <c r="G78" s="628"/>
      <c r="H78" s="628"/>
    </row>
    <row r="79" spans="1:8" ht="31.5" customHeight="1">
      <c r="A79" s="185"/>
      <c r="B79" s="119" t="s">
        <v>117</v>
      </c>
      <c r="C79" s="628"/>
      <c r="D79" s="666"/>
      <c r="E79" s="628"/>
      <c r="F79" s="628"/>
      <c r="G79" s="628"/>
      <c r="H79" s="628"/>
    </row>
    <row r="80" spans="1:8" ht="44.25" customHeight="1" thickBot="1">
      <c r="A80" s="626" t="s">
        <v>106</v>
      </c>
      <c r="B80" s="182"/>
      <c r="C80" s="642"/>
      <c r="D80" s="628"/>
      <c r="E80" s="628"/>
      <c r="F80" s="628"/>
      <c r="G80" s="628"/>
      <c r="H80" s="628"/>
    </row>
    <row r="81" spans="1:12" ht="20.25" customHeight="1">
      <c r="A81" s="2081" t="s">
        <v>113</v>
      </c>
      <c r="B81" s="2082"/>
      <c r="C81" s="2078"/>
      <c r="D81" s="2078"/>
      <c r="E81" s="628"/>
      <c r="F81" s="628"/>
      <c r="G81" s="628"/>
      <c r="H81" s="628"/>
    </row>
    <row r="82" spans="1:12" ht="30" customHeight="1">
      <c r="A82" s="105" t="s">
        <v>53</v>
      </c>
      <c r="B82" s="180"/>
      <c r="C82" s="122"/>
      <c r="D82" s="628"/>
      <c r="E82" s="628"/>
      <c r="F82" s="628"/>
      <c r="G82" s="628"/>
      <c r="H82" s="628"/>
    </row>
    <row r="83" spans="1:12" ht="30" customHeight="1">
      <c r="A83" s="105" t="s">
        <v>54</v>
      </c>
      <c r="B83" s="180"/>
      <c r="C83" s="122"/>
      <c r="D83" s="628"/>
      <c r="E83" s="628"/>
      <c r="F83" s="628"/>
      <c r="G83" s="628"/>
      <c r="H83" s="628"/>
    </row>
    <row r="84" spans="1:12" ht="30" customHeight="1">
      <c r="A84" s="105" t="s">
        <v>55</v>
      </c>
      <c r="B84" s="180"/>
      <c r="C84" s="122"/>
      <c r="D84" s="628"/>
      <c r="E84" s="628"/>
      <c r="F84" s="628"/>
      <c r="G84" s="628"/>
      <c r="H84" s="628"/>
    </row>
    <row r="85" spans="1:12" ht="30" customHeight="1">
      <c r="A85" s="105" t="s">
        <v>68</v>
      </c>
      <c r="B85" s="180"/>
      <c r="C85" s="122"/>
      <c r="D85" s="628"/>
      <c r="E85" s="628"/>
      <c r="F85" s="628"/>
      <c r="G85" s="628"/>
      <c r="H85" s="628"/>
    </row>
    <row r="86" spans="1:12" ht="45" customHeight="1">
      <c r="A86" s="105" t="s">
        <v>56</v>
      </c>
      <c r="B86" s="180"/>
      <c r="C86" s="122"/>
      <c r="D86" s="628"/>
      <c r="E86" s="628"/>
      <c r="F86" s="628"/>
      <c r="G86" s="628"/>
      <c r="H86" s="628"/>
    </row>
    <row r="87" spans="1:12" ht="45" customHeight="1">
      <c r="A87" s="105" t="s">
        <v>69</v>
      </c>
      <c r="B87" s="180"/>
      <c r="C87" s="122"/>
      <c r="D87" s="628"/>
      <c r="E87" s="628"/>
      <c r="F87" s="628"/>
      <c r="G87" s="628"/>
      <c r="H87" s="628"/>
    </row>
    <row r="88" spans="1:12" ht="20.100000000000001" customHeight="1" thickBot="1">
      <c r="A88" s="102" t="s">
        <v>48</v>
      </c>
      <c r="B88" s="179"/>
      <c r="C88" s="122"/>
      <c r="D88" s="628"/>
      <c r="E88" s="628"/>
      <c r="F88" s="628"/>
      <c r="G88" s="628"/>
      <c r="H88" s="628"/>
    </row>
    <row r="89" spans="1:12" ht="90.75" customHeight="1">
      <c r="A89" s="1745" t="s">
        <v>116</v>
      </c>
      <c r="B89" s="1745"/>
      <c r="C89" s="2052"/>
      <c r="D89" s="2052"/>
      <c r="E89" s="628"/>
      <c r="F89" s="628"/>
      <c r="G89" s="628"/>
      <c r="H89" s="628"/>
    </row>
    <row r="90" spans="1:12" ht="15" customHeight="1">
      <c r="A90" s="628"/>
      <c r="B90" s="628"/>
      <c r="C90" s="628"/>
      <c r="D90" s="628"/>
      <c r="E90" s="628"/>
      <c r="F90" s="628"/>
      <c r="G90" s="628"/>
      <c r="H90" s="628"/>
    </row>
    <row r="91" spans="1:12" ht="24.95" customHeight="1" thickBot="1">
      <c r="A91" s="123" t="s">
        <v>102</v>
      </c>
      <c r="B91" s="628"/>
      <c r="C91" s="628"/>
      <c r="D91" s="628"/>
      <c r="E91" s="628"/>
      <c r="F91" s="628"/>
      <c r="G91" s="628"/>
      <c r="H91" s="628"/>
    </row>
    <row r="92" spans="1:12" ht="23.25" customHeight="1">
      <c r="A92" s="1750" t="s">
        <v>385</v>
      </c>
      <c r="B92" s="1709"/>
      <c r="C92" s="1709"/>
      <c r="D92" s="1709"/>
      <c r="E92" s="1709"/>
      <c r="F92" s="1710"/>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6"/>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721" t="s">
        <v>70</v>
      </c>
      <c r="B107" s="1722"/>
      <c r="C107" s="1722"/>
      <c r="D107" s="1722"/>
      <c r="E107" s="1722"/>
      <c r="F107" s="1723"/>
      <c r="G107" s="1702"/>
      <c r="H107" s="1702"/>
      <c r="I107" s="1702"/>
      <c r="J107" s="1702"/>
      <c r="K107" s="1702"/>
      <c r="L107" s="1702"/>
    </row>
    <row r="108" spans="1:12" ht="26.1" customHeight="1">
      <c r="A108" s="628"/>
      <c r="B108" s="628"/>
      <c r="C108" s="628"/>
      <c r="D108" s="628"/>
      <c r="E108" s="628"/>
      <c r="F108" s="628"/>
      <c r="G108" s="628"/>
      <c r="H108" s="628"/>
      <c r="I108" s="628"/>
      <c r="J108" s="628"/>
      <c r="K108" s="628"/>
      <c r="L108" s="628"/>
    </row>
    <row r="109" spans="1:12" ht="24.95" customHeight="1" thickBot="1">
      <c r="A109" s="171" t="s">
        <v>103</v>
      </c>
      <c r="B109" s="623"/>
      <c r="C109" s="623"/>
      <c r="D109" s="623"/>
      <c r="E109" s="628"/>
      <c r="F109" s="628"/>
      <c r="G109" s="628"/>
      <c r="H109" s="109"/>
    </row>
    <row r="110" spans="1:12" ht="24.75" customHeight="1">
      <c r="A110" s="2056" t="s">
        <v>384</v>
      </c>
      <c r="B110" s="2057"/>
      <c r="C110" s="2057"/>
      <c r="D110" s="2058"/>
      <c r="E110" s="2078"/>
      <c r="F110" s="2078"/>
      <c r="G110" s="2078"/>
      <c r="H110" s="2078"/>
    </row>
    <row r="111" spans="1:12" ht="46.5" customHeight="1">
      <c r="A111" s="105"/>
      <c r="B111" s="131" t="s">
        <v>24</v>
      </c>
      <c r="C111" s="131" t="s">
        <v>25</v>
      </c>
      <c r="D111" s="625" t="s">
        <v>26</v>
      </c>
      <c r="E111" s="122"/>
      <c r="F111" s="666"/>
      <c r="G111" s="666"/>
      <c r="H111" s="666"/>
    </row>
    <row r="112" spans="1:12" ht="35.25" customHeight="1">
      <c r="A112" s="105" t="s">
        <v>27</v>
      </c>
      <c r="B112" s="696"/>
      <c r="C112" s="696"/>
      <c r="D112" s="697"/>
      <c r="E112" s="122"/>
      <c r="F112" s="122"/>
      <c r="G112" s="122"/>
      <c r="H112" s="122"/>
    </row>
    <row r="113" spans="1:10" ht="35.25" customHeight="1">
      <c r="A113" s="105" t="s">
        <v>28</v>
      </c>
      <c r="B113" s="696"/>
      <c r="C113" s="696"/>
      <c r="D113" s="778"/>
      <c r="E113" s="122"/>
      <c r="F113" s="122"/>
      <c r="G113" s="122"/>
      <c r="H113" s="82"/>
    </row>
    <row r="114" spans="1:10" ht="45" customHeight="1" thickBot="1">
      <c r="A114" s="108" t="s">
        <v>29</v>
      </c>
      <c r="B114" s="716">
        <v>2</v>
      </c>
      <c r="C114" s="716">
        <v>2</v>
      </c>
      <c r="D114" s="717">
        <v>3214</v>
      </c>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700"/>
      <c r="C116" s="700"/>
      <c r="D116" s="715"/>
      <c r="E116" s="122"/>
      <c r="F116" s="122"/>
      <c r="G116" s="122"/>
      <c r="H116" s="82"/>
    </row>
    <row r="117" spans="1:10" ht="33" customHeight="1">
      <c r="A117" s="105" t="s">
        <v>54</v>
      </c>
      <c r="B117" s="700"/>
      <c r="C117" s="700"/>
      <c r="D117" s="715"/>
      <c r="E117" s="122"/>
      <c r="F117" s="122"/>
      <c r="G117" s="122"/>
      <c r="H117" s="82"/>
    </row>
    <row r="118" spans="1:10" ht="33" customHeight="1">
      <c r="A118" s="105" t="s">
        <v>55</v>
      </c>
      <c r="B118" s="700">
        <v>2</v>
      </c>
      <c r="C118" s="700">
        <v>2</v>
      </c>
      <c r="D118" s="715">
        <v>3214</v>
      </c>
      <c r="E118" s="122"/>
      <c r="F118" s="122"/>
      <c r="G118" s="122"/>
      <c r="H118" s="82"/>
    </row>
    <row r="119" spans="1:10" ht="33" customHeight="1">
      <c r="A119" s="105" t="s">
        <v>68</v>
      </c>
      <c r="B119" s="700"/>
      <c r="C119" s="700"/>
      <c r="D119" s="715"/>
      <c r="E119" s="122"/>
      <c r="F119" s="122"/>
      <c r="G119" s="122"/>
      <c r="H119" s="82"/>
    </row>
    <row r="120" spans="1:10" ht="45" customHeight="1">
      <c r="A120" s="105" t="s">
        <v>56</v>
      </c>
      <c r="B120" s="700"/>
      <c r="C120" s="700"/>
      <c r="D120" s="715"/>
      <c r="E120" s="122"/>
      <c r="F120" s="122"/>
      <c r="G120" s="122"/>
      <c r="H120" s="82"/>
    </row>
    <row r="121" spans="1:10" ht="45.75" customHeight="1">
      <c r="A121" s="105" t="s">
        <v>69</v>
      </c>
      <c r="B121" s="700"/>
      <c r="C121" s="700"/>
      <c r="D121" s="715"/>
      <c r="E121" s="122"/>
      <c r="F121" s="122"/>
      <c r="G121" s="122"/>
      <c r="H121" s="82"/>
    </row>
    <row r="122" spans="1:10" ht="21.75" customHeight="1" thickBot="1">
      <c r="A122" s="102" t="s">
        <v>48</v>
      </c>
      <c r="B122" s="705"/>
      <c r="C122" s="705"/>
      <c r="D122" s="718"/>
      <c r="E122" s="122"/>
      <c r="F122" s="122"/>
      <c r="G122" s="122"/>
      <c r="H122" s="82"/>
    </row>
    <row r="123" spans="1:10" ht="69" customHeight="1" thickBot="1">
      <c r="A123" s="1721" t="s">
        <v>165</v>
      </c>
      <c r="B123" s="1722"/>
      <c r="C123" s="1722"/>
      <c r="D123" s="1723"/>
      <c r="E123" s="1702"/>
      <c r="F123" s="1702"/>
      <c r="G123" s="1702"/>
      <c r="H123" s="1702"/>
    </row>
    <row r="124" spans="1:10" ht="27.6" customHeight="1">
      <c r="A124" s="628"/>
      <c r="B124" s="628"/>
      <c r="C124" s="628"/>
      <c r="D124" s="628"/>
      <c r="E124" s="628"/>
      <c r="F124" s="628"/>
      <c r="G124" s="628"/>
      <c r="H124" s="628"/>
    </row>
    <row r="125" spans="1:10" ht="24.95" customHeight="1" thickBot="1">
      <c r="A125" s="123" t="s">
        <v>104</v>
      </c>
      <c r="B125" s="628"/>
      <c r="C125" s="628"/>
      <c r="D125" s="628"/>
      <c r="E125" s="628"/>
      <c r="F125" s="628"/>
      <c r="G125" s="628"/>
      <c r="H125" s="109"/>
    </row>
    <row r="126" spans="1:10" ht="24.75" customHeight="1" thickBot="1">
      <c r="A126" s="2053" t="s">
        <v>383</v>
      </c>
      <c r="B126" s="2054"/>
      <c r="C126" s="2054"/>
      <c r="D126" s="2054"/>
      <c r="E126" s="205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05">
        <v>3214</v>
      </c>
      <c r="C128" s="713"/>
      <c r="D128" s="713"/>
      <c r="E128" s="719"/>
      <c r="F128" s="122"/>
      <c r="G128" s="122"/>
      <c r="H128" s="667"/>
      <c r="I128" s="667"/>
      <c r="J128" s="205"/>
    </row>
    <row r="129" spans="1:20" ht="28.5" customHeight="1">
      <c r="A129" s="1702" t="s">
        <v>122</v>
      </c>
      <c r="B129" s="1702"/>
      <c r="C129" s="1702"/>
      <c r="D129" s="1702"/>
      <c r="E129" s="1702"/>
      <c r="F129" s="109"/>
      <c r="G129" s="109"/>
      <c r="H129" s="109"/>
    </row>
    <row r="130" spans="1:20" ht="15" customHeight="1">
      <c r="A130" s="628"/>
      <c r="B130" s="628"/>
      <c r="C130" s="628"/>
      <c r="D130" s="628"/>
      <c r="E130" s="628"/>
      <c r="F130" s="109"/>
      <c r="G130" s="109"/>
      <c r="H130" s="109"/>
    </row>
    <row r="131" spans="1:20" ht="24.95" customHeight="1" thickBot="1">
      <c r="A131" s="123" t="s">
        <v>123</v>
      </c>
      <c r="B131" s="628"/>
      <c r="C131" s="628"/>
      <c r="D131" s="628"/>
      <c r="E131" s="628"/>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42"/>
      <c r="K134" s="642"/>
      <c r="L134" s="642"/>
      <c r="M134" s="642"/>
      <c r="N134" s="642"/>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2059" t="s">
        <v>381</v>
      </c>
      <c r="B138" s="2060"/>
      <c r="C138" s="2060"/>
      <c r="D138" s="2060"/>
      <c r="E138" s="2060"/>
      <c r="F138" s="2060"/>
      <c r="G138" s="2060"/>
      <c r="H138" s="2060"/>
      <c r="I138" s="2061"/>
      <c r="J138" s="156"/>
      <c r="K138" s="1742"/>
      <c r="L138" s="1742"/>
      <c r="M138" s="1742"/>
      <c r="N138" s="1742"/>
      <c r="O138" s="1742"/>
      <c r="P138" s="1742"/>
      <c r="Q138" s="1742"/>
      <c r="R138" s="1742"/>
      <c r="S138" s="1742"/>
      <c r="T138" s="1742"/>
    </row>
    <row r="139" spans="1:20" ht="90.75" customHeight="1">
      <c r="A139" s="671"/>
      <c r="B139" s="624" t="s">
        <v>140</v>
      </c>
      <c r="C139" s="624" t="s">
        <v>150</v>
      </c>
      <c r="D139" s="624" t="s">
        <v>151</v>
      </c>
      <c r="E139" s="624" t="s">
        <v>141</v>
      </c>
      <c r="F139" s="624" t="s">
        <v>142</v>
      </c>
      <c r="G139" s="624" t="s">
        <v>143</v>
      </c>
      <c r="H139" s="624" t="s">
        <v>144</v>
      </c>
      <c r="I139" s="622" t="s">
        <v>152</v>
      </c>
      <c r="J139" s="621"/>
      <c r="K139" s="621"/>
      <c r="L139" s="621"/>
      <c r="M139" s="621"/>
      <c r="N139" s="621"/>
      <c r="O139" s="621"/>
      <c r="P139" s="621"/>
      <c r="Q139" s="621"/>
      <c r="R139" s="621"/>
      <c r="S139" s="621"/>
      <c r="T139" s="621"/>
    </row>
    <row r="140" spans="1:20" s="146" customFormat="1" ht="118.5" customHeight="1" thickBot="1">
      <c r="A140" s="160" t="s">
        <v>380</v>
      </c>
      <c r="B140" s="727">
        <v>1</v>
      </c>
      <c r="C140" s="727">
        <v>79</v>
      </c>
      <c r="D140" s="727">
        <v>0</v>
      </c>
      <c r="E140" s="727">
        <v>30</v>
      </c>
      <c r="F140" s="727">
        <v>30</v>
      </c>
      <c r="G140" s="728"/>
      <c r="H140" s="728"/>
      <c r="I140" s="72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28"/>
      <c r="C143" s="628"/>
      <c r="D143" s="628"/>
      <c r="E143" s="628"/>
      <c r="F143" s="109"/>
      <c r="G143" s="109"/>
      <c r="H143" s="109"/>
    </row>
    <row r="144" spans="1:20" ht="16.5" customHeight="1">
      <c r="A144" s="2056" t="s">
        <v>378</v>
      </c>
      <c r="B144" s="2057"/>
      <c r="C144" s="2058"/>
      <c r="D144" s="2078"/>
      <c r="E144" s="2078"/>
      <c r="F144" s="2078"/>
      <c r="G144" s="109"/>
    </row>
    <row r="145" spans="1:8" ht="51" customHeight="1">
      <c r="A145" s="132"/>
      <c r="B145" s="131" t="s">
        <v>360</v>
      </c>
      <c r="C145" s="625" t="s">
        <v>359</v>
      </c>
      <c r="D145" s="666"/>
      <c r="E145" s="666"/>
      <c r="F145" s="666"/>
    </row>
    <row r="146" spans="1:8" ht="58.35" customHeight="1">
      <c r="A146" s="105" t="s">
        <v>377</v>
      </c>
      <c r="B146" s="696"/>
      <c r="C146" s="779"/>
      <c r="D146" s="122"/>
      <c r="E146" s="122"/>
      <c r="F146" s="668"/>
    </row>
    <row r="147" spans="1:8" ht="88.5" customHeight="1" thickBot="1">
      <c r="A147" s="102" t="s">
        <v>376</v>
      </c>
      <c r="B147" s="705">
        <v>1</v>
      </c>
      <c r="C147" s="721">
        <v>75</v>
      </c>
      <c r="D147" s="122"/>
      <c r="E147" s="122"/>
      <c r="F147" s="667"/>
    </row>
    <row r="148" spans="1:8" ht="99" customHeight="1" thickBot="1">
      <c r="A148" s="1689" t="s">
        <v>449</v>
      </c>
      <c r="B148" s="1690"/>
      <c r="C148" s="1696"/>
      <c r="D148" s="1702"/>
      <c r="E148" s="1702"/>
      <c r="F148" s="1702"/>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6"/>
      <c r="E153" s="666"/>
      <c r="F153" s="666"/>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41"/>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row r="172" spans="1:8" ht="125.25" customHeight="1">
      <c r="A172" s="2083" t="s">
        <v>393</v>
      </c>
      <c r="B172" s="2083"/>
      <c r="C172" s="2083"/>
      <c r="D172" s="2083"/>
    </row>
  </sheetData>
  <mergeCells count="77">
    <mergeCell ref="A1:C1"/>
    <mergeCell ref="B155:B156"/>
    <mergeCell ref="C155:C156"/>
    <mergeCell ref="A157:C157"/>
    <mergeCell ref="D157:F157"/>
    <mergeCell ref="D144:F144"/>
    <mergeCell ref="D148:F148"/>
    <mergeCell ref="E56:F56"/>
    <mergeCell ref="E74:H74"/>
    <mergeCell ref="A75:D75"/>
    <mergeCell ref="A66:D66"/>
    <mergeCell ref="A107:F107"/>
    <mergeCell ref="A99:F99"/>
    <mergeCell ref="F93:F94"/>
    <mergeCell ref="G92:L92"/>
    <mergeCell ref="H93:K93"/>
    <mergeCell ref="A172:D172"/>
    <mergeCell ref="A110:D110"/>
    <mergeCell ref="E110:H110"/>
    <mergeCell ref="A141:G141"/>
    <mergeCell ref="A165:C165"/>
    <mergeCell ref="D165:F165"/>
    <mergeCell ref="A169:C169"/>
    <mergeCell ref="D169:F169"/>
    <mergeCell ref="A155:A156"/>
    <mergeCell ref="F126:J126"/>
    <mergeCell ref="A132:I132"/>
    <mergeCell ref="D152:F152"/>
    <mergeCell ref="A144:C144"/>
    <mergeCell ref="A148:C148"/>
    <mergeCell ref="A152:C152"/>
    <mergeCell ref="K138:T138"/>
    <mergeCell ref="C78:D78"/>
    <mergeCell ref="C81:D81"/>
    <mergeCell ref="A138:I138"/>
    <mergeCell ref="A135:I135"/>
    <mergeCell ref="J132:R132"/>
    <mergeCell ref="E115:H115"/>
    <mergeCell ref="A129:E129"/>
    <mergeCell ref="A123:D123"/>
    <mergeCell ref="A115:D115"/>
    <mergeCell ref="A126:E126"/>
    <mergeCell ref="E123:H123"/>
    <mergeCell ref="A92:F92"/>
    <mergeCell ref="A78:B78"/>
    <mergeCell ref="A81:B81"/>
    <mergeCell ref="A89:D89"/>
    <mergeCell ref="D50:F50"/>
    <mergeCell ref="A38:C38"/>
    <mergeCell ref="L93:L94"/>
    <mergeCell ref="G99:L99"/>
    <mergeCell ref="G107:L107"/>
    <mergeCell ref="B93:E93"/>
    <mergeCell ref="E53:H53"/>
    <mergeCell ref="E11:E12"/>
    <mergeCell ref="A29:F29"/>
    <mergeCell ref="D31:F31"/>
    <mergeCell ref="D28:F28"/>
    <mergeCell ref="A36:A37"/>
    <mergeCell ref="B36:B37"/>
    <mergeCell ref="C36:C37"/>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zoomScale="70" zoomScaleNormal="70" zoomScalePageLayoutView="70" workbookViewId="0">
      <selection activeCell="C23" sqref="C23"/>
    </sheetView>
  </sheetViews>
  <sheetFormatPr defaultColWidth="8.85546875" defaultRowHeight="12.75"/>
  <cols>
    <col min="1" max="7" width="26.140625" style="391" customWidth="1"/>
    <col min="8" max="8" width="26" style="391" customWidth="1"/>
    <col min="9" max="9" width="25.85546875" style="391" customWidth="1"/>
    <col min="10" max="10" width="22" style="391" customWidth="1"/>
    <col min="11" max="11" width="20.42578125" style="391" customWidth="1"/>
    <col min="12" max="12" width="25.7109375" style="391" bestFit="1" customWidth="1"/>
    <col min="13" max="13" width="19.7109375" style="391" customWidth="1"/>
    <col min="14" max="14" width="16.85546875" style="391" customWidth="1"/>
    <col min="15" max="15" width="17.42578125" style="391" customWidth="1"/>
    <col min="16" max="16" width="19.85546875" style="391" customWidth="1"/>
    <col min="17" max="17" width="17" style="391" customWidth="1"/>
    <col min="18" max="18" width="24.28515625" style="391" customWidth="1"/>
    <col min="19" max="20" width="18.140625" style="391" customWidth="1"/>
    <col min="21" max="16384" width="8.85546875" style="391"/>
  </cols>
  <sheetData>
    <row r="1" spans="1:8" ht="18.75">
      <c r="A1" s="2101" t="s">
        <v>399</v>
      </c>
      <c r="B1" s="2101"/>
    </row>
    <row r="3" spans="1:8" ht="15.75">
      <c r="A3" s="501" t="s">
        <v>0</v>
      </c>
      <c r="B3" s="401"/>
      <c r="C3" s="401"/>
      <c r="D3" s="401"/>
      <c r="E3" s="401"/>
      <c r="F3" s="401"/>
      <c r="G3" s="401"/>
      <c r="H3" s="401"/>
    </row>
    <row r="4" spans="1:8" ht="15.75">
      <c r="A4" s="499" t="s">
        <v>88</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98</v>
      </c>
      <c r="B7" s="401"/>
      <c r="C7" s="401"/>
      <c r="D7" s="401"/>
      <c r="E7" s="401"/>
      <c r="F7" s="401"/>
      <c r="G7" s="401"/>
      <c r="H7" s="401"/>
    </row>
    <row r="8" spans="1:8" ht="28.5" customHeight="1" thickBot="1">
      <c r="A8" s="2088" t="s">
        <v>391</v>
      </c>
      <c r="B8" s="2089"/>
      <c r="C8" s="2090"/>
      <c r="D8" s="2087"/>
      <c r="E8" s="2087"/>
      <c r="F8" s="2087"/>
      <c r="G8" s="446"/>
      <c r="H8" s="401"/>
    </row>
    <row r="9" spans="1:8" ht="21" customHeight="1">
      <c r="A9" s="502"/>
      <c r="B9" s="503" t="s">
        <v>1</v>
      </c>
      <c r="C9" s="504" t="s">
        <v>2</v>
      </c>
      <c r="D9" s="414"/>
      <c r="E9" s="681"/>
      <c r="F9" s="681"/>
      <c r="G9" s="494"/>
      <c r="H9" s="401"/>
    </row>
    <row r="10" spans="1:8" ht="20.25" customHeight="1">
      <c r="A10" s="397" t="s">
        <v>3</v>
      </c>
      <c r="B10" s="757"/>
      <c r="C10" s="758"/>
      <c r="D10" s="414"/>
      <c r="E10" s="414"/>
      <c r="F10" s="414"/>
      <c r="G10" s="494"/>
      <c r="H10" s="401"/>
    </row>
    <row r="11" spans="1:8" ht="20.25" customHeight="1">
      <c r="A11" s="397" t="s">
        <v>4</v>
      </c>
      <c r="B11" s="757"/>
      <c r="C11" s="758"/>
      <c r="D11" s="2093"/>
      <c r="E11" s="2092"/>
      <c r="F11" s="2092"/>
      <c r="G11" s="494"/>
      <c r="H11" s="401"/>
    </row>
    <row r="12" spans="1:8" ht="20.25" customHeight="1">
      <c r="A12" s="397" t="s">
        <v>67</v>
      </c>
      <c r="B12" s="757"/>
      <c r="C12" s="758"/>
      <c r="D12" s="2093"/>
      <c r="E12" s="2092"/>
      <c r="F12" s="2092"/>
      <c r="G12" s="494"/>
      <c r="H12" s="401"/>
    </row>
    <row r="13" spans="1:8" ht="20.25" customHeight="1">
      <c r="A13" s="397" t="s">
        <v>7</v>
      </c>
      <c r="B13" s="757"/>
      <c r="C13" s="758"/>
      <c r="D13" s="414"/>
      <c r="E13" s="414"/>
      <c r="F13" s="414"/>
      <c r="G13" s="494"/>
      <c r="H13" s="401"/>
    </row>
    <row r="14" spans="1:8" ht="20.25" customHeight="1">
      <c r="A14" s="397" t="s">
        <v>8</v>
      </c>
      <c r="B14" s="757"/>
      <c r="C14" s="758"/>
      <c r="D14" s="414"/>
      <c r="E14" s="414"/>
      <c r="F14" s="414"/>
      <c r="G14" s="494"/>
      <c r="H14" s="401"/>
    </row>
    <row r="15" spans="1:8" ht="26.25" thickBot="1">
      <c r="A15" s="394" t="s">
        <v>398</v>
      </c>
      <c r="B15" s="759">
        <v>2</v>
      </c>
      <c r="C15" s="760">
        <v>60</v>
      </c>
      <c r="D15" s="414"/>
      <c r="E15" s="414"/>
      <c r="F15" s="414"/>
      <c r="G15" s="494"/>
      <c r="H15" s="401"/>
    </row>
    <row r="16" spans="1:8" ht="20.25" customHeight="1">
      <c r="A16" s="1855" t="s">
        <v>109</v>
      </c>
      <c r="B16" s="1856"/>
      <c r="C16" s="1857"/>
      <c r="D16" s="1902"/>
      <c r="E16" s="1902"/>
      <c r="F16" s="1902"/>
      <c r="G16" s="446"/>
      <c r="H16" s="401"/>
    </row>
    <row r="17" spans="1:8" ht="20.25" customHeight="1">
      <c r="A17" s="491" t="s">
        <v>50</v>
      </c>
      <c r="B17" s="761">
        <v>2</v>
      </c>
      <c r="C17" s="762">
        <v>60</v>
      </c>
      <c r="D17" s="414"/>
      <c r="E17" s="414"/>
      <c r="F17" s="414"/>
      <c r="G17" s="494"/>
      <c r="H17" s="401"/>
    </row>
    <row r="18" spans="1:8" ht="20.25" customHeight="1">
      <c r="A18" s="491" t="s">
        <v>51</v>
      </c>
      <c r="B18" s="757"/>
      <c r="C18" s="758"/>
      <c r="D18" s="414"/>
      <c r="E18" s="414"/>
      <c r="F18" s="414"/>
      <c r="G18" s="494"/>
      <c r="H18" s="401"/>
    </row>
    <row r="19" spans="1:8" ht="20.25" customHeight="1" thickBot="1">
      <c r="A19" s="490" t="s">
        <v>52</v>
      </c>
      <c r="B19" s="763"/>
      <c r="C19" s="764"/>
      <c r="D19" s="414"/>
      <c r="E19" s="414"/>
      <c r="F19" s="414"/>
      <c r="G19" s="494"/>
      <c r="H19" s="401"/>
    </row>
    <row r="20" spans="1:8" ht="20.25" customHeight="1">
      <c r="A20" s="1914" t="s">
        <v>110</v>
      </c>
      <c r="B20" s="1915"/>
      <c r="C20" s="1916"/>
      <c r="D20" s="2091"/>
      <c r="E20" s="2091"/>
      <c r="F20" s="2091"/>
      <c r="G20" s="495"/>
      <c r="H20" s="401"/>
    </row>
    <row r="21" spans="1:8" ht="25.5">
      <c r="A21" s="397" t="s">
        <v>53</v>
      </c>
      <c r="B21" s="757"/>
      <c r="C21" s="758"/>
      <c r="D21" s="414"/>
      <c r="E21" s="414"/>
      <c r="F21" s="414"/>
      <c r="G21" s="494"/>
      <c r="H21" s="401"/>
    </row>
    <row r="22" spans="1:8" ht="25.5">
      <c r="A22" s="397" t="s">
        <v>54</v>
      </c>
      <c r="B22" s="757"/>
      <c r="C22" s="758"/>
      <c r="D22" s="414"/>
      <c r="E22" s="414"/>
      <c r="F22" s="414"/>
      <c r="G22" s="494"/>
      <c r="H22" s="401"/>
    </row>
    <row r="23" spans="1:8" ht="25.5">
      <c r="A23" s="397" t="s">
        <v>55</v>
      </c>
      <c r="B23" s="761">
        <v>2</v>
      </c>
      <c r="C23" s="762">
        <v>60</v>
      </c>
      <c r="D23" s="414"/>
      <c r="E23" s="414"/>
      <c r="F23" s="414"/>
      <c r="G23" s="494"/>
      <c r="H23" s="401"/>
    </row>
    <row r="24" spans="1:8" ht="35.1" customHeight="1">
      <c r="A24" s="397" t="s">
        <v>68</v>
      </c>
      <c r="B24" s="757"/>
      <c r="C24" s="758"/>
      <c r="D24" s="414"/>
      <c r="E24" s="414"/>
      <c r="F24" s="414"/>
      <c r="G24" s="494"/>
      <c r="H24" s="401"/>
    </row>
    <row r="25" spans="1:8" ht="47.1" customHeight="1">
      <c r="A25" s="397" t="s">
        <v>56</v>
      </c>
      <c r="B25" s="757"/>
      <c r="C25" s="758"/>
      <c r="D25" s="414"/>
      <c r="E25" s="414"/>
      <c r="F25" s="414"/>
      <c r="G25" s="494"/>
      <c r="H25" s="401"/>
    </row>
    <row r="26" spans="1:8" ht="47.1" customHeight="1">
      <c r="A26" s="397" t="s">
        <v>69</v>
      </c>
      <c r="B26" s="405"/>
      <c r="C26" s="404"/>
      <c r="D26" s="414"/>
      <c r="E26" s="414"/>
      <c r="F26" s="414"/>
      <c r="G26" s="494"/>
      <c r="H26" s="401"/>
    </row>
    <row r="27" spans="1:8" ht="19.5" customHeight="1" thickBot="1">
      <c r="A27" s="394" t="s">
        <v>48</v>
      </c>
      <c r="B27" s="418"/>
      <c r="C27" s="426"/>
      <c r="D27" s="414"/>
      <c r="E27" s="414"/>
      <c r="F27" s="414"/>
      <c r="G27" s="494"/>
      <c r="H27" s="401"/>
    </row>
    <row r="28" spans="1:8" ht="78" customHeight="1" thickBot="1">
      <c r="A28" s="1858" t="s">
        <v>443</v>
      </c>
      <c r="B28" s="1859"/>
      <c r="C28" s="1860"/>
      <c r="D28" s="1883"/>
      <c r="E28" s="1883"/>
      <c r="F28" s="1883"/>
      <c r="G28" s="493"/>
      <c r="H28" s="401"/>
    </row>
    <row r="29" spans="1:8" ht="146.1" customHeight="1">
      <c r="A29" s="1868" t="s">
        <v>390</v>
      </c>
      <c r="B29" s="1868"/>
      <c r="C29" s="1868"/>
      <c r="D29" s="1868"/>
      <c r="E29" s="1868"/>
      <c r="F29" s="1868"/>
      <c r="G29" s="401"/>
      <c r="H29" s="401"/>
    </row>
    <row r="30" spans="1:8" ht="23.45" customHeight="1" thickBot="1">
      <c r="A30" s="415" t="s">
        <v>397</v>
      </c>
      <c r="B30" s="632"/>
      <c r="C30" s="632"/>
      <c r="D30" s="632"/>
      <c r="E30" s="632"/>
      <c r="F30" s="632"/>
      <c r="G30" s="401"/>
      <c r="H30" s="401"/>
    </row>
    <row r="31" spans="1:8" ht="30" customHeight="1">
      <c r="A31" s="1878" t="s">
        <v>389</v>
      </c>
      <c r="B31" s="1873"/>
      <c r="C31" s="1874"/>
      <c r="D31" s="2087"/>
      <c r="E31" s="2087"/>
      <c r="F31" s="2087"/>
      <c r="G31" s="401"/>
      <c r="H31" s="401"/>
    </row>
    <row r="32" spans="1:8" ht="33.75" customHeight="1">
      <c r="A32" s="397"/>
      <c r="B32" s="423" t="s">
        <v>31</v>
      </c>
      <c r="C32" s="640" t="s">
        <v>32</v>
      </c>
      <c r="D32" s="414"/>
      <c r="E32" s="681"/>
      <c r="F32" s="681"/>
      <c r="G32" s="401"/>
      <c r="H32" s="401"/>
    </row>
    <row r="33" spans="1:8" ht="20.25" customHeight="1">
      <c r="A33" s="397" t="s">
        <v>33</v>
      </c>
      <c r="B33" s="405"/>
      <c r="C33" s="404"/>
      <c r="D33" s="414"/>
      <c r="E33" s="414"/>
      <c r="F33" s="414"/>
      <c r="G33" s="401"/>
      <c r="H33" s="401"/>
    </row>
    <row r="34" spans="1:8" ht="20.25" customHeight="1">
      <c r="A34" s="397" t="s">
        <v>71</v>
      </c>
      <c r="B34" s="405"/>
      <c r="C34" s="404"/>
      <c r="D34" s="414"/>
      <c r="E34" s="414"/>
      <c r="F34" s="414"/>
      <c r="G34" s="401"/>
      <c r="H34" s="401"/>
    </row>
    <row r="35" spans="1:8" ht="20.25" customHeight="1">
      <c r="A35" s="397" t="s">
        <v>72</v>
      </c>
      <c r="B35" s="405"/>
      <c r="C35" s="404"/>
      <c r="D35" s="414"/>
      <c r="E35" s="414"/>
      <c r="F35" s="414"/>
      <c r="G35" s="401"/>
      <c r="H35" s="401"/>
    </row>
    <row r="36" spans="1:8" ht="20.25" customHeight="1">
      <c r="A36" s="1851" t="s">
        <v>48</v>
      </c>
      <c r="B36" s="1853"/>
      <c r="C36" s="1897"/>
      <c r="D36" s="414"/>
      <c r="E36" s="414"/>
      <c r="F36" s="414"/>
      <c r="G36" s="401"/>
      <c r="H36" s="401"/>
    </row>
    <row r="37" spans="1:8" ht="20.25" customHeight="1" thickBot="1">
      <c r="A37" s="1852"/>
      <c r="B37" s="1854"/>
      <c r="C37" s="1921"/>
      <c r="D37" s="414"/>
      <c r="E37" s="414"/>
      <c r="F37" s="414"/>
      <c r="G37" s="401"/>
      <c r="H37" s="401"/>
    </row>
    <row r="38" spans="1:8" ht="20.25" customHeight="1">
      <c r="A38" s="1888" t="s">
        <v>112</v>
      </c>
      <c r="B38" s="1889"/>
      <c r="C38" s="1890"/>
      <c r="D38" s="1902"/>
      <c r="E38" s="1902"/>
      <c r="F38" s="1902"/>
      <c r="G38" s="401"/>
      <c r="H38" s="401"/>
    </row>
    <row r="39" spans="1:8" ht="20.25" customHeight="1">
      <c r="A39" s="491" t="s">
        <v>50</v>
      </c>
      <c r="B39" s="405"/>
      <c r="C39" s="488"/>
      <c r="D39" s="414"/>
      <c r="E39" s="414"/>
      <c r="F39" s="414"/>
      <c r="G39" s="401"/>
      <c r="H39" s="401"/>
    </row>
    <row r="40" spans="1:8" ht="20.25" customHeight="1">
      <c r="A40" s="491" t="s">
        <v>51</v>
      </c>
      <c r="B40" s="405"/>
      <c r="C40" s="488"/>
      <c r="D40" s="414"/>
      <c r="E40" s="414"/>
      <c r="F40" s="414"/>
      <c r="G40" s="401"/>
      <c r="H40" s="401"/>
    </row>
    <row r="41" spans="1:8" ht="20.25" customHeight="1" thickBot="1">
      <c r="A41" s="490" t="s">
        <v>52</v>
      </c>
      <c r="B41" s="418"/>
      <c r="C41" s="489"/>
      <c r="D41" s="414"/>
      <c r="E41" s="414"/>
      <c r="F41" s="414"/>
      <c r="G41" s="401"/>
      <c r="H41" s="401"/>
    </row>
    <row r="42" spans="1:8" ht="20.25" customHeight="1">
      <c r="A42" s="1855" t="s">
        <v>113</v>
      </c>
      <c r="B42" s="1856"/>
      <c r="C42" s="1857"/>
      <c r="D42" s="1902"/>
      <c r="E42" s="1902"/>
      <c r="F42" s="1902"/>
      <c r="G42" s="401"/>
      <c r="H42" s="401"/>
    </row>
    <row r="43" spans="1:8" ht="30" customHeight="1">
      <c r="A43" s="397" t="s">
        <v>53</v>
      </c>
      <c r="B43" s="405"/>
      <c r="C43" s="488"/>
      <c r="D43" s="414"/>
      <c r="E43" s="414"/>
      <c r="F43" s="414"/>
      <c r="G43" s="401"/>
      <c r="H43" s="401"/>
    </row>
    <row r="44" spans="1:8" ht="30" customHeight="1">
      <c r="A44" s="397" t="s">
        <v>54</v>
      </c>
      <c r="B44" s="405"/>
      <c r="C44" s="488"/>
      <c r="D44" s="414"/>
      <c r="E44" s="414"/>
      <c r="F44" s="414"/>
      <c r="G44" s="401"/>
      <c r="H44" s="401"/>
    </row>
    <row r="45" spans="1:8" ht="30" customHeight="1">
      <c r="A45" s="397" t="s">
        <v>55</v>
      </c>
      <c r="B45" s="405"/>
      <c r="C45" s="488"/>
      <c r="D45" s="414"/>
      <c r="E45" s="414"/>
      <c r="F45" s="414"/>
      <c r="G45" s="401"/>
      <c r="H45" s="401"/>
    </row>
    <row r="46" spans="1:8" ht="30" customHeight="1">
      <c r="A46" s="397" t="s">
        <v>68</v>
      </c>
      <c r="B46" s="405"/>
      <c r="C46" s="488"/>
      <c r="D46" s="414"/>
      <c r="E46" s="414"/>
      <c r="F46" s="414"/>
      <c r="G46" s="401"/>
      <c r="H46" s="401"/>
    </row>
    <row r="47" spans="1:8" ht="38.25">
      <c r="A47" s="397" t="s">
        <v>56</v>
      </c>
      <c r="B47" s="405"/>
      <c r="C47" s="488"/>
      <c r="D47" s="414"/>
      <c r="E47" s="414"/>
      <c r="F47" s="414"/>
      <c r="G47" s="401"/>
      <c r="H47" s="401"/>
    </row>
    <row r="48" spans="1:8" ht="38.25">
      <c r="A48" s="397" t="s">
        <v>69</v>
      </c>
      <c r="B48" s="405"/>
      <c r="C48" s="488"/>
      <c r="D48" s="414"/>
      <c r="E48" s="414"/>
      <c r="F48" s="414"/>
      <c r="G48" s="401"/>
      <c r="H48" s="401"/>
    </row>
    <row r="49" spans="1:8" ht="30" customHeight="1" thickBot="1">
      <c r="A49" s="400" t="s">
        <v>66</v>
      </c>
      <c r="B49" s="409"/>
      <c r="C49" s="408"/>
      <c r="D49" s="414"/>
      <c r="E49" s="414"/>
      <c r="F49" s="414"/>
      <c r="G49" s="401"/>
      <c r="H49" s="401"/>
    </row>
    <row r="50" spans="1:8" ht="59.45" customHeight="1" thickBot="1">
      <c r="A50" s="1858" t="s">
        <v>17</v>
      </c>
      <c r="B50" s="1859"/>
      <c r="C50" s="1860"/>
      <c r="D50" s="1883"/>
      <c r="E50" s="1883"/>
      <c r="F50" s="1883"/>
      <c r="G50" s="401"/>
      <c r="H50" s="401"/>
    </row>
    <row r="51" spans="1:8" ht="30.6" customHeight="1">
      <c r="A51" s="695"/>
      <c r="B51" s="635"/>
      <c r="C51" s="635"/>
      <c r="D51" s="634"/>
      <c r="E51" s="634"/>
      <c r="F51" s="634"/>
      <c r="G51" s="401"/>
      <c r="H51" s="401"/>
    </row>
    <row r="52" spans="1:8" ht="30" customHeight="1" thickBot="1">
      <c r="A52" s="415" t="s">
        <v>100</v>
      </c>
      <c r="B52" s="634"/>
      <c r="C52" s="634"/>
      <c r="D52" s="634"/>
      <c r="E52" s="634"/>
      <c r="F52" s="634"/>
      <c r="G52" s="401"/>
      <c r="H52" s="401"/>
    </row>
    <row r="53" spans="1:8" ht="44.25" customHeight="1" thickBot="1">
      <c r="A53" s="2088" t="s">
        <v>388</v>
      </c>
      <c r="B53" s="2089"/>
      <c r="C53" s="2089"/>
      <c r="D53" s="2090"/>
      <c r="E53" s="2087"/>
      <c r="F53" s="2087"/>
      <c r="G53" s="2087"/>
      <c r="H53" s="2087"/>
    </row>
    <row r="54" spans="1:8" ht="42" customHeight="1" thickBot="1">
      <c r="A54" s="486"/>
      <c r="B54" s="485" t="s">
        <v>9</v>
      </c>
      <c r="C54" s="485" t="s">
        <v>10</v>
      </c>
      <c r="D54" s="639" t="s">
        <v>114</v>
      </c>
      <c r="E54" s="414"/>
      <c r="F54" s="681"/>
      <c r="G54" s="681"/>
      <c r="H54" s="681"/>
    </row>
    <row r="55" spans="1:8" ht="21" customHeight="1">
      <c r="A55" s="482" t="s">
        <v>11</v>
      </c>
      <c r="B55" s="765"/>
      <c r="C55" s="765"/>
      <c r="D55" s="766"/>
      <c r="E55" s="414"/>
      <c r="F55" s="414"/>
      <c r="G55" s="414"/>
      <c r="H55" s="682"/>
    </row>
    <row r="56" spans="1:8" ht="21" customHeight="1">
      <c r="A56" s="397" t="s">
        <v>12</v>
      </c>
      <c r="B56" s="757"/>
      <c r="C56" s="757"/>
      <c r="D56" s="758"/>
      <c r="E56" s="414"/>
      <c r="F56" s="414"/>
      <c r="G56" s="414"/>
      <c r="H56" s="682"/>
    </row>
    <row r="57" spans="1:8" ht="21" customHeight="1">
      <c r="A57" s="397" t="s">
        <v>13</v>
      </c>
      <c r="B57" s="757"/>
      <c r="C57" s="757"/>
      <c r="D57" s="758"/>
      <c r="E57" s="414"/>
      <c r="F57" s="414"/>
      <c r="G57" s="414"/>
      <c r="H57" s="682"/>
    </row>
    <row r="58" spans="1:8" ht="21" customHeight="1">
      <c r="A58" s="397" t="s">
        <v>14</v>
      </c>
      <c r="B58" s="757"/>
      <c r="C58" s="757"/>
      <c r="D58" s="758"/>
      <c r="E58" s="414"/>
      <c r="F58" s="414"/>
      <c r="G58" s="414"/>
      <c r="H58" s="682"/>
    </row>
    <row r="59" spans="1:8" ht="31.5" customHeight="1">
      <c r="A59" s="397" t="s">
        <v>15</v>
      </c>
      <c r="B59" s="761">
        <v>60</v>
      </c>
      <c r="C59" s="761">
        <v>60</v>
      </c>
      <c r="D59" s="762">
        <v>60</v>
      </c>
      <c r="E59" s="414"/>
      <c r="F59" s="414"/>
      <c r="G59" s="414"/>
      <c r="H59" s="682"/>
    </row>
    <row r="60" spans="1:8" ht="21" customHeight="1">
      <c r="A60" s="397" t="s">
        <v>16</v>
      </c>
      <c r="B60" s="757"/>
      <c r="C60" s="757"/>
      <c r="D60" s="758"/>
      <c r="E60" s="414"/>
      <c r="F60" s="414"/>
      <c r="G60" s="414"/>
      <c r="H60" s="682"/>
    </row>
    <row r="61" spans="1:8" ht="21" customHeight="1">
      <c r="A61" s="397" t="s">
        <v>57</v>
      </c>
      <c r="B61" s="757"/>
      <c r="C61" s="757"/>
      <c r="D61" s="758"/>
      <c r="E61" s="414"/>
      <c r="F61" s="414"/>
      <c r="G61" s="414"/>
      <c r="H61" s="682"/>
    </row>
    <row r="62" spans="1:8" ht="21" customHeight="1">
      <c r="A62" s="397" t="s">
        <v>58</v>
      </c>
      <c r="B62" s="757"/>
      <c r="C62" s="757"/>
      <c r="D62" s="758"/>
      <c r="E62" s="414"/>
      <c r="F62" s="414"/>
      <c r="G62" s="414"/>
      <c r="H62" s="682"/>
    </row>
    <row r="63" spans="1:8" ht="21" customHeight="1">
      <c r="A63" s="397" t="s">
        <v>59</v>
      </c>
      <c r="B63" s="757"/>
      <c r="C63" s="757"/>
      <c r="D63" s="758"/>
      <c r="E63" s="414"/>
      <c r="F63" s="414"/>
      <c r="G63" s="414"/>
      <c r="H63" s="682"/>
    </row>
    <row r="64" spans="1:8" ht="21" customHeight="1">
      <c r="A64" s="397" t="s">
        <v>60</v>
      </c>
      <c r="B64" s="757"/>
      <c r="C64" s="757"/>
      <c r="D64" s="758"/>
      <c r="E64" s="414"/>
      <c r="F64" s="414"/>
      <c r="G64" s="414"/>
      <c r="H64" s="682"/>
    </row>
    <row r="65" spans="1:8" ht="21" customHeight="1" thickBot="1">
      <c r="A65" s="397" t="s">
        <v>48</v>
      </c>
      <c r="B65" s="757"/>
      <c r="C65" s="757"/>
      <c r="D65" s="758"/>
      <c r="E65" s="414"/>
      <c r="F65" s="414"/>
      <c r="G65" s="414"/>
      <c r="H65" s="682"/>
    </row>
    <row r="66" spans="1:8" ht="21" customHeight="1">
      <c r="A66" s="1888" t="s">
        <v>242</v>
      </c>
      <c r="B66" s="1889"/>
      <c r="C66" s="1889"/>
      <c r="D66" s="1890"/>
      <c r="E66" s="446"/>
      <c r="F66" s="414"/>
      <c r="G66" s="414"/>
      <c r="H66" s="682"/>
    </row>
    <row r="67" spans="1:8" ht="37.5" customHeight="1">
      <c r="A67" s="397" t="s">
        <v>53</v>
      </c>
      <c r="B67" s="757"/>
      <c r="C67" s="757"/>
      <c r="D67" s="758"/>
      <c r="E67" s="414"/>
      <c r="F67" s="414"/>
      <c r="G67" s="414"/>
      <c r="H67" s="682"/>
    </row>
    <row r="68" spans="1:8" ht="37.5" customHeight="1">
      <c r="A68" s="397" t="s">
        <v>54</v>
      </c>
      <c r="B68" s="757"/>
      <c r="C68" s="757"/>
      <c r="D68" s="758"/>
      <c r="E68" s="414"/>
      <c r="F68" s="414"/>
      <c r="G68" s="414"/>
      <c r="H68" s="682"/>
    </row>
    <row r="69" spans="1:8" ht="37.5" customHeight="1">
      <c r="A69" s="397" t="s">
        <v>55</v>
      </c>
      <c r="B69" s="761">
        <v>60</v>
      </c>
      <c r="C69" s="761">
        <v>60</v>
      </c>
      <c r="D69" s="762">
        <v>60</v>
      </c>
      <c r="E69" s="414"/>
      <c r="F69" s="414"/>
      <c r="G69" s="414"/>
      <c r="H69" s="682"/>
    </row>
    <row r="70" spans="1:8" ht="37.5" customHeight="1">
      <c r="A70" s="397" t="s">
        <v>68</v>
      </c>
      <c r="B70" s="757"/>
      <c r="C70" s="757"/>
      <c r="D70" s="758"/>
      <c r="E70" s="414"/>
      <c r="F70" s="414"/>
      <c r="G70" s="414"/>
      <c r="H70" s="682"/>
    </row>
    <row r="71" spans="1:8" ht="48" customHeight="1">
      <c r="A71" s="397" t="s">
        <v>56</v>
      </c>
      <c r="B71" s="757"/>
      <c r="C71" s="757"/>
      <c r="D71" s="758"/>
      <c r="E71" s="414"/>
      <c r="F71" s="414"/>
      <c r="G71" s="414"/>
      <c r="H71" s="682"/>
    </row>
    <row r="72" spans="1:8" ht="48" customHeight="1">
      <c r="A72" s="397" t="s">
        <v>69</v>
      </c>
      <c r="B72" s="757"/>
      <c r="C72" s="757"/>
      <c r="D72" s="758"/>
      <c r="E72" s="414"/>
      <c r="F72" s="414"/>
      <c r="G72" s="414"/>
      <c r="H72" s="682"/>
    </row>
    <row r="73" spans="1:8" ht="16.5" customHeight="1" thickBot="1">
      <c r="A73" s="394" t="s">
        <v>48</v>
      </c>
      <c r="B73" s="763"/>
      <c r="C73" s="763"/>
      <c r="D73" s="764"/>
      <c r="E73" s="414"/>
      <c r="F73" s="414"/>
      <c r="G73" s="414"/>
      <c r="H73" s="682"/>
    </row>
    <row r="74" spans="1:8" ht="69" customHeight="1" thickBot="1">
      <c r="A74" s="1911" t="s">
        <v>444</v>
      </c>
      <c r="B74" s="1912"/>
      <c r="C74" s="1912"/>
      <c r="D74" s="1913"/>
      <c r="E74" s="1883"/>
      <c r="F74" s="1883"/>
      <c r="G74" s="1883"/>
      <c r="H74" s="1883"/>
    </row>
    <row r="75" spans="1:8" ht="83.25" customHeight="1">
      <c r="A75" s="1891" t="s">
        <v>115</v>
      </c>
      <c r="B75" s="1891"/>
      <c r="C75" s="1891"/>
      <c r="D75" s="1891"/>
      <c r="E75" s="493"/>
      <c r="F75" s="493"/>
      <c r="G75" s="493"/>
      <c r="H75" s="493"/>
    </row>
    <row r="76" spans="1:8" ht="15" customHeight="1">
      <c r="A76" s="634"/>
      <c r="B76" s="634"/>
      <c r="C76" s="634"/>
      <c r="D76" s="634"/>
      <c r="E76" s="634"/>
      <c r="F76" s="634"/>
      <c r="G76" s="634"/>
      <c r="H76" s="634"/>
    </row>
    <row r="77" spans="1:8" ht="24.95" customHeight="1" thickBot="1">
      <c r="A77" s="415" t="s">
        <v>101</v>
      </c>
      <c r="B77" s="634"/>
      <c r="C77" s="634"/>
      <c r="D77" s="634"/>
      <c r="E77" s="634"/>
      <c r="F77" s="634"/>
      <c r="G77" s="634"/>
      <c r="H77" s="634"/>
    </row>
    <row r="78" spans="1:8" ht="24.75" customHeight="1" thickBot="1">
      <c r="A78" s="1847" t="s">
        <v>386</v>
      </c>
      <c r="B78" s="1848"/>
      <c r="C78" s="2087"/>
      <c r="D78" s="2087"/>
      <c r="E78" s="634"/>
      <c r="F78" s="634"/>
      <c r="G78" s="634"/>
      <c r="H78" s="634"/>
    </row>
    <row r="79" spans="1:8" ht="31.5" customHeight="1">
      <c r="A79" s="474"/>
      <c r="B79" s="411" t="s">
        <v>117</v>
      </c>
      <c r="C79" s="634"/>
      <c r="D79" s="681"/>
      <c r="E79" s="634"/>
      <c r="F79" s="634"/>
      <c r="G79" s="634"/>
      <c r="H79" s="634"/>
    </row>
    <row r="80" spans="1:8" ht="44.25" customHeight="1" thickBot="1">
      <c r="A80" s="631" t="s">
        <v>106</v>
      </c>
      <c r="B80" s="472"/>
      <c r="C80" s="688"/>
      <c r="D80" s="634"/>
      <c r="E80" s="634"/>
      <c r="F80" s="634"/>
      <c r="G80" s="634"/>
      <c r="H80" s="634"/>
    </row>
    <row r="81" spans="1:12" ht="20.25" customHeight="1">
      <c r="A81" s="2097" t="s">
        <v>113</v>
      </c>
      <c r="B81" s="2098"/>
      <c r="C81" s="2087"/>
      <c r="D81" s="2087"/>
      <c r="E81" s="634"/>
      <c r="F81" s="634"/>
      <c r="G81" s="634"/>
      <c r="H81" s="634"/>
    </row>
    <row r="82" spans="1:12" ht="30" customHeight="1">
      <c r="A82" s="397" t="s">
        <v>53</v>
      </c>
      <c r="B82" s="471"/>
      <c r="C82" s="414"/>
      <c r="D82" s="634"/>
      <c r="E82" s="634"/>
      <c r="F82" s="634"/>
      <c r="G82" s="634"/>
      <c r="H82" s="634"/>
    </row>
    <row r="83" spans="1:12" ht="30" customHeight="1">
      <c r="A83" s="397" t="s">
        <v>54</v>
      </c>
      <c r="B83" s="471"/>
      <c r="C83" s="414"/>
      <c r="D83" s="634"/>
      <c r="E83" s="634"/>
      <c r="F83" s="634"/>
      <c r="G83" s="634"/>
      <c r="H83" s="634"/>
    </row>
    <row r="84" spans="1:12" ht="30" customHeight="1">
      <c r="A84" s="397" t="s">
        <v>55</v>
      </c>
      <c r="B84" s="471"/>
      <c r="C84" s="414"/>
      <c r="D84" s="634"/>
      <c r="E84" s="634"/>
      <c r="F84" s="634"/>
      <c r="G84" s="634"/>
      <c r="H84" s="634"/>
    </row>
    <row r="85" spans="1:12" ht="30" customHeight="1">
      <c r="A85" s="397" t="s">
        <v>68</v>
      </c>
      <c r="B85" s="471"/>
      <c r="C85" s="414"/>
      <c r="D85" s="634"/>
      <c r="E85" s="634"/>
      <c r="F85" s="634"/>
      <c r="G85" s="634"/>
      <c r="H85" s="634"/>
    </row>
    <row r="86" spans="1:12" ht="45" customHeight="1">
      <c r="A86" s="397" t="s">
        <v>56</v>
      </c>
      <c r="B86" s="471"/>
      <c r="C86" s="414"/>
      <c r="D86" s="634"/>
      <c r="E86" s="634"/>
      <c r="F86" s="634"/>
      <c r="G86" s="634"/>
      <c r="H86" s="634"/>
    </row>
    <row r="87" spans="1:12" ht="45" customHeight="1">
      <c r="A87" s="397" t="s">
        <v>69</v>
      </c>
      <c r="B87" s="471"/>
      <c r="C87" s="414"/>
      <c r="D87" s="634"/>
      <c r="E87" s="634"/>
      <c r="F87" s="634"/>
      <c r="G87" s="634"/>
      <c r="H87" s="634"/>
    </row>
    <row r="88" spans="1:12" ht="20.100000000000001" customHeight="1" thickBot="1">
      <c r="A88" s="394" t="s">
        <v>48</v>
      </c>
      <c r="B88" s="470"/>
      <c r="C88" s="414"/>
      <c r="D88" s="634"/>
      <c r="E88" s="634"/>
      <c r="F88" s="634"/>
      <c r="G88" s="634"/>
      <c r="H88" s="634"/>
    </row>
    <row r="89" spans="1:12" ht="90.75" customHeight="1">
      <c r="A89" s="1884" t="s">
        <v>116</v>
      </c>
      <c r="B89" s="1884"/>
      <c r="C89" s="2093"/>
      <c r="D89" s="2093"/>
      <c r="E89" s="634"/>
      <c r="F89" s="634"/>
      <c r="G89" s="634"/>
      <c r="H89" s="634"/>
    </row>
    <row r="90" spans="1:12" ht="15" customHeight="1">
      <c r="A90" s="634"/>
      <c r="B90" s="634"/>
      <c r="C90" s="634"/>
      <c r="D90" s="634"/>
      <c r="E90" s="634"/>
      <c r="F90" s="634"/>
      <c r="G90" s="634"/>
      <c r="H90" s="634"/>
    </row>
    <row r="91" spans="1:12" ht="24.95" customHeight="1" thickBot="1">
      <c r="A91" s="415" t="s">
        <v>102</v>
      </c>
      <c r="B91" s="634"/>
      <c r="C91" s="634"/>
      <c r="D91" s="634"/>
      <c r="E91" s="634"/>
      <c r="F91" s="634"/>
      <c r="G91" s="634"/>
      <c r="H91" s="634"/>
    </row>
    <row r="92" spans="1:12" ht="23.25" customHeight="1">
      <c r="A92" s="2094" t="s">
        <v>385</v>
      </c>
      <c r="B92" s="2095"/>
      <c r="C92" s="2095"/>
      <c r="D92" s="2095"/>
      <c r="E92" s="2095"/>
      <c r="F92" s="2096"/>
      <c r="G92" s="2087"/>
      <c r="H92" s="2087"/>
      <c r="I92" s="2087"/>
      <c r="J92" s="2087"/>
      <c r="K92" s="2087"/>
      <c r="L92" s="2087"/>
    </row>
    <row r="93" spans="1:12" ht="20.25" customHeight="1">
      <c r="A93" s="397"/>
      <c r="B93" s="1879" t="s">
        <v>97</v>
      </c>
      <c r="C93" s="1920"/>
      <c r="D93" s="1920"/>
      <c r="E93" s="1920"/>
      <c r="F93" s="1922" t="s">
        <v>18</v>
      </c>
      <c r="G93" s="414"/>
      <c r="H93" s="2087"/>
      <c r="I93" s="2087"/>
      <c r="J93" s="2087"/>
      <c r="K93" s="2087"/>
      <c r="L93" s="2087"/>
    </row>
    <row r="94" spans="1:12" s="436" customFormat="1" ht="19.5" customHeight="1">
      <c r="A94" s="397"/>
      <c r="B94" s="423" t="s">
        <v>19</v>
      </c>
      <c r="C94" s="469" t="s">
        <v>20</v>
      </c>
      <c r="D94" s="469" t="s">
        <v>21</v>
      </c>
      <c r="E94" s="469" t="s">
        <v>49</v>
      </c>
      <c r="F94" s="1922"/>
      <c r="G94" s="414"/>
      <c r="H94" s="681"/>
      <c r="I94" s="692"/>
      <c r="J94" s="692"/>
      <c r="K94" s="692"/>
      <c r="L94" s="2087"/>
    </row>
    <row r="95" spans="1:12" ht="22.5" customHeight="1">
      <c r="A95" s="397" t="s">
        <v>22</v>
      </c>
      <c r="B95" s="761">
        <v>2</v>
      </c>
      <c r="C95" s="767"/>
      <c r="D95" s="767"/>
      <c r="E95" s="767"/>
      <c r="F95" s="768">
        <v>3400</v>
      </c>
      <c r="G95" s="414"/>
      <c r="H95" s="414"/>
      <c r="I95" s="682"/>
      <c r="J95" s="682"/>
      <c r="K95" s="682"/>
      <c r="L95" s="682"/>
    </row>
    <row r="96" spans="1:12" ht="29.25" customHeight="1">
      <c r="A96" s="397" t="s">
        <v>61</v>
      </c>
      <c r="B96" s="757"/>
      <c r="C96" s="769"/>
      <c r="D96" s="769"/>
      <c r="E96" s="769"/>
      <c r="F96" s="770"/>
      <c r="G96" s="414"/>
      <c r="H96" s="414"/>
      <c r="I96" s="682"/>
      <c r="J96" s="682"/>
      <c r="K96" s="682"/>
      <c r="L96" s="682"/>
    </row>
    <row r="97" spans="1:12" ht="29.25" customHeight="1">
      <c r="A97" s="397" t="s">
        <v>23</v>
      </c>
      <c r="B97" s="757"/>
      <c r="C97" s="769"/>
      <c r="D97" s="769"/>
      <c r="E97" s="769"/>
      <c r="F97" s="770"/>
      <c r="G97" s="414"/>
      <c r="H97" s="414"/>
      <c r="I97" s="682"/>
      <c r="J97" s="682"/>
      <c r="K97" s="682"/>
      <c r="L97" s="682"/>
    </row>
    <row r="98" spans="1:12" ht="33.75" customHeight="1" thickBot="1">
      <c r="A98" s="468" t="s">
        <v>65</v>
      </c>
      <c r="B98" s="763"/>
      <c r="C98" s="771"/>
      <c r="D98" s="771"/>
      <c r="E98" s="771"/>
      <c r="F98" s="772"/>
      <c r="G98" s="691"/>
      <c r="H98" s="414"/>
      <c r="I98" s="682"/>
      <c r="J98" s="682"/>
      <c r="K98" s="682"/>
      <c r="L98" s="682"/>
    </row>
    <row r="99" spans="1:12" ht="29.25" customHeight="1">
      <c r="A99" s="1888" t="s">
        <v>113</v>
      </c>
      <c r="B99" s="1889"/>
      <c r="C99" s="1889"/>
      <c r="D99" s="1889"/>
      <c r="E99" s="1889"/>
      <c r="F99" s="1890"/>
      <c r="G99" s="1902"/>
      <c r="H99" s="1902"/>
      <c r="I99" s="1902"/>
      <c r="J99" s="1902"/>
      <c r="K99" s="1902"/>
      <c r="L99" s="1902"/>
    </row>
    <row r="100" spans="1:12" ht="29.25" customHeight="1">
      <c r="A100" s="397" t="s">
        <v>53</v>
      </c>
      <c r="B100" s="757"/>
      <c r="C100" s="769"/>
      <c r="D100" s="769"/>
      <c r="E100" s="769"/>
      <c r="F100" s="770"/>
      <c r="G100" s="414"/>
      <c r="H100" s="414"/>
      <c r="I100" s="682"/>
      <c r="J100" s="682"/>
      <c r="K100" s="682"/>
      <c r="L100" s="682"/>
    </row>
    <row r="101" spans="1:12" ht="29.25" customHeight="1">
      <c r="A101" s="397" t="s">
        <v>54</v>
      </c>
      <c r="B101" s="757"/>
      <c r="C101" s="769"/>
      <c r="D101" s="769"/>
      <c r="E101" s="769"/>
      <c r="F101" s="770"/>
      <c r="G101" s="414"/>
      <c r="H101" s="414"/>
      <c r="I101" s="682"/>
      <c r="J101" s="682"/>
      <c r="K101" s="682"/>
      <c r="L101" s="682"/>
    </row>
    <row r="102" spans="1:12" ht="29.25" customHeight="1">
      <c r="A102" s="397" t="s">
        <v>55</v>
      </c>
      <c r="B102" s="761">
        <v>2</v>
      </c>
      <c r="C102" s="769"/>
      <c r="D102" s="769"/>
      <c r="E102" s="769"/>
      <c r="F102" s="768">
        <v>3400</v>
      </c>
      <c r="G102" s="414"/>
      <c r="H102" s="414"/>
      <c r="I102" s="682"/>
      <c r="J102" s="682"/>
      <c r="K102" s="682"/>
      <c r="L102" s="682"/>
    </row>
    <row r="103" spans="1:12" ht="29.25" customHeight="1">
      <c r="A103" s="397" t="s">
        <v>68</v>
      </c>
      <c r="B103" s="757"/>
      <c r="C103" s="769"/>
      <c r="D103" s="769"/>
      <c r="E103" s="769"/>
      <c r="F103" s="770"/>
      <c r="G103" s="414"/>
      <c r="H103" s="414"/>
      <c r="I103" s="682"/>
      <c r="J103" s="682"/>
      <c r="K103" s="682"/>
      <c r="L103" s="682"/>
    </row>
    <row r="104" spans="1:12" ht="45" customHeight="1">
      <c r="A104" s="397" t="s">
        <v>56</v>
      </c>
      <c r="B104" s="757"/>
      <c r="C104" s="769"/>
      <c r="D104" s="769"/>
      <c r="E104" s="769"/>
      <c r="F104" s="770"/>
      <c r="G104" s="414"/>
      <c r="H104" s="414"/>
      <c r="I104" s="682"/>
      <c r="J104" s="682"/>
      <c r="K104" s="682"/>
      <c r="L104" s="682"/>
    </row>
    <row r="105" spans="1:12" ht="42.6" customHeight="1">
      <c r="A105" s="397" t="s">
        <v>69</v>
      </c>
      <c r="B105" s="757"/>
      <c r="C105" s="769"/>
      <c r="D105" s="769"/>
      <c r="E105" s="769"/>
      <c r="F105" s="770"/>
      <c r="G105" s="414"/>
      <c r="H105" s="414"/>
      <c r="I105" s="682"/>
      <c r="J105" s="682"/>
      <c r="K105" s="682"/>
      <c r="L105" s="682"/>
    </row>
    <row r="106" spans="1:12" ht="27" customHeight="1" thickBot="1">
      <c r="A106" s="394" t="s">
        <v>48</v>
      </c>
      <c r="B106" s="763"/>
      <c r="C106" s="771"/>
      <c r="D106" s="771"/>
      <c r="E106" s="771"/>
      <c r="F106" s="772"/>
      <c r="G106" s="414"/>
      <c r="H106" s="414"/>
      <c r="I106" s="682"/>
      <c r="J106" s="682"/>
      <c r="K106" s="682"/>
      <c r="L106" s="682"/>
    </row>
    <row r="107" spans="1:12" ht="87.75" customHeight="1" thickBot="1">
      <c r="A107" s="1903" t="s">
        <v>445</v>
      </c>
      <c r="B107" s="1904"/>
      <c r="C107" s="1904"/>
      <c r="D107" s="1904"/>
      <c r="E107" s="1904"/>
      <c r="F107" s="1905"/>
      <c r="G107" s="1883"/>
      <c r="H107" s="1883"/>
      <c r="I107" s="1883"/>
      <c r="J107" s="1883"/>
      <c r="K107" s="1883"/>
      <c r="L107" s="1883"/>
    </row>
    <row r="108" spans="1:12" ht="26.1" customHeight="1">
      <c r="A108" s="634"/>
      <c r="B108" s="634"/>
      <c r="C108" s="634"/>
      <c r="D108" s="634"/>
      <c r="E108" s="634"/>
      <c r="F108" s="634"/>
      <c r="G108" s="634"/>
      <c r="H108" s="634"/>
      <c r="I108" s="634"/>
      <c r="J108" s="634"/>
      <c r="K108" s="634"/>
      <c r="L108" s="634"/>
    </row>
    <row r="109" spans="1:12" ht="24.95" customHeight="1" thickBot="1">
      <c r="A109" s="2102" t="s">
        <v>400</v>
      </c>
      <c r="B109" s="2102"/>
      <c r="C109" s="638"/>
      <c r="D109" s="638"/>
      <c r="E109" s="634"/>
      <c r="F109" s="634"/>
      <c r="G109" s="634"/>
      <c r="H109" s="401"/>
    </row>
    <row r="110" spans="1:12" ht="24.75" customHeight="1">
      <c r="A110" s="2094" t="s">
        <v>384</v>
      </c>
      <c r="B110" s="2095"/>
      <c r="C110" s="2095"/>
      <c r="D110" s="2096"/>
      <c r="E110" s="2087"/>
      <c r="F110" s="2087"/>
      <c r="G110" s="2087"/>
      <c r="H110" s="2087"/>
    </row>
    <row r="111" spans="1:12" ht="46.5" customHeight="1">
      <c r="A111" s="397"/>
      <c r="B111" s="423" t="s">
        <v>24</v>
      </c>
      <c r="C111" s="423" t="s">
        <v>25</v>
      </c>
      <c r="D111" s="918" t="s">
        <v>26</v>
      </c>
      <c r="E111" s="414"/>
      <c r="F111" s="681"/>
      <c r="G111" s="681"/>
      <c r="H111" s="681"/>
    </row>
    <row r="112" spans="1:12" ht="35.25" customHeight="1">
      <c r="A112" s="397" t="s">
        <v>27</v>
      </c>
      <c r="B112" s="405"/>
      <c r="C112" s="405"/>
      <c r="D112" s="404"/>
      <c r="E112" s="414"/>
      <c r="F112" s="414"/>
      <c r="G112" s="414"/>
      <c r="H112" s="414"/>
    </row>
    <row r="113" spans="1:10" ht="35.25" customHeight="1">
      <c r="A113" s="397" t="s">
        <v>28</v>
      </c>
      <c r="B113" s="405"/>
      <c r="C113" s="405"/>
      <c r="D113" s="462"/>
      <c r="E113" s="414"/>
      <c r="F113" s="414"/>
      <c r="G113" s="414"/>
      <c r="H113" s="690"/>
    </row>
    <row r="114" spans="1:10" ht="45" customHeight="1" thickBot="1">
      <c r="A114" s="394" t="s">
        <v>29</v>
      </c>
      <c r="B114" s="759">
        <v>1</v>
      </c>
      <c r="C114" s="759">
        <v>1</v>
      </c>
      <c r="D114" s="1196">
        <v>14349</v>
      </c>
      <c r="E114" s="1194" t="s">
        <v>598</v>
      </c>
      <c r="F114" s="414"/>
      <c r="G114" s="414"/>
      <c r="H114" s="690"/>
    </row>
    <row r="115" spans="1:10" ht="18.75" customHeight="1">
      <c r="A115" s="1849" t="s">
        <v>113</v>
      </c>
      <c r="B115" s="1881"/>
      <c r="C115" s="1881"/>
      <c r="D115" s="1850"/>
      <c r="E115" s="1902"/>
      <c r="F115" s="1902"/>
      <c r="G115" s="1902"/>
      <c r="H115" s="1902"/>
    </row>
    <row r="116" spans="1:10" ht="33" customHeight="1">
      <c r="A116" s="397" t="s">
        <v>53</v>
      </c>
      <c r="B116" s="405"/>
      <c r="C116" s="405"/>
      <c r="D116" s="462"/>
      <c r="E116" s="414"/>
      <c r="F116" s="414"/>
      <c r="G116" s="414"/>
      <c r="H116" s="690"/>
    </row>
    <row r="117" spans="1:10" ht="33" customHeight="1">
      <c r="A117" s="397" t="s">
        <v>54</v>
      </c>
      <c r="B117" s="405"/>
      <c r="C117" s="405"/>
      <c r="D117" s="462"/>
      <c r="E117" s="414"/>
      <c r="F117" s="414"/>
      <c r="G117" s="414"/>
      <c r="H117" s="690"/>
    </row>
    <row r="118" spans="1:10" ht="33" customHeight="1">
      <c r="A118" s="397" t="s">
        <v>55</v>
      </c>
      <c r="B118" s="405"/>
      <c r="C118" s="405"/>
      <c r="D118" s="462"/>
      <c r="E118" s="414"/>
      <c r="F118" s="414"/>
      <c r="G118" s="414"/>
      <c r="H118" s="690"/>
    </row>
    <row r="119" spans="1:10" ht="33" customHeight="1">
      <c r="A119" s="397" t="s">
        <v>68</v>
      </c>
      <c r="B119" s="405"/>
      <c r="C119" s="405"/>
      <c r="D119" s="462"/>
      <c r="E119" s="414"/>
      <c r="F119" s="414"/>
      <c r="G119" s="414"/>
      <c r="H119" s="690"/>
    </row>
    <row r="120" spans="1:10" ht="45" customHeight="1">
      <c r="A120" s="397" t="s">
        <v>56</v>
      </c>
      <c r="B120" s="405"/>
      <c r="C120" s="405"/>
      <c r="D120" s="462"/>
      <c r="E120" s="414"/>
      <c r="F120" s="414"/>
      <c r="G120" s="414"/>
      <c r="H120" s="690"/>
    </row>
    <row r="121" spans="1:10" ht="45.75" customHeight="1">
      <c r="A121" s="397" t="s">
        <v>69</v>
      </c>
      <c r="B121" s="405"/>
      <c r="C121" s="405"/>
      <c r="D121" s="462"/>
      <c r="E121" s="414"/>
      <c r="F121" s="414"/>
      <c r="G121" s="414"/>
      <c r="H121" s="690"/>
    </row>
    <row r="122" spans="1:10" ht="21.75" customHeight="1" thickBot="1">
      <c r="A122" s="394" t="s">
        <v>48</v>
      </c>
      <c r="B122" s="418"/>
      <c r="C122" s="418"/>
      <c r="D122" s="460"/>
      <c r="E122" s="414"/>
      <c r="F122" s="414"/>
      <c r="G122" s="414"/>
      <c r="H122" s="690"/>
    </row>
    <row r="123" spans="1:10" ht="84" customHeight="1" thickBot="1">
      <c r="A123" s="1903" t="s">
        <v>446</v>
      </c>
      <c r="B123" s="1904"/>
      <c r="C123" s="1904"/>
      <c r="D123" s="1905"/>
      <c r="E123" s="1883"/>
      <c r="F123" s="1883"/>
      <c r="G123" s="1883"/>
      <c r="H123" s="1883"/>
    </row>
    <row r="124" spans="1:10" ht="27.6" customHeight="1">
      <c r="A124" s="634"/>
      <c r="B124" s="634"/>
      <c r="C124" s="634"/>
      <c r="D124" s="634"/>
      <c r="E124" s="634"/>
      <c r="F124" s="634"/>
      <c r="G124" s="634"/>
      <c r="H124" s="634"/>
    </row>
    <row r="125" spans="1:10" ht="24.95" customHeight="1" thickBot="1">
      <c r="A125" s="2102" t="s">
        <v>401</v>
      </c>
      <c r="B125" s="2102"/>
      <c r="C125" s="634"/>
      <c r="D125" s="634"/>
      <c r="E125" s="634"/>
      <c r="F125" s="634"/>
      <c r="G125" s="634"/>
      <c r="H125" s="401"/>
    </row>
    <row r="126" spans="1:10" ht="24.75" customHeight="1" thickBot="1">
      <c r="A126" s="2103" t="s">
        <v>383</v>
      </c>
      <c r="B126" s="2104"/>
      <c r="C126" s="2104"/>
      <c r="D126" s="2104"/>
      <c r="E126" s="2105"/>
      <c r="F126" s="1902"/>
      <c r="G126" s="1902"/>
      <c r="H126" s="1902"/>
      <c r="I126" s="1902"/>
      <c r="J126" s="1902"/>
    </row>
    <row r="127" spans="1:10" s="451" customFormat="1" ht="42" customHeight="1">
      <c r="A127" s="454"/>
      <c r="B127" s="453" t="s">
        <v>30</v>
      </c>
      <c r="C127" s="453" t="s">
        <v>62</v>
      </c>
      <c r="D127" s="453" t="s">
        <v>63</v>
      </c>
      <c r="E127" s="452" t="s">
        <v>64</v>
      </c>
      <c r="F127" s="446"/>
      <c r="G127" s="446"/>
      <c r="H127" s="446"/>
      <c r="I127" s="446"/>
      <c r="J127" s="446"/>
    </row>
    <row r="128" spans="1:10" ht="72.75" customHeight="1" thickBot="1">
      <c r="A128" s="394" t="s">
        <v>121</v>
      </c>
      <c r="B128" s="1195">
        <v>14349</v>
      </c>
      <c r="C128" s="774">
        <v>82434</v>
      </c>
      <c r="D128" s="1346">
        <v>2.0833333333333333E-3</v>
      </c>
      <c r="E128" s="776" t="s">
        <v>395</v>
      </c>
      <c r="F128" s="1194" t="s">
        <v>598</v>
      </c>
      <c r="G128" s="414"/>
      <c r="H128" s="682"/>
      <c r="I128" s="682"/>
      <c r="J128" s="494"/>
    </row>
    <row r="129" spans="1:20" ht="28.5" customHeight="1">
      <c r="A129" s="1883" t="s">
        <v>122</v>
      </c>
      <c r="B129" s="1883"/>
      <c r="C129" s="1883"/>
      <c r="D129" s="1883"/>
      <c r="E129" s="1883"/>
      <c r="F129" s="401"/>
      <c r="G129" s="401"/>
      <c r="H129" s="401"/>
    </row>
    <row r="130" spans="1:20" ht="15" customHeight="1">
      <c r="A130" s="634"/>
      <c r="B130" s="634"/>
      <c r="C130" s="634"/>
      <c r="D130" s="634"/>
      <c r="E130" s="634"/>
      <c r="F130" s="401"/>
      <c r="G130" s="401"/>
      <c r="H130" s="401"/>
    </row>
    <row r="131" spans="1:20" ht="24.95" customHeight="1" thickBot="1">
      <c r="A131" s="415" t="s">
        <v>396</v>
      </c>
      <c r="B131" s="634"/>
      <c r="C131" s="634"/>
      <c r="D131" s="634"/>
      <c r="E131" s="634"/>
      <c r="F131" s="401"/>
      <c r="G131" s="401"/>
      <c r="H131" s="401"/>
    </row>
    <row r="132" spans="1:20" ht="43.35" customHeight="1" thickBot="1">
      <c r="A132" s="1885" t="s">
        <v>382</v>
      </c>
      <c r="B132" s="1886"/>
      <c r="C132" s="1886"/>
      <c r="D132" s="1886"/>
      <c r="E132" s="1886"/>
      <c r="F132" s="1886"/>
      <c r="G132" s="1886"/>
      <c r="H132" s="1886"/>
      <c r="I132" s="1887"/>
      <c r="J132" s="1902"/>
      <c r="K132" s="1902"/>
      <c r="L132" s="1902"/>
      <c r="M132" s="1902"/>
      <c r="N132" s="1902"/>
      <c r="O132" s="1902"/>
      <c r="P132" s="1902"/>
      <c r="Q132" s="1902"/>
      <c r="R132" s="1902"/>
    </row>
    <row r="133" spans="1:20" s="451" customFormat="1" ht="76.5">
      <c r="A133" s="457"/>
      <c r="B133" s="630" t="s">
        <v>79</v>
      </c>
      <c r="C133" s="630" t="s">
        <v>80</v>
      </c>
      <c r="D133" s="630" t="s">
        <v>81</v>
      </c>
      <c r="E133" s="630" t="s">
        <v>82</v>
      </c>
      <c r="F133" s="453" t="s">
        <v>83</v>
      </c>
      <c r="G133" s="453" t="s">
        <v>84</v>
      </c>
      <c r="H133" s="453" t="s">
        <v>85</v>
      </c>
      <c r="I133" s="452" t="s">
        <v>86</v>
      </c>
      <c r="J133" s="446"/>
      <c r="K133" s="446"/>
      <c r="L133" s="446"/>
      <c r="M133" s="446"/>
      <c r="N133" s="446"/>
      <c r="O133" s="446"/>
      <c r="P133" s="446"/>
      <c r="Q133" s="446"/>
      <c r="R133" s="446"/>
    </row>
    <row r="134" spans="1:20" s="436" customFormat="1" ht="89.25" customHeight="1" thickBot="1">
      <c r="A134" s="449" t="s">
        <v>126</v>
      </c>
      <c r="B134" s="448"/>
      <c r="C134" s="448"/>
      <c r="D134" s="448"/>
      <c r="E134" s="448"/>
      <c r="F134" s="441"/>
      <c r="G134" s="441"/>
      <c r="H134" s="441"/>
      <c r="I134" s="447"/>
      <c r="J134" s="688"/>
      <c r="K134" s="688"/>
      <c r="L134" s="688"/>
      <c r="M134" s="688"/>
      <c r="N134" s="688"/>
      <c r="O134" s="438"/>
      <c r="P134" s="438"/>
      <c r="Q134" s="438"/>
      <c r="R134" s="687"/>
    </row>
    <row r="135" spans="1:20" ht="57" customHeight="1">
      <c r="A135" s="1891" t="s">
        <v>127</v>
      </c>
      <c r="B135" s="1891"/>
      <c r="C135" s="1891"/>
      <c r="D135" s="1891"/>
      <c r="E135" s="1891"/>
      <c r="F135" s="1891"/>
      <c r="G135" s="1891"/>
      <c r="H135" s="1891"/>
      <c r="I135" s="1891"/>
    </row>
    <row r="136" spans="1:20" ht="16.5" customHeight="1">
      <c r="G136" s="401"/>
      <c r="H136" s="401"/>
    </row>
    <row r="137" spans="1:20" ht="24.95" customHeight="1" thickBot="1">
      <c r="A137" s="415" t="s">
        <v>129</v>
      </c>
      <c r="G137" s="401"/>
      <c r="H137" s="401"/>
    </row>
    <row r="138" spans="1:20" ht="33.75" customHeight="1" thickBot="1">
      <c r="A138" s="2088" t="s">
        <v>381</v>
      </c>
      <c r="B138" s="2089"/>
      <c r="C138" s="2089"/>
      <c r="D138" s="2089"/>
      <c r="E138" s="2089"/>
      <c r="F138" s="2089"/>
      <c r="G138" s="2089"/>
      <c r="H138" s="2089"/>
      <c r="I138" s="2090"/>
      <c r="J138" s="446"/>
      <c r="K138" s="1902"/>
      <c r="L138" s="1902"/>
      <c r="M138" s="1902"/>
      <c r="N138" s="1902"/>
      <c r="O138" s="1902"/>
      <c r="P138" s="1902"/>
      <c r="Q138" s="1902"/>
      <c r="R138" s="1902"/>
      <c r="S138" s="1902"/>
      <c r="T138" s="1902"/>
    </row>
    <row r="139" spans="1:20" ht="90.75" customHeight="1">
      <c r="A139" s="686"/>
      <c r="B139" s="633" t="s">
        <v>140</v>
      </c>
      <c r="C139" s="633" t="s">
        <v>150</v>
      </c>
      <c r="D139" s="633" t="s">
        <v>151</v>
      </c>
      <c r="E139" s="633" t="s">
        <v>141</v>
      </c>
      <c r="F139" s="633" t="s">
        <v>142</v>
      </c>
      <c r="G139" s="633" t="s">
        <v>143</v>
      </c>
      <c r="H139" s="633" t="s">
        <v>144</v>
      </c>
      <c r="I139" s="636" t="s">
        <v>152</v>
      </c>
      <c r="J139" s="637"/>
      <c r="K139" s="637"/>
      <c r="L139" s="637"/>
      <c r="M139" s="637"/>
      <c r="N139" s="637"/>
      <c r="O139" s="637"/>
      <c r="P139" s="637"/>
      <c r="Q139" s="637"/>
      <c r="R139" s="637"/>
      <c r="S139" s="637"/>
      <c r="T139" s="637"/>
    </row>
    <row r="140" spans="1:20" s="436" customFormat="1" ht="118.5" customHeight="1" thickBot="1">
      <c r="A140" s="449" t="s">
        <v>380</v>
      </c>
      <c r="B140" s="775">
        <v>12</v>
      </c>
      <c r="C140" s="775">
        <v>191</v>
      </c>
      <c r="D140" s="775" t="s">
        <v>395</v>
      </c>
      <c r="E140" s="775" t="s">
        <v>395</v>
      </c>
      <c r="F140" s="775">
        <v>13</v>
      </c>
      <c r="G140" s="775">
        <v>4</v>
      </c>
      <c r="H140" s="775">
        <v>4</v>
      </c>
      <c r="I140" s="777" t="s">
        <v>394</v>
      </c>
      <c r="J140" s="437"/>
      <c r="K140" s="685"/>
      <c r="L140" s="437"/>
      <c r="M140" s="437"/>
      <c r="N140" s="437"/>
      <c r="O140" s="437"/>
      <c r="P140" s="437"/>
      <c r="Q140" s="438"/>
      <c r="R140" s="438"/>
      <c r="S140" s="437"/>
      <c r="T140" s="437"/>
    </row>
    <row r="141" spans="1:20" ht="113.25" customHeight="1">
      <c r="A141" s="1906" t="s">
        <v>379</v>
      </c>
      <c r="B141" s="1907"/>
      <c r="C141" s="1907"/>
      <c r="D141" s="1907"/>
      <c r="E141" s="1907"/>
      <c r="F141" s="1907"/>
      <c r="G141" s="1907"/>
      <c r="H141" s="401"/>
    </row>
    <row r="142" spans="1:20" ht="16.5" customHeight="1">
      <c r="A142" s="414"/>
      <c r="B142" s="414"/>
      <c r="C142" s="414"/>
      <c r="D142" s="414"/>
    </row>
    <row r="143" spans="1:20" ht="24.95" customHeight="1" thickBot="1">
      <c r="A143" s="415" t="s">
        <v>131</v>
      </c>
      <c r="B143" s="634"/>
      <c r="C143" s="634"/>
      <c r="D143" s="634"/>
      <c r="E143" s="634"/>
      <c r="F143" s="401"/>
      <c r="G143" s="401"/>
      <c r="H143" s="401"/>
    </row>
    <row r="144" spans="1:20" ht="16.5" customHeight="1">
      <c r="A144" s="1878" t="s">
        <v>378</v>
      </c>
      <c r="B144" s="1873"/>
      <c r="C144" s="1874"/>
      <c r="D144" s="2087"/>
      <c r="E144" s="2087"/>
      <c r="F144" s="2087"/>
      <c r="G144" s="401"/>
    </row>
    <row r="145" spans="1:8" ht="51" customHeight="1">
      <c r="A145" s="424"/>
      <c r="B145" s="423" t="s">
        <v>360</v>
      </c>
      <c r="C145" s="640" t="s">
        <v>359</v>
      </c>
      <c r="D145" s="681"/>
      <c r="E145" s="681"/>
      <c r="F145" s="681"/>
    </row>
    <row r="146" spans="1:8" ht="58.35" customHeight="1">
      <c r="A146" s="397" t="s">
        <v>377</v>
      </c>
      <c r="B146" s="405"/>
      <c r="C146" s="420"/>
      <c r="D146" s="414"/>
      <c r="E146" s="414"/>
      <c r="F146" s="683"/>
    </row>
    <row r="147" spans="1:8" ht="88.5" customHeight="1" thickBot="1">
      <c r="A147" s="394" t="s">
        <v>376</v>
      </c>
      <c r="B147" s="418"/>
      <c r="C147" s="417"/>
      <c r="D147" s="414"/>
      <c r="E147" s="414"/>
      <c r="F147" s="682"/>
    </row>
    <row r="148" spans="1:8" ht="69" customHeight="1" thickBot="1">
      <c r="A148" s="1858" t="s">
        <v>163</v>
      </c>
      <c r="B148" s="1859"/>
      <c r="C148" s="1860"/>
      <c r="D148" s="1883"/>
      <c r="E148" s="1883"/>
      <c r="F148" s="1883"/>
      <c r="G148" s="401"/>
    </row>
    <row r="149" spans="1:8" ht="24.95" customHeight="1">
      <c r="A149" s="634"/>
      <c r="B149" s="634"/>
      <c r="C149" s="634"/>
      <c r="D149" s="634"/>
      <c r="E149" s="634"/>
      <c r="F149" s="634"/>
      <c r="G149" s="401"/>
    </row>
    <row r="150" spans="1:8" ht="24.95" customHeight="1">
      <c r="A150" s="634"/>
      <c r="B150" s="634"/>
      <c r="C150" s="634"/>
      <c r="D150" s="634"/>
      <c r="E150" s="634"/>
      <c r="F150" s="634"/>
      <c r="G150" s="401"/>
    </row>
    <row r="151" spans="1:8" ht="24.95" customHeight="1" thickBot="1">
      <c r="A151" s="415" t="s">
        <v>134</v>
      </c>
      <c r="B151" s="414"/>
      <c r="C151" s="414"/>
      <c r="D151" s="414"/>
      <c r="E151" s="401"/>
      <c r="F151" s="401"/>
      <c r="G151" s="401"/>
      <c r="H151" s="401"/>
    </row>
    <row r="152" spans="1:8" ht="24" customHeight="1" thickBot="1">
      <c r="A152" s="1885" t="s">
        <v>375</v>
      </c>
      <c r="B152" s="1886"/>
      <c r="C152" s="1887"/>
      <c r="D152" s="1902"/>
      <c r="E152" s="1902"/>
      <c r="F152" s="1902"/>
      <c r="G152" s="401"/>
      <c r="H152" s="401"/>
    </row>
    <row r="153" spans="1:8" ht="46.5" customHeight="1">
      <c r="A153" s="413" t="s">
        <v>44</v>
      </c>
      <c r="B153" s="412" t="s">
        <v>45</v>
      </c>
      <c r="C153" s="411" t="s">
        <v>46</v>
      </c>
      <c r="D153" s="681"/>
      <c r="E153" s="681"/>
      <c r="F153" s="681"/>
      <c r="G153" s="401"/>
      <c r="H153" s="401"/>
    </row>
    <row r="154" spans="1:8" ht="16.5" customHeight="1">
      <c r="A154" s="397" t="s">
        <v>47</v>
      </c>
      <c r="B154" s="405"/>
      <c r="C154" s="404"/>
      <c r="D154" s="414"/>
      <c r="E154" s="414"/>
      <c r="F154" s="414"/>
      <c r="G154" s="401"/>
      <c r="H154" s="401"/>
    </row>
    <row r="155" spans="1:8">
      <c r="A155" s="1851" t="s">
        <v>48</v>
      </c>
      <c r="B155" s="1853"/>
      <c r="C155" s="1897"/>
      <c r="D155" s="414"/>
      <c r="E155" s="414"/>
      <c r="F155" s="414"/>
      <c r="G155" s="401"/>
      <c r="H155" s="401"/>
    </row>
    <row r="156" spans="1:8" ht="16.5" customHeight="1" thickBot="1">
      <c r="A156" s="1895"/>
      <c r="B156" s="1896"/>
      <c r="C156" s="1898"/>
      <c r="D156" s="414"/>
      <c r="E156" s="414"/>
      <c r="F156" s="414"/>
      <c r="G156" s="401"/>
      <c r="H156" s="401"/>
    </row>
    <row r="157" spans="1:8" ht="16.5" customHeight="1">
      <c r="A157" s="1849" t="s">
        <v>113</v>
      </c>
      <c r="B157" s="1881"/>
      <c r="C157" s="1850"/>
      <c r="D157" s="1902"/>
      <c r="E157" s="1902"/>
      <c r="F157" s="1902"/>
      <c r="G157" s="401"/>
      <c r="H157" s="401"/>
    </row>
    <row r="158" spans="1:8" ht="32.25" customHeight="1">
      <c r="A158" s="397" t="s">
        <v>53</v>
      </c>
      <c r="B158" s="407"/>
      <c r="C158" s="406"/>
      <c r="D158" s="414"/>
      <c r="E158" s="414"/>
      <c r="F158" s="414"/>
      <c r="G158" s="401"/>
      <c r="H158" s="401"/>
    </row>
    <row r="159" spans="1:8" ht="32.25" customHeight="1">
      <c r="A159" s="397" t="s">
        <v>54</v>
      </c>
      <c r="B159" s="405"/>
      <c r="C159" s="404"/>
      <c r="D159" s="414"/>
      <c r="E159" s="414"/>
      <c r="F159" s="414"/>
      <c r="G159" s="401"/>
      <c r="H159" s="401"/>
    </row>
    <row r="160" spans="1:8" ht="32.25" customHeight="1">
      <c r="A160" s="397" t="s">
        <v>55</v>
      </c>
      <c r="B160" s="403"/>
      <c r="C160" s="402"/>
      <c r="D160" s="414"/>
      <c r="E160" s="493"/>
      <c r="F160" s="493"/>
      <c r="G160" s="401"/>
      <c r="H160" s="401"/>
    </row>
    <row r="161" spans="1:8" ht="32.25" customHeight="1">
      <c r="A161" s="397" t="s">
        <v>68</v>
      </c>
      <c r="B161" s="403"/>
      <c r="C161" s="402"/>
      <c r="D161" s="414"/>
      <c r="E161" s="493"/>
      <c r="F161" s="493"/>
      <c r="G161" s="401"/>
      <c r="H161" s="401"/>
    </row>
    <row r="162" spans="1:8" ht="46.5" customHeight="1">
      <c r="A162" s="397" t="s">
        <v>56</v>
      </c>
      <c r="B162" s="403"/>
      <c r="C162" s="402"/>
      <c r="D162" s="414"/>
      <c r="E162" s="493"/>
      <c r="F162" s="493"/>
      <c r="G162" s="401"/>
      <c r="H162" s="401"/>
    </row>
    <row r="163" spans="1:8" ht="46.5" customHeight="1">
      <c r="A163" s="397" t="s">
        <v>69</v>
      </c>
      <c r="B163" s="396"/>
      <c r="C163" s="395"/>
      <c r="D163" s="414"/>
      <c r="E163" s="494"/>
      <c r="F163" s="494"/>
    </row>
    <row r="164" spans="1:8" ht="22.5" customHeight="1" thickBot="1">
      <c r="A164" s="400" t="s">
        <v>66</v>
      </c>
      <c r="B164" s="399"/>
      <c r="C164" s="398"/>
      <c r="D164" s="414"/>
      <c r="E164" s="494"/>
      <c r="F164" s="494"/>
    </row>
    <row r="165" spans="1:8" ht="22.5" customHeight="1">
      <c r="A165" s="1869" t="s">
        <v>109</v>
      </c>
      <c r="B165" s="1870"/>
      <c r="C165" s="1871"/>
      <c r="D165" s="2100"/>
      <c r="E165" s="2100"/>
      <c r="F165" s="2100"/>
    </row>
    <row r="166" spans="1:8" ht="22.5" customHeight="1">
      <c r="A166" s="397" t="s">
        <v>50</v>
      </c>
      <c r="B166" s="396"/>
      <c r="C166" s="395"/>
      <c r="D166" s="414"/>
      <c r="E166" s="494"/>
      <c r="F166" s="494"/>
    </row>
    <row r="167" spans="1:8" ht="22.5" customHeight="1">
      <c r="A167" s="397" t="s">
        <v>51</v>
      </c>
      <c r="B167" s="396"/>
      <c r="C167" s="395"/>
      <c r="D167" s="414"/>
      <c r="E167" s="494"/>
      <c r="F167" s="494"/>
    </row>
    <row r="168" spans="1:8" ht="22.5" customHeight="1" thickBot="1">
      <c r="A168" s="394" t="s">
        <v>52</v>
      </c>
      <c r="B168" s="393"/>
      <c r="C168" s="392"/>
      <c r="D168" s="414"/>
      <c r="E168" s="494"/>
      <c r="F168" s="494"/>
    </row>
    <row r="169" spans="1:8" ht="55.35" customHeight="1" thickBot="1">
      <c r="A169" s="1892" t="s">
        <v>78</v>
      </c>
      <c r="B169" s="1893"/>
      <c r="C169" s="1894"/>
      <c r="D169" s="2099"/>
      <c r="E169" s="2099"/>
      <c r="F169" s="2099"/>
    </row>
  </sheetData>
  <mergeCells count="77">
    <mergeCell ref="A1:B1"/>
    <mergeCell ref="A110:D110"/>
    <mergeCell ref="E110:H110"/>
    <mergeCell ref="A141:G141"/>
    <mergeCell ref="K138:T138"/>
    <mergeCell ref="C78:D78"/>
    <mergeCell ref="C81:D81"/>
    <mergeCell ref="A138:I138"/>
    <mergeCell ref="A135:I135"/>
    <mergeCell ref="J132:R132"/>
    <mergeCell ref="A109:B109"/>
    <mergeCell ref="A126:E126"/>
    <mergeCell ref="E123:H123"/>
    <mergeCell ref="F126:J126"/>
    <mergeCell ref="A132:I132"/>
    <mergeCell ref="A125:B125"/>
    <mergeCell ref="A169:C169"/>
    <mergeCell ref="D169:F169"/>
    <mergeCell ref="A155:A156"/>
    <mergeCell ref="B155:B156"/>
    <mergeCell ref="C155:C156"/>
    <mergeCell ref="A157:C157"/>
    <mergeCell ref="D157:F157"/>
    <mergeCell ref="A165:C165"/>
    <mergeCell ref="D165:F165"/>
    <mergeCell ref="D144:F144"/>
    <mergeCell ref="D148:F148"/>
    <mergeCell ref="D152:F152"/>
    <mergeCell ref="E115:H115"/>
    <mergeCell ref="A129:E129"/>
    <mergeCell ref="A144:C144"/>
    <mergeCell ref="A148:C148"/>
    <mergeCell ref="A152:C152"/>
    <mergeCell ref="A123:D123"/>
    <mergeCell ref="A115:D115"/>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E11:E12"/>
    <mergeCell ref="A29:F29"/>
    <mergeCell ref="D31:F31"/>
    <mergeCell ref="D28:F28"/>
    <mergeCell ref="E53:H53"/>
    <mergeCell ref="A36:A37"/>
    <mergeCell ref="B36:B37"/>
    <mergeCell ref="C36:C37"/>
    <mergeCell ref="D50:F50"/>
    <mergeCell ref="A38:C38"/>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zoomScale="70" zoomScaleNormal="70" zoomScalePageLayoutView="70" workbookViewId="0">
      <selection activeCell="D128" sqref="D128"/>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404</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6"/>
      <c r="F9" s="666"/>
      <c r="G9" s="205"/>
      <c r="H9" s="109"/>
    </row>
    <row r="10" spans="1:8" ht="20.25" customHeight="1">
      <c r="A10" s="105" t="s">
        <v>3</v>
      </c>
      <c r="B10" s="700">
        <v>1</v>
      </c>
      <c r="C10" s="701">
        <v>58</v>
      </c>
      <c r="D10" s="122"/>
      <c r="E10" s="122"/>
      <c r="F10" s="122"/>
      <c r="G10" s="205"/>
      <c r="H10" s="109"/>
    </row>
    <row r="11" spans="1:8" ht="20.25" customHeight="1">
      <c r="A11" s="105" t="s">
        <v>4</v>
      </c>
      <c r="B11" s="700">
        <v>2</v>
      </c>
      <c r="C11" s="701">
        <v>144</v>
      </c>
      <c r="D11" s="2052"/>
      <c r="E11" s="2080"/>
      <c r="F11" s="2080"/>
      <c r="G11" s="205"/>
      <c r="H11" s="109"/>
    </row>
    <row r="12" spans="1:8" ht="20.25" customHeight="1">
      <c r="A12" s="105" t="s">
        <v>67</v>
      </c>
      <c r="B12" s="700">
        <v>3</v>
      </c>
      <c r="C12" s="701">
        <v>399</v>
      </c>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20.25" customHeight="1" thickBot="1">
      <c r="A15" s="102" t="s">
        <v>48</v>
      </c>
      <c r="B15" s="702"/>
      <c r="C15" s="703"/>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6</v>
      </c>
      <c r="C17" s="701">
        <v>601</v>
      </c>
      <c r="D17" s="122"/>
      <c r="E17" s="122"/>
      <c r="F17" s="122"/>
      <c r="G17" s="205"/>
      <c r="H17" s="109"/>
    </row>
    <row r="18" spans="1:8" ht="20.25" customHeight="1">
      <c r="A18" s="201" t="s">
        <v>51</v>
      </c>
      <c r="B18" s="700"/>
      <c r="C18" s="701"/>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6</v>
      </c>
      <c r="C23" s="701">
        <v>601</v>
      </c>
      <c r="D23" s="122"/>
      <c r="E23" s="122"/>
      <c r="F23" s="122"/>
      <c r="G23" s="205"/>
      <c r="H23" s="109"/>
    </row>
    <row r="24" spans="1:8" ht="35.1" customHeight="1">
      <c r="A24" s="105" t="s">
        <v>68</v>
      </c>
      <c r="B24" s="700"/>
      <c r="C24" s="701"/>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69" customHeight="1" thickBot="1">
      <c r="A28" s="1689" t="s">
        <v>439</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27"/>
      <c r="C30" s="627"/>
      <c r="D30" s="627"/>
      <c r="E30" s="627"/>
      <c r="F30" s="627"/>
      <c r="G30" s="109"/>
      <c r="H30" s="109"/>
    </row>
    <row r="31" spans="1:8" ht="30" customHeight="1">
      <c r="A31" s="1750" t="s">
        <v>389</v>
      </c>
      <c r="B31" s="1709"/>
      <c r="C31" s="1710"/>
      <c r="D31" s="2078"/>
      <c r="E31" s="2078"/>
      <c r="F31" s="2078"/>
      <c r="G31" s="109"/>
      <c r="H31" s="109"/>
    </row>
    <row r="32" spans="1:8" ht="33.75" customHeight="1">
      <c r="A32" s="105"/>
      <c r="B32" s="131" t="s">
        <v>31</v>
      </c>
      <c r="C32" s="625" t="s">
        <v>32</v>
      </c>
      <c r="D32" s="122"/>
      <c r="E32" s="666"/>
      <c r="F32" s="666"/>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20"/>
      <c r="C51" s="620"/>
      <c r="D51" s="628"/>
      <c r="E51" s="628"/>
      <c r="F51" s="628"/>
      <c r="G51" s="109"/>
      <c r="H51" s="109"/>
    </row>
    <row r="52" spans="1:8" ht="30" customHeight="1" thickBot="1">
      <c r="A52" s="123" t="s">
        <v>100</v>
      </c>
      <c r="B52" s="628"/>
      <c r="C52" s="628"/>
      <c r="D52" s="628"/>
      <c r="E52" s="628"/>
      <c r="F52" s="628"/>
      <c r="G52" s="109"/>
      <c r="H52" s="109"/>
    </row>
    <row r="53" spans="1:8" ht="44.25" customHeight="1" thickBot="1">
      <c r="A53" s="2106" t="s">
        <v>388</v>
      </c>
      <c r="B53" s="2107"/>
      <c r="C53" s="2107"/>
      <c r="D53" s="2108"/>
      <c r="E53" s="2078"/>
      <c r="F53" s="2078"/>
      <c r="G53" s="2078"/>
      <c r="H53" s="2078"/>
    </row>
    <row r="54" spans="1:8" ht="66" customHeight="1" thickBot="1">
      <c r="A54" s="196"/>
      <c r="B54" s="195" t="s">
        <v>9</v>
      </c>
      <c r="C54" s="195" t="s">
        <v>10</v>
      </c>
      <c r="D54" s="629" t="s">
        <v>114</v>
      </c>
      <c r="E54" s="122"/>
      <c r="F54" s="666"/>
      <c r="G54" s="666"/>
      <c r="H54" s="666"/>
    </row>
    <row r="55" spans="1:8" ht="21" customHeight="1">
      <c r="A55" s="192" t="s">
        <v>11</v>
      </c>
      <c r="B55" s="722"/>
      <c r="C55" s="722"/>
      <c r="D55" s="723"/>
      <c r="E55" s="122"/>
      <c r="F55" s="122"/>
      <c r="G55" s="122"/>
      <c r="H55" s="667"/>
    </row>
    <row r="56" spans="1:8" ht="21" customHeight="1">
      <c r="A56" s="105" t="s">
        <v>12</v>
      </c>
      <c r="B56" s="700">
        <v>700</v>
      </c>
      <c r="C56" s="700">
        <v>320</v>
      </c>
      <c r="D56" s="701"/>
      <c r="E56" s="122"/>
      <c r="F56" s="122"/>
      <c r="G56" s="122"/>
      <c r="H56" s="667"/>
    </row>
    <row r="57" spans="1:8" ht="21" customHeight="1">
      <c r="A57" s="105" t="s">
        <v>13</v>
      </c>
      <c r="B57" s="700"/>
      <c r="C57" s="700"/>
      <c r="D57" s="701"/>
      <c r="E57" s="122"/>
      <c r="F57" s="122"/>
      <c r="G57" s="122"/>
      <c r="H57" s="667"/>
    </row>
    <row r="58" spans="1:8" ht="21" customHeight="1">
      <c r="A58" s="105" t="s">
        <v>14</v>
      </c>
      <c r="B58" s="700"/>
      <c r="C58" s="700"/>
      <c r="D58" s="701"/>
      <c r="E58" s="122"/>
      <c r="F58" s="122"/>
      <c r="G58" s="122"/>
      <c r="H58" s="667"/>
    </row>
    <row r="59" spans="1:8" ht="31.5" customHeight="1">
      <c r="A59" s="105" t="s">
        <v>15</v>
      </c>
      <c r="B59" s="700"/>
      <c r="C59" s="700"/>
      <c r="D59" s="701"/>
      <c r="E59" s="122"/>
      <c r="F59" s="122"/>
      <c r="G59" s="122"/>
      <c r="H59" s="667"/>
    </row>
    <row r="60" spans="1:8" ht="21" customHeight="1">
      <c r="A60" s="105" t="s">
        <v>16</v>
      </c>
      <c r="B60" s="700"/>
      <c r="C60" s="700"/>
      <c r="D60" s="701"/>
      <c r="E60" s="122"/>
      <c r="F60" s="122"/>
      <c r="G60" s="122"/>
      <c r="H60" s="667"/>
    </row>
    <row r="61" spans="1:8" ht="21" customHeight="1">
      <c r="A61" s="105" t="s">
        <v>57</v>
      </c>
      <c r="B61" s="700"/>
      <c r="C61" s="700"/>
      <c r="D61" s="701"/>
      <c r="E61" s="122"/>
      <c r="F61" s="122"/>
      <c r="G61" s="122"/>
      <c r="H61" s="667"/>
    </row>
    <row r="62" spans="1:8" ht="21" customHeight="1">
      <c r="A62" s="105" t="s">
        <v>58</v>
      </c>
      <c r="B62" s="700"/>
      <c r="C62" s="700"/>
      <c r="D62" s="701"/>
      <c r="E62" s="122"/>
      <c r="F62" s="122"/>
      <c r="G62" s="122"/>
      <c r="H62" s="667"/>
    </row>
    <row r="63" spans="1:8" ht="21" customHeight="1">
      <c r="A63" s="105" t="s">
        <v>59</v>
      </c>
      <c r="B63" s="700"/>
      <c r="C63" s="700"/>
      <c r="D63" s="701"/>
      <c r="E63" s="122"/>
      <c r="F63" s="122"/>
      <c r="G63" s="122"/>
      <c r="H63" s="667"/>
    </row>
    <row r="64" spans="1:8" ht="21" customHeight="1">
      <c r="A64" s="105" t="s">
        <v>60</v>
      </c>
      <c r="B64" s="700"/>
      <c r="C64" s="700"/>
      <c r="D64" s="701"/>
      <c r="E64" s="122"/>
      <c r="F64" s="122"/>
      <c r="G64" s="122"/>
      <c r="H64" s="667"/>
    </row>
    <row r="65" spans="1:8" ht="21" customHeight="1" thickBot="1">
      <c r="A65" s="105" t="s">
        <v>48</v>
      </c>
      <c r="B65" s="700"/>
      <c r="C65" s="700"/>
      <c r="D65" s="701"/>
      <c r="E65" s="122"/>
      <c r="F65" s="122"/>
      <c r="G65" s="122"/>
      <c r="H65" s="667"/>
    </row>
    <row r="66" spans="1:8" ht="21" customHeight="1">
      <c r="A66" s="1683" t="s">
        <v>113</v>
      </c>
      <c r="B66" s="1684"/>
      <c r="C66" s="1684"/>
      <c r="D66" s="1685"/>
      <c r="E66" s="156"/>
      <c r="F66" s="122"/>
      <c r="G66" s="122"/>
      <c r="H66" s="667"/>
    </row>
    <row r="67" spans="1:8" ht="37.5" customHeight="1">
      <c r="A67" s="105" t="s">
        <v>53</v>
      </c>
      <c r="B67" s="700"/>
      <c r="C67" s="700"/>
      <c r="D67" s="701"/>
      <c r="E67" s="122"/>
      <c r="F67" s="122"/>
      <c r="G67" s="122"/>
      <c r="H67" s="667"/>
    </row>
    <row r="68" spans="1:8" ht="37.5" customHeight="1">
      <c r="A68" s="105" t="s">
        <v>54</v>
      </c>
      <c r="B68" s="700"/>
      <c r="C68" s="700"/>
      <c r="D68" s="701"/>
      <c r="E68" s="122"/>
      <c r="F68" s="122"/>
      <c r="G68" s="122"/>
      <c r="H68" s="667"/>
    </row>
    <row r="69" spans="1:8" ht="37.5" customHeight="1">
      <c r="A69" s="105" t="s">
        <v>55</v>
      </c>
      <c r="B69" s="700">
        <v>700</v>
      </c>
      <c r="C69" s="700">
        <v>320</v>
      </c>
      <c r="D69" s="701"/>
      <c r="E69" s="122"/>
      <c r="F69" s="122"/>
      <c r="G69" s="122"/>
      <c r="H69" s="667"/>
    </row>
    <row r="70" spans="1:8" ht="37.5" customHeight="1">
      <c r="A70" s="105" t="s">
        <v>68</v>
      </c>
      <c r="B70" s="700"/>
      <c r="C70" s="700"/>
      <c r="D70" s="701"/>
      <c r="E70" s="122"/>
      <c r="F70" s="122"/>
      <c r="G70" s="122"/>
      <c r="H70" s="667"/>
    </row>
    <row r="71" spans="1:8" ht="48" customHeight="1">
      <c r="A71" s="105" t="s">
        <v>56</v>
      </c>
      <c r="B71" s="700"/>
      <c r="C71" s="700"/>
      <c r="D71" s="701"/>
      <c r="E71" s="122"/>
      <c r="F71" s="122"/>
      <c r="G71" s="122"/>
      <c r="H71" s="667"/>
    </row>
    <row r="72" spans="1:8" ht="48" customHeight="1">
      <c r="A72" s="105" t="s">
        <v>69</v>
      </c>
      <c r="B72" s="700"/>
      <c r="C72" s="700"/>
      <c r="D72" s="701"/>
      <c r="E72" s="122"/>
      <c r="F72" s="122"/>
      <c r="G72" s="122"/>
      <c r="H72" s="667"/>
    </row>
    <row r="73" spans="1:8" ht="16.5" customHeight="1" thickBot="1">
      <c r="A73" s="102" t="s">
        <v>48</v>
      </c>
      <c r="B73" s="126"/>
      <c r="C73" s="126"/>
      <c r="D73" s="134"/>
      <c r="E73" s="122"/>
      <c r="F73" s="122"/>
      <c r="G73" s="122"/>
      <c r="H73" s="667"/>
    </row>
    <row r="74" spans="1:8" ht="69" customHeight="1" thickBot="1">
      <c r="A74" s="1678" t="s">
        <v>440</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28"/>
      <c r="B76" s="628"/>
      <c r="C76" s="628"/>
      <c r="D76" s="628"/>
      <c r="E76" s="628"/>
      <c r="F76" s="628"/>
      <c r="G76" s="628"/>
      <c r="H76" s="628"/>
    </row>
    <row r="77" spans="1:8" ht="24.95" customHeight="1" thickBot="1">
      <c r="A77" s="123" t="s">
        <v>101</v>
      </c>
      <c r="B77" s="628"/>
      <c r="C77" s="628"/>
      <c r="D77" s="628"/>
      <c r="E77" s="628"/>
      <c r="F77" s="628"/>
      <c r="G77" s="628"/>
      <c r="H77" s="628"/>
    </row>
    <row r="78" spans="1:8" ht="24.75" customHeight="1" thickBot="1">
      <c r="A78" s="1759" t="s">
        <v>386</v>
      </c>
      <c r="B78" s="1760"/>
      <c r="C78" s="2078"/>
      <c r="D78" s="2078"/>
      <c r="E78" s="628"/>
      <c r="F78" s="628"/>
      <c r="G78" s="628"/>
      <c r="H78" s="628"/>
    </row>
    <row r="79" spans="1:8" ht="31.5" customHeight="1">
      <c r="A79" s="185"/>
      <c r="B79" s="119" t="s">
        <v>117</v>
      </c>
      <c r="C79" s="628"/>
      <c r="D79" s="666"/>
      <c r="E79" s="628"/>
      <c r="F79" s="628"/>
      <c r="G79" s="628"/>
      <c r="H79" s="628"/>
    </row>
    <row r="80" spans="1:8" ht="44.25" customHeight="1" thickBot="1">
      <c r="A80" s="626" t="s">
        <v>106</v>
      </c>
      <c r="B80" s="182"/>
      <c r="C80" s="642"/>
      <c r="D80" s="628"/>
      <c r="E80" s="628"/>
      <c r="F80" s="628"/>
      <c r="G80" s="628"/>
      <c r="H80" s="628"/>
    </row>
    <row r="81" spans="1:12" ht="20.25" customHeight="1">
      <c r="A81" s="2081" t="s">
        <v>113</v>
      </c>
      <c r="B81" s="2082"/>
      <c r="C81" s="2078"/>
      <c r="D81" s="2078"/>
      <c r="E81" s="628"/>
      <c r="F81" s="628"/>
      <c r="G81" s="628"/>
      <c r="H81" s="628"/>
    </row>
    <row r="82" spans="1:12" ht="30" customHeight="1">
      <c r="A82" s="105" t="s">
        <v>53</v>
      </c>
      <c r="B82" s="180"/>
      <c r="C82" s="122"/>
      <c r="D82" s="628"/>
      <c r="E82" s="628"/>
      <c r="F82" s="628"/>
      <c r="G82" s="628"/>
      <c r="H82" s="628"/>
    </row>
    <row r="83" spans="1:12" ht="30" customHeight="1">
      <c r="A83" s="105" t="s">
        <v>54</v>
      </c>
      <c r="B83" s="180"/>
      <c r="C83" s="122"/>
      <c r="D83" s="628"/>
      <c r="E83" s="628"/>
      <c r="F83" s="628"/>
      <c r="G83" s="628"/>
      <c r="H83" s="628"/>
    </row>
    <row r="84" spans="1:12" ht="30" customHeight="1">
      <c r="A84" s="105" t="s">
        <v>55</v>
      </c>
      <c r="B84" s="180"/>
      <c r="C84" s="122"/>
      <c r="D84" s="628"/>
      <c r="E84" s="628"/>
      <c r="F84" s="628"/>
      <c r="G84" s="628"/>
      <c r="H84" s="628"/>
    </row>
    <row r="85" spans="1:12" ht="30" customHeight="1">
      <c r="A85" s="105" t="s">
        <v>68</v>
      </c>
      <c r="B85" s="180"/>
      <c r="C85" s="122"/>
      <c r="D85" s="628"/>
      <c r="E85" s="628"/>
      <c r="F85" s="628"/>
      <c r="G85" s="628"/>
      <c r="H85" s="628"/>
    </row>
    <row r="86" spans="1:12" ht="45" customHeight="1">
      <c r="A86" s="105" t="s">
        <v>56</v>
      </c>
      <c r="B86" s="180"/>
      <c r="C86" s="122"/>
      <c r="D86" s="628"/>
      <c r="E86" s="628"/>
      <c r="F86" s="628"/>
      <c r="G86" s="628"/>
      <c r="H86" s="628"/>
    </row>
    <row r="87" spans="1:12" ht="45" customHeight="1">
      <c r="A87" s="105" t="s">
        <v>69</v>
      </c>
      <c r="B87" s="180"/>
      <c r="C87" s="122"/>
      <c r="D87" s="628"/>
      <c r="E87" s="628"/>
      <c r="F87" s="628"/>
      <c r="G87" s="628"/>
      <c r="H87" s="628"/>
    </row>
    <row r="88" spans="1:12" ht="20.100000000000001" customHeight="1" thickBot="1">
      <c r="A88" s="102" t="s">
        <v>48</v>
      </c>
      <c r="B88" s="179"/>
      <c r="C88" s="122"/>
      <c r="D88" s="628"/>
      <c r="E88" s="628"/>
      <c r="F88" s="628"/>
      <c r="G88" s="628"/>
      <c r="H88" s="628"/>
    </row>
    <row r="89" spans="1:12" ht="90.75" customHeight="1">
      <c r="A89" s="1745" t="s">
        <v>116</v>
      </c>
      <c r="B89" s="1745"/>
      <c r="C89" s="2052"/>
      <c r="D89" s="2052"/>
      <c r="E89" s="628"/>
      <c r="F89" s="628"/>
      <c r="G89" s="628"/>
      <c r="H89" s="628"/>
    </row>
    <row r="90" spans="1:12" ht="15" customHeight="1">
      <c r="A90" s="628"/>
      <c r="B90" s="628"/>
      <c r="C90" s="628"/>
      <c r="D90" s="628"/>
      <c r="E90" s="628"/>
      <c r="F90" s="628"/>
      <c r="G90" s="628"/>
      <c r="H90" s="628"/>
    </row>
    <row r="91" spans="1:12" ht="24.95" customHeight="1" thickBot="1">
      <c r="A91" s="123" t="s">
        <v>102</v>
      </c>
      <c r="B91" s="628"/>
      <c r="C91" s="628"/>
      <c r="D91" s="628"/>
      <c r="E91" s="628"/>
      <c r="F91" s="628"/>
      <c r="G91" s="628"/>
      <c r="H91" s="628"/>
    </row>
    <row r="92" spans="1:12" ht="23.25" customHeight="1">
      <c r="A92" s="2110" t="s">
        <v>385</v>
      </c>
      <c r="B92" s="2111"/>
      <c r="C92" s="2111"/>
      <c r="D92" s="2111"/>
      <c r="E92" s="2111"/>
      <c r="F92" s="2112"/>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6"/>
      <c r="I94" s="673"/>
      <c r="J94" s="673"/>
      <c r="K94" s="673"/>
      <c r="L94" s="2078"/>
    </row>
    <row r="95" spans="1:12" ht="22.5" customHeight="1">
      <c r="A95" s="105" t="s">
        <v>22</v>
      </c>
      <c r="B95" s="700"/>
      <c r="C95" s="755"/>
      <c r="D95" s="755"/>
      <c r="E95" s="755"/>
      <c r="F95" s="754"/>
      <c r="G95" s="122"/>
      <c r="H95" s="122"/>
      <c r="I95" s="667"/>
      <c r="J95" s="667"/>
      <c r="K95" s="667"/>
      <c r="L95" s="667"/>
    </row>
    <row r="96" spans="1:12" ht="29.25" customHeight="1">
      <c r="A96" s="105" t="s">
        <v>61</v>
      </c>
      <c r="B96" s="700">
        <v>4</v>
      </c>
      <c r="C96" s="755"/>
      <c r="D96" s="755"/>
      <c r="E96" s="755"/>
      <c r="F96" s="754">
        <v>12800</v>
      </c>
      <c r="G96" s="122"/>
      <c r="H96" s="122"/>
      <c r="I96" s="667"/>
      <c r="J96" s="667"/>
      <c r="K96" s="667"/>
      <c r="L96" s="667"/>
    </row>
    <row r="97" spans="1:12" ht="29.25" customHeight="1">
      <c r="A97" s="105" t="s">
        <v>23</v>
      </c>
      <c r="B97" s="700"/>
      <c r="C97" s="755"/>
      <c r="D97" s="755"/>
      <c r="E97" s="755"/>
      <c r="F97" s="754"/>
      <c r="G97" s="122"/>
      <c r="H97" s="122"/>
      <c r="I97" s="667"/>
      <c r="J97" s="667"/>
      <c r="K97" s="667"/>
      <c r="L97" s="667"/>
    </row>
    <row r="98" spans="1:12" ht="33.75" customHeight="1" thickBot="1">
      <c r="A98" s="176" t="s">
        <v>65</v>
      </c>
      <c r="B98" s="705"/>
      <c r="C98" s="728"/>
      <c r="D98" s="728"/>
      <c r="E98" s="728"/>
      <c r="F98" s="721"/>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700"/>
      <c r="C100" s="711"/>
      <c r="D100" s="711"/>
      <c r="E100" s="711"/>
      <c r="F100" s="712"/>
      <c r="G100" s="122"/>
      <c r="H100" s="122"/>
      <c r="I100" s="667"/>
      <c r="J100" s="667"/>
      <c r="K100" s="667"/>
      <c r="L100" s="667"/>
    </row>
    <row r="101" spans="1:12" ht="29.25" customHeight="1">
      <c r="A101" s="105" t="s">
        <v>54</v>
      </c>
      <c r="B101" s="700"/>
      <c r="C101" s="711"/>
      <c r="D101" s="711"/>
      <c r="E101" s="711"/>
      <c r="F101" s="712"/>
      <c r="G101" s="122"/>
      <c r="H101" s="122"/>
      <c r="I101" s="667"/>
      <c r="J101" s="667"/>
      <c r="K101" s="667"/>
      <c r="L101" s="667"/>
    </row>
    <row r="102" spans="1:12" ht="29.25" customHeight="1">
      <c r="A102" s="105" t="s">
        <v>55</v>
      </c>
      <c r="B102" s="700">
        <v>4</v>
      </c>
      <c r="C102" s="711"/>
      <c r="D102" s="711"/>
      <c r="E102" s="711"/>
      <c r="F102" s="754">
        <v>12800</v>
      </c>
      <c r="G102" s="122"/>
      <c r="H102" s="122"/>
      <c r="I102" s="667"/>
      <c r="J102" s="667"/>
      <c r="K102" s="667"/>
      <c r="L102" s="667"/>
    </row>
    <row r="103" spans="1:12" ht="29.25" customHeight="1">
      <c r="A103" s="105" t="s">
        <v>68</v>
      </c>
      <c r="B103" s="700"/>
      <c r="C103" s="711"/>
      <c r="D103" s="711"/>
      <c r="E103" s="711"/>
      <c r="F103" s="712"/>
      <c r="G103" s="122"/>
      <c r="H103" s="122"/>
      <c r="I103" s="667"/>
      <c r="J103" s="667"/>
      <c r="K103" s="667"/>
      <c r="L103" s="667"/>
    </row>
    <row r="104" spans="1:12" ht="45" customHeight="1">
      <c r="A104" s="105" t="s">
        <v>56</v>
      </c>
      <c r="B104" s="700"/>
      <c r="C104" s="711"/>
      <c r="D104" s="711"/>
      <c r="E104" s="711"/>
      <c r="F104" s="712"/>
      <c r="G104" s="122"/>
      <c r="H104" s="122"/>
      <c r="I104" s="667"/>
      <c r="J104" s="667"/>
      <c r="K104" s="667"/>
      <c r="L104" s="667"/>
    </row>
    <row r="105" spans="1:12" ht="42.6" customHeight="1">
      <c r="A105" s="105" t="s">
        <v>69</v>
      </c>
      <c r="B105" s="700"/>
      <c r="C105" s="711"/>
      <c r="D105" s="711"/>
      <c r="E105" s="711"/>
      <c r="F105" s="712"/>
      <c r="G105" s="122"/>
      <c r="H105" s="122"/>
      <c r="I105" s="667"/>
      <c r="J105" s="667"/>
      <c r="K105" s="667"/>
      <c r="L105" s="667"/>
    </row>
    <row r="106" spans="1:12" ht="27" customHeight="1" thickBot="1">
      <c r="A106" s="102" t="s">
        <v>48</v>
      </c>
      <c r="B106" s="705"/>
      <c r="C106" s="713"/>
      <c r="D106" s="713"/>
      <c r="E106" s="713"/>
      <c r="F106" s="714"/>
      <c r="G106" s="122"/>
      <c r="H106" s="122"/>
      <c r="I106" s="667"/>
      <c r="J106" s="667"/>
      <c r="K106" s="667"/>
      <c r="L106" s="667"/>
    </row>
    <row r="107" spans="1:12" ht="69" customHeight="1" thickBot="1">
      <c r="A107" s="1721" t="s">
        <v>441</v>
      </c>
      <c r="B107" s="1722"/>
      <c r="C107" s="1722"/>
      <c r="D107" s="1722"/>
      <c r="E107" s="1722"/>
      <c r="F107" s="1723"/>
      <c r="G107" s="1702"/>
      <c r="H107" s="1702"/>
      <c r="I107" s="1702"/>
      <c r="J107" s="1702"/>
      <c r="K107" s="1702"/>
      <c r="L107" s="1702"/>
    </row>
    <row r="108" spans="1:12" ht="26.1" customHeight="1">
      <c r="A108" s="628"/>
      <c r="B108" s="628"/>
      <c r="C108" s="628"/>
      <c r="D108" s="628"/>
      <c r="E108" s="628"/>
      <c r="F108" s="628"/>
      <c r="G108" s="628"/>
      <c r="H108" s="628"/>
      <c r="I108" s="628"/>
      <c r="J108" s="628"/>
      <c r="K108" s="628"/>
      <c r="L108" s="628"/>
    </row>
    <row r="109" spans="1:12" ht="24.95" customHeight="1" thickBot="1">
      <c r="A109" s="171" t="s">
        <v>103</v>
      </c>
      <c r="B109" s="623"/>
      <c r="C109" s="623"/>
      <c r="D109" s="623"/>
      <c r="E109" s="628"/>
      <c r="F109" s="628"/>
      <c r="G109" s="628"/>
      <c r="H109" s="109"/>
    </row>
    <row r="110" spans="1:12" ht="24.75" customHeight="1">
      <c r="A110" s="2110" t="s">
        <v>384</v>
      </c>
      <c r="B110" s="2111"/>
      <c r="C110" s="2111"/>
      <c r="D110" s="2112"/>
      <c r="E110" s="2078"/>
      <c r="F110" s="2078"/>
      <c r="G110" s="2078"/>
      <c r="H110" s="2078"/>
    </row>
    <row r="111" spans="1:12" ht="46.5" customHeight="1">
      <c r="A111" s="105"/>
      <c r="B111" s="131" t="s">
        <v>24</v>
      </c>
      <c r="C111" s="131" t="s">
        <v>25</v>
      </c>
      <c r="D111" s="625" t="s">
        <v>26</v>
      </c>
      <c r="E111" s="122"/>
      <c r="F111" s="666"/>
      <c r="G111" s="666"/>
      <c r="H111" s="666"/>
    </row>
    <row r="112" spans="1:12" ht="35.25" customHeight="1">
      <c r="A112" s="105" t="s">
        <v>27</v>
      </c>
      <c r="B112" s="700"/>
      <c r="C112" s="700"/>
      <c r="D112" s="701"/>
      <c r="E112" s="122"/>
      <c r="F112" s="122"/>
      <c r="G112" s="122"/>
      <c r="H112" s="122"/>
    </row>
    <row r="113" spans="1:10" ht="35.25" customHeight="1">
      <c r="A113" s="105" t="s">
        <v>28</v>
      </c>
      <c r="B113" s="700">
        <v>2</v>
      </c>
      <c r="C113" s="700">
        <v>40</v>
      </c>
      <c r="D113" s="756" t="s">
        <v>403</v>
      </c>
      <c r="E113" s="122"/>
      <c r="F113" s="122"/>
      <c r="G113" s="122"/>
      <c r="H113" s="82"/>
    </row>
    <row r="114" spans="1:10" ht="45" customHeight="1" thickBot="1">
      <c r="A114" s="108" t="s">
        <v>29</v>
      </c>
      <c r="B114" s="716">
        <v>10</v>
      </c>
      <c r="C114" s="716">
        <v>10</v>
      </c>
      <c r="D114" s="717">
        <v>2980</v>
      </c>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700"/>
      <c r="C116" s="700"/>
      <c r="D116" s="715"/>
      <c r="E116" s="122"/>
      <c r="F116" s="122"/>
      <c r="G116" s="122"/>
      <c r="H116" s="82"/>
    </row>
    <row r="117" spans="1:10" ht="33" customHeight="1">
      <c r="A117" s="105" t="s">
        <v>54</v>
      </c>
      <c r="B117" s="700"/>
      <c r="C117" s="700"/>
      <c r="D117" s="715"/>
      <c r="E117" s="122"/>
      <c r="F117" s="122"/>
      <c r="G117" s="122"/>
      <c r="H117" s="82"/>
    </row>
    <row r="118" spans="1:10" ht="33" customHeight="1">
      <c r="A118" s="105" t="s">
        <v>55</v>
      </c>
      <c r="B118" s="700">
        <v>12</v>
      </c>
      <c r="C118" s="700">
        <v>50</v>
      </c>
      <c r="D118" s="715">
        <v>2980</v>
      </c>
      <c r="E118" s="122"/>
      <c r="F118" s="122"/>
      <c r="G118" s="122"/>
      <c r="H118" s="82"/>
    </row>
    <row r="119" spans="1:10" ht="33" customHeight="1">
      <c r="A119" s="105" t="s">
        <v>68</v>
      </c>
      <c r="B119" s="700"/>
      <c r="C119" s="700"/>
      <c r="D119" s="715"/>
      <c r="E119" s="122"/>
      <c r="F119" s="122"/>
      <c r="G119" s="122"/>
      <c r="H119" s="82"/>
    </row>
    <row r="120" spans="1:10" ht="45" customHeight="1">
      <c r="A120" s="105" t="s">
        <v>56</v>
      </c>
      <c r="B120" s="700"/>
      <c r="C120" s="700"/>
      <c r="D120" s="715"/>
      <c r="E120" s="122"/>
      <c r="F120" s="122"/>
      <c r="G120" s="122"/>
      <c r="H120" s="82"/>
    </row>
    <row r="121" spans="1:10" ht="45.75" customHeight="1">
      <c r="A121" s="105" t="s">
        <v>69</v>
      </c>
      <c r="B121" s="700"/>
      <c r="C121" s="700"/>
      <c r="D121" s="715"/>
      <c r="E121" s="122"/>
      <c r="F121" s="122"/>
      <c r="G121" s="122"/>
      <c r="H121" s="82"/>
    </row>
    <row r="122" spans="1:10" ht="21.75" customHeight="1" thickBot="1">
      <c r="A122" s="102" t="s">
        <v>48</v>
      </c>
      <c r="B122" s="705"/>
      <c r="C122" s="705"/>
      <c r="D122" s="718"/>
      <c r="E122" s="122"/>
      <c r="F122" s="122"/>
      <c r="G122" s="122"/>
      <c r="H122" s="82"/>
    </row>
    <row r="123" spans="1:10" ht="69" customHeight="1" thickBot="1">
      <c r="A123" s="1721" t="s">
        <v>442</v>
      </c>
      <c r="B123" s="1722"/>
      <c r="C123" s="1722"/>
      <c r="D123" s="1723"/>
      <c r="E123" s="1702"/>
      <c r="F123" s="1702"/>
      <c r="G123" s="1702"/>
      <c r="H123" s="1702"/>
    </row>
    <row r="124" spans="1:10" ht="27.6" customHeight="1">
      <c r="A124" s="628"/>
      <c r="B124" s="628"/>
      <c r="C124" s="628"/>
      <c r="D124" s="628"/>
      <c r="E124" s="628"/>
      <c r="F124" s="628"/>
      <c r="G124" s="628"/>
      <c r="H124" s="628"/>
    </row>
    <row r="125" spans="1:10" ht="24.95" customHeight="1" thickBot="1">
      <c r="A125" s="123" t="s">
        <v>104</v>
      </c>
      <c r="B125" s="628"/>
      <c r="C125" s="628"/>
      <c r="D125" s="628"/>
      <c r="E125" s="628"/>
      <c r="F125" s="628"/>
      <c r="G125" s="628"/>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05">
        <v>506197</v>
      </c>
      <c r="C128" s="728">
        <v>200153</v>
      </c>
      <c r="D128" s="1343">
        <v>1.0185185185185186E-3</v>
      </c>
      <c r="E128" s="1197" t="s">
        <v>402</v>
      </c>
      <c r="F128" s="122"/>
      <c r="G128" s="122"/>
      <c r="H128" s="667"/>
      <c r="I128" s="667"/>
      <c r="J128" s="205"/>
    </row>
    <row r="129" spans="1:20" ht="28.5" customHeight="1">
      <c r="A129" s="1702" t="s">
        <v>122</v>
      </c>
      <c r="B129" s="1702"/>
      <c r="C129" s="1702"/>
      <c r="D129" s="1702"/>
      <c r="E129" s="1702"/>
      <c r="F129" s="109"/>
      <c r="G129" s="109"/>
      <c r="H129" s="109"/>
    </row>
    <row r="130" spans="1:20" ht="15" customHeight="1">
      <c r="A130" s="628"/>
      <c r="B130" s="628"/>
      <c r="C130" s="628"/>
      <c r="D130" s="628"/>
      <c r="E130" s="628"/>
      <c r="F130" s="109"/>
      <c r="G130" s="109"/>
      <c r="H130" s="109"/>
    </row>
    <row r="131" spans="1:20" ht="24.95" customHeight="1" thickBot="1">
      <c r="A131" s="123" t="s">
        <v>123</v>
      </c>
      <c r="B131" s="628"/>
      <c r="C131" s="628"/>
      <c r="D131" s="628"/>
      <c r="E131" s="628"/>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42"/>
      <c r="K134" s="642"/>
      <c r="L134" s="642"/>
      <c r="M134" s="642"/>
      <c r="N134" s="642"/>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2106" t="s">
        <v>381</v>
      </c>
      <c r="B138" s="2107"/>
      <c r="C138" s="2107"/>
      <c r="D138" s="2107"/>
      <c r="E138" s="2107"/>
      <c r="F138" s="2107"/>
      <c r="G138" s="2107"/>
      <c r="H138" s="2107"/>
      <c r="I138" s="2108"/>
      <c r="J138" s="156"/>
      <c r="K138" s="1742"/>
      <c r="L138" s="1742"/>
      <c r="M138" s="1742"/>
      <c r="N138" s="1742"/>
      <c r="O138" s="1742"/>
      <c r="P138" s="1742"/>
      <c r="Q138" s="1742"/>
      <c r="R138" s="1742"/>
      <c r="S138" s="1742"/>
      <c r="T138" s="1742"/>
    </row>
    <row r="139" spans="1:20" ht="90.75" customHeight="1">
      <c r="A139" s="671"/>
      <c r="B139" s="624" t="s">
        <v>140</v>
      </c>
      <c r="C139" s="624" t="s">
        <v>150</v>
      </c>
      <c r="D139" s="624" t="s">
        <v>151</v>
      </c>
      <c r="E139" s="624" t="s">
        <v>141</v>
      </c>
      <c r="F139" s="624" t="s">
        <v>142</v>
      </c>
      <c r="G139" s="624" t="s">
        <v>143</v>
      </c>
      <c r="H139" s="624" t="s">
        <v>144</v>
      </c>
      <c r="I139" s="622" t="s">
        <v>152</v>
      </c>
      <c r="J139" s="621"/>
      <c r="K139" s="621"/>
      <c r="L139" s="621"/>
      <c r="M139" s="621"/>
      <c r="N139" s="621"/>
      <c r="O139" s="621"/>
      <c r="P139" s="621"/>
      <c r="Q139" s="621"/>
      <c r="R139" s="621"/>
      <c r="S139" s="621"/>
      <c r="T139" s="621"/>
    </row>
    <row r="140" spans="1:20" s="146" customFormat="1" ht="118.5" customHeight="1" thickBot="1">
      <c r="A140" s="160" t="s">
        <v>380</v>
      </c>
      <c r="B140" s="727">
        <v>5</v>
      </c>
      <c r="C140" s="727">
        <v>14</v>
      </c>
      <c r="D140" s="727">
        <v>2</v>
      </c>
      <c r="E140" s="727"/>
      <c r="F140" s="727">
        <v>5</v>
      </c>
      <c r="G140" s="728">
        <v>6</v>
      </c>
      <c r="H140" s="728">
        <v>6</v>
      </c>
      <c r="I140" s="729">
        <v>2</v>
      </c>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28"/>
      <c r="C143" s="628"/>
      <c r="D143" s="628"/>
      <c r="E143" s="628"/>
      <c r="F143" s="109"/>
      <c r="G143" s="109"/>
      <c r="H143" s="109"/>
    </row>
    <row r="144" spans="1:20" ht="16.5" customHeight="1">
      <c r="A144" s="1750" t="s">
        <v>378</v>
      </c>
      <c r="B144" s="1709"/>
      <c r="C144" s="1710"/>
      <c r="D144" s="2078"/>
      <c r="E144" s="2078"/>
      <c r="F144" s="2078"/>
      <c r="G144" s="109"/>
    </row>
    <row r="145" spans="1:8" ht="73.5" customHeight="1">
      <c r="A145" s="132"/>
      <c r="B145" s="131" t="s">
        <v>148</v>
      </c>
      <c r="C145" s="625" t="s">
        <v>149</v>
      </c>
      <c r="D145" s="666"/>
      <c r="E145" s="666"/>
      <c r="F145" s="666"/>
    </row>
    <row r="146" spans="1:8" ht="58.35" customHeight="1">
      <c r="A146" s="105" t="s">
        <v>377</v>
      </c>
      <c r="B146" s="113"/>
      <c r="C146" s="128"/>
      <c r="D146" s="122"/>
      <c r="E146" s="122"/>
      <c r="F146" s="668"/>
    </row>
    <row r="147" spans="1:8" ht="88.5" customHeight="1" thickBot="1">
      <c r="A147" s="102" t="s">
        <v>376</v>
      </c>
      <c r="B147" s="126"/>
      <c r="C147" s="125"/>
      <c r="D147" s="122"/>
      <c r="E147" s="122"/>
      <c r="F147" s="667"/>
    </row>
    <row r="148" spans="1:8" ht="69" customHeight="1" thickBot="1">
      <c r="A148" s="1689" t="s">
        <v>163</v>
      </c>
      <c r="B148" s="1690"/>
      <c r="C148" s="1696"/>
      <c r="D148" s="1702"/>
      <c r="E148" s="1702"/>
      <c r="F148" s="1702"/>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6"/>
      <c r="E153" s="666"/>
      <c r="F153" s="666"/>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41"/>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 ref="A169:C169"/>
    <mergeCell ref="D169:F169"/>
    <mergeCell ref="A155:A156"/>
    <mergeCell ref="B155:B156"/>
    <mergeCell ref="C155:C156"/>
    <mergeCell ref="A157:C157"/>
    <mergeCell ref="D157:F157"/>
    <mergeCell ref="A165:C165"/>
    <mergeCell ref="D165:F165"/>
    <mergeCell ref="D144:F144"/>
    <mergeCell ref="D148:F148"/>
    <mergeCell ref="D152:F152"/>
    <mergeCell ref="E115:H115"/>
    <mergeCell ref="A129:E129"/>
    <mergeCell ref="A144:C144"/>
    <mergeCell ref="A148:C148"/>
    <mergeCell ref="A152:C152"/>
    <mergeCell ref="A123:D123"/>
    <mergeCell ref="A115:D115"/>
    <mergeCell ref="A78:B78"/>
    <mergeCell ref="A81:B81"/>
    <mergeCell ref="A89:D89"/>
    <mergeCell ref="A75:D75"/>
    <mergeCell ref="A66:D66"/>
    <mergeCell ref="A107:F107"/>
    <mergeCell ref="A99:F99"/>
    <mergeCell ref="F93:F94"/>
    <mergeCell ref="G92:L92"/>
    <mergeCell ref="H93:K93"/>
    <mergeCell ref="L93:L94"/>
    <mergeCell ref="G99:L99"/>
    <mergeCell ref="G107:L107"/>
    <mergeCell ref="B93:E93"/>
    <mergeCell ref="E11:E12"/>
    <mergeCell ref="A29:F29"/>
    <mergeCell ref="D31:F31"/>
    <mergeCell ref="D28:F28"/>
    <mergeCell ref="E53:H53"/>
    <mergeCell ref="A36:A37"/>
    <mergeCell ref="B36:B37"/>
    <mergeCell ref="C36:C37"/>
    <mergeCell ref="D50:F50"/>
    <mergeCell ref="A38:C38"/>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zoomScale="70" zoomScaleNormal="70" zoomScalePageLayoutView="70" workbookViewId="0">
      <selection sqref="A1:B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409</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6"/>
      <c r="F9" s="666"/>
      <c r="G9" s="205"/>
      <c r="H9" s="109"/>
    </row>
    <row r="10" spans="1:8" ht="20.25" customHeight="1">
      <c r="A10" s="105" t="s">
        <v>3</v>
      </c>
      <c r="B10" s="700">
        <v>1</v>
      </c>
      <c r="C10" s="701">
        <v>100</v>
      </c>
      <c r="D10" s="122"/>
      <c r="E10" s="122"/>
      <c r="F10" s="122"/>
      <c r="G10" s="205"/>
      <c r="H10" s="109"/>
    </row>
    <row r="11" spans="1:8" ht="20.25" customHeight="1">
      <c r="A11" s="105" t="s">
        <v>4</v>
      </c>
      <c r="B11" s="700"/>
      <c r="C11" s="701"/>
      <c r="D11" s="2052"/>
      <c r="E11" s="2080"/>
      <c r="F11" s="2080"/>
      <c r="G11" s="205"/>
      <c r="H11" s="109"/>
    </row>
    <row r="12" spans="1:8" ht="20.25" customHeight="1">
      <c r="A12" s="105" t="s">
        <v>67</v>
      </c>
      <c r="B12" s="700"/>
      <c r="C12" s="701"/>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20.25" customHeight="1" thickBot="1">
      <c r="A15" s="102" t="s">
        <v>48</v>
      </c>
      <c r="B15" s="702"/>
      <c r="C15" s="703"/>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1</v>
      </c>
      <c r="C17" s="701">
        <v>100</v>
      </c>
      <c r="D17" s="122"/>
      <c r="E17" s="122"/>
      <c r="F17" s="122"/>
      <c r="G17" s="205"/>
      <c r="H17" s="109"/>
    </row>
    <row r="18" spans="1:8" ht="20.25" customHeight="1">
      <c r="A18" s="201" t="s">
        <v>51</v>
      </c>
      <c r="B18" s="700"/>
      <c r="C18" s="701"/>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1</v>
      </c>
      <c r="C23" s="701">
        <v>100</v>
      </c>
      <c r="D23" s="122"/>
      <c r="E23" s="122"/>
      <c r="F23" s="122"/>
      <c r="G23" s="205"/>
      <c r="H23" s="109"/>
    </row>
    <row r="24" spans="1:8" ht="35.1" customHeight="1">
      <c r="A24" s="105" t="s">
        <v>68</v>
      </c>
      <c r="B24" s="700"/>
      <c r="C24" s="701"/>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69" customHeight="1" thickBot="1">
      <c r="A28" s="1689" t="s">
        <v>408</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27"/>
      <c r="C30" s="627"/>
      <c r="D30" s="627"/>
      <c r="E30" s="627"/>
      <c r="F30" s="627"/>
      <c r="G30" s="109"/>
      <c r="H30" s="109"/>
    </row>
    <row r="31" spans="1:8" ht="30" customHeight="1">
      <c r="A31" s="1750" t="s">
        <v>389</v>
      </c>
      <c r="B31" s="1709"/>
      <c r="C31" s="1710"/>
      <c r="D31" s="2078"/>
      <c r="E31" s="2078"/>
      <c r="F31" s="2078"/>
      <c r="G31" s="109"/>
      <c r="H31" s="109"/>
    </row>
    <row r="32" spans="1:8" ht="33.75" customHeight="1">
      <c r="A32" s="105"/>
      <c r="B32" s="131" t="s">
        <v>31</v>
      </c>
      <c r="C32" s="625" t="s">
        <v>32</v>
      </c>
      <c r="D32" s="122"/>
      <c r="E32" s="666"/>
      <c r="F32" s="666"/>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20"/>
      <c r="C51" s="620"/>
      <c r="D51" s="628"/>
      <c r="E51" s="628"/>
      <c r="F51" s="628"/>
      <c r="G51" s="109"/>
      <c r="H51" s="109"/>
    </row>
    <row r="52" spans="1:8" ht="30" customHeight="1" thickBot="1">
      <c r="A52" s="123" t="s">
        <v>100</v>
      </c>
      <c r="B52" s="628"/>
      <c r="C52" s="628"/>
      <c r="D52" s="628"/>
      <c r="E52" s="628"/>
      <c r="F52" s="628"/>
      <c r="G52" s="109"/>
      <c r="H52" s="109"/>
    </row>
    <row r="53" spans="1:8" ht="16.5" customHeight="1" thickBot="1">
      <c r="A53" s="1736" t="s">
        <v>388</v>
      </c>
      <c r="B53" s="1737"/>
      <c r="C53" s="1737"/>
      <c r="D53" s="1738"/>
      <c r="E53" s="2078"/>
      <c r="F53" s="2078"/>
      <c r="G53" s="2078"/>
      <c r="H53" s="2078"/>
    </row>
    <row r="54" spans="1:8" ht="42" customHeight="1" thickBot="1">
      <c r="A54" s="196"/>
      <c r="B54" s="195" t="s">
        <v>9</v>
      </c>
      <c r="C54" s="195" t="s">
        <v>10</v>
      </c>
      <c r="D54" s="629" t="s">
        <v>114</v>
      </c>
      <c r="E54" s="122"/>
      <c r="F54" s="666"/>
      <c r="G54" s="666"/>
      <c r="H54" s="666"/>
    </row>
    <row r="55" spans="1:8" ht="21" customHeight="1">
      <c r="A55" s="192" t="s">
        <v>11</v>
      </c>
      <c r="B55" s="191"/>
      <c r="C55" s="191"/>
      <c r="D55" s="193"/>
      <c r="E55" s="122"/>
      <c r="F55" s="122"/>
      <c r="G55" s="122"/>
      <c r="H55" s="667"/>
    </row>
    <row r="56" spans="1:8" ht="21" customHeight="1">
      <c r="A56" s="105" t="s">
        <v>12</v>
      </c>
      <c r="B56" s="113"/>
      <c r="C56" s="113"/>
      <c r="D56" s="112"/>
      <c r="E56" s="122"/>
      <c r="F56" s="122"/>
      <c r="G56" s="122"/>
      <c r="H56" s="667"/>
    </row>
    <row r="57" spans="1:8" ht="21" customHeight="1">
      <c r="A57" s="105" t="s">
        <v>13</v>
      </c>
      <c r="B57" s="113"/>
      <c r="C57" s="113"/>
      <c r="D57" s="112"/>
      <c r="E57" s="122"/>
      <c r="F57" s="122"/>
      <c r="G57" s="122"/>
      <c r="H57" s="667"/>
    </row>
    <row r="58" spans="1:8" ht="21" customHeight="1">
      <c r="A58" s="105" t="s">
        <v>14</v>
      </c>
      <c r="B58" s="113"/>
      <c r="C58" s="113"/>
      <c r="D58" s="112"/>
      <c r="E58" s="122"/>
      <c r="F58" s="122"/>
      <c r="G58" s="122"/>
      <c r="H58" s="667"/>
    </row>
    <row r="59" spans="1:8" ht="31.5" customHeight="1">
      <c r="A59" s="105" t="s">
        <v>15</v>
      </c>
      <c r="B59" s="113"/>
      <c r="C59" s="113"/>
      <c r="D59" s="112"/>
      <c r="E59" s="122"/>
      <c r="F59" s="122"/>
      <c r="G59" s="122"/>
      <c r="H59" s="667"/>
    </row>
    <row r="60" spans="1:8" ht="21" customHeight="1">
      <c r="A60" s="105" t="s">
        <v>16</v>
      </c>
      <c r="B60" s="113"/>
      <c r="C60" s="113"/>
      <c r="D60" s="112"/>
      <c r="E60" s="122"/>
      <c r="F60" s="122"/>
      <c r="G60" s="122"/>
      <c r="H60" s="667"/>
    </row>
    <row r="61" spans="1:8" ht="21" customHeight="1">
      <c r="A61" s="105" t="s">
        <v>57</v>
      </c>
      <c r="B61" s="113"/>
      <c r="C61" s="113"/>
      <c r="D61" s="112"/>
      <c r="E61" s="122"/>
      <c r="F61" s="122"/>
      <c r="G61" s="122"/>
      <c r="H61" s="667"/>
    </row>
    <row r="62" spans="1:8" ht="21" customHeight="1">
      <c r="A62" s="105" t="s">
        <v>58</v>
      </c>
      <c r="B62" s="113"/>
      <c r="C62" s="113"/>
      <c r="D62" s="112"/>
      <c r="E62" s="122"/>
      <c r="F62" s="122"/>
      <c r="G62" s="122"/>
      <c r="H62" s="667"/>
    </row>
    <row r="63" spans="1:8" ht="21" customHeight="1">
      <c r="A63" s="105" t="s">
        <v>59</v>
      </c>
      <c r="B63" s="113"/>
      <c r="C63" s="113"/>
      <c r="D63" s="112"/>
      <c r="E63" s="122"/>
      <c r="F63" s="122"/>
      <c r="G63" s="122"/>
      <c r="H63" s="667"/>
    </row>
    <row r="64" spans="1:8" ht="21" customHeight="1">
      <c r="A64" s="105" t="s">
        <v>60</v>
      </c>
      <c r="B64" s="113"/>
      <c r="C64" s="113"/>
      <c r="D64" s="112"/>
      <c r="E64" s="122"/>
      <c r="F64" s="122"/>
      <c r="G64" s="122"/>
      <c r="H64" s="667"/>
    </row>
    <row r="65" spans="1:8" ht="21" customHeight="1" thickBot="1">
      <c r="A65" s="105" t="s">
        <v>48</v>
      </c>
      <c r="B65" s="113"/>
      <c r="C65" s="113"/>
      <c r="D65" s="112"/>
      <c r="E65" s="122"/>
      <c r="F65" s="122"/>
      <c r="G65" s="122"/>
      <c r="H65" s="667"/>
    </row>
    <row r="66" spans="1:8" ht="21" customHeight="1">
      <c r="A66" s="1683" t="s">
        <v>113</v>
      </c>
      <c r="B66" s="1684"/>
      <c r="C66" s="1684"/>
      <c r="D66" s="1685"/>
      <c r="E66" s="156"/>
      <c r="F66" s="122"/>
      <c r="G66" s="122"/>
      <c r="H66" s="667"/>
    </row>
    <row r="67" spans="1:8" ht="37.5" customHeight="1">
      <c r="A67" s="105" t="s">
        <v>53</v>
      </c>
      <c r="B67" s="113"/>
      <c r="C67" s="113"/>
      <c r="D67" s="112"/>
      <c r="E67" s="122"/>
      <c r="F67" s="122"/>
      <c r="G67" s="122"/>
      <c r="H67" s="667"/>
    </row>
    <row r="68" spans="1:8" ht="37.5" customHeight="1">
      <c r="A68" s="105" t="s">
        <v>54</v>
      </c>
      <c r="B68" s="113"/>
      <c r="C68" s="113"/>
      <c r="D68" s="112"/>
      <c r="E68" s="122"/>
      <c r="F68" s="122"/>
      <c r="G68" s="122"/>
      <c r="H68" s="667"/>
    </row>
    <row r="69" spans="1:8" ht="37.5" customHeight="1">
      <c r="A69" s="105" t="s">
        <v>55</v>
      </c>
      <c r="B69" s="113"/>
      <c r="C69" s="113"/>
      <c r="D69" s="112"/>
      <c r="E69" s="122"/>
      <c r="F69" s="122"/>
      <c r="G69" s="122"/>
      <c r="H69" s="667"/>
    </row>
    <row r="70" spans="1:8" ht="37.5" customHeight="1">
      <c r="A70" s="105" t="s">
        <v>68</v>
      </c>
      <c r="B70" s="113"/>
      <c r="C70" s="113"/>
      <c r="D70" s="112"/>
      <c r="E70" s="122"/>
      <c r="F70" s="122"/>
      <c r="G70" s="122"/>
      <c r="H70" s="667"/>
    </row>
    <row r="71" spans="1:8" ht="48" customHeight="1">
      <c r="A71" s="105" t="s">
        <v>56</v>
      </c>
      <c r="B71" s="113"/>
      <c r="C71" s="113"/>
      <c r="D71" s="112"/>
      <c r="E71" s="122"/>
      <c r="F71" s="122"/>
      <c r="G71" s="122"/>
      <c r="H71" s="667"/>
    </row>
    <row r="72" spans="1:8" ht="48" customHeight="1">
      <c r="A72" s="105" t="s">
        <v>69</v>
      </c>
      <c r="B72" s="113"/>
      <c r="C72" s="113"/>
      <c r="D72" s="112"/>
      <c r="E72" s="122"/>
      <c r="F72" s="122"/>
      <c r="G72" s="122"/>
      <c r="H72" s="667"/>
    </row>
    <row r="73" spans="1:8" ht="16.5" customHeight="1" thickBot="1">
      <c r="A73" s="102" t="s">
        <v>48</v>
      </c>
      <c r="B73" s="126"/>
      <c r="C73" s="126"/>
      <c r="D73" s="134"/>
      <c r="E73" s="122"/>
      <c r="F73" s="122"/>
      <c r="G73" s="122"/>
      <c r="H73" s="667"/>
    </row>
    <row r="74" spans="1:8" ht="69" customHeight="1" thickBot="1">
      <c r="A74" s="1678" t="s">
        <v>17</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28"/>
      <c r="B76" s="628"/>
      <c r="C76" s="628"/>
      <c r="D76" s="628"/>
      <c r="E76" s="628"/>
      <c r="F76" s="628"/>
      <c r="G76" s="628"/>
      <c r="H76" s="628"/>
    </row>
    <row r="77" spans="1:8" ht="24.95" customHeight="1" thickBot="1">
      <c r="A77" s="123" t="s">
        <v>101</v>
      </c>
      <c r="B77" s="628"/>
      <c r="C77" s="628"/>
      <c r="D77" s="628"/>
      <c r="E77" s="628"/>
      <c r="F77" s="628"/>
      <c r="G77" s="628"/>
      <c r="H77" s="628"/>
    </row>
    <row r="78" spans="1:8" ht="24.75" customHeight="1" thickBot="1">
      <c r="A78" s="1759" t="s">
        <v>386</v>
      </c>
      <c r="B78" s="1760"/>
      <c r="C78" s="2078"/>
      <c r="D78" s="2078"/>
      <c r="E78" s="628"/>
      <c r="F78" s="628"/>
      <c r="G78" s="628"/>
      <c r="H78" s="628"/>
    </row>
    <row r="79" spans="1:8" ht="31.5" customHeight="1">
      <c r="A79" s="185"/>
      <c r="B79" s="119" t="s">
        <v>117</v>
      </c>
      <c r="C79" s="628"/>
      <c r="D79" s="666"/>
      <c r="E79" s="628"/>
      <c r="F79" s="628"/>
      <c r="G79" s="628"/>
      <c r="H79" s="628"/>
    </row>
    <row r="80" spans="1:8" ht="44.25" customHeight="1" thickBot="1">
      <c r="A80" s="626" t="s">
        <v>106</v>
      </c>
      <c r="B80" s="182"/>
      <c r="C80" s="642"/>
      <c r="D80" s="628"/>
      <c r="E80" s="628"/>
      <c r="F80" s="628"/>
      <c r="G80" s="628"/>
      <c r="H80" s="628"/>
    </row>
    <row r="81" spans="1:12" ht="20.25" customHeight="1">
      <c r="A81" s="2081" t="s">
        <v>113</v>
      </c>
      <c r="B81" s="2082"/>
      <c r="C81" s="2078"/>
      <c r="D81" s="2078"/>
      <c r="E81" s="628"/>
      <c r="F81" s="628"/>
      <c r="G81" s="628"/>
      <c r="H81" s="628"/>
    </row>
    <row r="82" spans="1:12" ht="30" customHeight="1">
      <c r="A82" s="105" t="s">
        <v>53</v>
      </c>
      <c r="B82" s="180"/>
      <c r="C82" s="122"/>
      <c r="D82" s="628"/>
      <c r="E82" s="628"/>
      <c r="F82" s="628"/>
      <c r="G82" s="628"/>
      <c r="H82" s="628"/>
    </row>
    <row r="83" spans="1:12" ht="30" customHeight="1">
      <c r="A83" s="105" t="s">
        <v>54</v>
      </c>
      <c r="B83" s="180"/>
      <c r="C83" s="122"/>
      <c r="D83" s="628"/>
      <c r="E83" s="628"/>
      <c r="F83" s="628"/>
      <c r="G83" s="628"/>
      <c r="H83" s="628"/>
    </row>
    <row r="84" spans="1:12" ht="30" customHeight="1">
      <c r="A84" s="105" t="s">
        <v>55</v>
      </c>
      <c r="B84" s="180"/>
      <c r="C84" s="122"/>
      <c r="D84" s="628"/>
      <c r="E84" s="628"/>
      <c r="F84" s="628"/>
      <c r="G84" s="628"/>
      <c r="H84" s="628"/>
    </row>
    <row r="85" spans="1:12" ht="30" customHeight="1">
      <c r="A85" s="105" t="s">
        <v>68</v>
      </c>
      <c r="B85" s="180"/>
      <c r="C85" s="122"/>
      <c r="D85" s="628"/>
      <c r="E85" s="628"/>
      <c r="F85" s="628"/>
      <c r="G85" s="628"/>
      <c r="H85" s="628"/>
    </row>
    <row r="86" spans="1:12" ht="45" customHeight="1">
      <c r="A86" s="105" t="s">
        <v>56</v>
      </c>
      <c r="B86" s="180"/>
      <c r="C86" s="122"/>
      <c r="D86" s="628"/>
      <c r="E86" s="628"/>
      <c r="F86" s="628"/>
      <c r="G86" s="628"/>
      <c r="H86" s="628"/>
    </row>
    <row r="87" spans="1:12" ht="45" customHeight="1">
      <c r="A87" s="105" t="s">
        <v>69</v>
      </c>
      <c r="B87" s="180"/>
      <c r="C87" s="122"/>
      <c r="D87" s="628"/>
      <c r="E87" s="628"/>
      <c r="F87" s="628"/>
      <c r="G87" s="628"/>
      <c r="H87" s="628"/>
    </row>
    <row r="88" spans="1:12" ht="20.100000000000001" customHeight="1" thickBot="1">
      <c r="A88" s="102" t="s">
        <v>48</v>
      </c>
      <c r="B88" s="179"/>
      <c r="C88" s="122"/>
      <c r="D88" s="628"/>
      <c r="E88" s="628"/>
      <c r="F88" s="628"/>
      <c r="G88" s="628"/>
      <c r="H88" s="628"/>
    </row>
    <row r="89" spans="1:12" ht="90.75" customHeight="1">
      <c r="A89" s="1745" t="s">
        <v>116</v>
      </c>
      <c r="B89" s="1745"/>
      <c r="C89" s="2052"/>
      <c r="D89" s="2052"/>
      <c r="E89" s="628"/>
      <c r="F89" s="628"/>
      <c r="G89" s="628"/>
      <c r="H89" s="628"/>
    </row>
    <row r="90" spans="1:12" ht="15" customHeight="1">
      <c r="A90" s="628"/>
      <c r="B90" s="628"/>
      <c r="C90" s="628"/>
      <c r="D90" s="628"/>
      <c r="E90" s="628"/>
      <c r="F90" s="628"/>
      <c r="G90" s="628"/>
      <c r="H90" s="628"/>
    </row>
    <row r="91" spans="1:12" ht="24.95" customHeight="1" thickBot="1">
      <c r="A91" s="123" t="s">
        <v>102</v>
      </c>
      <c r="B91" s="628"/>
      <c r="C91" s="628"/>
      <c r="D91" s="628"/>
      <c r="E91" s="628"/>
      <c r="F91" s="628"/>
      <c r="G91" s="628"/>
      <c r="H91" s="628"/>
    </row>
    <row r="92" spans="1:12" ht="23.25" customHeight="1">
      <c r="A92" s="2119" t="s">
        <v>385</v>
      </c>
      <c r="B92" s="2120"/>
      <c r="C92" s="2120"/>
      <c r="D92" s="2120"/>
      <c r="E92" s="2120"/>
      <c r="F92" s="2121"/>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6"/>
      <c r="I94" s="673"/>
      <c r="J94" s="673"/>
      <c r="K94" s="673"/>
      <c r="L94" s="2078"/>
    </row>
    <row r="95" spans="1:12" ht="22.5" customHeight="1">
      <c r="A95" s="105" t="s">
        <v>22</v>
      </c>
      <c r="B95" s="700"/>
      <c r="C95" s="711"/>
      <c r="D95" s="711"/>
      <c r="E95" s="711"/>
      <c r="F95" s="712"/>
      <c r="G95" s="122"/>
      <c r="H95" s="122"/>
      <c r="I95" s="667"/>
      <c r="J95" s="667"/>
      <c r="K95" s="667"/>
      <c r="L95" s="667"/>
    </row>
    <row r="96" spans="1:12" ht="29.25" customHeight="1">
      <c r="A96" s="105" t="s">
        <v>61</v>
      </c>
      <c r="B96" s="700"/>
      <c r="C96" s="711"/>
      <c r="D96" s="711">
        <v>1</v>
      </c>
      <c r="E96" s="711"/>
      <c r="F96" s="712">
        <v>6600</v>
      </c>
      <c r="G96" s="122"/>
      <c r="H96" s="122"/>
      <c r="I96" s="667"/>
      <c r="J96" s="667"/>
      <c r="K96" s="667"/>
      <c r="L96" s="667"/>
    </row>
    <row r="97" spans="1:12" ht="29.25" customHeight="1">
      <c r="A97" s="105" t="s">
        <v>23</v>
      </c>
      <c r="B97" s="700"/>
      <c r="C97" s="711"/>
      <c r="D97" s="711"/>
      <c r="E97" s="711"/>
      <c r="F97" s="712"/>
      <c r="G97" s="122"/>
      <c r="H97" s="122"/>
      <c r="I97" s="667"/>
      <c r="J97" s="667"/>
      <c r="K97" s="667"/>
      <c r="L97" s="667"/>
    </row>
    <row r="98" spans="1:12" ht="33.75" customHeight="1" thickBot="1">
      <c r="A98" s="176" t="s">
        <v>65</v>
      </c>
      <c r="B98" s="705"/>
      <c r="C98" s="713"/>
      <c r="D98" s="713"/>
      <c r="E98" s="713"/>
      <c r="F98" s="714"/>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700"/>
      <c r="C100" s="711"/>
      <c r="D100" s="711"/>
      <c r="E100" s="711"/>
      <c r="F100" s="712"/>
      <c r="G100" s="122"/>
      <c r="H100" s="122"/>
      <c r="I100" s="667"/>
      <c r="J100" s="667"/>
      <c r="K100" s="667"/>
      <c r="L100" s="667"/>
    </row>
    <row r="101" spans="1:12" ht="29.25" customHeight="1">
      <c r="A101" s="105" t="s">
        <v>54</v>
      </c>
      <c r="B101" s="700"/>
      <c r="C101" s="711"/>
      <c r="D101" s="711"/>
      <c r="E101" s="711"/>
      <c r="F101" s="712"/>
      <c r="G101" s="122"/>
      <c r="H101" s="122"/>
      <c r="I101" s="667"/>
      <c r="J101" s="667"/>
      <c r="K101" s="667"/>
      <c r="L101" s="667"/>
    </row>
    <row r="102" spans="1:12" ht="29.25" customHeight="1">
      <c r="A102" s="105" t="s">
        <v>55</v>
      </c>
      <c r="B102" s="700"/>
      <c r="C102" s="711"/>
      <c r="D102" s="711">
        <v>1</v>
      </c>
      <c r="E102" s="711"/>
      <c r="F102" s="712">
        <v>6600</v>
      </c>
      <c r="G102" s="122"/>
      <c r="H102" s="122"/>
      <c r="I102" s="667"/>
      <c r="J102" s="667"/>
      <c r="K102" s="667"/>
      <c r="L102" s="667"/>
    </row>
    <row r="103" spans="1:12" ht="29.25" customHeight="1">
      <c r="A103" s="105" t="s">
        <v>68</v>
      </c>
      <c r="B103" s="700"/>
      <c r="C103" s="711"/>
      <c r="D103" s="711"/>
      <c r="E103" s="711"/>
      <c r="F103" s="712"/>
      <c r="G103" s="122"/>
      <c r="H103" s="122"/>
      <c r="I103" s="667"/>
      <c r="J103" s="667"/>
      <c r="K103" s="667"/>
      <c r="L103" s="667"/>
    </row>
    <row r="104" spans="1:12" ht="45" customHeight="1">
      <c r="A104" s="105" t="s">
        <v>56</v>
      </c>
      <c r="B104" s="700"/>
      <c r="C104" s="711"/>
      <c r="D104" s="711"/>
      <c r="E104" s="711"/>
      <c r="F104" s="712"/>
      <c r="G104" s="122"/>
      <c r="H104" s="122"/>
      <c r="I104" s="667"/>
      <c r="J104" s="667"/>
      <c r="K104" s="667"/>
      <c r="L104" s="667"/>
    </row>
    <row r="105" spans="1:12" ht="42.6" customHeight="1">
      <c r="A105" s="105" t="s">
        <v>69</v>
      </c>
      <c r="B105" s="700"/>
      <c r="C105" s="711"/>
      <c r="D105" s="711"/>
      <c r="E105" s="711"/>
      <c r="F105" s="712"/>
      <c r="G105" s="122"/>
      <c r="H105" s="122"/>
      <c r="I105" s="667"/>
      <c r="J105" s="667"/>
      <c r="K105" s="667"/>
      <c r="L105" s="667"/>
    </row>
    <row r="106" spans="1:12" ht="27" customHeight="1" thickBot="1">
      <c r="A106" s="102" t="s">
        <v>48</v>
      </c>
      <c r="B106" s="705"/>
      <c r="C106" s="713"/>
      <c r="D106" s="713"/>
      <c r="E106" s="713"/>
      <c r="F106" s="714"/>
      <c r="G106" s="122"/>
      <c r="H106" s="122"/>
      <c r="I106" s="667"/>
      <c r="J106" s="667"/>
      <c r="K106" s="667"/>
      <c r="L106" s="667"/>
    </row>
    <row r="107" spans="1:12" ht="69" customHeight="1" thickBot="1">
      <c r="A107" s="1721" t="s">
        <v>407</v>
      </c>
      <c r="B107" s="1722"/>
      <c r="C107" s="1722"/>
      <c r="D107" s="1722"/>
      <c r="E107" s="1722"/>
      <c r="F107" s="1723"/>
      <c r="G107" s="1702"/>
      <c r="H107" s="1702"/>
      <c r="I107" s="1702"/>
      <c r="J107" s="1702"/>
      <c r="K107" s="1702"/>
      <c r="L107" s="1702"/>
    </row>
    <row r="108" spans="1:12" ht="26.1" customHeight="1">
      <c r="A108" s="628"/>
      <c r="B108" s="628"/>
      <c r="C108" s="628"/>
      <c r="D108" s="628"/>
      <c r="E108" s="628"/>
      <c r="F108" s="628"/>
      <c r="G108" s="628"/>
      <c r="H108" s="628"/>
      <c r="I108" s="628"/>
      <c r="J108" s="628"/>
      <c r="K108" s="628"/>
      <c r="L108" s="628"/>
    </row>
    <row r="109" spans="1:12" ht="24.95" customHeight="1" thickBot="1">
      <c r="A109" s="171" t="s">
        <v>103</v>
      </c>
      <c r="B109" s="623"/>
      <c r="C109" s="623"/>
      <c r="D109" s="623"/>
      <c r="E109" s="628"/>
      <c r="F109" s="628"/>
      <c r="G109" s="628"/>
      <c r="H109" s="109"/>
    </row>
    <row r="110" spans="1:12" ht="24.75" customHeight="1">
      <c r="A110" s="2119" t="s">
        <v>384</v>
      </c>
      <c r="B110" s="2120"/>
      <c r="C110" s="2120"/>
      <c r="D110" s="2121"/>
      <c r="E110" s="2078"/>
      <c r="F110" s="2078"/>
      <c r="G110" s="2078"/>
      <c r="H110" s="2078"/>
    </row>
    <row r="111" spans="1:12" ht="46.5" customHeight="1">
      <c r="A111" s="105"/>
      <c r="B111" s="131" t="s">
        <v>24</v>
      </c>
      <c r="C111" s="131" t="s">
        <v>25</v>
      </c>
      <c r="D111" s="625" t="s">
        <v>26</v>
      </c>
      <c r="E111" s="122"/>
      <c r="F111" s="666"/>
      <c r="G111" s="666"/>
      <c r="H111" s="666"/>
    </row>
    <row r="112" spans="1:12" ht="35.25" customHeight="1">
      <c r="A112" s="105" t="s">
        <v>27</v>
      </c>
      <c r="B112" s="700"/>
      <c r="C112" s="700"/>
      <c r="D112" s="701"/>
      <c r="E112" s="122"/>
      <c r="F112" s="122"/>
      <c r="G112" s="122"/>
      <c r="H112" s="122"/>
    </row>
    <row r="113" spans="1:10" ht="35.25" customHeight="1">
      <c r="A113" s="105" t="s">
        <v>28</v>
      </c>
      <c r="B113" s="700"/>
      <c r="C113" s="700"/>
      <c r="D113" s="715"/>
      <c r="E113" s="122"/>
      <c r="F113" s="122"/>
      <c r="G113" s="122"/>
      <c r="H113" s="82"/>
    </row>
    <row r="114" spans="1:10" ht="45" customHeight="1" thickBot="1">
      <c r="A114" s="108" t="s">
        <v>29</v>
      </c>
      <c r="B114" s="716">
        <v>2</v>
      </c>
      <c r="C114" s="716">
        <v>2</v>
      </c>
      <c r="D114" s="717">
        <v>202</v>
      </c>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700"/>
      <c r="C116" s="700"/>
      <c r="D116" s="715"/>
      <c r="E116" s="122"/>
      <c r="F116" s="122"/>
      <c r="G116" s="122"/>
      <c r="H116" s="82"/>
    </row>
    <row r="117" spans="1:10" ht="33" customHeight="1">
      <c r="A117" s="105" t="s">
        <v>54</v>
      </c>
      <c r="B117" s="700"/>
      <c r="C117" s="700"/>
      <c r="D117" s="715"/>
      <c r="E117" s="122"/>
      <c r="F117" s="122"/>
      <c r="G117" s="122"/>
      <c r="H117" s="82"/>
    </row>
    <row r="118" spans="1:10" ht="33" customHeight="1">
      <c r="A118" s="105" t="s">
        <v>55</v>
      </c>
      <c r="B118" s="700">
        <v>2</v>
      </c>
      <c r="C118" s="700">
        <v>2</v>
      </c>
      <c r="D118" s="715">
        <v>202</v>
      </c>
      <c r="E118" s="122"/>
      <c r="F118" s="122"/>
      <c r="G118" s="122"/>
      <c r="H118" s="82"/>
    </row>
    <row r="119" spans="1:10" ht="33" customHeight="1">
      <c r="A119" s="105" t="s">
        <v>68</v>
      </c>
      <c r="B119" s="700"/>
      <c r="C119" s="700"/>
      <c r="D119" s="715"/>
      <c r="E119" s="122"/>
      <c r="F119" s="122"/>
      <c r="G119" s="122"/>
      <c r="H119" s="82"/>
    </row>
    <row r="120" spans="1:10" ht="45" customHeight="1">
      <c r="A120" s="105" t="s">
        <v>56</v>
      </c>
      <c r="B120" s="700"/>
      <c r="C120" s="700"/>
      <c r="D120" s="715"/>
      <c r="E120" s="122"/>
      <c r="F120" s="122"/>
      <c r="G120" s="122"/>
      <c r="H120" s="82"/>
    </row>
    <row r="121" spans="1:10" ht="45.75" customHeight="1">
      <c r="A121" s="105" t="s">
        <v>69</v>
      </c>
      <c r="B121" s="700"/>
      <c r="C121" s="700"/>
      <c r="D121" s="715"/>
      <c r="E121" s="122"/>
      <c r="F121" s="122"/>
      <c r="G121" s="122"/>
      <c r="H121" s="82"/>
    </row>
    <row r="122" spans="1:10" ht="21.75" customHeight="1" thickBot="1">
      <c r="A122" s="102" t="s">
        <v>48</v>
      </c>
      <c r="B122" s="705"/>
      <c r="C122" s="705"/>
      <c r="D122" s="718"/>
      <c r="E122" s="122"/>
      <c r="F122" s="122"/>
      <c r="G122" s="122"/>
      <c r="H122" s="82"/>
    </row>
    <row r="123" spans="1:10" ht="69" customHeight="1" thickBot="1">
      <c r="A123" s="1721" t="s">
        <v>406</v>
      </c>
      <c r="B123" s="1722"/>
      <c r="C123" s="1722"/>
      <c r="D123" s="1723"/>
      <c r="E123" s="1702"/>
      <c r="F123" s="1702"/>
      <c r="G123" s="1702"/>
      <c r="H123" s="1702"/>
    </row>
    <row r="124" spans="1:10" ht="27.6" customHeight="1">
      <c r="A124" s="628"/>
      <c r="B124" s="628"/>
      <c r="C124" s="628"/>
      <c r="D124" s="628"/>
      <c r="E124" s="628"/>
      <c r="F124" s="628"/>
      <c r="G124" s="628"/>
      <c r="H124" s="628"/>
    </row>
    <row r="125" spans="1:10" ht="24.95" customHeight="1" thickBot="1">
      <c r="A125" s="123" t="s">
        <v>104</v>
      </c>
      <c r="B125" s="628"/>
      <c r="C125" s="628"/>
      <c r="D125" s="628"/>
      <c r="E125" s="628"/>
      <c r="F125" s="628"/>
      <c r="G125" s="628"/>
      <c r="H125" s="109"/>
    </row>
    <row r="126" spans="1:10" ht="24.75" customHeight="1" thickBot="1">
      <c r="A126" s="2116" t="s">
        <v>383</v>
      </c>
      <c r="B126" s="2117"/>
      <c r="C126" s="2117"/>
      <c r="D126" s="2117"/>
      <c r="E126" s="2118"/>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05">
        <v>296</v>
      </c>
      <c r="C128" s="713"/>
      <c r="D128" s="713"/>
      <c r="E128" s="719"/>
      <c r="F128" s="122"/>
      <c r="G128" s="122"/>
      <c r="H128" s="667"/>
      <c r="I128" s="667"/>
      <c r="J128" s="205"/>
    </row>
    <row r="129" spans="1:20" ht="28.5" customHeight="1">
      <c r="A129" s="1702" t="s">
        <v>122</v>
      </c>
      <c r="B129" s="1702"/>
      <c r="C129" s="1702"/>
      <c r="D129" s="1702"/>
      <c r="E129" s="1702"/>
      <c r="F129" s="109"/>
      <c r="G129" s="109"/>
      <c r="H129" s="109"/>
    </row>
    <row r="130" spans="1:20" ht="15" customHeight="1">
      <c r="A130" s="628"/>
      <c r="B130" s="628"/>
      <c r="C130" s="628"/>
      <c r="D130" s="628"/>
      <c r="E130" s="628"/>
      <c r="F130" s="109"/>
      <c r="G130" s="109"/>
      <c r="H130" s="109"/>
    </row>
    <row r="131" spans="1:20" ht="24.95" customHeight="1" thickBot="1">
      <c r="A131" s="123" t="s">
        <v>123</v>
      </c>
      <c r="B131" s="628"/>
      <c r="C131" s="628"/>
      <c r="D131" s="628"/>
      <c r="E131" s="628"/>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42"/>
      <c r="K134" s="642"/>
      <c r="L134" s="642"/>
      <c r="M134" s="642"/>
      <c r="N134" s="642"/>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24" t="s">
        <v>140</v>
      </c>
      <c r="C139" s="624" t="s">
        <v>150</v>
      </c>
      <c r="D139" s="624" t="s">
        <v>151</v>
      </c>
      <c r="E139" s="624" t="s">
        <v>141</v>
      </c>
      <c r="F139" s="624" t="s">
        <v>142</v>
      </c>
      <c r="G139" s="624" t="s">
        <v>143</v>
      </c>
      <c r="H139" s="624" t="s">
        <v>144</v>
      </c>
      <c r="I139" s="622" t="s">
        <v>152</v>
      </c>
      <c r="J139" s="621"/>
      <c r="K139" s="621"/>
      <c r="L139" s="621"/>
      <c r="M139" s="621"/>
      <c r="N139" s="621"/>
      <c r="O139" s="621"/>
      <c r="P139" s="621"/>
      <c r="Q139" s="621"/>
      <c r="R139" s="621"/>
      <c r="S139" s="621"/>
      <c r="T139" s="62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28"/>
      <c r="C143" s="628"/>
      <c r="D143" s="628"/>
      <c r="E143" s="628"/>
      <c r="F143" s="109"/>
      <c r="G143" s="109"/>
      <c r="H143" s="109"/>
    </row>
    <row r="144" spans="1:20" ht="16.5" customHeight="1">
      <c r="A144" s="2119" t="s">
        <v>378</v>
      </c>
      <c r="B144" s="2120"/>
      <c r="C144" s="2121"/>
      <c r="D144" s="2078"/>
      <c r="E144" s="2078"/>
      <c r="F144" s="2078"/>
      <c r="G144" s="109"/>
    </row>
    <row r="145" spans="1:8" ht="73.5" customHeight="1">
      <c r="A145" s="132"/>
      <c r="B145" s="131" t="s">
        <v>148</v>
      </c>
      <c r="C145" s="625" t="s">
        <v>149</v>
      </c>
      <c r="D145" s="666"/>
      <c r="E145" s="666"/>
      <c r="F145" s="666"/>
    </row>
    <row r="146" spans="1:8" ht="58.35" customHeight="1">
      <c r="A146" s="105" t="s">
        <v>377</v>
      </c>
      <c r="B146" s="700"/>
      <c r="C146" s="720"/>
      <c r="D146" s="122"/>
      <c r="E146" s="122"/>
      <c r="F146" s="668"/>
    </row>
    <row r="147" spans="1:8" ht="88.5" customHeight="1" thickBot="1">
      <c r="A147" s="102" t="s">
        <v>376</v>
      </c>
      <c r="B147" s="705">
        <v>1</v>
      </c>
      <c r="C147" s="721">
        <v>100</v>
      </c>
      <c r="D147" s="122"/>
      <c r="E147" s="122"/>
      <c r="F147" s="667"/>
    </row>
    <row r="148" spans="1:8" ht="69" customHeight="1" thickBot="1">
      <c r="A148" s="1689" t="s">
        <v>405</v>
      </c>
      <c r="B148" s="1690"/>
      <c r="C148" s="1696"/>
      <c r="D148" s="1702"/>
      <c r="E148" s="1702"/>
      <c r="F148" s="1702"/>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6"/>
      <c r="E153" s="666"/>
      <c r="F153" s="666"/>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41"/>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A1:B1"/>
    <mergeCell ref="A31:C31"/>
    <mergeCell ref="A50:C50"/>
    <mergeCell ref="D38:F38"/>
    <mergeCell ref="D42:F42"/>
    <mergeCell ref="F11:F12"/>
    <mergeCell ref="D11:D12"/>
    <mergeCell ref="D8:F8"/>
    <mergeCell ref="A8:C8"/>
    <mergeCell ref="E11:E12"/>
    <mergeCell ref="A38:C38"/>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topLeftCell="A34" zoomScale="70" zoomScaleNormal="70" zoomScalePageLayoutView="70" workbookViewId="0">
      <selection activeCell="B17" sqref="B17"/>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415</v>
      </c>
      <c r="B1" s="2109"/>
    </row>
    <row r="2" spans="1:8" ht="18.75">
      <c r="A2" s="247"/>
      <c r="B2" s="247"/>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6"/>
      <c r="F9" s="666"/>
      <c r="G9" s="205"/>
      <c r="H9" s="109"/>
    </row>
    <row r="10" spans="1:8" ht="20.25" customHeight="1">
      <c r="A10" s="105" t="s">
        <v>3</v>
      </c>
      <c r="B10" s="700">
        <v>2</v>
      </c>
      <c r="C10" s="701">
        <f>57+58</f>
        <v>115</v>
      </c>
      <c r="D10" s="122"/>
      <c r="E10" s="122"/>
      <c r="F10" s="122"/>
      <c r="G10" s="205"/>
      <c r="H10" s="109"/>
    </row>
    <row r="11" spans="1:8" ht="20.25" customHeight="1">
      <c r="A11" s="105" t="s">
        <v>4</v>
      </c>
      <c r="B11" s="696"/>
      <c r="C11" s="697"/>
      <c r="D11" s="2052"/>
      <c r="E11" s="2080"/>
      <c r="F11" s="2080"/>
      <c r="G11" s="205"/>
      <c r="H11" s="109"/>
    </row>
    <row r="12" spans="1:8" ht="20.25" customHeight="1">
      <c r="A12" s="105" t="s">
        <v>67</v>
      </c>
      <c r="B12" s="696"/>
      <c r="C12" s="697"/>
      <c r="D12" s="2052"/>
      <c r="E12" s="2080"/>
      <c r="F12" s="2080"/>
      <c r="G12" s="205"/>
      <c r="H12" s="109"/>
    </row>
    <row r="13" spans="1:8" ht="20.25" customHeight="1">
      <c r="A13" s="105" t="s">
        <v>7</v>
      </c>
      <c r="B13" s="696"/>
      <c r="C13" s="697"/>
      <c r="D13" s="122"/>
      <c r="E13" s="122"/>
      <c r="F13" s="122"/>
      <c r="G13" s="205"/>
      <c r="H13" s="109"/>
    </row>
    <row r="14" spans="1:8" ht="20.25" customHeight="1">
      <c r="A14" s="105" t="s">
        <v>8</v>
      </c>
      <c r="B14" s="696"/>
      <c r="C14" s="697"/>
      <c r="D14" s="122"/>
      <c r="E14" s="122"/>
      <c r="F14" s="122"/>
      <c r="G14" s="205"/>
      <c r="H14" s="109"/>
    </row>
    <row r="15" spans="1:8" ht="20.25" customHeight="1" thickBot="1">
      <c r="A15" s="102" t="s">
        <v>48</v>
      </c>
      <c r="B15" s="698"/>
      <c r="C15" s="699"/>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2</v>
      </c>
      <c r="C17" s="701">
        <v>115</v>
      </c>
      <c r="D17" s="122"/>
      <c r="E17" s="122"/>
      <c r="F17" s="122"/>
      <c r="G17" s="205"/>
      <c r="H17" s="109"/>
    </row>
    <row r="18" spans="1:8" ht="20.25" customHeight="1">
      <c r="A18" s="201" t="s">
        <v>51</v>
      </c>
      <c r="B18" s="700"/>
      <c r="C18" s="701"/>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2</v>
      </c>
      <c r="C23" s="701">
        <v>115</v>
      </c>
      <c r="D23" s="122"/>
      <c r="E23" s="122"/>
      <c r="F23" s="122"/>
      <c r="G23" s="205"/>
      <c r="H23" s="109"/>
    </row>
    <row r="24" spans="1:8" ht="35.1" customHeight="1">
      <c r="A24" s="105" t="s">
        <v>68</v>
      </c>
      <c r="B24" s="700"/>
      <c r="C24" s="701"/>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42.75" customHeight="1" thickBot="1">
      <c r="A28" s="1689" t="s">
        <v>414</v>
      </c>
      <c r="B28" s="1690"/>
      <c r="C28" s="1696"/>
      <c r="D28" s="1702"/>
      <c r="E28" s="1702"/>
      <c r="F28" s="1702"/>
      <c r="G28" s="204"/>
      <c r="H28" s="109"/>
    </row>
    <row r="29" spans="1:8" ht="101.25" customHeight="1">
      <c r="A29" s="1714" t="s">
        <v>390</v>
      </c>
      <c r="B29" s="1714"/>
      <c r="C29" s="1714"/>
      <c r="D29" s="1714"/>
      <c r="E29" s="1714"/>
      <c r="F29" s="1714"/>
      <c r="G29" s="109"/>
      <c r="H29" s="109"/>
    </row>
    <row r="30" spans="1:8" ht="23.45" customHeight="1" thickBot="1">
      <c r="A30" s="123" t="s">
        <v>99</v>
      </c>
      <c r="B30" s="627"/>
      <c r="C30" s="627"/>
      <c r="D30" s="627"/>
      <c r="E30" s="627"/>
      <c r="F30" s="627"/>
      <c r="G30" s="109"/>
      <c r="H30" s="109"/>
    </row>
    <row r="31" spans="1:8" ht="30" customHeight="1">
      <c r="A31" s="1750" t="s">
        <v>389</v>
      </c>
      <c r="B31" s="1709"/>
      <c r="C31" s="1710"/>
      <c r="D31" s="2078"/>
      <c r="E31" s="2078"/>
      <c r="F31" s="2078"/>
      <c r="G31" s="109"/>
      <c r="H31" s="109"/>
    </row>
    <row r="32" spans="1:8" ht="33.75" customHeight="1">
      <c r="A32" s="105"/>
      <c r="B32" s="131" t="s">
        <v>31</v>
      </c>
      <c r="C32" s="625" t="s">
        <v>32</v>
      </c>
      <c r="D32" s="122"/>
      <c r="E32" s="666"/>
      <c r="F32" s="666"/>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19.5" customHeight="1" thickBot="1">
      <c r="A50" s="1689" t="s">
        <v>17</v>
      </c>
      <c r="B50" s="1690"/>
      <c r="C50" s="1696"/>
      <c r="D50" s="1702"/>
      <c r="E50" s="1702"/>
      <c r="F50" s="1702"/>
      <c r="G50" s="109"/>
      <c r="H50" s="109"/>
    </row>
    <row r="51" spans="1:8" ht="15" customHeight="1">
      <c r="A51" s="674"/>
      <c r="B51" s="620"/>
      <c r="C51" s="620"/>
      <c r="D51" s="628"/>
      <c r="E51" s="628"/>
      <c r="F51" s="628"/>
      <c r="G51" s="109"/>
      <c r="H51" s="109"/>
    </row>
    <row r="52" spans="1:8" ht="20.25" customHeight="1" thickBot="1">
      <c r="A52" s="123" t="s">
        <v>100</v>
      </c>
      <c r="B52" s="628"/>
      <c r="C52" s="628"/>
      <c r="D52" s="628"/>
      <c r="E52" s="628"/>
      <c r="F52" s="628"/>
      <c r="G52" s="109"/>
      <c r="H52" s="109"/>
    </row>
    <row r="53" spans="1:8" ht="34.5" customHeight="1" thickBot="1">
      <c r="A53" s="2106" t="s">
        <v>388</v>
      </c>
      <c r="B53" s="2107"/>
      <c r="C53" s="2107"/>
      <c r="D53" s="2108"/>
      <c r="E53" s="2078"/>
      <c r="F53" s="2078"/>
      <c r="G53" s="2078"/>
      <c r="H53" s="2078"/>
    </row>
    <row r="54" spans="1:8" ht="42" customHeight="1" thickBot="1">
      <c r="A54" s="196"/>
      <c r="B54" s="195" t="s">
        <v>9</v>
      </c>
      <c r="C54" s="195" t="s">
        <v>10</v>
      </c>
      <c r="D54" s="629" t="s">
        <v>114</v>
      </c>
      <c r="E54" s="122"/>
      <c r="F54" s="666"/>
      <c r="G54" s="666"/>
      <c r="H54" s="666"/>
    </row>
    <row r="55" spans="1:8" ht="21" customHeight="1">
      <c r="A55" s="192" t="s">
        <v>11</v>
      </c>
      <c r="B55" s="722"/>
      <c r="C55" s="722"/>
      <c r="D55" s="723"/>
      <c r="E55" s="122"/>
      <c r="F55" s="122"/>
      <c r="G55" s="122"/>
      <c r="H55" s="667"/>
    </row>
    <row r="56" spans="1:8" ht="21" customHeight="1">
      <c r="A56" s="105" t="s">
        <v>12</v>
      </c>
      <c r="B56" s="700"/>
      <c r="C56" s="700"/>
      <c r="D56" s="701"/>
      <c r="E56" s="122"/>
      <c r="F56" s="122"/>
      <c r="G56" s="122"/>
      <c r="H56" s="667"/>
    </row>
    <row r="57" spans="1:8" ht="21" customHeight="1">
      <c r="A57" s="105" t="s">
        <v>13</v>
      </c>
      <c r="B57" s="700"/>
      <c r="C57" s="700"/>
      <c r="D57" s="701"/>
      <c r="E57" s="122"/>
      <c r="F57" s="122"/>
      <c r="G57" s="122"/>
      <c r="H57" s="667"/>
    </row>
    <row r="58" spans="1:8" ht="21" customHeight="1">
      <c r="A58" s="105" t="s">
        <v>14</v>
      </c>
      <c r="B58" s="700"/>
      <c r="C58" s="700"/>
      <c r="D58" s="701"/>
      <c r="E58" s="122"/>
      <c r="F58" s="122"/>
      <c r="G58" s="122"/>
      <c r="H58" s="667"/>
    </row>
    <row r="59" spans="1:8" ht="31.5" customHeight="1">
      <c r="A59" s="105" t="s">
        <v>15</v>
      </c>
      <c r="B59" s="700"/>
      <c r="C59" s="700"/>
      <c r="D59" s="701"/>
      <c r="E59" s="122"/>
      <c r="F59" s="122"/>
      <c r="G59" s="122"/>
      <c r="H59" s="667"/>
    </row>
    <row r="60" spans="1:8" ht="21" customHeight="1">
      <c r="A60" s="105" t="s">
        <v>16</v>
      </c>
      <c r="B60" s="700"/>
      <c r="C60" s="700"/>
      <c r="D60" s="701"/>
      <c r="E60" s="122"/>
      <c r="F60" s="122"/>
      <c r="G60" s="122"/>
      <c r="H60" s="667"/>
    </row>
    <row r="61" spans="1:8" ht="21" customHeight="1">
      <c r="A61" s="105" t="s">
        <v>57</v>
      </c>
      <c r="B61" s="700"/>
      <c r="C61" s="700"/>
      <c r="D61" s="701"/>
      <c r="E61" s="122"/>
      <c r="F61" s="122"/>
      <c r="G61" s="122"/>
      <c r="H61" s="667"/>
    </row>
    <row r="62" spans="1:8" ht="21" customHeight="1">
      <c r="A62" s="105" t="s">
        <v>58</v>
      </c>
      <c r="B62" s="700"/>
      <c r="C62" s="700"/>
      <c r="D62" s="701"/>
      <c r="E62" s="122"/>
      <c r="F62" s="122"/>
      <c r="G62" s="122"/>
      <c r="H62" s="667"/>
    </row>
    <row r="63" spans="1:8" ht="21" customHeight="1">
      <c r="A63" s="105" t="s">
        <v>59</v>
      </c>
      <c r="B63" s="700"/>
      <c r="C63" s="700"/>
      <c r="D63" s="701"/>
      <c r="E63" s="122"/>
      <c r="F63" s="122"/>
      <c r="G63" s="122"/>
      <c r="H63" s="667"/>
    </row>
    <row r="64" spans="1:8" ht="21" customHeight="1">
      <c r="A64" s="105" t="s">
        <v>60</v>
      </c>
      <c r="B64" s="700"/>
      <c r="C64" s="700"/>
      <c r="D64" s="701"/>
      <c r="E64" s="122"/>
      <c r="F64" s="122"/>
      <c r="G64" s="122"/>
      <c r="H64" s="667"/>
    </row>
    <row r="65" spans="1:8" ht="21" customHeight="1" thickBot="1">
      <c r="A65" s="105" t="s">
        <v>413</v>
      </c>
      <c r="B65" s="700">
        <v>100</v>
      </c>
      <c r="C65" s="700">
        <v>100</v>
      </c>
      <c r="D65" s="701"/>
      <c r="E65" s="122"/>
      <c r="F65" s="122"/>
      <c r="G65" s="122"/>
      <c r="H65" s="667"/>
    </row>
    <row r="66" spans="1:8" ht="21" customHeight="1">
      <c r="A66" s="1683" t="s">
        <v>242</v>
      </c>
      <c r="B66" s="1684"/>
      <c r="C66" s="1684"/>
      <c r="D66" s="1685"/>
      <c r="E66" s="156"/>
      <c r="F66" s="122"/>
      <c r="G66" s="122"/>
      <c r="H66" s="667"/>
    </row>
    <row r="67" spans="1:8" ht="37.5" customHeight="1">
      <c r="A67" s="105" t="s">
        <v>53</v>
      </c>
      <c r="B67" s="700"/>
      <c r="C67" s="700"/>
      <c r="D67" s="701"/>
      <c r="E67" s="122"/>
      <c r="F67" s="122"/>
      <c r="G67" s="122"/>
      <c r="H67" s="667"/>
    </row>
    <row r="68" spans="1:8" ht="37.5" customHeight="1">
      <c r="A68" s="105" t="s">
        <v>54</v>
      </c>
      <c r="B68" s="700"/>
      <c r="C68" s="700"/>
      <c r="D68" s="701"/>
      <c r="E68" s="122"/>
      <c r="F68" s="122"/>
      <c r="G68" s="122"/>
      <c r="H68" s="667"/>
    </row>
    <row r="69" spans="1:8" ht="37.5" customHeight="1">
      <c r="A69" s="105" t="s">
        <v>55</v>
      </c>
      <c r="B69" s="700">
        <v>100</v>
      </c>
      <c r="C69" s="700">
        <v>100</v>
      </c>
      <c r="D69" s="701"/>
      <c r="E69" s="122"/>
      <c r="F69" s="122"/>
      <c r="G69" s="122"/>
      <c r="H69" s="667"/>
    </row>
    <row r="70" spans="1:8" ht="37.5" customHeight="1">
      <c r="A70" s="105" t="s">
        <v>68</v>
      </c>
      <c r="B70" s="700"/>
      <c r="C70" s="700"/>
      <c r="D70" s="701"/>
      <c r="E70" s="122"/>
      <c r="F70" s="122"/>
      <c r="G70" s="122"/>
      <c r="H70" s="667"/>
    </row>
    <row r="71" spans="1:8" ht="48" customHeight="1">
      <c r="A71" s="105" t="s">
        <v>56</v>
      </c>
      <c r="B71" s="700"/>
      <c r="C71" s="700"/>
      <c r="D71" s="701"/>
      <c r="E71" s="122"/>
      <c r="F71" s="122"/>
      <c r="G71" s="122"/>
      <c r="H71" s="667"/>
    </row>
    <row r="72" spans="1:8" ht="48" customHeight="1">
      <c r="A72" s="105" t="s">
        <v>69</v>
      </c>
      <c r="B72" s="700"/>
      <c r="C72" s="700"/>
      <c r="D72" s="701"/>
      <c r="E72" s="122"/>
      <c r="F72" s="122"/>
      <c r="G72" s="122"/>
      <c r="H72" s="667"/>
    </row>
    <row r="73" spans="1:8" ht="16.5" customHeight="1" thickBot="1">
      <c r="A73" s="102" t="s">
        <v>48</v>
      </c>
      <c r="B73" s="705"/>
      <c r="C73" s="705"/>
      <c r="D73" s="706"/>
      <c r="E73" s="122"/>
      <c r="F73" s="122"/>
      <c r="G73" s="122"/>
      <c r="H73" s="667"/>
    </row>
    <row r="74" spans="1:8" ht="42.75" customHeight="1" thickBot="1">
      <c r="A74" s="1678" t="s">
        <v>412</v>
      </c>
      <c r="B74" s="1679"/>
      <c r="C74" s="1679"/>
      <c r="D74" s="1680"/>
      <c r="E74" s="1702"/>
      <c r="F74" s="1702"/>
      <c r="G74" s="1702"/>
      <c r="H74" s="1702"/>
    </row>
    <row r="75" spans="1:8" ht="69.75" customHeight="1">
      <c r="A75" s="1720" t="s">
        <v>115</v>
      </c>
      <c r="B75" s="1720"/>
      <c r="C75" s="1720"/>
      <c r="D75" s="1720"/>
      <c r="E75" s="204"/>
      <c r="F75" s="204"/>
      <c r="G75" s="204"/>
      <c r="H75" s="204"/>
    </row>
    <row r="76" spans="1:8" ht="15" customHeight="1">
      <c r="A76" s="628"/>
      <c r="B76" s="628"/>
      <c r="C76" s="628"/>
      <c r="D76" s="628"/>
      <c r="E76" s="628"/>
      <c r="F76" s="628"/>
      <c r="G76" s="628"/>
      <c r="H76" s="628"/>
    </row>
    <row r="77" spans="1:8" ht="24.95" customHeight="1" thickBot="1">
      <c r="A77" s="123" t="s">
        <v>101</v>
      </c>
      <c r="B77" s="628"/>
      <c r="C77" s="628"/>
      <c r="D77" s="628"/>
      <c r="E77" s="628"/>
      <c r="F77" s="628"/>
      <c r="G77" s="628"/>
      <c r="H77" s="628"/>
    </row>
    <row r="78" spans="1:8" ht="24.75" customHeight="1" thickBot="1">
      <c r="A78" s="1759" t="s">
        <v>386</v>
      </c>
      <c r="B78" s="1760"/>
      <c r="C78" s="2078"/>
      <c r="D78" s="2078"/>
      <c r="E78" s="628"/>
      <c r="F78" s="628"/>
      <c r="G78" s="628"/>
      <c r="H78" s="628"/>
    </row>
    <row r="79" spans="1:8" ht="31.5" customHeight="1">
      <c r="A79" s="185"/>
      <c r="B79" s="119" t="s">
        <v>117</v>
      </c>
      <c r="C79" s="628"/>
      <c r="D79" s="666"/>
      <c r="E79" s="628"/>
      <c r="F79" s="628"/>
      <c r="G79" s="628"/>
      <c r="H79" s="628"/>
    </row>
    <row r="80" spans="1:8" ht="44.25" customHeight="1" thickBot="1">
      <c r="A80" s="626" t="s">
        <v>106</v>
      </c>
      <c r="B80" s="182"/>
      <c r="C80" s="642"/>
      <c r="D80" s="628"/>
      <c r="E80" s="628"/>
      <c r="F80" s="628"/>
      <c r="G80" s="628"/>
      <c r="H80" s="628"/>
    </row>
    <row r="81" spans="1:12" ht="20.25" customHeight="1">
      <c r="A81" s="2081" t="s">
        <v>113</v>
      </c>
      <c r="B81" s="2082"/>
      <c r="C81" s="2078"/>
      <c r="D81" s="2078"/>
      <c r="E81" s="628"/>
      <c r="F81" s="628"/>
      <c r="G81" s="628"/>
      <c r="H81" s="628"/>
    </row>
    <row r="82" spans="1:12" ht="30" customHeight="1">
      <c r="A82" s="105" t="s">
        <v>53</v>
      </c>
      <c r="B82" s="180"/>
      <c r="C82" s="122"/>
      <c r="D82" s="628"/>
      <c r="E82" s="628"/>
      <c r="F82" s="628"/>
      <c r="G82" s="628"/>
      <c r="H82" s="628"/>
    </row>
    <row r="83" spans="1:12" ht="30" customHeight="1">
      <c r="A83" s="105" t="s">
        <v>54</v>
      </c>
      <c r="B83" s="180"/>
      <c r="C83" s="122"/>
      <c r="D83" s="628"/>
      <c r="E83" s="628"/>
      <c r="F83" s="628"/>
      <c r="G83" s="628"/>
      <c r="H83" s="628"/>
    </row>
    <row r="84" spans="1:12" ht="30" customHeight="1">
      <c r="A84" s="105" t="s">
        <v>55</v>
      </c>
      <c r="B84" s="180"/>
      <c r="C84" s="122"/>
      <c r="D84" s="628"/>
      <c r="E84" s="628"/>
      <c r="F84" s="628"/>
      <c r="G84" s="628"/>
      <c r="H84" s="628"/>
    </row>
    <row r="85" spans="1:12" ht="30" customHeight="1">
      <c r="A85" s="105" t="s">
        <v>68</v>
      </c>
      <c r="B85" s="180"/>
      <c r="C85" s="122"/>
      <c r="D85" s="628"/>
      <c r="E85" s="628"/>
      <c r="F85" s="628"/>
      <c r="G85" s="628"/>
      <c r="H85" s="628"/>
    </row>
    <row r="86" spans="1:12" ht="45" customHeight="1">
      <c r="A86" s="105" t="s">
        <v>56</v>
      </c>
      <c r="B86" s="180"/>
      <c r="C86" s="122"/>
      <c r="D86" s="628"/>
      <c r="E86" s="628"/>
      <c r="F86" s="628"/>
      <c r="G86" s="628"/>
      <c r="H86" s="628"/>
    </row>
    <row r="87" spans="1:12" ht="45" customHeight="1">
      <c r="A87" s="105" t="s">
        <v>69</v>
      </c>
      <c r="B87" s="180"/>
      <c r="C87" s="122"/>
      <c r="D87" s="628"/>
      <c r="E87" s="628"/>
      <c r="F87" s="628"/>
      <c r="G87" s="628"/>
      <c r="H87" s="628"/>
    </row>
    <row r="88" spans="1:12" ht="20.100000000000001" customHeight="1" thickBot="1">
      <c r="A88" s="102" t="s">
        <v>48</v>
      </c>
      <c r="B88" s="179"/>
      <c r="C88" s="122"/>
      <c r="D88" s="628"/>
      <c r="E88" s="628"/>
      <c r="F88" s="628"/>
      <c r="G88" s="628"/>
      <c r="H88" s="628"/>
    </row>
    <row r="89" spans="1:12" ht="90.75" customHeight="1">
      <c r="A89" s="1745" t="s">
        <v>116</v>
      </c>
      <c r="B89" s="1745"/>
      <c r="C89" s="2052"/>
      <c r="D89" s="2052"/>
      <c r="E89" s="628"/>
      <c r="F89" s="628"/>
      <c r="G89" s="628"/>
      <c r="H89" s="628"/>
    </row>
    <row r="90" spans="1:12" ht="15" customHeight="1">
      <c r="A90" s="628"/>
      <c r="B90" s="628"/>
      <c r="C90" s="628"/>
      <c r="D90" s="628"/>
      <c r="E90" s="628"/>
      <c r="F90" s="628"/>
      <c r="G90" s="628"/>
      <c r="H90" s="628"/>
    </row>
    <row r="91" spans="1:12" ht="24.95" customHeight="1" thickBot="1">
      <c r="A91" s="123" t="s">
        <v>102</v>
      </c>
      <c r="B91" s="628"/>
      <c r="C91" s="628"/>
      <c r="D91" s="628"/>
      <c r="E91" s="628"/>
      <c r="F91" s="628"/>
      <c r="G91" s="628"/>
      <c r="H91" s="628"/>
    </row>
    <row r="92" spans="1:12" ht="23.25" customHeight="1">
      <c r="A92" s="2110" t="s">
        <v>385</v>
      </c>
      <c r="B92" s="2111"/>
      <c r="C92" s="2111"/>
      <c r="D92" s="2111"/>
      <c r="E92" s="2111"/>
      <c r="F92" s="2112"/>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6"/>
      <c r="I94" s="673"/>
      <c r="J94" s="673"/>
      <c r="K94" s="673"/>
      <c r="L94" s="2078"/>
    </row>
    <row r="95" spans="1:12" ht="22.5" customHeight="1">
      <c r="A95" s="105" t="s">
        <v>22</v>
      </c>
      <c r="B95" s="696"/>
      <c r="C95" s="707"/>
      <c r="D95" s="707"/>
      <c r="E95" s="707"/>
      <c r="F95" s="708"/>
      <c r="G95" s="122"/>
      <c r="H95" s="122"/>
      <c r="I95" s="667"/>
      <c r="J95" s="667"/>
      <c r="K95" s="667"/>
      <c r="L95" s="667"/>
    </row>
    <row r="96" spans="1:12" ht="29.25" customHeight="1">
      <c r="A96" s="105" t="s">
        <v>61</v>
      </c>
      <c r="B96" s="696"/>
      <c r="C96" s="707"/>
      <c r="D96" s="711">
        <v>2</v>
      </c>
      <c r="E96" s="707"/>
      <c r="F96" s="712">
        <v>3100</v>
      </c>
      <c r="G96" s="122"/>
      <c r="H96" s="122"/>
      <c r="I96" s="667"/>
      <c r="J96" s="667"/>
      <c r="K96" s="667"/>
      <c r="L96" s="667"/>
    </row>
    <row r="97" spans="1:12" ht="29.25" customHeight="1">
      <c r="A97" s="105" t="s">
        <v>23</v>
      </c>
      <c r="B97" s="696"/>
      <c r="C97" s="707"/>
      <c r="D97" s="707"/>
      <c r="E97" s="707"/>
      <c r="F97" s="708"/>
      <c r="G97" s="122"/>
      <c r="H97" s="122"/>
      <c r="I97" s="667"/>
      <c r="J97" s="667"/>
      <c r="K97" s="667"/>
      <c r="L97" s="667"/>
    </row>
    <row r="98" spans="1:12" ht="33.75" customHeight="1" thickBot="1">
      <c r="A98" s="176" t="s">
        <v>65</v>
      </c>
      <c r="B98" s="704"/>
      <c r="C98" s="709"/>
      <c r="D98" s="709"/>
      <c r="E98" s="709"/>
      <c r="F98" s="710"/>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700"/>
      <c r="C100" s="711"/>
      <c r="D100" s="711"/>
      <c r="E100" s="711"/>
      <c r="F100" s="712"/>
      <c r="G100" s="122"/>
      <c r="H100" s="122"/>
      <c r="I100" s="667"/>
      <c r="J100" s="667"/>
      <c r="K100" s="667"/>
      <c r="L100" s="667"/>
    </row>
    <row r="101" spans="1:12" ht="29.25" customHeight="1">
      <c r="A101" s="105" t="s">
        <v>54</v>
      </c>
      <c r="B101" s="700"/>
      <c r="C101" s="711"/>
      <c r="D101" s="711"/>
      <c r="E101" s="711"/>
      <c r="F101" s="712"/>
      <c r="G101" s="122"/>
      <c r="H101" s="122"/>
      <c r="I101" s="667"/>
      <c r="J101" s="667"/>
      <c r="K101" s="667"/>
      <c r="L101" s="667"/>
    </row>
    <row r="102" spans="1:12" ht="29.25" customHeight="1">
      <c r="A102" s="105" t="s">
        <v>55</v>
      </c>
      <c r="B102" s="700"/>
      <c r="C102" s="711"/>
      <c r="D102" s="711">
        <v>2</v>
      </c>
      <c r="E102" s="711"/>
      <c r="F102" s="712">
        <v>3100</v>
      </c>
      <c r="G102" s="122"/>
      <c r="H102" s="122"/>
      <c r="I102" s="667"/>
      <c r="J102" s="667"/>
      <c r="K102" s="667"/>
      <c r="L102" s="667"/>
    </row>
    <row r="103" spans="1:12" ht="29.25" customHeight="1">
      <c r="A103" s="105" t="s">
        <v>68</v>
      </c>
      <c r="B103" s="700"/>
      <c r="C103" s="711"/>
      <c r="D103" s="711"/>
      <c r="E103" s="711"/>
      <c r="F103" s="712"/>
      <c r="G103" s="122"/>
      <c r="H103" s="122"/>
      <c r="I103" s="667"/>
      <c r="J103" s="667"/>
      <c r="K103" s="667"/>
      <c r="L103" s="667"/>
    </row>
    <row r="104" spans="1:12" ht="45" customHeight="1">
      <c r="A104" s="105" t="s">
        <v>56</v>
      </c>
      <c r="B104" s="700"/>
      <c r="C104" s="711"/>
      <c r="D104" s="711"/>
      <c r="E104" s="711"/>
      <c r="F104" s="712"/>
      <c r="G104" s="122"/>
      <c r="H104" s="122"/>
      <c r="I104" s="667"/>
      <c r="J104" s="667"/>
      <c r="K104" s="667"/>
      <c r="L104" s="667"/>
    </row>
    <row r="105" spans="1:12" ht="42.6" customHeight="1">
      <c r="A105" s="105" t="s">
        <v>69</v>
      </c>
      <c r="B105" s="700"/>
      <c r="C105" s="711"/>
      <c r="D105" s="711"/>
      <c r="E105" s="711"/>
      <c r="F105" s="712"/>
      <c r="G105" s="122"/>
      <c r="H105" s="122"/>
      <c r="I105" s="667"/>
      <c r="J105" s="667"/>
      <c r="K105" s="667"/>
      <c r="L105" s="667"/>
    </row>
    <row r="106" spans="1:12" ht="27" customHeight="1" thickBot="1">
      <c r="A106" s="102" t="s">
        <v>48</v>
      </c>
      <c r="B106" s="705"/>
      <c r="C106" s="713"/>
      <c r="D106" s="713"/>
      <c r="E106" s="713"/>
      <c r="F106" s="714"/>
      <c r="G106" s="122"/>
      <c r="H106" s="122"/>
      <c r="I106" s="667"/>
      <c r="J106" s="667"/>
      <c r="K106" s="667"/>
      <c r="L106" s="667"/>
    </row>
    <row r="107" spans="1:12" ht="33.75" customHeight="1" thickBot="1">
      <c r="A107" s="1721" t="s">
        <v>411</v>
      </c>
      <c r="B107" s="1722"/>
      <c r="C107" s="1722"/>
      <c r="D107" s="1722"/>
      <c r="E107" s="1722"/>
      <c r="F107" s="1723"/>
      <c r="G107" s="1702"/>
      <c r="H107" s="1702"/>
      <c r="I107" s="1702"/>
      <c r="J107" s="1702"/>
      <c r="K107" s="1702"/>
      <c r="L107" s="1702"/>
    </row>
    <row r="108" spans="1:12" ht="19.5" customHeight="1">
      <c r="A108" s="628"/>
      <c r="B108" s="628"/>
      <c r="C108" s="628"/>
      <c r="D108" s="628"/>
      <c r="E108" s="628"/>
      <c r="F108" s="628"/>
      <c r="G108" s="628"/>
      <c r="H108" s="628"/>
      <c r="I108" s="628"/>
      <c r="J108" s="628"/>
      <c r="K108" s="628"/>
      <c r="L108" s="628"/>
    </row>
    <row r="109" spans="1:12" ht="24.95" customHeight="1" thickBot="1">
      <c r="A109" s="171" t="s">
        <v>103</v>
      </c>
      <c r="B109" s="623"/>
      <c r="C109" s="623"/>
      <c r="D109" s="623"/>
      <c r="E109" s="628"/>
      <c r="F109" s="628"/>
      <c r="G109" s="628"/>
      <c r="H109" s="109"/>
    </row>
    <row r="110" spans="1:12" ht="24.75" customHeight="1">
      <c r="A110" s="2110" t="s">
        <v>384</v>
      </c>
      <c r="B110" s="2111"/>
      <c r="C110" s="2111"/>
      <c r="D110" s="2112"/>
      <c r="E110" s="2078"/>
      <c r="F110" s="2078"/>
      <c r="G110" s="2078"/>
      <c r="H110" s="2078"/>
    </row>
    <row r="111" spans="1:12" ht="46.5" customHeight="1">
      <c r="A111" s="105"/>
      <c r="B111" s="131" t="s">
        <v>24</v>
      </c>
      <c r="C111" s="131" t="s">
        <v>25</v>
      </c>
      <c r="D111" s="625" t="s">
        <v>26</v>
      </c>
      <c r="E111" s="122"/>
      <c r="F111" s="666"/>
      <c r="G111" s="666"/>
      <c r="H111" s="666"/>
    </row>
    <row r="112" spans="1:12" ht="35.25" customHeight="1">
      <c r="A112" s="105" t="s">
        <v>27</v>
      </c>
      <c r="B112" s="700"/>
      <c r="C112" s="700"/>
      <c r="D112" s="701"/>
      <c r="E112" s="122"/>
      <c r="F112" s="122"/>
      <c r="G112" s="122"/>
      <c r="H112" s="122"/>
    </row>
    <row r="113" spans="1:10" ht="35.25" customHeight="1">
      <c r="A113" s="105" t="s">
        <v>28</v>
      </c>
      <c r="B113" s="700"/>
      <c r="C113" s="700"/>
      <c r="D113" s="715"/>
      <c r="E113" s="122"/>
      <c r="F113" s="122"/>
      <c r="G113" s="122"/>
      <c r="H113" s="82"/>
    </row>
    <row r="114" spans="1:10" ht="45" customHeight="1" thickBot="1">
      <c r="A114" s="108" t="s">
        <v>29</v>
      </c>
      <c r="B114" s="716">
        <v>2</v>
      </c>
      <c r="C114" s="716">
        <v>1</v>
      </c>
      <c r="D114" s="717">
        <v>1111</v>
      </c>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700"/>
      <c r="C116" s="700"/>
      <c r="D116" s="715"/>
      <c r="E116" s="122"/>
      <c r="F116" s="122"/>
      <c r="G116" s="122"/>
      <c r="H116" s="82"/>
    </row>
    <row r="117" spans="1:10" ht="33" customHeight="1">
      <c r="A117" s="105" t="s">
        <v>54</v>
      </c>
      <c r="B117" s="700"/>
      <c r="C117" s="700"/>
      <c r="D117" s="715"/>
      <c r="E117" s="122"/>
      <c r="F117" s="122"/>
      <c r="G117" s="122"/>
      <c r="H117" s="82"/>
    </row>
    <row r="118" spans="1:10" ht="33" customHeight="1">
      <c r="A118" s="105" t="s">
        <v>55</v>
      </c>
      <c r="B118" s="700">
        <v>2</v>
      </c>
      <c r="C118" s="700">
        <v>1</v>
      </c>
      <c r="D118" s="715">
        <v>1111</v>
      </c>
      <c r="E118" s="122"/>
      <c r="F118" s="122"/>
      <c r="G118" s="122"/>
      <c r="H118" s="82"/>
    </row>
    <row r="119" spans="1:10" ht="33" customHeight="1">
      <c r="A119" s="105" t="s">
        <v>68</v>
      </c>
      <c r="B119" s="700"/>
      <c r="C119" s="700"/>
      <c r="D119" s="715"/>
      <c r="E119" s="122"/>
      <c r="F119" s="122"/>
      <c r="G119" s="122"/>
      <c r="H119" s="82"/>
    </row>
    <row r="120" spans="1:10" ht="45" customHeight="1">
      <c r="A120" s="105" t="s">
        <v>56</v>
      </c>
      <c r="B120" s="700"/>
      <c r="C120" s="700"/>
      <c r="D120" s="715"/>
      <c r="E120" s="122"/>
      <c r="F120" s="122"/>
      <c r="G120" s="122"/>
      <c r="H120" s="82"/>
    </row>
    <row r="121" spans="1:10" ht="45.75" customHeight="1">
      <c r="A121" s="105" t="s">
        <v>69</v>
      </c>
      <c r="B121" s="700"/>
      <c r="C121" s="700"/>
      <c r="D121" s="715"/>
      <c r="E121" s="122"/>
      <c r="F121" s="122"/>
      <c r="G121" s="122"/>
      <c r="H121" s="82"/>
    </row>
    <row r="122" spans="1:10" ht="21.75" customHeight="1" thickBot="1">
      <c r="A122" s="102" t="s">
        <v>48</v>
      </c>
      <c r="B122" s="705"/>
      <c r="C122" s="705"/>
      <c r="D122" s="718"/>
      <c r="E122" s="122"/>
      <c r="F122" s="122"/>
      <c r="G122" s="122"/>
      <c r="H122" s="82"/>
    </row>
    <row r="123" spans="1:10" ht="43.5" customHeight="1" thickBot="1">
      <c r="A123" s="1721" t="s">
        <v>410</v>
      </c>
      <c r="B123" s="1722"/>
      <c r="C123" s="1722"/>
      <c r="D123" s="1723"/>
      <c r="E123" s="1702"/>
      <c r="F123" s="1702"/>
      <c r="G123" s="1702"/>
      <c r="H123" s="1702"/>
    </row>
    <row r="124" spans="1:10" ht="18.75" customHeight="1">
      <c r="A124" s="628"/>
      <c r="B124" s="628"/>
      <c r="C124" s="628"/>
      <c r="D124" s="628"/>
      <c r="E124" s="628"/>
      <c r="F124" s="628"/>
      <c r="G124" s="628"/>
      <c r="H124" s="628"/>
    </row>
    <row r="125" spans="1:10" ht="24.95" customHeight="1" thickBot="1">
      <c r="A125" s="123" t="s">
        <v>104</v>
      </c>
      <c r="B125" s="628"/>
      <c r="C125" s="628"/>
      <c r="D125" s="628"/>
      <c r="E125" s="628"/>
      <c r="F125" s="628"/>
      <c r="G125" s="628"/>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24">
        <v>20200</v>
      </c>
      <c r="C128" s="725">
        <v>3833</v>
      </c>
      <c r="D128" s="1347">
        <v>2.0833333333333333E-3</v>
      </c>
      <c r="E128" s="1198">
        <v>1261</v>
      </c>
      <c r="F128" s="122"/>
      <c r="G128" s="122"/>
      <c r="H128" s="667"/>
      <c r="I128" s="667"/>
      <c r="J128" s="205"/>
    </row>
    <row r="129" spans="1:20" ht="15" customHeight="1">
      <c r="A129" s="1702" t="s">
        <v>122</v>
      </c>
      <c r="B129" s="1702"/>
      <c r="C129" s="1702"/>
      <c r="D129" s="1702"/>
      <c r="E129" s="1702"/>
      <c r="F129" s="109"/>
      <c r="G129" s="109"/>
      <c r="H129" s="109"/>
    </row>
    <row r="130" spans="1:20" ht="15" customHeight="1">
      <c r="A130" s="628"/>
      <c r="B130" s="628"/>
      <c r="C130" s="628"/>
      <c r="D130" s="628"/>
      <c r="E130" s="628"/>
      <c r="F130" s="109"/>
      <c r="G130" s="109"/>
      <c r="H130" s="109"/>
    </row>
    <row r="131" spans="1:20" ht="24.95" customHeight="1" thickBot="1">
      <c r="A131" s="123" t="s">
        <v>123</v>
      </c>
      <c r="B131" s="628"/>
      <c r="C131" s="628"/>
      <c r="D131" s="628"/>
      <c r="E131" s="628"/>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42"/>
      <c r="K134" s="642"/>
      <c r="L134" s="642"/>
      <c r="M134" s="642"/>
      <c r="N134" s="642"/>
      <c r="O134" s="148"/>
      <c r="P134" s="148"/>
      <c r="Q134" s="148"/>
      <c r="R134" s="672"/>
    </row>
    <row r="135" spans="1:20" ht="45"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2106" t="s">
        <v>381</v>
      </c>
      <c r="B138" s="2107"/>
      <c r="C138" s="2107"/>
      <c r="D138" s="2107"/>
      <c r="E138" s="2107"/>
      <c r="F138" s="2107"/>
      <c r="G138" s="2107"/>
      <c r="H138" s="2107"/>
      <c r="I138" s="2108"/>
      <c r="J138" s="156"/>
      <c r="K138" s="1742"/>
      <c r="L138" s="1742"/>
      <c r="M138" s="1742"/>
      <c r="N138" s="1742"/>
      <c r="O138" s="1742"/>
      <c r="P138" s="1742"/>
      <c r="Q138" s="1742"/>
      <c r="R138" s="1742"/>
      <c r="S138" s="1742"/>
      <c r="T138" s="1742"/>
    </row>
    <row r="139" spans="1:20" ht="90.75" customHeight="1">
      <c r="A139" s="671"/>
      <c r="B139" s="624" t="s">
        <v>140</v>
      </c>
      <c r="C139" s="624" t="s">
        <v>150</v>
      </c>
      <c r="D139" s="624" t="s">
        <v>151</v>
      </c>
      <c r="E139" s="624" t="s">
        <v>141</v>
      </c>
      <c r="F139" s="624" t="s">
        <v>142</v>
      </c>
      <c r="G139" s="624" t="s">
        <v>143</v>
      </c>
      <c r="H139" s="624" t="s">
        <v>144</v>
      </c>
      <c r="I139" s="622" t="s">
        <v>152</v>
      </c>
      <c r="J139" s="621"/>
      <c r="K139" s="621"/>
      <c r="L139" s="621"/>
      <c r="M139" s="621"/>
      <c r="N139" s="621"/>
      <c r="O139" s="621"/>
      <c r="P139" s="621"/>
      <c r="Q139" s="621"/>
      <c r="R139" s="621"/>
      <c r="S139" s="621"/>
      <c r="T139" s="621"/>
    </row>
    <row r="140" spans="1:20" s="146" customFormat="1" ht="118.5" customHeight="1" thickBot="1">
      <c r="A140" s="160" t="s">
        <v>380</v>
      </c>
      <c r="B140" s="727">
        <v>2</v>
      </c>
      <c r="C140" s="727">
        <v>115</v>
      </c>
      <c r="D140" s="727"/>
      <c r="E140" s="727"/>
      <c r="F140" s="727">
        <v>4</v>
      </c>
      <c r="G140" s="728"/>
      <c r="H140" s="728"/>
      <c r="I140" s="72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28"/>
      <c r="C143" s="628"/>
      <c r="D143" s="628"/>
      <c r="E143" s="628"/>
      <c r="F143" s="109"/>
      <c r="G143" s="109"/>
      <c r="H143" s="109"/>
    </row>
    <row r="144" spans="1:20" ht="16.5" customHeight="1">
      <c r="A144" s="1750" t="s">
        <v>378</v>
      </c>
      <c r="B144" s="1709"/>
      <c r="C144" s="1710"/>
      <c r="D144" s="2078"/>
      <c r="E144" s="2078"/>
      <c r="F144" s="2078"/>
      <c r="G144" s="109"/>
    </row>
    <row r="145" spans="1:8" ht="51" customHeight="1">
      <c r="A145" s="132"/>
      <c r="B145" s="131" t="s">
        <v>360</v>
      </c>
      <c r="C145" s="625" t="s">
        <v>359</v>
      </c>
      <c r="D145" s="666"/>
      <c r="E145" s="666"/>
      <c r="F145" s="666"/>
    </row>
    <row r="146" spans="1:8" ht="58.35" customHeight="1">
      <c r="A146" s="105" t="s">
        <v>377</v>
      </c>
      <c r="B146" s="113"/>
      <c r="C146" s="128"/>
      <c r="D146" s="122"/>
      <c r="E146" s="122"/>
      <c r="F146" s="668"/>
    </row>
    <row r="147" spans="1:8" ht="88.5" customHeight="1" thickBot="1">
      <c r="A147" s="102" t="s">
        <v>376</v>
      </c>
      <c r="B147" s="126"/>
      <c r="C147" s="125"/>
      <c r="D147" s="122"/>
      <c r="E147" s="122"/>
      <c r="F147" s="667"/>
    </row>
    <row r="148" spans="1:8" ht="21" customHeight="1" thickBot="1">
      <c r="A148" s="1689" t="s">
        <v>163</v>
      </c>
      <c r="B148" s="1690"/>
      <c r="C148" s="1696"/>
      <c r="D148" s="1702"/>
      <c r="E148" s="1702"/>
      <c r="F148" s="1702"/>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6"/>
      <c r="E153" s="666"/>
      <c r="F153" s="666"/>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41"/>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21" customHeight="1" thickBot="1">
      <c r="A169" s="1727" t="s">
        <v>78</v>
      </c>
      <c r="B169" s="1728"/>
      <c r="C169" s="1729"/>
      <c r="D169" s="2084"/>
      <c r="E169" s="2084"/>
      <c r="F169" s="2084"/>
    </row>
  </sheetData>
  <mergeCells count="7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 ref="A169:C169"/>
    <mergeCell ref="D169:F169"/>
    <mergeCell ref="A155:A156"/>
    <mergeCell ref="B155:B156"/>
    <mergeCell ref="C155:C156"/>
    <mergeCell ref="A157:C157"/>
    <mergeCell ref="D157:F157"/>
    <mergeCell ref="A165:C165"/>
    <mergeCell ref="D165:F165"/>
    <mergeCell ref="D144:F144"/>
    <mergeCell ref="D148:F148"/>
    <mergeCell ref="D152:F152"/>
    <mergeCell ref="E115:H115"/>
    <mergeCell ref="A129:E129"/>
    <mergeCell ref="A144:C144"/>
    <mergeCell ref="A148:C148"/>
    <mergeCell ref="A152:C152"/>
    <mergeCell ref="A123:D123"/>
    <mergeCell ref="A115:D115"/>
    <mergeCell ref="A78:B78"/>
    <mergeCell ref="A81:B81"/>
    <mergeCell ref="A89:D89"/>
    <mergeCell ref="A75:D75"/>
    <mergeCell ref="A66:D66"/>
    <mergeCell ref="A107:F107"/>
    <mergeCell ref="A99:F99"/>
    <mergeCell ref="F93:F94"/>
    <mergeCell ref="G92:L92"/>
    <mergeCell ref="H93:K93"/>
    <mergeCell ref="L93:L94"/>
    <mergeCell ref="G99:L99"/>
    <mergeCell ref="G107:L107"/>
    <mergeCell ref="B93:E93"/>
    <mergeCell ref="E11:E12"/>
    <mergeCell ref="A29:F29"/>
    <mergeCell ref="D31:F31"/>
    <mergeCell ref="D28:F28"/>
    <mergeCell ref="E53:H53"/>
    <mergeCell ref="A36:A37"/>
    <mergeCell ref="B36:B37"/>
    <mergeCell ref="C36:C37"/>
    <mergeCell ref="D50:F50"/>
    <mergeCell ref="A38:C38"/>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zoomScale="70" zoomScaleNormal="70" zoomScalePageLayoutView="70" workbookViewId="0">
      <selection activeCell="F26" sqref="F26"/>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419</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6"/>
      <c r="F9" s="666"/>
      <c r="G9" s="205"/>
      <c r="H9" s="109"/>
    </row>
    <row r="10" spans="1:8" ht="20.25" customHeight="1">
      <c r="A10" s="105" t="s">
        <v>3</v>
      </c>
      <c r="B10" s="700">
        <v>1</v>
      </c>
      <c r="C10" s="701">
        <v>55</v>
      </c>
      <c r="D10" s="122"/>
      <c r="E10" s="122"/>
      <c r="F10" s="122"/>
      <c r="G10" s="205"/>
      <c r="H10" s="109"/>
    </row>
    <row r="11" spans="1:8" ht="20.25" customHeight="1">
      <c r="A11" s="105" t="s">
        <v>4</v>
      </c>
      <c r="B11" s="700"/>
      <c r="C11" s="701"/>
      <c r="D11" s="2052"/>
      <c r="E11" s="2080"/>
      <c r="F11" s="2080"/>
      <c r="G11" s="205"/>
      <c r="H11" s="109"/>
    </row>
    <row r="12" spans="1:8" ht="20.25" customHeight="1">
      <c r="A12" s="105" t="s">
        <v>67</v>
      </c>
      <c r="B12" s="700"/>
      <c r="C12" s="701"/>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20.25" customHeight="1" thickBot="1">
      <c r="A15" s="102" t="s">
        <v>48</v>
      </c>
      <c r="B15" s="702"/>
      <c r="C15" s="703"/>
      <c r="D15" s="122"/>
      <c r="E15" s="122"/>
      <c r="F15" s="122"/>
      <c r="G15" s="205"/>
      <c r="H15" s="109"/>
    </row>
    <row r="16" spans="1:8" ht="20.25" customHeight="1">
      <c r="A16" s="1683" t="s">
        <v>109</v>
      </c>
      <c r="B16" s="1684"/>
      <c r="C16" s="1685"/>
      <c r="D16" s="1742"/>
      <c r="E16" s="1742"/>
      <c r="F16" s="1742"/>
      <c r="G16" s="156"/>
      <c r="H16" s="109"/>
    </row>
    <row r="17" spans="1:8" ht="20.25" customHeight="1">
      <c r="A17" s="201" t="s">
        <v>50</v>
      </c>
      <c r="B17" s="700">
        <v>1</v>
      </c>
      <c r="C17" s="701">
        <v>55</v>
      </c>
      <c r="D17" s="122"/>
      <c r="E17" s="122"/>
      <c r="F17" s="122"/>
      <c r="G17" s="205"/>
      <c r="H17" s="109"/>
    </row>
    <row r="18" spans="1:8" ht="20.25" customHeight="1">
      <c r="A18" s="201" t="s">
        <v>51</v>
      </c>
      <c r="B18" s="113"/>
      <c r="C18" s="112"/>
      <c r="D18" s="122"/>
      <c r="E18" s="122"/>
      <c r="F18" s="122"/>
      <c r="G18" s="205"/>
      <c r="H18" s="109"/>
    </row>
    <row r="19" spans="1:8" ht="20.25" customHeight="1" thickBot="1">
      <c r="A19" s="200" t="s">
        <v>52</v>
      </c>
      <c r="B19" s="126"/>
      <c r="C19" s="134"/>
      <c r="D19" s="122"/>
      <c r="E19" s="122"/>
      <c r="F19" s="122"/>
      <c r="G19" s="205"/>
      <c r="H19" s="109"/>
    </row>
    <row r="20" spans="1:8" ht="20.25" customHeight="1">
      <c r="A20" s="1681" t="s">
        <v>110</v>
      </c>
      <c r="B20" s="1682"/>
      <c r="C20" s="1686"/>
      <c r="D20" s="2079"/>
      <c r="E20" s="2079"/>
      <c r="F20" s="2079"/>
      <c r="G20" s="207"/>
      <c r="H20" s="109"/>
    </row>
    <row r="21" spans="1:8" ht="25.5">
      <c r="A21" s="105" t="s">
        <v>53</v>
      </c>
      <c r="B21" s="113"/>
      <c r="C21" s="112"/>
      <c r="D21" s="122"/>
      <c r="E21" s="122"/>
      <c r="F21" s="122"/>
      <c r="G21" s="205"/>
      <c r="H21" s="109"/>
    </row>
    <row r="22" spans="1:8" ht="25.5">
      <c r="A22" s="105" t="s">
        <v>54</v>
      </c>
      <c r="B22" s="113"/>
      <c r="C22" s="112"/>
      <c r="D22" s="122"/>
      <c r="E22" s="122"/>
      <c r="F22" s="122"/>
      <c r="G22" s="205"/>
      <c r="H22" s="109"/>
    </row>
    <row r="23" spans="1:8" ht="25.5">
      <c r="A23" s="105" t="s">
        <v>55</v>
      </c>
      <c r="B23" s="700">
        <v>1</v>
      </c>
      <c r="C23" s="701">
        <v>55</v>
      </c>
      <c r="D23" s="122"/>
      <c r="E23" s="122"/>
      <c r="F23" s="122"/>
      <c r="G23" s="205"/>
      <c r="H23" s="109"/>
    </row>
    <row r="24" spans="1:8" ht="35.1" customHeight="1">
      <c r="A24" s="105" t="s">
        <v>68</v>
      </c>
      <c r="B24" s="700">
        <v>1</v>
      </c>
      <c r="C24" s="701">
        <v>55</v>
      </c>
      <c r="D24" s="122"/>
      <c r="E24" s="122"/>
      <c r="F24" s="122"/>
      <c r="G24" s="205"/>
      <c r="H24" s="109"/>
    </row>
    <row r="25" spans="1:8" ht="47.1" customHeight="1">
      <c r="A25" s="105" t="s">
        <v>56</v>
      </c>
      <c r="B25" s="113"/>
      <c r="C25" s="112"/>
      <c r="D25" s="122"/>
      <c r="E25" s="122"/>
      <c r="F25" s="122"/>
      <c r="G25" s="205"/>
      <c r="H25" s="109"/>
    </row>
    <row r="26" spans="1:8" ht="47.1" customHeight="1">
      <c r="A26" s="105" t="s">
        <v>69</v>
      </c>
      <c r="B26" s="113"/>
      <c r="C26" s="112"/>
      <c r="D26" s="122"/>
      <c r="E26" s="122"/>
      <c r="F26" s="122"/>
      <c r="G26" s="205"/>
      <c r="H26" s="109"/>
    </row>
    <row r="27" spans="1:8" ht="19.5" customHeight="1" thickBot="1">
      <c r="A27" s="102" t="s">
        <v>48</v>
      </c>
      <c r="B27" s="126"/>
      <c r="C27" s="134"/>
      <c r="D27" s="122"/>
      <c r="E27" s="122"/>
      <c r="F27" s="122"/>
      <c r="G27" s="205"/>
      <c r="H27" s="109"/>
    </row>
    <row r="28" spans="1:8" ht="69" customHeight="1" thickBot="1">
      <c r="A28" s="1689" t="s">
        <v>418</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730" t="s">
        <v>416</v>
      </c>
      <c r="C30" s="627"/>
      <c r="D30" s="627"/>
      <c r="E30" s="627"/>
      <c r="F30" s="627"/>
      <c r="G30" s="109"/>
      <c r="H30" s="109"/>
    </row>
    <row r="31" spans="1:8" ht="30" customHeight="1">
      <c r="A31" s="1750" t="s">
        <v>389</v>
      </c>
      <c r="B31" s="1709"/>
      <c r="C31" s="1710"/>
      <c r="D31" s="2078"/>
      <c r="E31" s="2078"/>
      <c r="F31" s="2078"/>
      <c r="G31" s="109"/>
      <c r="H31" s="109"/>
    </row>
    <row r="32" spans="1:8" ht="33.75" customHeight="1">
      <c r="A32" s="105"/>
      <c r="B32" s="131" t="s">
        <v>31</v>
      </c>
      <c r="C32" s="625" t="s">
        <v>32</v>
      </c>
      <c r="D32" s="122"/>
      <c r="E32" s="666"/>
      <c r="F32" s="666"/>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3" t="s">
        <v>113</v>
      </c>
      <c r="B42" s="1684"/>
      <c r="C42" s="1685"/>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20"/>
      <c r="C51" s="620"/>
      <c r="D51" s="628"/>
      <c r="E51" s="628"/>
      <c r="F51" s="628"/>
      <c r="G51" s="109"/>
      <c r="H51" s="109"/>
    </row>
    <row r="52" spans="1:8" ht="30" customHeight="1" thickBot="1">
      <c r="A52" s="123" t="s">
        <v>100</v>
      </c>
      <c r="B52" s="730" t="s">
        <v>416</v>
      </c>
      <c r="C52" s="628"/>
      <c r="D52" s="628"/>
      <c r="E52" s="628"/>
      <c r="F52" s="628"/>
      <c r="G52" s="109"/>
      <c r="H52" s="109"/>
    </row>
    <row r="53" spans="1:8" ht="16.5" customHeight="1" thickBot="1">
      <c r="A53" s="1736" t="s">
        <v>388</v>
      </c>
      <c r="B53" s="1737"/>
      <c r="C53" s="1737"/>
      <c r="D53" s="1738"/>
      <c r="E53" s="2078"/>
      <c r="F53" s="2078"/>
      <c r="G53" s="2078"/>
      <c r="H53" s="2078"/>
    </row>
    <row r="54" spans="1:8" ht="42" customHeight="1" thickBot="1">
      <c r="A54" s="196"/>
      <c r="B54" s="195" t="s">
        <v>9</v>
      </c>
      <c r="C54" s="195" t="s">
        <v>10</v>
      </c>
      <c r="D54" s="629" t="s">
        <v>114</v>
      </c>
      <c r="E54" s="122"/>
      <c r="F54" s="666"/>
      <c r="G54" s="666"/>
      <c r="H54" s="666"/>
    </row>
    <row r="55" spans="1:8" ht="21" customHeight="1">
      <c r="A55" s="192" t="s">
        <v>11</v>
      </c>
      <c r="B55" s="191"/>
      <c r="C55" s="191"/>
      <c r="D55" s="193"/>
      <c r="E55" s="122"/>
      <c r="F55" s="122"/>
      <c r="G55" s="122"/>
      <c r="H55" s="667"/>
    </row>
    <row r="56" spans="1:8" ht="21" customHeight="1">
      <c r="A56" s="105" t="s">
        <v>12</v>
      </c>
      <c r="B56" s="113"/>
      <c r="C56" s="113"/>
      <c r="D56" s="112"/>
      <c r="E56" s="122"/>
      <c r="F56" s="122"/>
      <c r="G56" s="122"/>
      <c r="H56" s="667"/>
    </row>
    <row r="57" spans="1:8" ht="21" customHeight="1">
      <c r="A57" s="105" t="s">
        <v>13</v>
      </c>
      <c r="B57" s="113"/>
      <c r="C57" s="113"/>
      <c r="D57" s="112"/>
      <c r="E57" s="122"/>
      <c r="F57" s="122"/>
      <c r="G57" s="122"/>
      <c r="H57" s="667"/>
    </row>
    <row r="58" spans="1:8" ht="21" customHeight="1">
      <c r="A58" s="105" t="s">
        <v>14</v>
      </c>
      <c r="B58" s="113"/>
      <c r="C58" s="113"/>
      <c r="D58" s="112"/>
      <c r="E58" s="122"/>
      <c r="F58" s="122"/>
      <c r="G58" s="122"/>
      <c r="H58" s="667"/>
    </row>
    <row r="59" spans="1:8" ht="31.5" customHeight="1">
      <c r="A59" s="105" t="s">
        <v>15</v>
      </c>
      <c r="B59" s="113"/>
      <c r="C59" s="113"/>
      <c r="D59" s="112"/>
      <c r="E59" s="122"/>
      <c r="F59" s="122"/>
      <c r="G59" s="122"/>
      <c r="H59" s="667"/>
    </row>
    <row r="60" spans="1:8" ht="21" customHeight="1">
      <c r="A60" s="105" t="s">
        <v>16</v>
      </c>
      <c r="B60" s="113"/>
      <c r="C60" s="113"/>
      <c r="D60" s="112"/>
      <c r="E60" s="122"/>
      <c r="F60" s="122"/>
      <c r="G60" s="122"/>
      <c r="H60" s="667"/>
    </row>
    <row r="61" spans="1:8" ht="21" customHeight="1">
      <c r="A61" s="105" t="s">
        <v>57</v>
      </c>
      <c r="B61" s="113"/>
      <c r="C61" s="113"/>
      <c r="D61" s="112"/>
      <c r="E61" s="122"/>
      <c r="F61" s="122"/>
      <c r="G61" s="122"/>
      <c r="H61" s="667"/>
    </row>
    <row r="62" spans="1:8" ht="21" customHeight="1">
      <c r="A62" s="105" t="s">
        <v>58</v>
      </c>
      <c r="B62" s="113"/>
      <c r="C62" s="113"/>
      <c r="D62" s="112"/>
      <c r="E62" s="122"/>
      <c r="F62" s="122"/>
      <c r="G62" s="122"/>
      <c r="H62" s="667"/>
    </row>
    <row r="63" spans="1:8" ht="21" customHeight="1">
      <c r="A63" s="105" t="s">
        <v>59</v>
      </c>
      <c r="B63" s="113"/>
      <c r="C63" s="113"/>
      <c r="D63" s="112"/>
      <c r="E63" s="122"/>
      <c r="F63" s="122"/>
      <c r="G63" s="122"/>
      <c r="H63" s="667"/>
    </row>
    <row r="64" spans="1:8" ht="21" customHeight="1">
      <c r="A64" s="105" t="s">
        <v>60</v>
      </c>
      <c r="B64" s="113"/>
      <c r="C64" s="113"/>
      <c r="D64" s="112"/>
      <c r="E64" s="122"/>
      <c r="F64" s="122"/>
      <c r="G64" s="122"/>
      <c r="H64" s="667"/>
    </row>
    <row r="65" spans="1:8" ht="21" customHeight="1" thickBot="1">
      <c r="A65" s="105" t="s">
        <v>48</v>
      </c>
      <c r="B65" s="113"/>
      <c r="C65" s="113"/>
      <c r="D65" s="112"/>
      <c r="E65" s="122"/>
      <c r="F65" s="122"/>
      <c r="G65" s="122"/>
      <c r="H65" s="667"/>
    </row>
    <row r="66" spans="1:8" ht="21" customHeight="1">
      <c r="A66" s="1683" t="s">
        <v>113</v>
      </c>
      <c r="B66" s="1684"/>
      <c r="C66" s="1684"/>
      <c r="D66" s="1685"/>
      <c r="E66" s="156"/>
      <c r="F66" s="122"/>
      <c r="G66" s="122"/>
      <c r="H66" s="667"/>
    </row>
    <row r="67" spans="1:8" ht="37.5" customHeight="1">
      <c r="A67" s="105" t="s">
        <v>53</v>
      </c>
      <c r="B67" s="113"/>
      <c r="C67" s="113"/>
      <c r="D67" s="112"/>
      <c r="E67" s="122"/>
      <c r="F67" s="122"/>
      <c r="G67" s="122"/>
      <c r="H67" s="667"/>
    </row>
    <row r="68" spans="1:8" ht="37.5" customHeight="1">
      <c r="A68" s="105" t="s">
        <v>54</v>
      </c>
      <c r="B68" s="113"/>
      <c r="C68" s="113"/>
      <c r="D68" s="112"/>
      <c r="E68" s="122"/>
      <c r="F68" s="122"/>
      <c r="G68" s="122"/>
      <c r="H68" s="667"/>
    </row>
    <row r="69" spans="1:8" ht="37.5" customHeight="1">
      <c r="A69" s="105" t="s">
        <v>55</v>
      </c>
      <c r="B69" s="113"/>
      <c r="C69" s="113"/>
      <c r="D69" s="112"/>
      <c r="E69" s="122"/>
      <c r="F69" s="122"/>
      <c r="G69" s="122"/>
      <c r="H69" s="667"/>
    </row>
    <row r="70" spans="1:8" ht="37.5" customHeight="1">
      <c r="A70" s="105" t="s">
        <v>68</v>
      </c>
      <c r="B70" s="113"/>
      <c r="C70" s="113"/>
      <c r="D70" s="112"/>
      <c r="E70" s="122"/>
      <c r="F70" s="122"/>
      <c r="G70" s="122"/>
      <c r="H70" s="667"/>
    </row>
    <row r="71" spans="1:8" ht="48" customHeight="1">
      <c r="A71" s="105" t="s">
        <v>56</v>
      </c>
      <c r="B71" s="113"/>
      <c r="C71" s="113"/>
      <c r="D71" s="112"/>
      <c r="E71" s="122"/>
      <c r="F71" s="122"/>
      <c r="G71" s="122"/>
      <c r="H71" s="667"/>
    </row>
    <row r="72" spans="1:8" ht="48" customHeight="1">
      <c r="A72" s="105" t="s">
        <v>69</v>
      </c>
      <c r="B72" s="113"/>
      <c r="C72" s="113"/>
      <c r="D72" s="112"/>
      <c r="E72" s="122"/>
      <c r="F72" s="122"/>
      <c r="G72" s="122"/>
      <c r="H72" s="667"/>
    </row>
    <row r="73" spans="1:8" ht="16.5" customHeight="1" thickBot="1">
      <c r="A73" s="102" t="s">
        <v>48</v>
      </c>
      <c r="B73" s="126"/>
      <c r="C73" s="126"/>
      <c r="D73" s="134"/>
      <c r="E73" s="122"/>
      <c r="F73" s="122"/>
      <c r="G73" s="122"/>
      <c r="H73" s="667"/>
    </row>
    <row r="74" spans="1:8" ht="69" customHeight="1" thickBot="1">
      <c r="A74" s="1689" t="s">
        <v>17</v>
      </c>
      <c r="B74" s="1690"/>
      <c r="C74" s="1690"/>
      <c r="D74" s="1696"/>
      <c r="E74" s="1702"/>
      <c r="F74" s="1702"/>
      <c r="G74" s="1702"/>
      <c r="H74" s="1702"/>
    </row>
    <row r="75" spans="1:8" ht="83.25" customHeight="1">
      <c r="A75" s="1720" t="s">
        <v>115</v>
      </c>
      <c r="B75" s="1720"/>
      <c r="C75" s="1720"/>
      <c r="D75" s="1720"/>
      <c r="E75" s="204"/>
      <c r="F75" s="204"/>
      <c r="G75" s="204"/>
      <c r="H75" s="204"/>
    </row>
    <row r="76" spans="1:8" ht="15" customHeight="1">
      <c r="A76" s="628"/>
      <c r="B76" s="628"/>
      <c r="C76" s="628"/>
      <c r="D76" s="628"/>
      <c r="E76" s="628"/>
      <c r="F76" s="628"/>
      <c r="G76" s="628"/>
      <c r="H76" s="628"/>
    </row>
    <row r="77" spans="1:8" ht="24.95" customHeight="1" thickBot="1">
      <c r="A77" s="123" t="s">
        <v>101</v>
      </c>
      <c r="B77" s="730" t="s">
        <v>416</v>
      </c>
      <c r="C77" s="628"/>
      <c r="D77" s="628"/>
      <c r="E77" s="628"/>
      <c r="F77" s="628"/>
      <c r="G77" s="628"/>
      <c r="H77" s="628"/>
    </row>
    <row r="78" spans="1:8" ht="24.75" customHeight="1" thickBot="1">
      <c r="A78" s="1736" t="s">
        <v>386</v>
      </c>
      <c r="B78" s="1738"/>
      <c r="C78" s="2078"/>
      <c r="D78" s="2078"/>
      <c r="E78" s="628"/>
      <c r="F78" s="628"/>
      <c r="G78" s="628"/>
      <c r="H78" s="628"/>
    </row>
    <row r="79" spans="1:8" ht="31.5" customHeight="1">
      <c r="A79" s="185"/>
      <c r="B79" s="119" t="s">
        <v>117</v>
      </c>
      <c r="C79" s="628"/>
      <c r="D79" s="666"/>
      <c r="E79" s="628"/>
      <c r="F79" s="628"/>
      <c r="G79" s="628"/>
      <c r="H79" s="628"/>
    </row>
    <row r="80" spans="1:8" ht="44.25" customHeight="1" thickBot="1">
      <c r="A80" s="626" t="s">
        <v>106</v>
      </c>
      <c r="B80" s="182"/>
      <c r="C80" s="642"/>
      <c r="D80" s="628"/>
      <c r="E80" s="628"/>
      <c r="F80" s="628"/>
      <c r="G80" s="628"/>
      <c r="H80" s="628"/>
    </row>
    <row r="81" spans="1:12" ht="20.25" customHeight="1">
      <c r="A81" s="1750" t="s">
        <v>113</v>
      </c>
      <c r="B81" s="1710"/>
      <c r="C81" s="2078"/>
      <c r="D81" s="2078"/>
      <c r="E81" s="628"/>
      <c r="F81" s="628"/>
      <c r="G81" s="628"/>
      <c r="H81" s="628"/>
    </row>
    <row r="82" spans="1:12" ht="30" customHeight="1">
      <c r="A82" s="105" t="s">
        <v>53</v>
      </c>
      <c r="B82" s="180"/>
      <c r="C82" s="122"/>
      <c r="D82" s="628"/>
      <c r="E82" s="628"/>
      <c r="F82" s="628"/>
      <c r="G82" s="628"/>
      <c r="H82" s="628"/>
    </row>
    <row r="83" spans="1:12" ht="30" customHeight="1">
      <c r="A83" s="105" t="s">
        <v>54</v>
      </c>
      <c r="B83" s="180"/>
      <c r="C83" s="122"/>
      <c r="D83" s="628"/>
      <c r="E83" s="628"/>
      <c r="F83" s="628"/>
      <c r="G83" s="628"/>
      <c r="H83" s="628"/>
    </row>
    <row r="84" spans="1:12" ht="30" customHeight="1">
      <c r="A84" s="105" t="s">
        <v>55</v>
      </c>
      <c r="B84" s="180"/>
      <c r="C84" s="122"/>
      <c r="D84" s="628"/>
      <c r="E84" s="628"/>
      <c r="F84" s="628"/>
      <c r="G84" s="628"/>
      <c r="H84" s="628"/>
    </row>
    <row r="85" spans="1:12" ht="30" customHeight="1">
      <c r="A85" s="105" t="s">
        <v>68</v>
      </c>
      <c r="B85" s="180"/>
      <c r="C85" s="122"/>
      <c r="D85" s="628"/>
      <c r="E85" s="628"/>
      <c r="F85" s="628"/>
      <c r="G85" s="628"/>
      <c r="H85" s="628"/>
    </row>
    <row r="86" spans="1:12" ht="45" customHeight="1">
      <c r="A86" s="105" t="s">
        <v>56</v>
      </c>
      <c r="B86" s="180"/>
      <c r="C86" s="122"/>
      <c r="D86" s="628"/>
      <c r="E86" s="628"/>
      <c r="F86" s="628"/>
      <c r="G86" s="628"/>
      <c r="H86" s="628"/>
    </row>
    <row r="87" spans="1:12" ht="45" customHeight="1">
      <c r="A87" s="105" t="s">
        <v>69</v>
      </c>
      <c r="B87" s="180"/>
      <c r="C87" s="122"/>
      <c r="D87" s="628"/>
      <c r="E87" s="628"/>
      <c r="F87" s="628"/>
      <c r="G87" s="628"/>
      <c r="H87" s="628"/>
    </row>
    <row r="88" spans="1:12" ht="20.100000000000001" customHeight="1" thickBot="1">
      <c r="A88" s="102" t="s">
        <v>48</v>
      </c>
      <c r="B88" s="179"/>
      <c r="C88" s="122"/>
      <c r="D88" s="628"/>
      <c r="E88" s="628"/>
      <c r="F88" s="628"/>
      <c r="G88" s="628"/>
      <c r="H88" s="628"/>
    </row>
    <row r="89" spans="1:12" ht="90.75" customHeight="1">
      <c r="A89" s="2052" t="s">
        <v>116</v>
      </c>
      <c r="B89" s="2052"/>
      <c r="C89" s="2052"/>
      <c r="D89" s="2052"/>
      <c r="E89" s="628"/>
      <c r="F89" s="628"/>
      <c r="G89" s="628"/>
      <c r="H89" s="628"/>
    </row>
    <row r="90" spans="1:12" ht="15" customHeight="1">
      <c r="A90" s="628"/>
      <c r="B90" s="628"/>
      <c r="C90" s="628"/>
      <c r="D90" s="628"/>
      <c r="E90" s="628"/>
      <c r="F90" s="628"/>
      <c r="G90" s="628"/>
      <c r="H90" s="628"/>
    </row>
    <row r="91" spans="1:12" ht="24.95" customHeight="1" thickBot="1">
      <c r="A91" s="123" t="s">
        <v>102</v>
      </c>
      <c r="B91" s="730" t="s">
        <v>416</v>
      </c>
      <c r="C91" s="628"/>
      <c r="D91" s="628"/>
      <c r="E91" s="628"/>
      <c r="F91" s="628"/>
      <c r="G91" s="628"/>
      <c r="H91" s="628"/>
    </row>
    <row r="92" spans="1:12" ht="23.25" customHeight="1">
      <c r="A92" s="1750" t="s">
        <v>385</v>
      </c>
      <c r="B92" s="1709"/>
      <c r="C92" s="1709"/>
      <c r="D92" s="1709"/>
      <c r="E92" s="1709"/>
      <c r="F92" s="1710"/>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6"/>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689" t="s">
        <v>70</v>
      </c>
      <c r="B107" s="1690"/>
      <c r="C107" s="1690"/>
      <c r="D107" s="1690"/>
      <c r="E107" s="1690"/>
      <c r="F107" s="1696"/>
      <c r="G107" s="1702"/>
      <c r="H107" s="1702"/>
      <c r="I107" s="1702"/>
      <c r="J107" s="1702"/>
      <c r="K107" s="1702"/>
      <c r="L107" s="1702"/>
    </row>
    <row r="108" spans="1:12" ht="26.1" customHeight="1">
      <c r="A108" s="628"/>
      <c r="B108" s="628"/>
      <c r="C108" s="628"/>
      <c r="D108" s="628"/>
      <c r="E108" s="628"/>
      <c r="F108" s="628"/>
      <c r="G108" s="628"/>
      <c r="H108" s="628"/>
      <c r="I108" s="628"/>
      <c r="J108" s="628"/>
      <c r="K108" s="628"/>
      <c r="L108" s="628"/>
    </row>
    <row r="109" spans="1:12" ht="24.95" customHeight="1" thickBot="1">
      <c r="A109" s="171" t="s">
        <v>103</v>
      </c>
      <c r="B109" s="731" t="s">
        <v>416</v>
      </c>
      <c r="C109" s="623"/>
      <c r="D109" s="623"/>
      <c r="E109" s="628"/>
      <c r="F109" s="628"/>
      <c r="G109" s="628"/>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25" t="s">
        <v>26</v>
      </c>
      <c r="E111" s="122"/>
      <c r="F111" s="666"/>
      <c r="G111" s="666"/>
      <c r="H111" s="666"/>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83" t="s">
        <v>113</v>
      </c>
      <c r="B115" s="1684"/>
      <c r="C115" s="1684"/>
      <c r="D115" s="168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689" t="s">
        <v>165</v>
      </c>
      <c r="B123" s="1690"/>
      <c r="C123" s="1690"/>
      <c r="D123" s="1696"/>
      <c r="E123" s="1702"/>
      <c r="F123" s="1702"/>
      <c r="G123" s="1702"/>
      <c r="H123" s="1702"/>
    </row>
    <row r="124" spans="1:10" ht="27.6" customHeight="1">
      <c r="A124" s="628"/>
      <c r="B124" s="628"/>
      <c r="C124" s="628"/>
      <c r="D124" s="628"/>
      <c r="E124" s="628"/>
      <c r="F124" s="628"/>
      <c r="G124" s="628"/>
      <c r="H124" s="628"/>
    </row>
    <row r="125" spans="1:10" ht="24.95" customHeight="1" thickBot="1">
      <c r="A125" s="123" t="s">
        <v>104</v>
      </c>
      <c r="B125" s="730" t="s">
        <v>417</v>
      </c>
      <c r="C125" s="628"/>
      <c r="D125" s="628"/>
      <c r="E125" s="628"/>
      <c r="F125" s="628"/>
      <c r="G125" s="628"/>
      <c r="H125" s="109"/>
    </row>
    <row r="126" spans="1:10" ht="24.75" customHeight="1" thickBot="1">
      <c r="A126" s="1739" t="s">
        <v>383</v>
      </c>
      <c r="B126" s="1740"/>
      <c r="C126" s="1740"/>
      <c r="D126" s="1740"/>
      <c r="E126" s="1741"/>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126"/>
      <c r="C128" s="172"/>
      <c r="D128" s="172"/>
      <c r="E128" s="285"/>
      <c r="F128" s="122"/>
      <c r="G128" s="122"/>
      <c r="H128" s="667"/>
      <c r="I128" s="667"/>
      <c r="J128" s="205"/>
    </row>
    <row r="129" spans="1:20" ht="28.5" customHeight="1">
      <c r="A129" s="1720" t="s">
        <v>122</v>
      </c>
      <c r="B129" s="1720"/>
      <c r="C129" s="1720"/>
      <c r="D129" s="1720"/>
      <c r="E129" s="1720"/>
      <c r="F129" s="109"/>
      <c r="G129" s="109"/>
      <c r="H129" s="109"/>
    </row>
    <row r="130" spans="1:20" ht="15" customHeight="1">
      <c r="A130" s="628"/>
      <c r="B130" s="628"/>
      <c r="C130" s="628"/>
      <c r="D130" s="628"/>
      <c r="E130" s="628"/>
      <c r="F130" s="109"/>
      <c r="G130" s="109"/>
      <c r="H130" s="109"/>
    </row>
    <row r="131" spans="1:20" ht="24.95" customHeight="1" thickBot="1">
      <c r="A131" s="123" t="s">
        <v>123</v>
      </c>
      <c r="B131" s="730" t="s">
        <v>416</v>
      </c>
      <c r="C131" s="628"/>
      <c r="D131" s="628"/>
      <c r="E131" s="628"/>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42"/>
      <c r="K134" s="642"/>
      <c r="L134" s="642"/>
      <c r="M134" s="642"/>
      <c r="N134" s="642"/>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2106" t="s">
        <v>381</v>
      </c>
      <c r="B138" s="2107"/>
      <c r="C138" s="2107"/>
      <c r="D138" s="2107"/>
      <c r="E138" s="2107"/>
      <c r="F138" s="2107"/>
      <c r="G138" s="2107"/>
      <c r="H138" s="2107"/>
      <c r="I138" s="2108"/>
      <c r="J138" s="156"/>
      <c r="K138" s="1742"/>
      <c r="L138" s="1742"/>
      <c r="M138" s="1742"/>
      <c r="N138" s="1742"/>
      <c r="O138" s="1742"/>
      <c r="P138" s="1742"/>
      <c r="Q138" s="1742"/>
      <c r="R138" s="1742"/>
      <c r="S138" s="1742"/>
      <c r="T138" s="1742"/>
    </row>
    <row r="139" spans="1:20" ht="90.75" customHeight="1">
      <c r="A139" s="671"/>
      <c r="B139" s="624" t="s">
        <v>140</v>
      </c>
      <c r="C139" s="624" t="s">
        <v>150</v>
      </c>
      <c r="D139" s="624" t="s">
        <v>151</v>
      </c>
      <c r="E139" s="624" t="s">
        <v>141</v>
      </c>
      <c r="F139" s="624" t="s">
        <v>142</v>
      </c>
      <c r="G139" s="624" t="s">
        <v>143</v>
      </c>
      <c r="H139" s="624" t="s">
        <v>144</v>
      </c>
      <c r="I139" s="622" t="s">
        <v>152</v>
      </c>
      <c r="J139" s="621"/>
      <c r="K139" s="621"/>
      <c r="L139" s="621"/>
      <c r="M139" s="621"/>
      <c r="N139" s="621"/>
      <c r="O139" s="621"/>
      <c r="P139" s="621"/>
      <c r="Q139" s="621"/>
      <c r="R139" s="621"/>
      <c r="S139" s="621"/>
      <c r="T139" s="621"/>
    </row>
    <row r="140" spans="1:20" s="146" customFormat="1" ht="118.5" customHeight="1" thickBot="1">
      <c r="A140" s="160" t="s">
        <v>380</v>
      </c>
      <c r="B140" s="727"/>
      <c r="C140" s="727"/>
      <c r="D140" s="727"/>
      <c r="E140" s="1172">
        <v>22</v>
      </c>
      <c r="F140" s="727">
        <v>3</v>
      </c>
      <c r="G140" s="728">
        <v>5</v>
      </c>
      <c r="H140" s="728">
        <v>2</v>
      </c>
      <c r="I140" s="729"/>
      <c r="J140" s="1199" t="s">
        <v>599</v>
      </c>
      <c r="K140" s="670"/>
      <c r="L140" s="147"/>
      <c r="M140" s="147"/>
      <c r="N140" s="147"/>
      <c r="O140" s="147"/>
      <c r="P140" s="147"/>
      <c r="Q140" s="148"/>
      <c r="R140" s="148"/>
      <c r="S140" s="147"/>
      <c r="T140" s="147"/>
    </row>
    <row r="141" spans="1:20" ht="113.25" customHeight="1">
      <c r="A141" s="1718" t="s">
        <v>379</v>
      </c>
      <c r="B141" s="1718"/>
      <c r="C141" s="1718"/>
      <c r="D141" s="1718"/>
      <c r="E141" s="1718"/>
      <c r="F141" s="1718"/>
      <c r="G141" s="1718"/>
      <c r="H141" s="109"/>
    </row>
    <row r="142" spans="1:20" ht="16.5" customHeight="1">
      <c r="A142" s="122"/>
      <c r="B142" s="122"/>
      <c r="C142" s="122"/>
      <c r="D142" s="122"/>
    </row>
    <row r="143" spans="1:20" ht="24.95" customHeight="1" thickBot="1">
      <c r="A143" s="123" t="s">
        <v>131</v>
      </c>
      <c r="B143" s="730" t="s">
        <v>416</v>
      </c>
      <c r="C143" s="628"/>
      <c r="D143" s="628"/>
      <c r="E143" s="628"/>
      <c r="F143" s="109"/>
      <c r="G143" s="109"/>
      <c r="H143" s="109"/>
    </row>
    <row r="144" spans="1:20" ht="16.5" customHeight="1">
      <c r="A144" s="1750" t="s">
        <v>378</v>
      </c>
      <c r="B144" s="1709"/>
      <c r="C144" s="1710"/>
      <c r="D144" s="2078"/>
      <c r="E144" s="2078"/>
      <c r="F144" s="2078"/>
      <c r="G144" s="109"/>
    </row>
    <row r="145" spans="1:8" ht="73.5" customHeight="1">
      <c r="A145" s="132"/>
      <c r="B145" s="131" t="s">
        <v>148</v>
      </c>
      <c r="C145" s="625" t="s">
        <v>149</v>
      </c>
      <c r="D145" s="666"/>
      <c r="E145" s="666"/>
      <c r="F145" s="666"/>
    </row>
    <row r="146" spans="1:8" ht="58.35" customHeight="1">
      <c r="A146" s="105" t="s">
        <v>377</v>
      </c>
      <c r="B146" s="113"/>
      <c r="C146" s="128"/>
      <c r="D146" s="122"/>
      <c r="E146" s="122"/>
      <c r="F146" s="668"/>
    </row>
    <row r="147" spans="1:8" ht="88.5" customHeight="1" thickBot="1">
      <c r="A147" s="102" t="s">
        <v>376</v>
      </c>
      <c r="B147" s="126"/>
      <c r="C147" s="125"/>
      <c r="D147" s="122"/>
      <c r="E147" s="122"/>
      <c r="F147" s="667"/>
    </row>
    <row r="148" spans="1:8" ht="69" customHeight="1" thickBot="1">
      <c r="A148" s="1689" t="s">
        <v>163</v>
      </c>
      <c r="B148" s="1690"/>
      <c r="C148" s="1696"/>
      <c r="D148" s="1702"/>
      <c r="E148" s="1702"/>
      <c r="F148" s="1702"/>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134</v>
      </c>
      <c r="B151" s="666" t="s">
        <v>416</v>
      </c>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6"/>
      <c r="E153" s="666"/>
      <c r="F153" s="666"/>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83" t="s">
        <v>113</v>
      </c>
      <c r="B157" s="1684"/>
      <c r="C157" s="1685"/>
      <c r="D157" s="1742"/>
      <c r="E157" s="1742"/>
      <c r="F157" s="1742"/>
      <c r="G157" s="109"/>
      <c r="H157" s="109"/>
    </row>
    <row r="158" spans="1:8" ht="32.25" customHeight="1">
      <c r="A158" s="105" t="s">
        <v>53</v>
      </c>
      <c r="B158" s="641"/>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86" t="s">
        <v>109</v>
      </c>
      <c r="B165" s="1787"/>
      <c r="C165" s="1788"/>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68" t="s">
        <v>78</v>
      </c>
      <c r="B169" s="1769"/>
      <c r="C169" s="1770"/>
      <c r="D169" s="2084"/>
      <c r="E169" s="2084"/>
      <c r="F169" s="2084"/>
    </row>
  </sheetData>
  <mergeCells count="75">
    <mergeCell ref="A8:C8"/>
    <mergeCell ref="A1:B1"/>
    <mergeCell ref="A141:G141"/>
    <mergeCell ref="K138:T138"/>
    <mergeCell ref="C78:D78"/>
    <mergeCell ref="C81:D81"/>
    <mergeCell ref="A138:I138"/>
    <mergeCell ref="A135:I135"/>
    <mergeCell ref="J132:R132"/>
    <mergeCell ref="A126:E126"/>
    <mergeCell ref="E123:H123"/>
    <mergeCell ref="F126:J126"/>
    <mergeCell ref="A132:I132"/>
    <mergeCell ref="E115:H115"/>
    <mergeCell ref="A129:E129"/>
    <mergeCell ref="A123:D123"/>
    <mergeCell ref="A169:C169"/>
    <mergeCell ref="D169:F169"/>
    <mergeCell ref="A155:A156"/>
    <mergeCell ref="B155:B156"/>
    <mergeCell ref="C155:C156"/>
    <mergeCell ref="A157:C157"/>
    <mergeCell ref="D157:F157"/>
    <mergeCell ref="A165:C165"/>
    <mergeCell ref="D165:F165"/>
    <mergeCell ref="A152:C152"/>
    <mergeCell ref="A148:C148"/>
    <mergeCell ref="A144:C144"/>
    <mergeCell ref="D144:F144"/>
    <mergeCell ref="D148:F148"/>
    <mergeCell ref="D152:F152"/>
    <mergeCell ref="A115:D115"/>
    <mergeCell ref="A92:F92"/>
    <mergeCell ref="E74:H74"/>
    <mergeCell ref="A78:B78"/>
    <mergeCell ref="A81:B81"/>
    <mergeCell ref="A89:D89"/>
    <mergeCell ref="A75:D75"/>
    <mergeCell ref="A74:D74"/>
    <mergeCell ref="A110:D110"/>
    <mergeCell ref="E110:H110"/>
    <mergeCell ref="A66:D66"/>
    <mergeCell ref="A107:F107"/>
    <mergeCell ref="A99:F99"/>
    <mergeCell ref="F93:F94"/>
    <mergeCell ref="G92:L92"/>
    <mergeCell ref="H93:K93"/>
    <mergeCell ref="L93:L94"/>
    <mergeCell ref="G99:L99"/>
    <mergeCell ref="G107:L107"/>
    <mergeCell ref="B93:E93"/>
    <mergeCell ref="E53:H53"/>
    <mergeCell ref="A36:A37"/>
    <mergeCell ref="B36:B37"/>
    <mergeCell ref="C36:C37"/>
    <mergeCell ref="D50:F50"/>
    <mergeCell ref="A38:C38"/>
    <mergeCell ref="A53:D53"/>
    <mergeCell ref="A42:C42"/>
    <mergeCell ref="D8:F8"/>
    <mergeCell ref="D16:F16"/>
    <mergeCell ref="D20:F20"/>
    <mergeCell ref="A31:C31"/>
    <mergeCell ref="A50:C50"/>
    <mergeCell ref="D38:F38"/>
    <mergeCell ref="D42:F42"/>
    <mergeCell ref="F11:F12"/>
    <mergeCell ref="D11:D12"/>
    <mergeCell ref="E11:E12"/>
    <mergeCell ref="A29:F29"/>
    <mergeCell ref="D31:F31"/>
    <mergeCell ref="D28:F28"/>
    <mergeCell ref="A28:C28"/>
    <mergeCell ref="A20:C20"/>
    <mergeCell ref="A16:C16"/>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topLeftCell="A19" zoomScale="70" zoomScaleNormal="70" zoomScalePageLayoutView="70" workbookViewId="0">
      <selection activeCell="C24" sqref="C24"/>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423</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6"/>
      <c r="F9" s="666"/>
      <c r="G9" s="205"/>
      <c r="H9" s="109"/>
    </row>
    <row r="10" spans="1:8" ht="20.25" customHeight="1">
      <c r="A10" s="105" t="s">
        <v>3</v>
      </c>
      <c r="B10" s="732"/>
      <c r="C10" s="733"/>
      <c r="D10" s="122"/>
      <c r="E10" s="122"/>
      <c r="F10" s="122"/>
      <c r="G10" s="205"/>
      <c r="H10" s="109"/>
    </row>
    <row r="11" spans="1:8" ht="20.25" customHeight="1">
      <c r="A11" s="105" t="s">
        <v>4</v>
      </c>
      <c r="B11" s="732"/>
      <c r="C11" s="733"/>
      <c r="D11" s="2052"/>
      <c r="E11" s="2080"/>
      <c r="F11" s="2080"/>
      <c r="G11" s="205"/>
      <c r="H11" s="109"/>
    </row>
    <row r="12" spans="1:8" ht="20.25" customHeight="1">
      <c r="A12" s="105" t="s">
        <v>67</v>
      </c>
      <c r="B12" s="732"/>
      <c r="C12" s="733"/>
      <c r="D12" s="2052"/>
      <c r="E12" s="2080"/>
      <c r="F12" s="2080"/>
      <c r="G12" s="205"/>
      <c r="H12" s="109"/>
    </row>
    <row r="13" spans="1:8" ht="20.25" customHeight="1">
      <c r="A13" s="105" t="s">
        <v>7</v>
      </c>
      <c r="B13" s="732"/>
      <c r="C13" s="733"/>
      <c r="D13" s="122"/>
      <c r="E13" s="122"/>
      <c r="F13" s="122"/>
      <c r="G13" s="205"/>
      <c r="H13" s="109"/>
    </row>
    <row r="14" spans="1:8" ht="20.25" customHeight="1">
      <c r="A14" s="105" t="s">
        <v>8</v>
      </c>
      <c r="B14" s="732"/>
      <c r="C14" s="733"/>
      <c r="D14" s="122"/>
      <c r="E14" s="122"/>
      <c r="F14" s="122"/>
      <c r="G14" s="205"/>
      <c r="H14" s="109"/>
    </row>
    <row r="15" spans="1:8" ht="20.25" customHeight="1" thickBot="1">
      <c r="A15" s="102" t="s">
        <v>422</v>
      </c>
      <c r="B15" s="734">
        <v>1</v>
      </c>
      <c r="C15" s="735">
        <v>28</v>
      </c>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1</v>
      </c>
      <c r="C17" s="701">
        <v>28</v>
      </c>
      <c r="D17" s="122"/>
      <c r="E17" s="122"/>
      <c r="F17" s="122"/>
      <c r="G17" s="205"/>
      <c r="H17" s="109"/>
    </row>
    <row r="18" spans="1:8" ht="20.25" customHeight="1">
      <c r="A18" s="201" t="s">
        <v>51</v>
      </c>
      <c r="B18" s="700"/>
      <c r="C18" s="701"/>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c r="C23" s="701"/>
      <c r="D23" s="122"/>
      <c r="E23" s="122"/>
      <c r="F23" s="122"/>
      <c r="G23" s="205"/>
      <c r="H23" s="109"/>
    </row>
    <row r="24" spans="1:8" ht="35.1" customHeight="1">
      <c r="A24" s="105" t="s">
        <v>68</v>
      </c>
      <c r="B24" s="700">
        <v>1</v>
      </c>
      <c r="C24" s="701">
        <v>28</v>
      </c>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69" customHeight="1" thickBot="1">
      <c r="A28" s="2122" t="s">
        <v>421</v>
      </c>
      <c r="B28" s="2123"/>
      <c r="C28" s="2124"/>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27"/>
      <c r="C30" s="627"/>
      <c r="D30" s="627"/>
      <c r="E30" s="627"/>
      <c r="F30" s="627"/>
      <c r="G30" s="109"/>
      <c r="H30" s="109"/>
    </row>
    <row r="31" spans="1:8" ht="30" customHeight="1">
      <c r="A31" s="1750" t="s">
        <v>389</v>
      </c>
      <c r="B31" s="1709"/>
      <c r="C31" s="1710"/>
      <c r="D31" s="2078"/>
      <c r="E31" s="2078"/>
      <c r="F31" s="2078"/>
      <c r="G31" s="109"/>
      <c r="H31" s="109"/>
    </row>
    <row r="32" spans="1:8" ht="33.75" customHeight="1">
      <c r="A32" s="105"/>
      <c r="B32" s="131" t="s">
        <v>31</v>
      </c>
      <c r="C32" s="625" t="s">
        <v>32</v>
      </c>
      <c r="D32" s="122"/>
      <c r="E32" s="666"/>
      <c r="F32" s="666"/>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20"/>
      <c r="C51" s="620"/>
      <c r="D51" s="628"/>
      <c r="E51" s="628"/>
      <c r="F51" s="628"/>
      <c r="G51" s="109"/>
      <c r="H51" s="109"/>
    </row>
    <row r="52" spans="1:8" ht="30" customHeight="1" thickBot="1">
      <c r="A52" s="123" t="s">
        <v>100</v>
      </c>
      <c r="B52" s="628"/>
      <c r="C52" s="628"/>
      <c r="D52" s="628"/>
      <c r="E52" s="628"/>
      <c r="F52" s="628"/>
      <c r="G52" s="109"/>
      <c r="H52" s="109"/>
    </row>
    <row r="53" spans="1:8" ht="16.5" customHeight="1" thickBot="1">
      <c r="A53" s="1736" t="s">
        <v>388</v>
      </c>
      <c r="B53" s="1737"/>
      <c r="C53" s="1737"/>
      <c r="D53" s="1738"/>
      <c r="E53" s="2078"/>
      <c r="F53" s="2078"/>
      <c r="G53" s="2078"/>
      <c r="H53" s="2078"/>
    </row>
    <row r="54" spans="1:8" ht="42" customHeight="1" thickBot="1">
      <c r="A54" s="196"/>
      <c r="B54" s="195" t="s">
        <v>9</v>
      </c>
      <c r="C54" s="195" t="s">
        <v>10</v>
      </c>
      <c r="D54" s="629" t="s">
        <v>114</v>
      </c>
      <c r="E54" s="122"/>
      <c r="F54" s="666"/>
      <c r="G54" s="666"/>
      <c r="H54" s="666"/>
    </row>
    <row r="55" spans="1:8" ht="21" customHeight="1">
      <c r="A55" s="192" t="s">
        <v>11</v>
      </c>
      <c r="B55" s="191"/>
      <c r="C55" s="191"/>
      <c r="D55" s="193"/>
      <c r="E55" s="122"/>
      <c r="F55" s="122"/>
      <c r="G55" s="122"/>
      <c r="H55" s="667"/>
    </row>
    <row r="56" spans="1:8" ht="21" customHeight="1">
      <c r="A56" s="105" t="s">
        <v>12</v>
      </c>
      <c r="B56" s="113"/>
      <c r="C56" s="113"/>
      <c r="D56" s="112"/>
      <c r="E56" s="122"/>
      <c r="F56" s="122"/>
      <c r="G56" s="122"/>
      <c r="H56" s="667"/>
    </row>
    <row r="57" spans="1:8" ht="21" customHeight="1">
      <c r="A57" s="105" t="s">
        <v>13</v>
      </c>
      <c r="B57" s="113"/>
      <c r="C57" s="113"/>
      <c r="D57" s="112"/>
      <c r="E57" s="122"/>
      <c r="F57" s="122"/>
      <c r="G57" s="122"/>
      <c r="H57" s="667"/>
    </row>
    <row r="58" spans="1:8" ht="21" customHeight="1">
      <c r="A58" s="105" t="s">
        <v>14</v>
      </c>
      <c r="B58" s="113"/>
      <c r="C58" s="113"/>
      <c r="D58" s="112"/>
      <c r="E58" s="122"/>
      <c r="F58" s="122"/>
      <c r="G58" s="122"/>
      <c r="H58" s="667"/>
    </row>
    <row r="59" spans="1:8" ht="31.5" customHeight="1">
      <c r="A59" s="105" t="s">
        <v>15</v>
      </c>
      <c r="B59" s="113"/>
      <c r="C59" s="113"/>
      <c r="D59" s="112"/>
      <c r="E59" s="122"/>
      <c r="F59" s="122"/>
      <c r="G59" s="122"/>
      <c r="H59" s="667"/>
    </row>
    <row r="60" spans="1:8" ht="21" customHeight="1">
      <c r="A60" s="105" t="s">
        <v>16</v>
      </c>
      <c r="B60" s="113"/>
      <c r="C60" s="113"/>
      <c r="D60" s="112"/>
      <c r="E60" s="122"/>
      <c r="F60" s="122"/>
      <c r="G60" s="122"/>
      <c r="H60" s="667"/>
    </row>
    <row r="61" spans="1:8" ht="21" customHeight="1">
      <c r="A61" s="105" t="s">
        <v>57</v>
      </c>
      <c r="B61" s="113"/>
      <c r="C61" s="113"/>
      <c r="D61" s="112"/>
      <c r="E61" s="122"/>
      <c r="F61" s="122"/>
      <c r="G61" s="122"/>
      <c r="H61" s="667"/>
    </row>
    <row r="62" spans="1:8" ht="21" customHeight="1">
      <c r="A62" s="105" t="s">
        <v>58</v>
      </c>
      <c r="B62" s="113"/>
      <c r="C62" s="113"/>
      <c r="D62" s="112"/>
      <c r="E62" s="122"/>
      <c r="F62" s="122"/>
      <c r="G62" s="122"/>
      <c r="H62" s="667"/>
    </row>
    <row r="63" spans="1:8" ht="21" customHeight="1">
      <c r="A63" s="105" t="s">
        <v>59</v>
      </c>
      <c r="B63" s="113"/>
      <c r="C63" s="113"/>
      <c r="D63" s="112"/>
      <c r="E63" s="122"/>
      <c r="F63" s="122"/>
      <c r="G63" s="122"/>
      <c r="H63" s="667"/>
    </row>
    <row r="64" spans="1:8" ht="21" customHeight="1">
      <c r="A64" s="105" t="s">
        <v>60</v>
      </c>
      <c r="B64" s="113"/>
      <c r="C64" s="113"/>
      <c r="D64" s="112"/>
      <c r="E64" s="122"/>
      <c r="F64" s="122"/>
      <c r="G64" s="122"/>
      <c r="H64" s="667"/>
    </row>
    <row r="65" spans="1:8" ht="21" customHeight="1" thickBot="1">
      <c r="A65" s="105" t="s">
        <v>48</v>
      </c>
      <c r="B65" s="113"/>
      <c r="C65" s="113"/>
      <c r="D65" s="112"/>
      <c r="E65" s="122"/>
      <c r="F65" s="122"/>
      <c r="G65" s="122"/>
      <c r="H65" s="667"/>
    </row>
    <row r="66" spans="1:8" ht="21" customHeight="1">
      <c r="A66" s="1683" t="s">
        <v>113</v>
      </c>
      <c r="B66" s="1684"/>
      <c r="C66" s="1684"/>
      <c r="D66" s="1685"/>
      <c r="E66" s="156"/>
      <c r="F66" s="122"/>
      <c r="G66" s="122"/>
      <c r="H66" s="667"/>
    </row>
    <row r="67" spans="1:8" ht="37.5" customHeight="1">
      <c r="A67" s="105" t="s">
        <v>53</v>
      </c>
      <c r="B67" s="113"/>
      <c r="C67" s="113"/>
      <c r="D67" s="112"/>
      <c r="E67" s="122"/>
      <c r="F67" s="122"/>
      <c r="G67" s="122"/>
      <c r="H67" s="667"/>
    </row>
    <row r="68" spans="1:8" ht="37.5" customHeight="1">
      <c r="A68" s="105" t="s">
        <v>54</v>
      </c>
      <c r="B68" s="113"/>
      <c r="C68" s="113"/>
      <c r="D68" s="112"/>
      <c r="E68" s="122"/>
      <c r="F68" s="122"/>
      <c r="G68" s="122"/>
      <c r="H68" s="667"/>
    </row>
    <row r="69" spans="1:8" ht="37.5" customHeight="1">
      <c r="A69" s="105" t="s">
        <v>55</v>
      </c>
      <c r="B69" s="113"/>
      <c r="C69" s="113"/>
      <c r="D69" s="112"/>
      <c r="E69" s="122"/>
      <c r="F69" s="122"/>
      <c r="G69" s="122"/>
      <c r="H69" s="667"/>
    </row>
    <row r="70" spans="1:8" ht="37.5" customHeight="1">
      <c r="A70" s="105" t="s">
        <v>68</v>
      </c>
      <c r="B70" s="113"/>
      <c r="C70" s="113"/>
      <c r="D70" s="112"/>
      <c r="E70" s="122"/>
      <c r="F70" s="122"/>
      <c r="G70" s="122"/>
      <c r="H70" s="667"/>
    </row>
    <row r="71" spans="1:8" ht="48" customHeight="1">
      <c r="A71" s="105" t="s">
        <v>56</v>
      </c>
      <c r="B71" s="113"/>
      <c r="C71" s="113"/>
      <c r="D71" s="112"/>
      <c r="E71" s="122"/>
      <c r="F71" s="122"/>
      <c r="G71" s="122"/>
      <c r="H71" s="667"/>
    </row>
    <row r="72" spans="1:8" ht="48" customHeight="1">
      <c r="A72" s="105" t="s">
        <v>69</v>
      </c>
      <c r="B72" s="113"/>
      <c r="C72" s="113"/>
      <c r="D72" s="112"/>
      <c r="E72" s="122"/>
      <c r="F72" s="122"/>
      <c r="G72" s="122"/>
      <c r="H72" s="667"/>
    </row>
    <row r="73" spans="1:8" ht="16.5" customHeight="1" thickBot="1">
      <c r="A73" s="102" t="s">
        <v>48</v>
      </c>
      <c r="B73" s="126"/>
      <c r="C73" s="126"/>
      <c r="D73" s="134"/>
      <c r="E73" s="122"/>
      <c r="F73" s="122"/>
      <c r="G73" s="122"/>
      <c r="H73" s="667"/>
    </row>
    <row r="74" spans="1:8" ht="69" customHeight="1" thickBot="1">
      <c r="A74" s="1678" t="s">
        <v>17</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28"/>
      <c r="B76" s="628"/>
      <c r="C76" s="628"/>
      <c r="D76" s="628"/>
      <c r="E76" s="628"/>
      <c r="F76" s="628"/>
      <c r="G76" s="628"/>
      <c r="H76" s="628"/>
    </row>
    <row r="77" spans="1:8" ht="24.95" customHeight="1" thickBot="1">
      <c r="A77" s="123" t="s">
        <v>101</v>
      </c>
      <c r="B77" s="628"/>
      <c r="C77" s="628"/>
      <c r="D77" s="628"/>
      <c r="E77" s="628"/>
      <c r="F77" s="628"/>
      <c r="G77" s="628"/>
      <c r="H77" s="628"/>
    </row>
    <row r="78" spans="1:8" ht="24.75" customHeight="1" thickBot="1">
      <c r="A78" s="1759" t="s">
        <v>386</v>
      </c>
      <c r="B78" s="1760"/>
      <c r="C78" s="2078"/>
      <c r="D78" s="2078"/>
      <c r="E78" s="628"/>
      <c r="F78" s="628"/>
      <c r="G78" s="628"/>
      <c r="H78" s="628"/>
    </row>
    <row r="79" spans="1:8" ht="31.5" customHeight="1">
      <c r="A79" s="185"/>
      <c r="B79" s="119" t="s">
        <v>117</v>
      </c>
      <c r="C79" s="628"/>
      <c r="D79" s="666"/>
      <c r="E79" s="628"/>
      <c r="F79" s="628"/>
      <c r="G79" s="628"/>
      <c r="H79" s="628"/>
    </row>
    <row r="80" spans="1:8" ht="44.25" customHeight="1" thickBot="1">
      <c r="A80" s="626" t="s">
        <v>106</v>
      </c>
      <c r="B80" s="182"/>
      <c r="C80" s="642"/>
      <c r="D80" s="628"/>
      <c r="E80" s="628"/>
      <c r="F80" s="628"/>
      <c r="G80" s="628"/>
      <c r="H80" s="628"/>
    </row>
    <row r="81" spans="1:12" ht="20.25" customHeight="1">
      <c r="A81" s="2081" t="s">
        <v>113</v>
      </c>
      <c r="B81" s="2082"/>
      <c r="C81" s="2078"/>
      <c r="D81" s="2078"/>
      <c r="E81" s="628"/>
      <c r="F81" s="628"/>
      <c r="G81" s="628"/>
      <c r="H81" s="628"/>
    </row>
    <row r="82" spans="1:12" ht="30" customHeight="1">
      <c r="A82" s="105" t="s">
        <v>53</v>
      </c>
      <c r="B82" s="180"/>
      <c r="C82" s="122"/>
      <c r="D82" s="628"/>
      <c r="E82" s="628"/>
      <c r="F82" s="628"/>
      <c r="G82" s="628"/>
      <c r="H82" s="628"/>
    </row>
    <row r="83" spans="1:12" ht="30" customHeight="1">
      <c r="A83" s="105" t="s">
        <v>54</v>
      </c>
      <c r="B83" s="180"/>
      <c r="C83" s="122"/>
      <c r="D83" s="628"/>
      <c r="E83" s="628"/>
      <c r="F83" s="628"/>
      <c r="G83" s="628"/>
      <c r="H83" s="628"/>
    </row>
    <row r="84" spans="1:12" ht="30" customHeight="1">
      <c r="A84" s="105" t="s">
        <v>55</v>
      </c>
      <c r="B84" s="180"/>
      <c r="C84" s="122"/>
      <c r="D84" s="628"/>
      <c r="E84" s="628"/>
      <c r="F84" s="628"/>
      <c r="G84" s="628"/>
      <c r="H84" s="628"/>
    </row>
    <row r="85" spans="1:12" ht="30" customHeight="1">
      <c r="A85" s="105" t="s">
        <v>68</v>
      </c>
      <c r="B85" s="180"/>
      <c r="C85" s="122"/>
      <c r="D85" s="628"/>
      <c r="E85" s="628"/>
      <c r="F85" s="628"/>
      <c r="G85" s="628"/>
      <c r="H85" s="628"/>
    </row>
    <row r="86" spans="1:12" ht="45" customHeight="1">
      <c r="A86" s="105" t="s">
        <v>56</v>
      </c>
      <c r="B86" s="180"/>
      <c r="C86" s="122"/>
      <c r="D86" s="628"/>
      <c r="E86" s="628"/>
      <c r="F86" s="628"/>
      <c r="G86" s="628"/>
      <c r="H86" s="628"/>
    </row>
    <row r="87" spans="1:12" ht="45" customHeight="1">
      <c r="A87" s="105" t="s">
        <v>69</v>
      </c>
      <c r="B87" s="180"/>
      <c r="C87" s="122"/>
      <c r="D87" s="628"/>
      <c r="E87" s="628"/>
      <c r="F87" s="628"/>
      <c r="G87" s="628"/>
      <c r="H87" s="628"/>
    </row>
    <row r="88" spans="1:12" ht="20.100000000000001" customHeight="1" thickBot="1">
      <c r="A88" s="102" t="s">
        <v>48</v>
      </c>
      <c r="B88" s="179"/>
      <c r="C88" s="122"/>
      <c r="D88" s="628"/>
      <c r="E88" s="628"/>
      <c r="F88" s="628"/>
      <c r="G88" s="628"/>
      <c r="H88" s="628"/>
    </row>
    <row r="89" spans="1:12" ht="90.75" customHeight="1">
      <c r="A89" s="1745" t="s">
        <v>116</v>
      </c>
      <c r="B89" s="1745"/>
      <c r="C89" s="2052"/>
      <c r="D89" s="2052"/>
      <c r="E89" s="628"/>
      <c r="F89" s="628"/>
      <c r="G89" s="628"/>
      <c r="H89" s="628"/>
    </row>
    <row r="90" spans="1:12" ht="15" customHeight="1">
      <c r="A90" s="628"/>
      <c r="B90" s="628"/>
      <c r="C90" s="628"/>
      <c r="D90" s="628"/>
      <c r="E90" s="628"/>
      <c r="F90" s="628"/>
      <c r="G90" s="628"/>
      <c r="H90" s="628"/>
    </row>
    <row r="91" spans="1:12" ht="24.95" customHeight="1" thickBot="1">
      <c r="A91" s="123" t="s">
        <v>102</v>
      </c>
      <c r="B91" s="628"/>
      <c r="C91" s="628"/>
      <c r="D91" s="628"/>
      <c r="E91" s="628"/>
      <c r="F91" s="628"/>
      <c r="G91" s="628"/>
      <c r="H91" s="628"/>
    </row>
    <row r="92" spans="1:12" ht="23.25" customHeight="1">
      <c r="A92" s="1750" t="s">
        <v>385</v>
      </c>
      <c r="B92" s="1709"/>
      <c r="C92" s="1709"/>
      <c r="D92" s="1709"/>
      <c r="E92" s="1709"/>
      <c r="F92" s="1710"/>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6"/>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721" t="s">
        <v>70</v>
      </c>
      <c r="B107" s="1722"/>
      <c r="C107" s="1722"/>
      <c r="D107" s="1722"/>
      <c r="E107" s="1722"/>
      <c r="F107" s="1723"/>
      <c r="G107" s="1702"/>
      <c r="H107" s="1702"/>
      <c r="I107" s="1702"/>
      <c r="J107" s="1702"/>
      <c r="K107" s="1702"/>
      <c r="L107" s="1702"/>
    </row>
    <row r="108" spans="1:12" ht="26.1" customHeight="1">
      <c r="A108" s="628"/>
      <c r="B108" s="628"/>
      <c r="C108" s="628"/>
      <c r="D108" s="628"/>
      <c r="E108" s="628"/>
      <c r="F108" s="628"/>
      <c r="G108" s="628"/>
      <c r="H108" s="628"/>
      <c r="I108" s="628"/>
      <c r="J108" s="628"/>
      <c r="K108" s="628"/>
      <c r="L108" s="628"/>
    </row>
    <row r="109" spans="1:12" ht="24.95" customHeight="1" thickBot="1">
      <c r="A109" s="171" t="s">
        <v>103</v>
      </c>
      <c r="B109" s="623"/>
      <c r="C109" s="623"/>
      <c r="D109" s="623"/>
      <c r="E109" s="628"/>
      <c r="F109" s="628"/>
      <c r="G109" s="628"/>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25" t="s">
        <v>26</v>
      </c>
      <c r="E111" s="122"/>
      <c r="F111" s="666"/>
      <c r="G111" s="666"/>
      <c r="H111" s="666"/>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721" t="s">
        <v>165</v>
      </c>
      <c r="B123" s="1722"/>
      <c r="C123" s="1722"/>
      <c r="D123" s="1723"/>
      <c r="E123" s="1702"/>
      <c r="F123" s="1702"/>
      <c r="G123" s="1702"/>
      <c r="H123" s="1702"/>
    </row>
    <row r="124" spans="1:10" ht="27.6" customHeight="1">
      <c r="A124" s="628"/>
      <c r="B124" s="628"/>
      <c r="C124" s="628"/>
      <c r="D124" s="628"/>
      <c r="E124" s="628"/>
      <c r="F124" s="628"/>
      <c r="G124" s="628"/>
      <c r="H124" s="628"/>
    </row>
    <row r="125" spans="1:10" ht="24.95" customHeight="1" thickBot="1">
      <c r="A125" s="123" t="s">
        <v>104</v>
      </c>
      <c r="B125" s="628"/>
      <c r="C125" s="628"/>
      <c r="D125" s="628"/>
      <c r="E125" s="628"/>
      <c r="F125" s="628"/>
      <c r="G125" s="628"/>
      <c r="H125" s="109"/>
    </row>
    <row r="126" spans="1:10" ht="24.75" customHeight="1" thickBot="1">
      <c r="A126" s="1739" t="s">
        <v>383</v>
      </c>
      <c r="B126" s="1740"/>
      <c r="C126" s="1740"/>
      <c r="D126" s="1740"/>
      <c r="E126" s="1741"/>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126"/>
      <c r="C128" s="172"/>
      <c r="D128" s="172"/>
      <c r="E128" s="285"/>
      <c r="F128" s="122"/>
      <c r="G128" s="122"/>
      <c r="H128" s="667"/>
      <c r="I128" s="667"/>
      <c r="J128" s="205"/>
    </row>
    <row r="129" spans="1:20" ht="28.5" customHeight="1">
      <c r="A129" s="1702" t="s">
        <v>122</v>
      </c>
      <c r="B129" s="1702"/>
      <c r="C129" s="1702"/>
      <c r="D129" s="1702"/>
      <c r="E129" s="1702"/>
      <c r="F129" s="109"/>
      <c r="G129" s="109"/>
      <c r="H129" s="109"/>
    </row>
    <row r="130" spans="1:20" ht="15" customHeight="1">
      <c r="A130" s="628"/>
      <c r="B130" s="628"/>
      <c r="C130" s="628"/>
      <c r="D130" s="628"/>
      <c r="E130" s="628"/>
      <c r="F130" s="109"/>
      <c r="G130" s="109"/>
      <c r="H130" s="109"/>
    </row>
    <row r="131" spans="1:20" ht="24.95" customHeight="1" thickBot="1">
      <c r="A131" s="123" t="s">
        <v>123</v>
      </c>
      <c r="B131" s="628"/>
      <c r="C131" s="628"/>
      <c r="D131" s="628"/>
      <c r="E131" s="628"/>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42"/>
      <c r="K134" s="642"/>
      <c r="L134" s="642"/>
      <c r="M134" s="642"/>
      <c r="N134" s="642"/>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24" t="s">
        <v>140</v>
      </c>
      <c r="C139" s="624" t="s">
        <v>150</v>
      </c>
      <c r="D139" s="624" t="s">
        <v>151</v>
      </c>
      <c r="E139" s="624" t="s">
        <v>141</v>
      </c>
      <c r="F139" s="624" t="s">
        <v>142</v>
      </c>
      <c r="G139" s="624" t="s">
        <v>143</v>
      </c>
      <c r="H139" s="624" t="s">
        <v>144</v>
      </c>
      <c r="I139" s="622" t="s">
        <v>152</v>
      </c>
      <c r="J139" s="621"/>
      <c r="K139" s="621"/>
      <c r="L139" s="621"/>
      <c r="M139" s="621"/>
      <c r="N139" s="621"/>
      <c r="O139" s="621"/>
      <c r="P139" s="621"/>
      <c r="Q139" s="621"/>
      <c r="R139" s="621"/>
      <c r="S139" s="621"/>
      <c r="T139" s="62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28"/>
      <c r="C143" s="628"/>
      <c r="D143" s="628"/>
      <c r="E143" s="628"/>
      <c r="F143" s="109"/>
      <c r="G143" s="109"/>
      <c r="H143" s="109"/>
    </row>
    <row r="144" spans="1:20" ht="32.25" customHeight="1">
      <c r="A144" s="2110" t="s">
        <v>378</v>
      </c>
      <c r="B144" s="2111"/>
      <c r="C144" s="2112"/>
      <c r="D144" s="2078"/>
      <c r="E144" s="2078"/>
      <c r="F144" s="2078"/>
      <c r="G144" s="109"/>
    </row>
    <row r="145" spans="1:8" ht="73.5" customHeight="1">
      <c r="A145" s="132"/>
      <c r="B145" s="131" t="s">
        <v>148</v>
      </c>
      <c r="C145" s="625" t="s">
        <v>149</v>
      </c>
      <c r="D145" s="666"/>
      <c r="E145" s="666"/>
      <c r="F145" s="666"/>
    </row>
    <row r="146" spans="1:8" ht="58.35" customHeight="1">
      <c r="A146" s="105" t="s">
        <v>377</v>
      </c>
      <c r="B146" s="700">
        <v>1</v>
      </c>
      <c r="C146" s="736">
        <v>1</v>
      </c>
      <c r="D146" s="122"/>
      <c r="E146" s="122"/>
      <c r="F146" s="668"/>
    </row>
    <row r="147" spans="1:8" ht="88.5" customHeight="1" thickBot="1">
      <c r="A147" s="102" t="s">
        <v>376</v>
      </c>
      <c r="B147" s="705"/>
      <c r="C147" s="721"/>
      <c r="D147" s="122"/>
      <c r="E147" s="122"/>
      <c r="F147" s="667"/>
    </row>
    <row r="148" spans="1:8" ht="69" customHeight="1" thickBot="1">
      <c r="A148" s="2122" t="s">
        <v>420</v>
      </c>
      <c r="B148" s="2123"/>
      <c r="C148" s="2124"/>
      <c r="D148" s="1702"/>
      <c r="E148" s="1702"/>
      <c r="F148" s="1702"/>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6"/>
      <c r="E153" s="666"/>
      <c r="F153" s="666"/>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41"/>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 ref="A169:C169"/>
    <mergeCell ref="D169:F169"/>
    <mergeCell ref="A155:A156"/>
    <mergeCell ref="B155:B156"/>
    <mergeCell ref="C155:C156"/>
    <mergeCell ref="A157:C157"/>
    <mergeCell ref="D157:F157"/>
    <mergeCell ref="A165:C165"/>
    <mergeCell ref="D165:F165"/>
    <mergeCell ref="D144:F144"/>
    <mergeCell ref="D148:F148"/>
    <mergeCell ref="D152:F152"/>
    <mergeCell ref="E115:H115"/>
    <mergeCell ref="A129:E129"/>
    <mergeCell ref="A144:C144"/>
    <mergeCell ref="A148:C148"/>
    <mergeCell ref="A152:C152"/>
    <mergeCell ref="A123:D123"/>
    <mergeCell ref="A115:D115"/>
    <mergeCell ref="A78:B78"/>
    <mergeCell ref="A81:B81"/>
    <mergeCell ref="A89:D89"/>
    <mergeCell ref="A75:D75"/>
    <mergeCell ref="A66:D66"/>
    <mergeCell ref="A107:F107"/>
    <mergeCell ref="A99:F99"/>
    <mergeCell ref="F93:F94"/>
    <mergeCell ref="G92:L92"/>
    <mergeCell ref="H93:K93"/>
    <mergeCell ref="L93:L94"/>
    <mergeCell ref="G99:L99"/>
    <mergeCell ref="G107:L107"/>
    <mergeCell ref="B93:E93"/>
    <mergeCell ref="E11:E12"/>
    <mergeCell ref="A29:F29"/>
    <mergeCell ref="D31:F31"/>
    <mergeCell ref="D28:F28"/>
    <mergeCell ref="E53:H53"/>
    <mergeCell ref="A36:A37"/>
    <mergeCell ref="B36:B37"/>
    <mergeCell ref="C36:C37"/>
    <mergeCell ref="D50:F50"/>
    <mergeCell ref="A38:C38"/>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zoomScale="70" zoomScaleNormal="70" zoomScalePageLayoutView="70" workbookViewId="0">
      <selection activeCell="F18" sqref="F18"/>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428</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6"/>
      <c r="F9" s="666"/>
      <c r="G9" s="205"/>
      <c r="H9" s="109"/>
    </row>
    <row r="10" spans="1:8" ht="20.25" customHeight="1">
      <c r="A10" s="105" t="s">
        <v>3</v>
      </c>
      <c r="B10" s="700"/>
      <c r="C10" s="701"/>
      <c r="D10" s="122"/>
      <c r="E10" s="122"/>
      <c r="F10" s="122"/>
      <c r="G10" s="205"/>
      <c r="H10" s="109"/>
    </row>
    <row r="11" spans="1:8" ht="20.25" customHeight="1">
      <c r="A11" s="105" t="s">
        <v>4</v>
      </c>
      <c r="B11" s="700">
        <v>2</v>
      </c>
      <c r="C11" s="701">
        <v>100</v>
      </c>
      <c r="D11" s="2052"/>
      <c r="E11" s="2080"/>
      <c r="F11" s="2080"/>
      <c r="G11" s="205"/>
      <c r="H11" s="109"/>
    </row>
    <row r="12" spans="1:8" ht="20.25" customHeight="1">
      <c r="A12" s="105" t="s">
        <v>67</v>
      </c>
      <c r="B12" s="700"/>
      <c r="C12" s="701"/>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20.25" customHeight="1" thickBot="1">
      <c r="A15" s="102" t="s">
        <v>48</v>
      </c>
      <c r="B15" s="702"/>
      <c r="C15" s="703"/>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1">
        <v>2</v>
      </c>
      <c r="C17" s="701">
        <v>100</v>
      </c>
      <c r="D17" s="122"/>
      <c r="E17" s="122"/>
      <c r="F17" s="122"/>
      <c r="G17" s="205"/>
      <c r="H17" s="109"/>
    </row>
    <row r="18" spans="1:8" ht="20.25" customHeight="1">
      <c r="A18" s="201" t="s">
        <v>51</v>
      </c>
      <c r="B18" s="113"/>
      <c r="C18" s="112"/>
      <c r="D18" s="122"/>
      <c r="E18" s="122"/>
      <c r="F18" s="122"/>
      <c r="G18" s="205"/>
      <c r="H18" s="109"/>
    </row>
    <row r="19" spans="1:8" ht="20.25" customHeight="1" thickBot="1">
      <c r="A19" s="200" t="s">
        <v>52</v>
      </c>
      <c r="B19" s="126"/>
      <c r="C19" s="134"/>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1</v>
      </c>
      <c r="C23" s="701">
        <v>50</v>
      </c>
      <c r="D23" s="122"/>
      <c r="E23" s="122"/>
      <c r="F23" s="122"/>
      <c r="G23" s="205"/>
      <c r="H23" s="109"/>
    </row>
    <row r="24" spans="1:8" ht="35.1" customHeight="1">
      <c r="A24" s="105" t="s">
        <v>68</v>
      </c>
      <c r="B24" s="700">
        <v>1</v>
      </c>
      <c r="C24" s="701">
        <v>50</v>
      </c>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69" customHeight="1" thickBot="1">
      <c r="A28" s="1689" t="s">
        <v>427</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27"/>
      <c r="C30" s="627"/>
      <c r="D30" s="627"/>
      <c r="E30" s="627"/>
      <c r="F30" s="627"/>
      <c r="G30" s="109"/>
      <c r="H30" s="109"/>
    </row>
    <row r="31" spans="1:8" ht="30" customHeight="1">
      <c r="A31" s="1750" t="s">
        <v>389</v>
      </c>
      <c r="B31" s="1709"/>
      <c r="C31" s="1710"/>
      <c r="D31" s="2078"/>
      <c r="E31" s="2078"/>
      <c r="F31" s="2078"/>
      <c r="G31" s="109"/>
      <c r="H31" s="109"/>
    </row>
    <row r="32" spans="1:8" ht="33.75" customHeight="1">
      <c r="A32" s="105"/>
      <c r="B32" s="131" t="s">
        <v>31</v>
      </c>
      <c r="C32" s="625" t="s">
        <v>32</v>
      </c>
      <c r="D32" s="122"/>
      <c r="E32" s="666"/>
      <c r="F32" s="666"/>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20"/>
      <c r="C51" s="620"/>
      <c r="D51" s="628"/>
      <c r="E51" s="628"/>
      <c r="F51" s="628"/>
      <c r="G51" s="109"/>
      <c r="H51" s="109"/>
    </row>
    <row r="52" spans="1:8" ht="30" customHeight="1" thickBot="1">
      <c r="A52" s="123" t="s">
        <v>100</v>
      </c>
      <c r="B52" s="628"/>
      <c r="C52" s="628"/>
      <c r="D52" s="628"/>
      <c r="E52" s="628"/>
      <c r="F52" s="628"/>
      <c r="G52" s="109"/>
      <c r="H52" s="109"/>
    </row>
    <row r="53" spans="1:8" ht="16.5" customHeight="1" thickBot="1">
      <c r="A53" s="1736" t="s">
        <v>388</v>
      </c>
      <c r="B53" s="1737"/>
      <c r="C53" s="1737"/>
      <c r="D53" s="1738"/>
      <c r="E53" s="2078"/>
      <c r="F53" s="2078"/>
      <c r="G53" s="2078"/>
      <c r="H53" s="2078"/>
    </row>
    <row r="54" spans="1:8" ht="42" customHeight="1" thickBot="1">
      <c r="A54" s="196"/>
      <c r="B54" s="195" t="s">
        <v>9</v>
      </c>
      <c r="C54" s="195" t="s">
        <v>10</v>
      </c>
      <c r="D54" s="629" t="s">
        <v>114</v>
      </c>
      <c r="E54" s="122"/>
      <c r="F54" s="666"/>
      <c r="G54" s="666"/>
      <c r="H54" s="666"/>
    </row>
    <row r="55" spans="1:8" ht="21" customHeight="1">
      <c r="A55" s="192" t="s">
        <v>11</v>
      </c>
      <c r="B55" s="191"/>
      <c r="C55" s="191"/>
      <c r="D55" s="193"/>
      <c r="E55" s="122"/>
      <c r="F55" s="122"/>
      <c r="G55" s="122"/>
      <c r="H55" s="667"/>
    </row>
    <row r="56" spans="1:8" ht="21" customHeight="1">
      <c r="A56" s="105" t="s">
        <v>12</v>
      </c>
      <c r="B56" s="113"/>
      <c r="C56" s="113"/>
      <c r="D56" s="112"/>
      <c r="E56" s="122"/>
      <c r="F56" s="122"/>
      <c r="G56" s="122"/>
      <c r="H56" s="667"/>
    </row>
    <row r="57" spans="1:8" ht="21" customHeight="1">
      <c r="A57" s="105" t="s">
        <v>13</v>
      </c>
      <c r="B57" s="113"/>
      <c r="C57" s="113"/>
      <c r="D57" s="112"/>
      <c r="E57" s="122"/>
      <c r="F57" s="122"/>
      <c r="G57" s="122"/>
      <c r="H57" s="667"/>
    </row>
    <row r="58" spans="1:8" ht="21" customHeight="1">
      <c r="A58" s="105" t="s">
        <v>14</v>
      </c>
      <c r="B58" s="113"/>
      <c r="C58" s="113"/>
      <c r="D58" s="112"/>
      <c r="E58" s="122"/>
      <c r="F58" s="122"/>
      <c r="G58" s="122"/>
      <c r="H58" s="667"/>
    </row>
    <row r="59" spans="1:8" ht="31.5" customHeight="1">
      <c r="A59" s="105" t="s">
        <v>15</v>
      </c>
      <c r="B59" s="113"/>
      <c r="C59" s="113"/>
      <c r="D59" s="112"/>
      <c r="E59" s="122"/>
      <c r="F59" s="122"/>
      <c r="G59" s="122"/>
      <c r="H59" s="667"/>
    </row>
    <row r="60" spans="1:8" ht="21" customHeight="1">
      <c r="A60" s="105" t="s">
        <v>16</v>
      </c>
      <c r="B60" s="113"/>
      <c r="C60" s="113"/>
      <c r="D60" s="112"/>
      <c r="E60" s="122"/>
      <c r="F60" s="122"/>
      <c r="G60" s="122"/>
      <c r="H60" s="667"/>
    </row>
    <row r="61" spans="1:8" ht="21" customHeight="1">
      <c r="A61" s="105" t="s">
        <v>57</v>
      </c>
      <c r="B61" s="113"/>
      <c r="C61" s="113"/>
      <c r="D61" s="112"/>
      <c r="E61" s="122"/>
      <c r="F61" s="122"/>
      <c r="G61" s="122"/>
      <c r="H61" s="667"/>
    </row>
    <row r="62" spans="1:8" ht="21" customHeight="1">
      <c r="A62" s="105" t="s">
        <v>58</v>
      </c>
      <c r="B62" s="113"/>
      <c r="C62" s="113"/>
      <c r="D62" s="112"/>
      <c r="E62" s="122"/>
      <c r="F62" s="122"/>
      <c r="G62" s="122"/>
      <c r="H62" s="667"/>
    </row>
    <row r="63" spans="1:8" ht="21" customHeight="1">
      <c r="A63" s="105" t="s">
        <v>59</v>
      </c>
      <c r="B63" s="113"/>
      <c r="C63" s="113"/>
      <c r="D63" s="112"/>
      <c r="E63" s="122"/>
      <c r="F63" s="122"/>
      <c r="G63" s="122"/>
      <c r="H63" s="667"/>
    </row>
    <row r="64" spans="1:8" ht="21" customHeight="1">
      <c r="A64" s="105" t="s">
        <v>60</v>
      </c>
      <c r="B64" s="113"/>
      <c r="C64" s="113"/>
      <c r="D64" s="112"/>
      <c r="E64" s="122"/>
      <c r="F64" s="122"/>
      <c r="G64" s="122"/>
      <c r="H64" s="667"/>
    </row>
    <row r="65" spans="1:8" ht="21" customHeight="1" thickBot="1">
      <c r="A65" s="105" t="s">
        <v>48</v>
      </c>
      <c r="B65" s="113"/>
      <c r="C65" s="113"/>
      <c r="D65" s="112"/>
      <c r="E65" s="122"/>
      <c r="F65" s="122"/>
      <c r="G65" s="122"/>
      <c r="H65" s="667"/>
    </row>
    <row r="66" spans="1:8" ht="21" customHeight="1">
      <c r="A66" s="1683" t="s">
        <v>113</v>
      </c>
      <c r="B66" s="1684"/>
      <c r="C66" s="1684"/>
      <c r="D66" s="1685"/>
      <c r="E66" s="156"/>
      <c r="F66" s="122"/>
      <c r="G66" s="122"/>
      <c r="H66" s="667"/>
    </row>
    <row r="67" spans="1:8" ht="37.5" customHeight="1">
      <c r="A67" s="105" t="s">
        <v>53</v>
      </c>
      <c r="B67" s="113"/>
      <c r="C67" s="113"/>
      <c r="D67" s="112"/>
      <c r="E67" s="122"/>
      <c r="F67" s="122"/>
      <c r="G67" s="122"/>
      <c r="H67" s="667"/>
    </row>
    <row r="68" spans="1:8" ht="37.5" customHeight="1">
      <c r="A68" s="105" t="s">
        <v>54</v>
      </c>
      <c r="B68" s="113"/>
      <c r="C68" s="113"/>
      <c r="D68" s="112"/>
      <c r="E68" s="122"/>
      <c r="F68" s="122"/>
      <c r="G68" s="122"/>
      <c r="H68" s="667"/>
    </row>
    <row r="69" spans="1:8" ht="37.5" customHeight="1">
      <c r="A69" s="105" t="s">
        <v>55</v>
      </c>
      <c r="B69" s="113"/>
      <c r="C69" s="113"/>
      <c r="D69" s="112"/>
      <c r="E69" s="122"/>
      <c r="F69" s="122"/>
      <c r="G69" s="122"/>
      <c r="H69" s="667"/>
    </row>
    <row r="70" spans="1:8" ht="37.5" customHeight="1">
      <c r="A70" s="105" t="s">
        <v>68</v>
      </c>
      <c r="B70" s="113"/>
      <c r="C70" s="113"/>
      <c r="D70" s="112"/>
      <c r="E70" s="122"/>
      <c r="F70" s="122"/>
      <c r="G70" s="122"/>
      <c r="H70" s="667"/>
    </row>
    <row r="71" spans="1:8" ht="48" customHeight="1">
      <c r="A71" s="105" t="s">
        <v>56</v>
      </c>
      <c r="B71" s="113"/>
      <c r="C71" s="113"/>
      <c r="D71" s="112"/>
      <c r="E71" s="122"/>
      <c r="F71" s="122"/>
      <c r="G71" s="122"/>
      <c r="H71" s="667"/>
    </row>
    <row r="72" spans="1:8" ht="48" customHeight="1">
      <c r="A72" s="105" t="s">
        <v>69</v>
      </c>
      <c r="B72" s="113"/>
      <c r="C72" s="113"/>
      <c r="D72" s="112"/>
      <c r="E72" s="122"/>
      <c r="F72" s="122"/>
      <c r="G72" s="122"/>
      <c r="H72" s="667"/>
    </row>
    <row r="73" spans="1:8" ht="16.5" customHeight="1" thickBot="1">
      <c r="A73" s="102" t="s">
        <v>48</v>
      </c>
      <c r="B73" s="126"/>
      <c r="C73" s="126"/>
      <c r="D73" s="134"/>
      <c r="E73" s="122"/>
      <c r="F73" s="122"/>
      <c r="G73" s="122"/>
      <c r="H73" s="667"/>
    </row>
    <row r="74" spans="1:8" ht="69" customHeight="1" thickBot="1">
      <c r="A74" s="1678" t="s">
        <v>17</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28"/>
      <c r="B76" s="628"/>
      <c r="C76" s="628"/>
      <c r="D76" s="628"/>
      <c r="E76" s="628"/>
      <c r="F76" s="628"/>
      <c r="G76" s="628"/>
      <c r="H76" s="628"/>
    </row>
    <row r="77" spans="1:8" ht="24.95" customHeight="1" thickBot="1">
      <c r="A77" s="123" t="s">
        <v>101</v>
      </c>
      <c r="B77" s="628"/>
      <c r="C77" s="628"/>
      <c r="D77" s="628"/>
      <c r="E77" s="628"/>
      <c r="F77" s="628"/>
      <c r="G77" s="628"/>
      <c r="H77" s="628"/>
    </row>
    <row r="78" spans="1:8" ht="24.75" customHeight="1" thickBot="1">
      <c r="A78" s="1759" t="s">
        <v>386</v>
      </c>
      <c r="B78" s="1760"/>
      <c r="C78" s="2078"/>
      <c r="D78" s="2078"/>
      <c r="E78" s="628"/>
      <c r="F78" s="628"/>
      <c r="G78" s="628"/>
      <c r="H78" s="628"/>
    </row>
    <row r="79" spans="1:8" ht="31.5" customHeight="1">
      <c r="A79" s="185"/>
      <c r="B79" s="119" t="s">
        <v>117</v>
      </c>
      <c r="C79" s="628"/>
      <c r="D79" s="666"/>
      <c r="E79" s="628"/>
      <c r="F79" s="628"/>
      <c r="G79" s="628"/>
      <c r="H79" s="628"/>
    </row>
    <row r="80" spans="1:8" ht="44.25" customHeight="1" thickBot="1">
      <c r="A80" s="626" t="s">
        <v>106</v>
      </c>
      <c r="B80" s="182"/>
      <c r="C80" s="642"/>
      <c r="D80" s="628"/>
      <c r="E80" s="628"/>
      <c r="F80" s="628"/>
      <c r="G80" s="628"/>
      <c r="H80" s="628"/>
    </row>
    <row r="81" spans="1:12" ht="20.25" customHeight="1">
      <c r="A81" s="2081" t="s">
        <v>113</v>
      </c>
      <c r="B81" s="2082"/>
      <c r="C81" s="2078"/>
      <c r="D81" s="2078"/>
      <c r="E81" s="628"/>
      <c r="F81" s="628"/>
      <c r="G81" s="628"/>
      <c r="H81" s="628"/>
    </row>
    <row r="82" spans="1:12" ht="30" customHeight="1">
      <c r="A82" s="105" t="s">
        <v>53</v>
      </c>
      <c r="B82" s="180"/>
      <c r="C82" s="122"/>
      <c r="D82" s="628"/>
      <c r="E82" s="628"/>
      <c r="F82" s="628"/>
      <c r="G82" s="628"/>
      <c r="H82" s="628"/>
    </row>
    <row r="83" spans="1:12" ht="30" customHeight="1">
      <c r="A83" s="105" t="s">
        <v>54</v>
      </c>
      <c r="B83" s="180"/>
      <c r="C83" s="122"/>
      <c r="D83" s="628"/>
      <c r="E83" s="628"/>
      <c r="F83" s="628"/>
      <c r="G83" s="628"/>
      <c r="H83" s="628"/>
    </row>
    <row r="84" spans="1:12" ht="30" customHeight="1">
      <c r="A84" s="105" t="s">
        <v>55</v>
      </c>
      <c r="B84" s="180"/>
      <c r="C84" s="122"/>
      <c r="D84" s="628"/>
      <c r="E84" s="628"/>
      <c r="F84" s="628"/>
      <c r="G84" s="628"/>
      <c r="H84" s="628"/>
    </row>
    <row r="85" spans="1:12" ht="30" customHeight="1">
      <c r="A85" s="105" t="s">
        <v>68</v>
      </c>
      <c r="B85" s="180"/>
      <c r="C85" s="122"/>
      <c r="D85" s="628"/>
      <c r="E85" s="628"/>
      <c r="F85" s="628"/>
      <c r="G85" s="628"/>
      <c r="H85" s="628"/>
    </row>
    <row r="86" spans="1:12" ht="45" customHeight="1">
      <c r="A86" s="105" t="s">
        <v>56</v>
      </c>
      <c r="B86" s="180"/>
      <c r="C86" s="122"/>
      <c r="D86" s="628"/>
      <c r="E86" s="628"/>
      <c r="F86" s="628"/>
      <c r="G86" s="628"/>
      <c r="H86" s="628"/>
    </row>
    <row r="87" spans="1:12" ht="45" customHeight="1">
      <c r="A87" s="105" t="s">
        <v>69</v>
      </c>
      <c r="B87" s="180"/>
      <c r="C87" s="122"/>
      <c r="D87" s="628"/>
      <c r="E87" s="628"/>
      <c r="F87" s="628"/>
      <c r="G87" s="628"/>
      <c r="H87" s="628"/>
    </row>
    <row r="88" spans="1:12" ht="20.100000000000001" customHeight="1" thickBot="1">
      <c r="A88" s="102" t="s">
        <v>48</v>
      </c>
      <c r="B88" s="179"/>
      <c r="C88" s="122"/>
      <c r="D88" s="628"/>
      <c r="E88" s="628"/>
      <c r="F88" s="628"/>
      <c r="G88" s="628"/>
      <c r="H88" s="628"/>
    </row>
    <row r="89" spans="1:12" ht="90.75" customHeight="1">
      <c r="A89" s="1745" t="s">
        <v>116</v>
      </c>
      <c r="B89" s="1745"/>
      <c r="C89" s="2052"/>
      <c r="D89" s="2052"/>
      <c r="E89" s="628"/>
      <c r="F89" s="628"/>
      <c r="G89" s="628"/>
      <c r="H89" s="628"/>
    </row>
    <row r="90" spans="1:12" ht="15" customHeight="1">
      <c r="A90" s="628"/>
      <c r="B90" s="628"/>
      <c r="C90" s="628"/>
      <c r="D90" s="628"/>
      <c r="E90" s="628"/>
      <c r="F90" s="628"/>
      <c r="G90" s="628"/>
      <c r="H90" s="628"/>
    </row>
    <row r="91" spans="1:12" ht="24.95" customHeight="1" thickBot="1">
      <c r="A91" s="123" t="s">
        <v>102</v>
      </c>
      <c r="B91" s="628"/>
      <c r="C91" s="628"/>
      <c r="D91" s="628"/>
      <c r="E91" s="628"/>
      <c r="F91" s="628"/>
      <c r="G91" s="628"/>
      <c r="H91" s="628"/>
    </row>
    <row r="92" spans="1:12" ht="23.25" customHeight="1">
      <c r="A92" s="2110" t="s">
        <v>385</v>
      </c>
      <c r="B92" s="2111"/>
      <c r="C92" s="2111"/>
      <c r="D92" s="2111"/>
      <c r="E92" s="2111"/>
      <c r="F92" s="2112"/>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6"/>
      <c r="I94" s="673"/>
      <c r="J94" s="673"/>
      <c r="K94" s="673"/>
      <c r="L94" s="2078"/>
    </row>
    <row r="95" spans="1:12" ht="22.5" customHeight="1">
      <c r="A95" s="105" t="s">
        <v>22</v>
      </c>
      <c r="B95" s="700">
        <v>1</v>
      </c>
      <c r="C95" s="711"/>
      <c r="D95" s="711"/>
      <c r="E95" s="711"/>
      <c r="F95" s="712">
        <v>4600</v>
      </c>
      <c r="G95" s="122"/>
      <c r="H95" s="122"/>
      <c r="I95" s="667"/>
      <c r="J95" s="667"/>
      <c r="K95" s="667"/>
      <c r="L95" s="667"/>
    </row>
    <row r="96" spans="1:12" ht="29.25" customHeight="1">
      <c r="A96" s="105" t="s">
        <v>61</v>
      </c>
      <c r="B96" s="700"/>
      <c r="C96" s="711"/>
      <c r="D96" s="711"/>
      <c r="E96" s="711"/>
      <c r="F96" s="712"/>
      <c r="G96" s="122"/>
      <c r="H96" s="122"/>
      <c r="I96" s="667"/>
      <c r="J96" s="667"/>
      <c r="K96" s="667"/>
      <c r="L96" s="667"/>
    </row>
    <row r="97" spans="1:12" ht="29.25" customHeight="1">
      <c r="A97" s="105" t="s">
        <v>23</v>
      </c>
      <c r="B97" s="700"/>
      <c r="C97" s="711"/>
      <c r="D97" s="711"/>
      <c r="E97" s="711"/>
      <c r="F97" s="712"/>
      <c r="G97" s="122"/>
      <c r="H97" s="122"/>
      <c r="I97" s="667"/>
      <c r="J97" s="667"/>
      <c r="K97" s="667"/>
      <c r="L97" s="667"/>
    </row>
    <row r="98" spans="1:12" ht="33.75" customHeight="1" thickBot="1">
      <c r="A98" s="176" t="s">
        <v>65</v>
      </c>
      <c r="B98" s="705"/>
      <c r="C98" s="713"/>
      <c r="D98" s="713"/>
      <c r="E98" s="713"/>
      <c r="F98" s="714"/>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51.75" customHeight="1" thickBot="1">
      <c r="A106" s="102" t="s">
        <v>48</v>
      </c>
      <c r="B106" s="738" t="s">
        <v>426</v>
      </c>
      <c r="C106" s="172"/>
      <c r="D106" s="172"/>
      <c r="E106" s="172"/>
      <c r="F106" s="125"/>
      <c r="G106" s="122"/>
      <c r="H106" s="122"/>
      <c r="I106" s="667"/>
      <c r="J106" s="667"/>
      <c r="K106" s="667"/>
      <c r="L106" s="667"/>
    </row>
    <row r="107" spans="1:12" ht="69" customHeight="1" thickBot="1">
      <c r="A107" s="1721" t="s">
        <v>429</v>
      </c>
      <c r="B107" s="1722"/>
      <c r="C107" s="1722"/>
      <c r="D107" s="1722"/>
      <c r="E107" s="1722"/>
      <c r="F107" s="1723"/>
      <c r="G107" s="1702"/>
      <c r="H107" s="1702"/>
      <c r="I107" s="1702"/>
      <c r="J107" s="1702"/>
      <c r="K107" s="1702"/>
      <c r="L107" s="1702"/>
    </row>
    <row r="108" spans="1:12" ht="26.1" customHeight="1">
      <c r="A108" s="628"/>
      <c r="B108" s="628"/>
      <c r="C108" s="628"/>
      <c r="D108" s="628"/>
      <c r="E108" s="628"/>
      <c r="F108" s="628"/>
      <c r="G108" s="628"/>
      <c r="H108" s="628"/>
      <c r="I108" s="628"/>
      <c r="J108" s="628"/>
      <c r="K108" s="628"/>
      <c r="L108" s="628"/>
    </row>
    <row r="109" spans="1:12" ht="24.95" customHeight="1" thickBot="1">
      <c r="A109" s="171" t="s">
        <v>103</v>
      </c>
      <c r="B109" s="623"/>
      <c r="C109" s="623"/>
      <c r="D109" s="623"/>
      <c r="E109" s="628"/>
      <c r="F109" s="628"/>
      <c r="G109" s="628"/>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25" t="s">
        <v>26</v>
      </c>
      <c r="E111" s="122"/>
      <c r="F111" s="666"/>
      <c r="G111" s="666"/>
      <c r="H111" s="666"/>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721" t="s">
        <v>165</v>
      </c>
      <c r="B123" s="1722"/>
      <c r="C123" s="1722"/>
      <c r="D123" s="1723"/>
      <c r="E123" s="1702"/>
      <c r="F123" s="1702"/>
      <c r="G123" s="1702"/>
      <c r="H123" s="1702"/>
    </row>
    <row r="124" spans="1:10" ht="27.6" customHeight="1">
      <c r="A124" s="628"/>
      <c r="B124" s="628"/>
      <c r="C124" s="628"/>
      <c r="D124" s="628"/>
      <c r="E124" s="628"/>
      <c r="F124" s="628"/>
      <c r="G124" s="628"/>
      <c r="H124" s="628"/>
    </row>
    <row r="125" spans="1:10" ht="24.95" customHeight="1" thickBot="1">
      <c r="A125" s="123" t="s">
        <v>104</v>
      </c>
      <c r="B125" s="628"/>
      <c r="C125" s="628"/>
      <c r="D125" s="628"/>
      <c r="E125" s="628"/>
      <c r="F125" s="628"/>
      <c r="G125" s="628"/>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05">
        <v>2417</v>
      </c>
      <c r="C128" s="737" t="s">
        <v>176</v>
      </c>
      <c r="D128" s="737" t="s">
        <v>176</v>
      </c>
      <c r="E128" s="737" t="s">
        <v>176</v>
      </c>
      <c r="F128" s="122"/>
      <c r="G128" s="122"/>
      <c r="H128" s="667"/>
      <c r="I128" s="667"/>
      <c r="J128" s="205"/>
    </row>
    <row r="129" spans="1:20" ht="28.5" customHeight="1">
      <c r="A129" s="1702" t="s">
        <v>122</v>
      </c>
      <c r="B129" s="1702"/>
      <c r="C129" s="1702"/>
      <c r="D129" s="1702"/>
      <c r="E129" s="1702"/>
      <c r="F129" s="109"/>
      <c r="G129" s="109"/>
      <c r="H129" s="109"/>
    </row>
    <row r="130" spans="1:20" ht="15" customHeight="1">
      <c r="A130" s="628"/>
      <c r="B130" s="628"/>
      <c r="C130" s="628"/>
      <c r="D130" s="628"/>
      <c r="E130" s="628"/>
      <c r="F130" s="109"/>
      <c r="G130" s="109"/>
      <c r="H130" s="109"/>
    </row>
    <row r="131" spans="1:20" ht="24.95" customHeight="1" thickBot="1">
      <c r="A131" s="123" t="s">
        <v>123</v>
      </c>
      <c r="B131" s="628"/>
      <c r="C131" s="628"/>
      <c r="D131" s="628"/>
      <c r="E131" s="628"/>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95.25" customHeight="1">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42"/>
      <c r="K134" s="642"/>
      <c r="L134" s="642"/>
      <c r="M134" s="642"/>
      <c r="N134" s="642"/>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2106" t="s">
        <v>381</v>
      </c>
      <c r="B138" s="2107"/>
      <c r="C138" s="2107"/>
      <c r="D138" s="2107"/>
      <c r="E138" s="2107"/>
      <c r="F138" s="2107"/>
      <c r="G138" s="2107"/>
      <c r="H138" s="2107"/>
      <c r="I138" s="2108"/>
      <c r="J138" s="156"/>
      <c r="K138" s="1742"/>
      <c r="L138" s="1742"/>
      <c r="M138" s="1742"/>
      <c r="N138" s="1742"/>
      <c r="O138" s="1742"/>
      <c r="P138" s="1742"/>
      <c r="Q138" s="1742"/>
      <c r="R138" s="1742"/>
      <c r="S138" s="1742"/>
      <c r="T138" s="1742"/>
    </row>
    <row r="139" spans="1:20" ht="90.75" customHeight="1">
      <c r="A139" s="671"/>
      <c r="B139" s="624" t="s">
        <v>140</v>
      </c>
      <c r="C139" s="624" t="s">
        <v>150</v>
      </c>
      <c r="D139" s="624" t="s">
        <v>151</v>
      </c>
      <c r="E139" s="624" t="s">
        <v>141</v>
      </c>
      <c r="F139" s="624" t="s">
        <v>142</v>
      </c>
      <c r="G139" s="624" t="s">
        <v>425</v>
      </c>
      <c r="H139" s="624" t="s">
        <v>424</v>
      </c>
      <c r="I139" s="622" t="s">
        <v>152</v>
      </c>
      <c r="J139" s="621"/>
      <c r="K139" s="621"/>
      <c r="L139" s="621"/>
      <c r="M139" s="621"/>
      <c r="N139" s="621"/>
      <c r="O139" s="621"/>
      <c r="P139" s="621"/>
      <c r="Q139" s="621"/>
      <c r="R139" s="621"/>
      <c r="S139" s="621"/>
      <c r="T139" s="621"/>
    </row>
    <row r="140" spans="1:20" s="146" customFormat="1" ht="118.5" customHeight="1" thickBot="1">
      <c r="A140" s="160" t="s">
        <v>380</v>
      </c>
      <c r="B140" s="727">
        <v>2</v>
      </c>
      <c r="C140" s="727">
        <v>100</v>
      </c>
      <c r="D140" s="727">
        <v>0</v>
      </c>
      <c r="E140" s="727">
        <v>0</v>
      </c>
      <c r="F140" s="727">
        <v>0</v>
      </c>
      <c r="G140" s="728">
        <v>2</v>
      </c>
      <c r="H140" s="728">
        <v>100</v>
      </c>
      <c r="I140" s="729">
        <v>0</v>
      </c>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28"/>
      <c r="C143" s="628"/>
      <c r="D143" s="628"/>
      <c r="E143" s="628"/>
      <c r="F143" s="109"/>
      <c r="G143" s="109"/>
      <c r="H143" s="109"/>
    </row>
    <row r="144" spans="1:20" ht="16.5" customHeight="1">
      <c r="A144" s="1750" t="s">
        <v>378</v>
      </c>
      <c r="B144" s="1709"/>
      <c r="C144" s="1710"/>
      <c r="D144" s="2078"/>
      <c r="E144" s="2078"/>
      <c r="F144" s="2078"/>
      <c r="G144" s="109"/>
    </row>
    <row r="145" spans="1:8" ht="73.5" customHeight="1">
      <c r="A145" s="132"/>
      <c r="B145" s="131" t="s">
        <v>148</v>
      </c>
      <c r="C145" s="625" t="s">
        <v>149</v>
      </c>
      <c r="D145" s="666"/>
      <c r="E145" s="666"/>
      <c r="F145" s="666"/>
    </row>
    <row r="146" spans="1:8" ht="58.35" customHeight="1">
      <c r="A146" s="105" t="s">
        <v>377</v>
      </c>
      <c r="B146" s="113"/>
      <c r="C146" s="128"/>
      <c r="D146" s="122"/>
      <c r="E146" s="122"/>
      <c r="F146" s="668"/>
    </row>
    <row r="147" spans="1:8" ht="88.5" customHeight="1" thickBot="1">
      <c r="A147" s="102" t="s">
        <v>376</v>
      </c>
      <c r="B147" s="126"/>
      <c r="C147" s="125"/>
      <c r="D147" s="122"/>
      <c r="E147" s="122"/>
      <c r="F147" s="667"/>
    </row>
    <row r="148" spans="1:8" ht="69" customHeight="1" thickBot="1">
      <c r="A148" s="1689" t="s">
        <v>163</v>
      </c>
      <c r="B148" s="1690"/>
      <c r="C148" s="1696"/>
      <c r="D148" s="1702"/>
      <c r="E148" s="1702"/>
      <c r="F148" s="1702"/>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6"/>
      <c r="E153" s="666"/>
      <c r="F153" s="666"/>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41"/>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A1:B1"/>
    <mergeCell ref="A31:C31"/>
    <mergeCell ref="A50:C50"/>
    <mergeCell ref="D38:F38"/>
    <mergeCell ref="D42:F42"/>
    <mergeCell ref="F11:F12"/>
    <mergeCell ref="D11:D12"/>
    <mergeCell ref="D8:F8"/>
    <mergeCell ref="A8:C8"/>
    <mergeCell ref="E11:E12"/>
    <mergeCell ref="A38:C38"/>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zoomScale="70" zoomScaleNormal="70" zoomScalePageLayoutView="70" workbookViewId="0">
      <selection activeCell="F162" sqref="F16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435</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700"/>
      <c r="C10" s="701"/>
      <c r="D10" s="122"/>
      <c r="E10" s="122"/>
      <c r="F10" s="122"/>
      <c r="G10" s="205"/>
      <c r="H10" s="109"/>
    </row>
    <row r="11" spans="1:8" ht="20.25" customHeight="1">
      <c r="A11" s="105" t="s">
        <v>4</v>
      </c>
      <c r="B11" s="700"/>
      <c r="C11" s="701"/>
      <c r="D11" s="2052"/>
      <c r="E11" s="2080"/>
      <c r="F11" s="2080"/>
      <c r="G11" s="205"/>
      <c r="H11" s="109"/>
    </row>
    <row r="12" spans="1:8" ht="20.25" customHeight="1">
      <c r="A12" s="105" t="s">
        <v>67</v>
      </c>
      <c r="B12" s="700"/>
      <c r="C12" s="701"/>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30" customHeight="1" thickBot="1">
      <c r="A15" s="102" t="s">
        <v>434</v>
      </c>
      <c r="B15" s="702">
        <v>4</v>
      </c>
      <c r="C15" s="703">
        <v>80</v>
      </c>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4</v>
      </c>
      <c r="C17" s="701">
        <v>80</v>
      </c>
      <c r="D17" s="122"/>
      <c r="E17" s="122"/>
      <c r="F17" s="122"/>
      <c r="G17" s="205"/>
      <c r="H17" s="109"/>
    </row>
    <row r="18" spans="1:8" ht="20.25" customHeight="1">
      <c r="A18" s="201" t="s">
        <v>51</v>
      </c>
      <c r="B18" s="700"/>
      <c r="C18" s="701"/>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4</v>
      </c>
      <c r="C23" s="701">
        <v>80</v>
      </c>
      <c r="D23" s="122"/>
      <c r="E23" s="122"/>
      <c r="F23" s="122"/>
      <c r="G23" s="205"/>
      <c r="H23" s="109"/>
    </row>
    <row r="24" spans="1:8" ht="35.1" customHeight="1">
      <c r="A24" s="105" t="s">
        <v>68</v>
      </c>
      <c r="B24" s="700"/>
      <c r="C24" s="701"/>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127.5" customHeight="1" thickBot="1">
      <c r="A28" s="1689" t="s">
        <v>436</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123" t="s">
        <v>416</v>
      </c>
      <c r="C30" s="647"/>
      <c r="D30" s="647"/>
      <c r="E30" s="647"/>
      <c r="F30" s="647"/>
      <c r="G30" s="109"/>
      <c r="H30" s="109"/>
    </row>
    <row r="31" spans="1:8" ht="30" customHeight="1">
      <c r="A31" s="1750" t="s">
        <v>389</v>
      </c>
      <c r="B31" s="1709"/>
      <c r="C31" s="1710"/>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23.45" customHeight="1" thickBot="1">
      <c r="A50" s="1689" t="s">
        <v>17</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30" customHeight="1" thickBot="1">
      <c r="A53" s="2106" t="s">
        <v>388</v>
      </c>
      <c r="B53" s="2107"/>
      <c r="C53" s="2107"/>
      <c r="D53" s="2108"/>
      <c r="E53" s="2078"/>
      <c r="F53" s="2078"/>
      <c r="G53" s="2078"/>
      <c r="H53" s="2078"/>
    </row>
    <row r="54" spans="1:8" ht="55.5" customHeight="1" thickBot="1">
      <c r="A54" s="196"/>
      <c r="B54" s="195" t="s">
        <v>9</v>
      </c>
      <c r="C54" s="195" t="s">
        <v>10</v>
      </c>
      <c r="D54" s="652" t="s">
        <v>114</v>
      </c>
      <c r="E54" s="122"/>
      <c r="F54" s="669"/>
      <c r="G54" s="669"/>
      <c r="H54" s="669"/>
    </row>
    <row r="55" spans="1:8" ht="89.25" customHeight="1">
      <c r="A55" s="192" t="s">
        <v>11</v>
      </c>
      <c r="B55" s="1200">
        <v>5000</v>
      </c>
      <c r="C55" s="1202">
        <v>1200</v>
      </c>
      <c r="D55" s="723"/>
      <c r="E55" s="1201" t="s">
        <v>600</v>
      </c>
      <c r="F55" s="122"/>
      <c r="G55" s="122"/>
      <c r="H55" s="667"/>
    </row>
    <row r="56" spans="1:8" ht="21" customHeight="1">
      <c r="A56" s="105" t="s">
        <v>12</v>
      </c>
      <c r="B56" s="700"/>
      <c r="C56" s="700"/>
      <c r="D56" s="701"/>
      <c r="E56" s="122"/>
      <c r="F56" s="122"/>
      <c r="G56" s="122"/>
      <c r="H56" s="667"/>
    </row>
    <row r="57" spans="1:8" ht="21" customHeight="1">
      <c r="A57" s="105" t="s">
        <v>13</v>
      </c>
      <c r="B57" s="700"/>
      <c r="C57" s="700"/>
      <c r="D57" s="701"/>
      <c r="E57" s="122"/>
      <c r="F57" s="122"/>
      <c r="G57" s="122"/>
      <c r="H57" s="667"/>
    </row>
    <row r="58" spans="1:8" ht="21" customHeight="1">
      <c r="A58" s="105" t="s">
        <v>14</v>
      </c>
      <c r="B58" s="700"/>
      <c r="C58" s="700"/>
      <c r="D58" s="701"/>
      <c r="E58" s="122"/>
      <c r="F58" s="122"/>
      <c r="G58" s="122"/>
      <c r="H58" s="667"/>
    </row>
    <row r="59" spans="1:8" ht="31.5" customHeight="1">
      <c r="A59" s="105" t="s">
        <v>15</v>
      </c>
      <c r="B59" s="700"/>
      <c r="C59" s="700"/>
      <c r="D59" s="701"/>
      <c r="E59" s="122"/>
      <c r="F59" s="122"/>
      <c r="G59" s="122"/>
      <c r="H59" s="667"/>
    </row>
    <row r="60" spans="1:8" ht="21" customHeight="1">
      <c r="A60" s="105" t="s">
        <v>16</v>
      </c>
      <c r="B60" s="700"/>
      <c r="C60" s="700"/>
      <c r="D60" s="701"/>
      <c r="E60" s="122"/>
      <c r="F60" s="122"/>
      <c r="G60" s="122"/>
      <c r="H60" s="667"/>
    </row>
    <row r="61" spans="1:8" ht="21" customHeight="1">
      <c r="A61" s="105" t="s">
        <v>57</v>
      </c>
      <c r="B61" s="700"/>
      <c r="C61" s="700"/>
      <c r="D61" s="701"/>
      <c r="E61" s="122"/>
      <c r="F61" s="122"/>
      <c r="G61" s="122"/>
      <c r="H61" s="667"/>
    </row>
    <row r="62" spans="1:8" ht="21" customHeight="1">
      <c r="A62" s="105" t="s">
        <v>58</v>
      </c>
      <c r="B62" s="700"/>
      <c r="C62" s="700"/>
      <c r="D62" s="701"/>
      <c r="E62" s="122"/>
      <c r="F62" s="122"/>
      <c r="G62" s="122"/>
      <c r="H62" s="667"/>
    </row>
    <row r="63" spans="1:8" ht="21" customHeight="1">
      <c r="A63" s="105" t="s">
        <v>59</v>
      </c>
      <c r="B63" s="700"/>
      <c r="C63" s="700"/>
      <c r="D63" s="701"/>
      <c r="E63" s="122"/>
      <c r="F63" s="122"/>
      <c r="G63" s="122"/>
      <c r="H63" s="667"/>
    </row>
    <row r="64" spans="1:8" ht="21" customHeight="1">
      <c r="A64" s="105" t="s">
        <v>60</v>
      </c>
      <c r="B64" s="700"/>
      <c r="C64" s="700"/>
      <c r="D64" s="701"/>
      <c r="E64" s="122"/>
      <c r="F64" s="122"/>
      <c r="G64" s="122"/>
      <c r="H64" s="667"/>
    </row>
    <row r="65" spans="1:8" ht="30" customHeight="1" thickBot="1">
      <c r="A65" s="105" t="s">
        <v>433</v>
      </c>
      <c r="B65" s="1200">
        <v>2000</v>
      </c>
      <c r="C65" s="700">
        <v>500</v>
      </c>
      <c r="D65" s="701"/>
      <c r="E65" s="122"/>
      <c r="F65" s="122"/>
      <c r="G65" s="122"/>
      <c r="H65" s="667"/>
    </row>
    <row r="66" spans="1:8" ht="21" customHeight="1">
      <c r="A66" s="1683" t="s">
        <v>113</v>
      </c>
      <c r="B66" s="1684"/>
      <c r="C66" s="1684"/>
      <c r="D66" s="1685"/>
      <c r="E66" s="156"/>
      <c r="F66" s="122"/>
      <c r="G66" s="122"/>
      <c r="H66" s="667"/>
    </row>
    <row r="67" spans="1:8" ht="37.5" customHeight="1">
      <c r="A67" s="105" t="s">
        <v>53</v>
      </c>
      <c r="B67" s="700"/>
      <c r="C67" s="700"/>
      <c r="D67" s="701"/>
      <c r="E67" s="122"/>
      <c r="F67" s="122"/>
      <c r="G67" s="122"/>
      <c r="H67" s="667"/>
    </row>
    <row r="68" spans="1:8" ht="37.5" customHeight="1">
      <c r="A68" s="105" t="s">
        <v>54</v>
      </c>
      <c r="B68" s="700"/>
      <c r="C68" s="700"/>
      <c r="D68" s="701"/>
      <c r="E68" s="122"/>
      <c r="F68" s="122"/>
      <c r="G68" s="122"/>
      <c r="H68" s="667"/>
    </row>
    <row r="69" spans="1:8" ht="37.5" customHeight="1">
      <c r="A69" s="105" t="s">
        <v>55</v>
      </c>
      <c r="B69" s="746">
        <v>7000</v>
      </c>
      <c r="C69" s="746">
        <v>1700</v>
      </c>
      <c r="D69" s="701"/>
      <c r="E69" s="122"/>
      <c r="F69" s="122"/>
      <c r="G69" s="122"/>
      <c r="H69" s="667"/>
    </row>
    <row r="70" spans="1:8" ht="37.5" customHeight="1">
      <c r="A70" s="105" t="s">
        <v>68</v>
      </c>
      <c r="B70" s="700"/>
      <c r="C70" s="700"/>
      <c r="D70" s="701"/>
      <c r="E70" s="122"/>
      <c r="F70" s="122"/>
      <c r="G70" s="122"/>
      <c r="H70" s="667"/>
    </row>
    <row r="71" spans="1:8" ht="48" customHeight="1">
      <c r="A71" s="105" t="s">
        <v>56</v>
      </c>
      <c r="B71" s="700"/>
      <c r="C71" s="700"/>
      <c r="D71" s="701"/>
      <c r="E71" s="122"/>
      <c r="F71" s="122"/>
      <c r="G71" s="122"/>
      <c r="H71" s="667"/>
    </row>
    <row r="72" spans="1:8" ht="48" customHeight="1">
      <c r="A72" s="105" t="s">
        <v>69</v>
      </c>
      <c r="B72" s="700"/>
      <c r="C72" s="700"/>
      <c r="D72" s="701"/>
      <c r="E72" s="122"/>
      <c r="F72" s="122"/>
      <c r="G72" s="122"/>
      <c r="H72" s="667"/>
    </row>
    <row r="73" spans="1:8" ht="58.35" customHeight="1" thickBot="1">
      <c r="A73" s="102" t="s">
        <v>432</v>
      </c>
      <c r="B73" s="747">
        <v>2000</v>
      </c>
      <c r="C73" s="705">
        <v>500</v>
      </c>
      <c r="D73" s="706"/>
      <c r="E73" s="122"/>
      <c r="F73" s="122"/>
      <c r="G73" s="122"/>
      <c r="H73" s="667"/>
    </row>
    <row r="74" spans="1:8" ht="61.5" customHeight="1" thickBot="1">
      <c r="A74" s="1678" t="s">
        <v>437</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45"/>
      <c r="B76" s="645"/>
      <c r="C76" s="645"/>
      <c r="D76" s="645"/>
      <c r="E76" s="645"/>
      <c r="F76" s="645"/>
      <c r="G76" s="645"/>
      <c r="H76" s="645"/>
    </row>
    <row r="77" spans="1:8" ht="24.95" customHeight="1" thickBot="1">
      <c r="A77" s="123" t="s">
        <v>101</v>
      </c>
      <c r="B77" s="123" t="s">
        <v>416</v>
      </c>
      <c r="C77" s="645"/>
      <c r="D77" s="645"/>
      <c r="E77" s="645"/>
      <c r="F77" s="645"/>
      <c r="G77" s="645"/>
      <c r="H77" s="645"/>
    </row>
    <row r="78" spans="1:8" ht="24.75" customHeight="1" thickBot="1">
      <c r="A78" s="1759" t="s">
        <v>386</v>
      </c>
      <c r="B78" s="1760"/>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182"/>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180"/>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123" t="s">
        <v>416</v>
      </c>
      <c r="C91" s="645"/>
      <c r="D91" s="645"/>
      <c r="E91" s="645"/>
      <c r="F91" s="645"/>
      <c r="G91" s="645"/>
      <c r="H91" s="645"/>
    </row>
    <row r="92" spans="1:12" ht="23.25" customHeight="1">
      <c r="A92" s="1750" t="s">
        <v>385</v>
      </c>
      <c r="B92" s="1709"/>
      <c r="C92" s="1709"/>
      <c r="D92" s="1709"/>
      <c r="E92" s="1709"/>
      <c r="F92" s="1710"/>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23.45" customHeight="1" thickBot="1">
      <c r="A107" s="1721" t="s">
        <v>70</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123" t="s">
        <v>416</v>
      </c>
      <c r="C109" s="650"/>
      <c r="D109" s="650"/>
      <c r="E109" s="645"/>
      <c r="F109" s="645"/>
      <c r="G109" s="645"/>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24.6" customHeight="1" thickBot="1">
      <c r="A123" s="1721" t="s">
        <v>165</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752"/>
      <c r="H127" s="156"/>
      <c r="I127" s="156"/>
      <c r="J127" s="156"/>
    </row>
    <row r="128" spans="1:10" ht="72.75" customHeight="1" thickBot="1">
      <c r="A128" s="102" t="s">
        <v>121</v>
      </c>
      <c r="B128" s="1203">
        <v>44093</v>
      </c>
      <c r="C128" s="749">
        <v>44093</v>
      </c>
      <c r="D128" s="751" t="s">
        <v>431</v>
      </c>
      <c r="E128" s="750" t="s">
        <v>431</v>
      </c>
      <c r="F128" s="2125" t="s">
        <v>430</v>
      </c>
      <c r="G128" s="2126"/>
      <c r="H128" s="2126"/>
      <c r="I128" s="667"/>
      <c r="J128" s="205"/>
    </row>
    <row r="129" spans="1:20" ht="28.5" customHeight="1">
      <c r="A129" s="1702" t="s">
        <v>122</v>
      </c>
      <c r="B129" s="1702"/>
      <c r="C129" s="1702"/>
      <c r="D129" s="1702"/>
      <c r="E129" s="1702"/>
      <c r="F129" s="109"/>
      <c r="G129" s="109"/>
      <c r="H129" s="109"/>
    </row>
    <row r="130" spans="1:20" ht="15" customHeight="1">
      <c r="D130" s="645"/>
      <c r="E130" s="645"/>
      <c r="F130" s="109"/>
      <c r="G130" s="109"/>
      <c r="H130" s="109"/>
    </row>
    <row r="131" spans="1:20" ht="24.95" customHeight="1" thickBot="1">
      <c r="A131" s="123" t="s">
        <v>123</v>
      </c>
      <c r="B131" s="123" t="s">
        <v>416</v>
      </c>
      <c r="C131" s="645"/>
      <c r="D131" s="645"/>
      <c r="E131" s="645"/>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112.5" customHeight="1">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B137" s="123" t="s">
        <v>416</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45"/>
      <c r="C143" s="645"/>
      <c r="D143" s="645"/>
      <c r="E143" s="645"/>
      <c r="F143" s="109"/>
      <c r="G143" s="109"/>
      <c r="H143" s="109"/>
    </row>
    <row r="144" spans="1:20" ht="16.5" customHeight="1">
      <c r="A144" s="1750" t="s">
        <v>378</v>
      </c>
      <c r="B144" s="1709"/>
      <c r="C144" s="1710"/>
      <c r="D144" s="2078"/>
      <c r="E144" s="2078"/>
      <c r="F144" s="2078"/>
      <c r="G144" s="109"/>
    </row>
    <row r="145" spans="1:8" ht="73.5" customHeight="1">
      <c r="A145" s="132"/>
      <c r="B145" s="131" t="s">
        <v>148</v>
      </c>
      <c r="C145" s="646" t="s">
        <v>149</v>
      </c>
      <c r="D145" s="669"/>
      <c r="E145" s="669"/>
      <c r="F145" s="669"/>
    </row>
    <row r="146" spans="1:8" ht="58.35" customHeight="1">
      <c r="A146" s="105" t="s">
        <v>377</v>
      </c>
      <c r="B146" s="700"/>
      <c r="C146" s="720"/>
      <c r="D146" s="122"/>
      <c r="E146" s="122"/>
      <c r="F146" s="668"/>
    </row>
    <row r="147" spans="1:8" ht="88.5" customHeight="1" thickBot="1">
      <c r="A147" s="102" t="s">
        <v>376</v>
      </c>
      <c r="B147" s="705">
        <v>5</v>
      </c>
      <c r="C147" s="753">
        <v>1200</v>
      </c>
      <c r="D147" s="122"/>
      <c r="E147" s="122"/>
      <c r="F147" s="667"/>
    </row>
    <row r="148" spans="1:8" ht="85.5" customHeight="1" thickBot="1">
      <c r="A148" s="1689" t="s">
        <v>438</v>
      </c>
      <c r="B148" s="1690"/>
      <c r="C148" s="1696"/>
      <c r="D148" s="1702"/>
      <c r="E148" s="1702"/>
      <c r="F148" s="1702"/>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134</v>
      </c>
      <c r="B151" s="123" t="s">
        <v>416</v>
      </c>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20.45" customHeight="1" thickBot="1">
      <c r="A169" s="1727" t="s">
        <v>78</v>
      </c>
      <c r="B169" s="1728"/>
      <c r="C169" s="1729"/>
      <c r="D169" s="2084"/>
      <c r="E169" s="2084"/>
      <c r="F169" s="2084"/>
    </row>
  </sheetData>
  <mergeCells count="76">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E53:H53"/>
    <mergeCell ref="A36:A37"/>
    <mergeCell ref="B36:B37"/>
    <mergeCell ref="C36:C37"/>
    <mergeCell ref="D50:F50"/>
    <mergeCell ref="A38:C38"/>
    <mergeCell ref="A66:D66"/>
    <mergeCell ref="A107:F107"/>
    <mergeCell ref="A99:F99"/>
    <mergeCell ref="F93:F94"/>
    <mergeCell ref="G92:L92"/>
    <mergeCell ref="H93:K93"/>
    <mergeCell ref="L93:L94"/>
    <mergeCell ref="G99:L99"/>
    <mergeCell ref="G107:L107"/>
    <mergeCell ref="B93:E93"/>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69:C169"/>
    <mergeCell ref="D169:F169"/>
    <mergeCell ref="A155:A156"/>
    <mergeCell ref="B155:B156"/>
    <mergeCell ref="C155:C156"/>
    <mergeCell ref="A157:C157"/>
    <mergeCell ref="D157:F157"/>
    <mergeCell ref="A165:C165"/>
    <mergeCell ref="D165:F165"/>
    <mergeCell ref="A1:B1"/>
    <mergeCell ref="A110:D110"/>
    <mergeCell ref="E110:H110"/>
    <mergeCell ref="A141:G141"/>
    <mergeCell ref="K138:T138"/>
    <mergeCell ref="C78:D78"/>
    <mergeCell ref="C81:D81"/>
    <mergeCell ref="A138:I138"/>
    <mergeCell ref="A135:I135"/>
    <mergeCell ref="J132:R132"/>
    <mergeCell ref="F128:H128"/>
    <mergeCell ref="A126:E126"/>
    <mergeCell ref="E123:H123"/>
    <mergeCell ref="F126:J126"/>
    <mergeCell ref="A132:I132"/>
    <mergeCell ref="A92:F9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zoomScale="70" zoomScaleNormal="70" zoomScalePageLayoutView="70" workbookViewId="0">
      <selection activeCell="D17" sqref="D17"/>
    </sheetView>
  </sheetViews>
  <sheetFormatPr defaultColWidth="8.85546875" defaultRowHeight="12.75"/>
  <cols>
    <col min="1" max="7" width="26.140625" style="391" customWidth="1"/>
    <col min="8" max="8" width="26" style="391" customWidth="1"/>
    <col min="9" max="9" width="25.85546875" style="391" customWidth="1"/>
    <col min="10" max="10" width="22" style="391" customWidth="1"/>
    <col min="11" max="11" width="20.42578125" style="391" customWidth="1"/>
    <col min="12" max="12" width="25.7109375" style="391" bestFit="1" customWidth="1"/>
    <col min="13" max="13" width="19.7109375" style="391" customWidth="1"/>
    <col min="14" max="14" width="16.85546875" style="391" customWidth="1"/>
    <col min="15" max="15" width="17.42578125" style="391" customWidth="1"/>
    <col min="16" max="16" width="19.85546875" style="391" customWidth="1"/>
    <col min="17" max="17" width="17" style="391" customWidth="1"/>
    <col min="18" max="18" width="24.28515625" style="391" customWidth="1"/>
    <col min="19" max="20" width="18.140625" style="391" customWidth="1"/>
    <col min="21" max="16384" width="8.85546875" style="391"/>
  </cols>
  <sheetData>
    <row r="1" spans="1:8" ht="18.75">
      <c r="A1" s="2109" t="s">
        <v>450</v>
      </c>
      <c r="B1" s="2109"/>
    </row>
    <row r="3" spans="1:8" ht="15.75">
      <c r="A3" s="501" t="s">
        <v>0</v>
      </c>
      <c r="B3" s="401"/>
      <c r="C3" s="401"/>
      <c r="D3" s="401"/>
      <c r="E3" s="401"/>
      <c r="F3" s="401"/>
      <c r="G3" s="401"/>
      <c r="H3" s="401"/>
    </row>
    <row r="4" spans="1:8" ht="15.75">
      <c r="A4" s="499" t="s">
        <v>88</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98</v>
      </c>
      <c r="B7" s="401"/>
      <c r="C7" s="401"/>
      <c r="D7" s="401"/>
      <c r="E7" s="401"/>
      <c r="F7" s="401"/>
      <c r="G7" s="401"/>
      <c r="H7" s="401"/>
    </row>
    <row r="8" spans="1:8" ht="28.5" customHeight="1" thickBot="1">
      <c r="A8" s="2088" t="s">
        <v>391</v>
      </c>
      <c r="B8" s="2089"/>
      <c r="C8" s="2090"/>
      <c r="D8" s="2087"/>
      <c r="E8" s="2087"/>
      <c r="F8" s="2087"/>
      <c r="G8" s="446"/>
      <c r="H8" s="401"/>
    </row>
    <row r="9" spans="1:8" ht="21" customHeight="1">
      <c r="A9" s="502"/>
      <c r="B9" s="503" t="s">
        <v>1</v>
      </c>
      <c r="C9" s="694" t="s">
        <v>2</v>
      </c>
      <c r="D9" s="414"/>
      <c r="E9" s="684"/>
      <c r="F9" s="684"/>
      <c r="G9" s="494"/>
      <c r="H9" s="401"/>
    </row>
    <row r="10" spans="1:8" ht="20.25" customHeight="1">
      <c r="A10" s="397" t="s">
        <v>3</v>
      </c>
      <c r="B10" s="784">
        <v>1</v>
      </c>
      <c r="C10" s="785">
        <v>80</v>
      </c>
      <c r="D10" s="414"/>
      <c r="E10" s="414"/>
      <c r="F10" s="414"/>
      <c r="G10" s="494"/>
      <c r="H10" s="401"/>
    </row>
    <row r="11" spans="1:8" ht="20.25" customHeight="1">
      <c r="A11" s="397" t="s">
        <v>4</v>
      </c>
      <c r="B11" s="761"/>
      <c r="C11" s="762"/>
      <c r="D11" s="2093"/>
      <c r="E11" s="2092"/>
      <c r="F11" s="2092"/>
      <c r="G11" s="494"/>
      <c r="H11" s="401"/>
    </row>
    <row r="12" spans="1:8" ht="20.25" customHeight="1">
      <c r="A12" s="397" t="s">
        <v>67</v>
      </c>
      <c r="B12" s="761"/>
      <c r="C12" s="762"/>
      <c r="D12" s="2093"/>
      <c r="E12" s="2092"/>
      <c r="F12" s="2092"/>
      <c r="G12" s="494"/>
      <c r="H12" s="401"/>
    </row>
    <row r="13" spans="1:8" ht="20.25" customHeight="1">
      <c r="A13" s="397" t="s">
        <v>7</v>
      </c>
      <c r="B13" s="761"/>
      <c r="C13" s="762"/>
      <c r="D13" s="414"/>
      <c r="E13" s="414"/>
      <c r="F13" s="414"/>
      <c r="G13" s="494"/>
      <c r="H13" s="401"/>
    </row>
    <row r="14" spans="1:8" ht="20.25" customHeight="1">
      <c r="A14" s="397" t="s">
        <v>8</v>
      </c>
      <c r="B14" s="761"/>
      <c r="C14" s="762"/>
      <c r="D14" s="414"/>
      <c r="E14" s="414"/>
      <c r="F14" s="414"/>
      <c r="G14" s="494"/>
      <c r="H14" s="401"/>
    </row>
    <row r="15" spans="1:8" ht="20.25" customHeight="1" thickBot="1">
      <c r="A15" s="394" t="s">
        <v>48</v>
      </c>
      <c r="B15" s="782"/>
      <c r="C15" s="783"/>
      <c r="D15" s="414"/>
      <c r="E15" s="414"/>
      <c r="F15" s="414"/>
      <c r="G15" s="494"/>
      <c r="H15" s="401"/>
    </row>
    <row r="16" spans="1:8" ht="20.25" customHeight="1">
      <c r="A16" s="1855" t="s">
        <v>109</v>
      </c>
      <c r="B16" s="1856"/>
      <c r="C16" s="1857"/>
      <c r="D16" s="1902"/>
      <c r="E16" s="1902"/>
      <c r="F16" s="1902"/>
      <c r="G16" s="446"/>
      <c r="H16" s="401"/>
    </row>
    <row r="17" spans="1:8" ht="20.25" customHeight="1">
      <c r="A17" s="491" t="s">
        <v>50</v>
      </c>
      <c r="B17" s="405">
        <v>1</v>
      </c>
      <c r="C17" s="404">
        <v>80</v>
      </c>
      <c r="D17" s="414"/>
      <c r="E17" s="414"/>
      <c r="F17" s="414"/>
      <c r="G17" s="494"/>
      <c r="H17" s="401"/>
    </row>
    <row r="18" spans="1:8" ht="20.25" customHeight="1">
      <c r="A18" s="491" t="s">
        <v>51</v>
      </c>
      <c r="B18" s="405"/>
      <c r="C18" s="404"/>
      <c r="D18" s="414"/>
      <c r="E18" s="414"/>
      <c r="F18" s="414"/>
      <c r="G18" s="494"/>
      <c r="H18" s="401"/>
    </row>
    <row r="19" spans="1:8" ht="20.25" customHeight="1" thickBot="1">
      <c r="A19" s="490" t="s">
        <v>52</v>
      </c>
      <c r="B19" s="418"/>
      <c r="C19" s="426"/>
      <c r="D19" s="414"/>
      <c r="E19" s="414"/>
      <c r="F19" s="414"/>
      <c r="G19" s="494"/>
      <c r="H19" s="401"/>
    </row>
    <row r="20" spans="1:8" ht="20.25" customHeight="1">
      <c r="A20" s="1914" t="s">
        <v>110</v>
      </c>
      <c r="B20" s="1915"/>
      <c r="C20" s="1916"/>
      <c r="D20" s="2091"/>
      <c r="E20" s="2091"/>
      <c r="F20" s="2091"/>
      <c r="G20" s="495"/>
      <c r="H20" s="401"/>
    </row>
    <row r="21" spans="1:8" ht="25.5">
      <c r="A21" s="397" t="s">
        <v>53</v>
      </c>
      <c r="B21" s="405"/>
      <c r="C21" s="404"/>
      <c r="D21" s="414"/>
      <c r="E21" s="414"/>
      <c r="F21" s="414"/>
      <c r="G21" s="494"/>
      <c r="H21" s="401"/>
    </row>
    <row r="22" spans="1:8" ht="25.5">
      <c r="A22" s="397" t="s">
        <v>54</v>
      </c>
      <c r="B22" s="405"/>
      <c r="C22" s="404"/>
      <c r="D22" s="414"/>
      <c r="E22" s="414"/>
      <c r="F22" s="414"/>
      <c r="G22" s="494"/>
      <c r="H22" s="401"/>
    </row>
    <row r="23" spans="1:8" ht="25.5">
      <c r="A23" s="397" t="s">
        <v>55</v>
      </c>
      <c r="B23" s="784">
        <v>1</v>
      </c>
      <c r="C23" s="785">
        <v>80</v>
      </c>
      <c r="D23" s="414"/>
      <c r="E23" s="414"/>
      <c r="F23" s="414"/>
      <c r="G23" s="494"/>
      <c r="H23" s="401"/>
    </row>
    <row r="24" spans="1:8" ht="35.1" customHeight="1">
      <c r="A24" s="397" t="s">
        <v>68</v>
      </c>
      <c r="B24" s="405"/>
      <c r="C24" s="404"/>
      <c r="D24" s="414"/>
      <c r="E24" s="414"/>
      <c r="F24" s="414"/>
      <c r="G24" s="494"/>
      <c r="H24" s="401"/>
    </row>
    <row r="25" spans="1:8" ht="47.1" customHeight="1">
      <c r="A25" s="397" t="s">
        <v>56</v>
      </c>
      <c r="B25" s="405"/>
      <c r="C25" s="404"/>
      <c r="D25" s="414"/>
      <c r="E25" s="414"/>
      <c r="F25" s="414"/>
      <c r="G25" s="494"/>
      <c r="H25" s="401"/>
    </row>
    <row r="26" spans="1:8" ht="47.1" customHeight="1">
      <c r="A26" s="397" t="s">
        <v>69</v>
      </c>
      <c r="B26" s="405"/>
      <c r="C26" s="404"/>
      <c r="D26" s="414"/>
      <c r="E26" s="414"/>
      <c r="F26" s="414"/>
      <c r="G26" s="494"/>
      <c r="H26" s="401"/>
    </row>
    <row r="27" spans="1:8" ht="19.5" customHeight="1" thickBot="1">
      <c r="A27" s="394" t="s">
        <v>48</v>
      </c>
      <c r="B27" s="418"/>
      <c r="C27" s="426"/>
      <c r="D27" s="414"/>
      <c r="E27" s="414"/>
      <c r="F27" s="414"/>
      <c r="G27" s="494"/>
      <c r="H27" s="401"/>
    </row>
    <row r="28" spans="1:8" ht="69" customHeight="1" thickBot="1">
      <c r="A28" s="2130" t="s">
        <v>451</v>
      </c>
      <c r="B28" s="2131"/>
      <c r="C28" s="2132"/>
      <c r="D28" s="1883"/>
      <c r="E28" s="1883"/>
      <c r="F28" s="1883"/>
      <c r="G28" s="493"/>
      <c r="H28" s="401"/>
    </row>
    <row r="29" spans="1:8" ht="146.1" customHeight="1">
      <c r="A29" s="1868" t="s">
        <v>390</v>
      </c>
      <c r="B29" s="1868"/>
      <c r="C29" s="1868"/>
      <c r="D29" s="1868"/>
      <c r="E29" s="1868"/>
      <c r="F29" s="1868"/>
      <c r="G29" s="401"/>
      <c r="H29" s="401"/>
    </row>
    <row r="30" spans="1:8" ht="23.45" customHeight="1" thickBot="1">
      <c r="A30" s="415" t="s">
        <v>99</v>
      </c>
      <c r="B30" s="662"/>
      <c r="C30" s="662"/>
      <c r="D30" s="662"/>
      <c r="E30" s="662"/>
      <c r="F30" s="662"/>
      <c r="G30" s="401"/>
      <c r="H30" s="401"/>
    </row>
    <row r="31" spans="1:8" ht="30" customHeight="1">
      <c r="A31" s="1878" t="s">
        <v>389</v>
      </c>
      <c r="B31" s="1873"/>
      <c r="C31" s="1874"/>
      <c r="D31" s="2087"/>
      <c r="E31" s="2087"/>
      <c r="F31" s="2087"/>
      <c r="G31" s="401"/>
      <c r="H31" s="401"/>
    </row>
    <row r="32" spans="1:8" ht="33.75" customHeight="1">
      <c r="A32" s="397"/>
      <c r="B32" s="423" t="s">
        <v>31</v>
      </c>
      <c r="C32" s="654" t="s">
        <v>32</v>
      </c>
      <c r="D32" s="414"/>
      <c r="E32" s="684"/>
      <c r="F32" s="684"/>
      <c r="G32" s="401"/>
      <c r="H32" s="401"/>
    </row>
    <row r="33" spans="1:8" ht="20.25" customHeight="1">
      <c r="A33" s="397" t="s">
        <v>33</v>
      </c>
      <c r="B33" s="405"/>
      <c r="C33" s="404"/>
      <c r="D33" s="414"/>
      <c r="E33" s="414"/>
      <c r="F33" s="414"/>
      <c r="G33" s="401"/>
      <c r="H33" s="401"/>
    </row>
    <row r="34" spans="1:8" ht="20.25" customHeight="1">
      <c r="A34" s="397" t="s">
        <v>71</v>
      </c>
      <c r="B34" s="405"/>
      <c r="C34" s="404"/>
      <c r="D34" s="414"/>
      <c r="E34" s="414"/>
      <c r="F34" s="414"/>
      <c r="G34" s="401"/>
      <c r="H34" s="401"/>
    </row>
    <row r="35" spans="1:8" ht="20.25" customHeight="1">
      <c r="A35" s="397" t="s">
        <v>72</v>
      </c>
      <c r="B35" s="405"/>
      <c r="C35" s="404"/>
      <c r="D35" s="414"/>
      <c r="E35" s="414"/>
      <c r="F35" s="414"/>
      <c r="G35" s="401"/>
      <c r="H35" s="401"/>
    </row>
    <row r="36" spans="1:8" ht="20.25" customHeight="1">
      <c r="A36" s="1851" t="s">
        <v>48</v>
      </c>
      <c r="B36" s="1853"/>
      <c r="C36" s="1897"/>
      <c r="D36" s="414"/>
      <c r="E36" s="414"/>
      <c r="F36" s="414"/>
      <c r="G36" s="401"/>
      <c r="H36" s="401"/>
    </row>
    <row r="37" spans="1:8" ht="20.25" customHeight="1" thickBot="1">
      <c r="A37" s="1852"/>
      <c r="B37" s="1854"/>
      <c r="C37" s="1921"/>
      <c r="D37" s="414"/>
      <c r="E37" s="414"/>
      <c r="F37" s="414"/>
      <c r="G37" s="401"/>
      <c r="H37" s="401"/>
    </row>
    <row r="38" spans="1:8" ht="20.25" customHeight="1">
      <c r="A38" s="1888" t="s">
        <v>112</v>
      </c>
      <c r="B38" s="1889"/>
      <c r="C38" s="1890"/>
      <c r="D38" s="1902"/>
      <c r="E38" s="1902"/>
      <c r="F38" s="1902"/>
      <c r="G38" s="401"/>
      <c r="H38" s="401"/>
    </row>
    <row r="39" spans="1:8" ht="20.25" customHeight="1">
      <c r="A39" s="491" t="s">
        <v>50</v>
      </c>
      <c r="B39" s="405"/>
      <c r="C39" s="488"/>
      <c r="D39" s="414"/>
      <c r="E39" s="414"/>
      <c r="F39" s="414"/>
      <c r="G39" s="401"/>
      <c r="H39" s="401"/>
    </row>
    <row r="40" spans="1:8" ht="20.25" customHeight="1">
      <c r="A40" s="491" t="s">
        <v>51</v>
      </c>
      <c r="B40" s="405"/>
      <c r="C40" s="488"/>
      <c r="D40" s="414"/>
      <c r="E40" s="414"/>
      <c r="F40" s="414"/>
      <c r="G40" s="401"/>
      <c r="H40" s="401"/>
    </row>
    <row r="41" spans="1:8" ht="20.25" customHeight="1" thickBot="1">
      <c r="A41" s="490" t="s">
        <v>52</v>
      </c>
      <c r="B41" s="418"/>
      <c r="C41" s="489"/>
      <c r="D41" s="414"/>
      <c r="E41" s="414"/>
      <c r="F41" s="414"/>
      <c r="G41" s="401"/>
      <c r="H41" s="401"/>
    </row>
    <row r="42" spans="1:8" ht="20.25" customHeight="1">
      <c r="A42" s="1855" t="s">
        <v>113</v>
      </c>
      <c r="B42" s="1856"/>
      <c r="C42" s="1857"/>
      <c r="D42" s="1902"/>
      <c r="E42" s="1902"/>
      <c r="F42" s="1902"/>
      <c r="G42" s="401"/>
      <c r="H42" s="401"/>
    </row>
    <row r="43" spans="1:8" ht="30" customHeight="1">
      <c r="A43" s="397" t="s">
        <v>53</v>
      </c>
      <c r="B43" s="405"/>
      <c r="C43" s="488"/>
      <c r="D43" s="414"/>
      <c r="E43" s="414"/>
      <c r="F43" s="414"/>
      <c r="G43" s="401"/>
      <c r="H43" s="401"/>
    </row>
    <row r="44" spans="1:8" ht="30" customHeight="1">
      <c r="A44" s="397" t="s">
        <v>54</v>
      </c>
      <c r="B44" s="405"/>
      <c r="C44" s="488"/>
      <c r="D44" s="414"/>
      <c r="E44" s="414"/>
      <c r="F44" s="414"/>
      <c r="G44" s="401"/>
      <c r="H44" s="401"/>
    </row>
    <row r="45" spans="1:8" ht="30" customHeight="1">
      <c r="A45" s="397" t="s">
        <v>55</v>
      </c>
      <c r="B45" s="405"/>
      <c r="C45" s="488"/>
      <c r="D45" s="414"/>
      <c r="E45" s="414"/>
      <c r="F45" s="414"/>
      <c r="G45" s="401"/>
      <c r="H45" s="401"/>
    </row>
    <row r="46" spans="1:8" ht="30" customHeight="1">
      <c r="A46" s="397" t="s">
        <v>68</v>
      </c>
      <c r="B46" s="405"/>
      <c r="C46" s="488"/>
      <c r="D46" s="414"/>
      <c r="E46" s="414"/>
      <c r="F46" s="414"/>
      <c r="G46" s="401"/>
      <c r="H46" s="401"/>
    </row>
    <row r="47" spans="1:8" ht="38.25">
      <c r="A47" s="397" t="s">
        <v>56</v>
      </c>
      <c r="B47" s="405"/>
      <c r="C47" s="488"/>
      <c r="D47" s="414"/>
      <c r="E47" s="414"/>
      <c r="F47" s="414"/>
      <c r="G47" s="401"/>
      <c r="H47" s="401"/>
    </row>
    <row r="48" spans="1:8" ht="38.25">
      <c r="A48" s="397" t="s">
        <v>69</v>
      </c>
      <c r="B48" s="405"/>
      <c r="C48" s="488"/>
      <c r="D48" s="414"/>
      <c r="E48" s="414"/>
      <c r="F48" s="414"/>
      <c r="G48" s="401"/>
      <c r="H48" s="401"/>
    </row>
    <row r="49" spans="1:8" ht="30" customHeight="1" thickBot="1">
      <c r="A49" s="400" t="s">
        <v>66</v>
      </c>
      <c r="B49" s="409"/>
      <c r="C49" s="408"/>
      <c r="D49" s="414"/>
      <c r="E49" s="414"/>
      <c r="F49" s="414"/>
      <c r="G49" s="401"/>
      <c r="H49" s="401"/>
    </row>
    <row r="50" spans="1:8" ht="59.45" customHeight="1" thickBot="1">
      <c r="A50" s="1858" t="s">
        <v>17</v>
      </c>
      <c r="B50" s="1859"/>
      <c r="C50" s="1860"/>
      <c r="D50" s="1883"/>
      <c r="E50" s="1883"/>
      <c r="F50" s="1883"/>
      <c r="G50" s="401"/>
      <c r="H50" s="401"/>
    </row>
    <row r="51" spans="1:8" ht="30.6" customHeight="1">
      <c r="A51" s="695"/>
      <c r="B51" s="653"/>
      <c r="C51" s="653"/>
      <c r="D51" s="660"/>
      <c r="E51" s="660"/>
      <c r="F51" s="660"/>
      <c r="G51" s="401"/>
      <c r="H51" s="401"/>
    </row>
    <row r="52" spans="1:8" ht="30" customHeight="1" thickBot="1">
      <c r="A52" s="415" t="s">
        <v>100</v>
      </c>
      <c r="B52" s="660"/>
      <c r="C52" s="660"/>
      <c r="D52" s="660"/>
      <c r="E52" s="660"/>
      <c r="F52" s="660"/>
      <c r="G52" s="401"/>
      <c r="H52" s="401"/>
    </row>
    <row r="53" spans="1:8" ht="40.5" customHeight="1" thickBot="1">
      <c r="A53" s="2088" t="s">
        <v>388</v>
      </c>
      <c r="B53" s="2089"/>
      <c r="C53" s="2089"/>
      <c r="D53" s="2090"/>
      <c r="E53" s="2087"/>
      <c r="F53" s="2087"/>
      <c r="G53" s="2087"/>
      <c r="H53" s="2087"/>
    </row>
    <row r="54" spans="1:8" ht="57" customHeight="1" thickBot="1">
      <c r="A54" s="486"/>
      <c r="B54" s="485" t="s">
        <v>9</v>
      </c>
      <c r="C54" s="485" t="s">
        <v>10</v>
      </c>
      <c r="D54" s="655" t="s">
        <v>114</v>
      </c>
      <c r="E54" s="414"/>
      <c r="F54" s="684"/>
      <c r="G54" s="684"/>
      <c r="H54" s="684"/>
    </row>
    <row r="55" spans="1:8" ht="21" customHeight="1">
      <c r="A55" s="482" t="s">
        <v>11</v>
      </c>
      <c r="B55" s="481"/>
      <c r="C55" s="481"/>
      <c r="D55" s="483"/>
      <c r="E55" s="414"/>
      <c r="F55" s="414"/>
      <c r="G55" s="414"/>
      <c r="H55" s="682"/>
    </row>
    <row r="56" spans="1:8" ht="21" customHeight="1">
      <c r="A56" s="397" t="s">
        <v>12</v>
      </c>
      <c r="B56" s="405"/>
      <c r="C56" s="405"/>
      <c r="D56" s="404"/>
      <c r="E56" s="414"/>
      <c r="F56" s="414"/>
      <c r="G56" s="414"/>
      <c r="H56" s="682"/>
    </row>
    <row r="57" spans="1:8" ht="21" customHeight="1">
      <c r="A57" s="397" t="s">
        <v>13</v>
      </c>
      <c r="B57" s="405"/>
      <c r="C57" s="780"/>
      <c r="D57" s="404"/>
      <c r="E57" s="414"/>
      <c r="F57" s="414"/>
      <c r="G57" s="414"/>
      <c r="H57" s="682"/>
    </row>
    <row r="58" spans="1:8" ht="21" customHeight="1">
      <c r="A58" s="786" t="s">
        <v>14</v>
      </c>
      <c r="B58" s="780"/>
      <c r="C58" s="780"/>
      <c r="D58" s="462"/>
      <c r="E58" s="414"/>
      <c r="F58" s="414"/>
      <c r="G58" s="414"/>
      <c r="H58" s="682"/>
    </row>
    <row r="59" spans="1:8" ht="31.5" customHeight="1">
      <c r="A59" s="786" t="s">
        <v>15</v>
      </c>
      <c r="B59" s="780"/>
      <c r="C59" s="780"/>
      <c r="D59" s="462"/>
      <c r="E59" s="414"/>
      <c r="F59" s="414"/>
      <c r="G59" s="414"/>
      <c r="H59" s="682"/>
    </row>
    <row r="60" spans="1:8" ht="21" customHeight="1">
      <c r="A60" s="786" t="s">
        <v>16</v>
      </c>
      <c r="B60" s="780"/>
      <c r="C60" s="784">
        <v>80</v>
      </c>
      <c r="D60" s="462"/>
      <c r="E60" s="414"/>
      <c r="F60" s="414"/>
      <c r="G60" s="414"/>
      <c r="H60" s="682"/>
    </row>
    <row r="61" spans="1:8" ht="21" customHeight="1">
      <c r="A61" s="786" t="s">
        <v>57</v>
      </c>
      <c r="B61" s="780"/>
      <c r="C61" s="780"/>
      <c r="D61" s="462"/>
      <c r="E61" s="414"/>
      <c r="F61" s="414"/>
      <c r="G61" s="414"/>
      <c r="H61" s="682"/>
    </row>
    <row r="62" spans="1:8" ht="21" customHeight="1">
      <c r="A62" s="786" t="s">
        <v>58</v>
      </c>
      <c r="B62" s="780"/>
      <c r="C62" s="780"/>
      <c r="D62" s="462"/>
      <c r="E62" s="414"/>
      <c r="F62" s="414"/>
      <c r="G62" s="414"/>
      <c r="H62" s="682"/>
    </row>
    <row r="63" spans="1:8" ht="21" customHeight="1">
      <c r="A63" s="786" t="s">
        <v>59</v>
      </c>
      <c r="B63" s="780"/>
      <c r="C63" s="780"/>
      <c r="D63" s="462"/>
      <c r="E63" s="414"/>
      <c r="F63" s="414"/>
      <c r="G63" s="414"/>
      <c r="H63" s="682"/>
    </row>
    <row r="64" spans="1:8" ht="21" customHeight="1">
      <c r="A64" s="786" t="s">
        <v>60</v>
      </c>
      <c r="B64" s="780"/>
      <c r="C64" s="780"/>
      <c r="D64" s="462"/>
      <c r="E64" s="414"/>
      <c r="F64" s="414"/>
      <c r="G64" s="414"/>
      <c r="H64" s="682"/>
    </row>
    <row r="65" spans="1:8" ht="21" customHeight="1" thickBot="1">
      <c r="A65" s="786" t="s">
        <v>48</v>
      </c>
      <c r="B65" s="780"/>
      <c r="C65" s="780"/>
      <c r="D65" s="462"/>
      <c r="E65" s="414"/>
      <c r="F65" s="414"/>
      <c r="G65" s="414"/>
      <c r="H65" s="682"/>
    </row>
    <row r="66" spans="1:8" ht="21" customHeight="1">
      <c r="A66" s="2133" t="s">
        <v>113</v>
      </c>
      <c r="B66" s="2134"/>
      <c r="C66" s="2134"/>
      <c r="D66" s="2135"/>
      <c r="E66" s="446"/>
      <c r="F66" s="414"/>
      <c r="G66" s="414"/>
      <c r="H66" s="682"/>
    </row>
    <row r="67" spans="1:8" ht="37.5" customHeight="1">
      <c r="A67" s="786" t="s">
        <v>53</v>
      </c>
      <c r="B67" s="780"/>
      <c r="C67" s="780"/>
      <c r="D67" s="462"/>
      <c r="E67" s="414"/>
      <c r="F67" s="414"/>
      <c r="G67" s="414"/>
      <c r="H67" s="682"/>
    </row>
    <row r="68" spans="1:8" ht="37.5" customHeight="1">
      <c r="A68" s="786" t="s">
        <v>54</v>
      </c>
      <c r="B68" s="780"/>
      <c r="C68" s="780"/>
      <c r="D68" s="462"/>
      <c r="E68" s="414"/>
      <c r="F68" s="414"/>
      <c r="G68" s="414"/>
      <c r="H68" s="682"/>
    </row>
    <row r="69" spans="1:8" ht="37.5" customHeight="1">
      <c r="A69" s="786" t="s">
        <v>55</v>
      </c>
      <c r="B69" s="780"/>
      <c r="C69" s="784">
        <v>80</v>
      </c>
      <c r="D69" s="462"/>
      <c r="E69" s="414"/>
      <c r="F69" s="414"/>
      <c r="G69" s="414"/>
      <c r="H69" s="682"/>
    </row>
    <row r="70" spans="1:8" ht="37.5" customHeight="1">
      <c r="A70" s="786" t="s">
        <v>68</v>
      </c>
      <c r="B70" s="780"/>
      <c r="C70" s="780"/>
      <c r="D70" s="462"/>
      <c r="E70" s="414"/>
      <c r="F70" s="414"/>
      <c r="G70" s="414"/>
      <c r="H70" s="682"/>
    </row>
    <row r="71" spans="1:8" ht="48" customHeight="1">
      <c r="A71" s="397" t="s">
        <v>56</v>
      </c>
      <c r="B71" s="405"/>
      <c r="C71" s="405"/>
      <c r="D71" s="404"/>
      <c r="E71" s="414"/>
      <c r="F71" s="414"/>
      <c r="G71" s="414"/>
      <c r="H71" s="682"/>
    </row>
    <row r="72" spans="1:8" ht="48" customHeight="1">
      <c r="A72" s="397" t="s">
        <v>69</v>
      </c>
      <c r="B72" s="405"/>
      <c r="C72" s="405"/>
      <c r="D72" s="404"/>
      <c r="E72" s="414"/>
      <c r="F72" s="414"/>
      <c r="G72" s="414"/>
      <c r="H72" s="682"/>
    </row>
    <row r="73" spans="1:8" ht="16.5" customHeight="1" thickBot="1">
      <c r="A73" s="394" t="s">
        <v>48</v>
      </c>
      <c r="B73" s="418"/>
      <c r="C73" s="418"/>
      <c r="D73" s="426"/>
      <c r="E73" s="414"/>
      <c r="F73" s="414"/>
      <c r="G73" s="414"/>
      <c r="H73" s="682"/>
    </row>
    <row r="74" spans="1:8" ht="69" customHeight="1" thickBot="1">
      <c r="A74" s="2127" t="s">
        <v>452</v>
      </c>
      <c r="B74" s="2128"/>
      <c r="C74" s="2128"/>
      <c r="D74" s="2129"/>
      <c r="E74" s="1883"/>
      <c r="F74" s="1883"/>
      <c r="G74" s="1883"/>
      <c r="H74" s="1883"/>
    </row>
    <row r="75" spans="1:8" ht="83.25" customHeight="1">
      <c r="A75" s="1891" t="s">
        <v>115</v>
      </c>
      <c r="B75" s="1891"/>
      <c r="C75" s="1891"/>
      <c r="D75" s="1891"/>
      <c r="E75" s="493"/>
      <c r="F75" s="493"/>
      <c r="G75" s="493"/>
      <c r="H75" s="493"/>
    </row>
    <row r="76" spans="1:8" ht="15" customHeight="1">
      <c r="A76" s="660"/>
      <c r="B76" s="660"/>
      <c r="C76" s="660"/>
      <c r="D76" s="660"/>
      <c r="E76" s="660"/>
      <c r="F76" s="660"/>
      <c r="G76" s="660"/>
      <c r="H76" s="660"/>
    </row>
    <row r="77" spans="1:8" ht="24.95" customHeight="1" thickBot="1">
      <c r="A77" s="415" t="s">
        <v>101</v>
      </c>
      <c r="B77" s="660"/>
      <c r="C77" s="660"/>
      <c r="D77" s="660"/>
      <c r="E77" s="660"/>
      <c r="F77" s="660"/>
      <c r="G77" s="660"/>
      <c r="H77" s="660"/>
    </row>
    <row r="78" spans="1:8" ht="24.75" customHeight="1" thickBot="1">
      <c r="A78" s="1847" t="s">
        <v>386</v>
      </c>
      <c r="B78" s="1848"/>
      <c r="C78" s="2087"/>
      <c r="D78" s="2087"/>
      <c r="E78" s="660"/>
      <c r="F78" s="660"/>
      <c r="G78" s="660"/>
      <c r="H78" s="660"/>
    </row>
    <row r="79" spans="1:8" ht="31.5" customHeight="1">
      <c r="A79" s="474"/>
      <c r="B79" s="411" t="s">
        <v>117</v>
      </c>
      <c r="C79" s="660"/>
      <c r="D79" s="684"/>
      <c r="E79" s="660"/>
      <c r="F79" s="660"/>
      <c r="G79" s="660"/>
      <c r="H79" s="660"/>
    </row>
    <row r="80" spans="1:8" ht="44.25" customHeight="1" thickBot="1">
      <c r="A80" s="659" t="s">
        <v>106</v>
      </c>
      <c r="B80" s="472"/>
      <c r="C80" s="693"/>
      <c r="D80" s="660"/>
      <c r="E80" s="660"/>
      <c r="F80" s="660"/>
      <c r="G80" s="660"/>
      <c r="H80" s="660"/>
    </row>
    <row r="81" spans="1:12" ht="20.25" customHeight="1">
      <c r="A81" s="2097" t="s">
        <v>113</v>
      </c>
      <c r="B81" s="2098"/>
      <c r="C81" s="2087"/>
      <c r="D81" s="2087"/>
      <c r="E81" s="660"/>
      <c r="F81" s="660"/>
      <c r="G81" s="660"/>
      <c r="H81" s="660"/>
    </row>
    <row r="82" spans="1:12" ht="30" customHeight="1">
      <c r="A82" s="397" t="s">
        <v>53</v>
      </c>
      <c r="B82" s="471"/>
      <c r="C82" s="414"/>
      <c r="D82" s="660"/>
      <c r="E82" s="660"/>
      <c r="F82" s="660"/>
      <c r="G82" s="660"/>
      <c r="H82" s="660"/>
    </row>
    <row r="83" spans="1:12" ht="30" customHeight="1">
      <c r="A83" s="397" t="s">
        <v>54</v>
      </c>
      <c r="B83" s="471"/>
      <c r="C83" s="414"/>
      <c r="D83" s="660"/>
      <c r="E83" s="660"/>
      <c r="F83" s="660"/>
      <c r="G83" s="660"/>
      <c r="H83" s="660"/>
    </row>
    <row r="84" spans="1:12" ht="30" customHeight="1">
      <c r="A84" s="397" t="s">
        <v>55</v>
      </c>
      <c r="B84" s="471"/>
      <c r="C84" s="414"/>
      <c r="D84" s="660"/>
      <c r="E84" s="660"/>
      <c r="F84" s="660"/>
      <c r="G84" s="660"/>
      <c r="H84" s="660"/>
    </row>
    <row r="85" spans="1:12" ht="30" customHeight="1">
      <c r="A85" s="397" t="s">
        <v>68</v>
      </c>
      <c r="B85" s="471"/>
      <c r="C85" s="414"/>
      <c r="D85" s="660"/>
      <c r="E85" s="660"/>
      <c r="F85" s="660"/>
      <c r="G85" s="660"/>
      <c r="H85" s="660"/>
    </row>
    <row r="86" spans="1:12" ht="45" customHeight="1">
      <c r="A86" s="397" t="s">
        <v>56</v>
      </c>
      <c r="B86" s="471"/>
      <c r="C86" s="414"/>
      <c r="D86" s="660"/>
      <c r="E86" s="660"/>
      <c r="F86" s="660"/>
      <c r="G86" s="660"/>
      <c r="H86" s="660"/>
    </row>
    <row r="87" spans="1:12" ht="45" customHeight="1">
      <c r="A87" s="397" t="s">
        <v>69</v>
      </c>
      <c r="B87" s="471"/>
      <c r="C87" s="414"/>
      <c r="D87" s="660"/>
      <c r="E87" s="660"/>
      <c r="F87" s="660"/>
      <c r="G87" s="660"/>
      <c r="H87" s="660"/>
    </row>
    <row r="88" spans="1:12" ht="20.100000000000001" customHeight="1" thickBot="1">
      <c r="A88" s="394" t="s">
        <v>48</v>
      </c>
      <c r="B88" s="470"/>
      <c r="C88" s="414"/>
      <c r="D88" s="660"/>
      <c r="E88" s="660"/>
      <c r="F88" s="660"/>
      <c r="G88" s="660"/>
      <c r="H88" s="660"/>
    </row>
    <row r="89" spans="1:12" ht="90.75" customHeight="1">
      <c r="A89" s="1884" t="s">
        <v>116</v>
      </c>
      <c r="B89" s="1884"/>
      <c r="C89" s="2093"/>
      <c r="D89" s="2093"/>
      <c r="E89" s="660"/>
      <c r="F89" s="660"/>
      <c r="G89" s="660"/>
      <c r="H89" s="660"/>
    </row>
    <row r="90" spans="1:12" ht="15" customHeight="1">
      <c r="A90" s="660"/>
      <c r="B90" s="660"/>
      <c r="C90" s="660"/>
      <c r="D90" s="660"/>
      <c r="E90" s="660"/>
      <c r="F90" s="660"/>
      <c r="G90" s="660"/>
      <c r="H90" s="660"/>
    </row>
    <row r="91" spans="1:12" ht="24.95" customHeight="1" thickBot="1">
      <c r="A91" s="415" t="s">
        <v>102</v>
      </c>
      <c r="B91" s="660"/>
      <c r="C91" s="660"/>
      <c r="D91" s="660"/>
      <c r="E91" s="660"/>
      <c r="F91" s="660"/>
      <c r="G91" s="660"/>
      <c r="H91" s="660"/>
    </row>
    <row r="92" spans="1:12" ht="44.25" customHeight="1">
      <c r="A92" s="2094" t="s">
        <v>385</v>
      </c>
      <c r="B92" s="2095"/>
      <c r="C92" s="2095"/>
      <c r="D92" s="2095"/>
      <c r="E92" s="2095"/>
      <c r="F92" s="2096"/>
      <c r="G92" s="2087"/>
      <c r="H92" s="2087"/>
      <c r="I92" s="2087"/>
      <c r="J92" s="2087"/>
      <c r="K92" s="2087"/>
      <c r="L92" s="2087"/>
    </row>
    <row r="93" spans="1:12" ht="20.25" customHeight="1">
      <c r="A93" s="397"/>
      <c r="B93" s="1879" t="s">
        <v>97</v>
      </c>
      <c r="C93" s="1920"/>
      <c r="D93" s="1920"/>
      <c r="E93" s="1920"/>
      <c r="F93" s="1922" t="s">
        <v>18</v>
      </c>
      <c r="G93" s="414"/>
      <c r="H93" s="2087"/>
      <c r="I93" s="2087"/>
      <c r="J93" s="2087"/>
      <c r="K93" s="2087"/>
      <c r="L93" s="2087"/>
    </row>
    <row r="94" spans="1:12" s="436" customFormat="1" ht="19.5" customHeight="1">
      <c r="A94" s="397"/>
      <c r="B94" s="423" t="s">
        <v>19</v>
      </c>
      <c r="C94" s="469" t="s">
        <v>20</v>
      </c>
      <c r="D94" s="469" t="s">
        <v>21</v>
      </c>
      <c r="E94" s="469" t="s">
        <v>49</v>
      </c>
      <c r="F94" s="1922"/>
      <c r="G94" s="414"/>
      <c r="H94" s="684"/>
      <c r="I94" s="692"/>
      <c r="J94" s="692"/>
      <c r="K94" s="692"/>
      <c r="L94" s="2087"/>
    </row>
    <row r="95" spans="1:12" ht="22.5" customHeight="1">
      <c r="A95" s="397" t="s">
        <v>22</v>
      </c>
      <c r="B95" s="781">
        <v>1</v>
      </c>
      <c r="C95" s="788"/>
      <c r="D95" s="788"/>
      <c r="E95" s="788"/>
      <c r="F95" s="789">
        <v>1</v>
      </c>
      <c r="G95" s="414"/>
      <c r="H95" s="414"/>
      <c r="I95" s="682"/>
      <c r="J95" s="682"/>
      <c r="K95" s="682"/>
      <c r="L95" s="682"/>
    </row>
    <row r="96" spans="1:12" ht="29.25" customHeight="1">
      <c r="A96" s="397" t="s">
        <v>61</v>
      </c>
      <c r="B96" s="784"/>
      <c r="C96" s="788"/>
      <c r="D96" s="788"/>
      <c r="E96" s="788"/>
      <c r="F96" s="789"/>
      <c r="G96" s="414"/>
      <c r="H96" s="414"/>
      <c r="I96" s="682"/>
      <c r="J96" s="682"/>
      <c r="K96" s="682"/>
      <c r="L96" s="682"/>
    </row>
    <row r="97" spans="1:12" ht="29.25" customHeight="1">
      <c r="A97" s="397" t="s">
        <v>23</v>
      </c>
      <c r="B97" s="784"/>
      <c r="C97" s="788"/>
      <c r="D97" s="788"/>
      <c r="E97" s="788"/>
      <c r="F97" s="789"/>
      <c r="G97" s="414"/>
      <c r="H97" s="414"/>
      <c r="I97" s="682"/>
      <c r="J97" s="682"/>
      <c r="K97" s="682"/>
      <c r="L97" s="682"/>
    </row>
    <row r="98" spans="1:12" ht="33.75" customHeight="1" thickBot="1">
      <c r="A98" s="468" t="s">
        <v>65</v>
      </c>
      <c r="B98" s="787"/>
      <c r="C98" s="790"/>
      <c r="D98" s="790"/>
      <c r="E98" s="790"/>
      <c r="F98" s="791"/>
      <c r="G98" s="691"/>
      <c r="H98" s="414"/>
      <c r="I98" s="682"/>
      <c r="J98" s="682"/>
      <c r="K98" s="682"/>
      <c r="L98" s="682"/>
    </row>
    <row r="99" spans="1:12" ht="29.25" customHeight="1">
      <c r="A99" s="1888" t="s">
        <v>113</v>
      </c>
      <c r="B99" s="1889"/>
      <c r="C99" s="1889"/>
      <c r="D99" s="1889"/>
      <c r="E99" s="1889"/>
      <c r="F99" s="1890"/>
      <c r="G99" s="1902"/>
      <c r="H99" s="1902"/>
      <c r="I99" s="1902"/>
      <c r="J99" s="1902"/>
      <c r="K99" s="1902"/>
      <c r="L99" s="1902"/>
    </row>
    <row r="100" spans="1:12" ht="29.25" customHeight="1">
      <c r="A100" s="397" t="s">
        <v>53</v>
      </c>
      <c r="B100" s="784"/>
      <c r="C100" s="788"/>
      <c r="D100" s="788"/>
      <c r="E100" s="788"/>
      <c r="F100" s="789"/>
      <c r="G100" s="414"/>
      <c r="H100" s="414"/>
      <c r="I100" s="682"/>
      <c r="J100" s="682"/>
      <c r="K100" s="682"/>
      <c r="L100" s="682"/>
    </row>
    <row r="101" spans="1:12" ht="29.25" customHeight="1">
      <c r="A101" s="397" t="s">
        <v>54</v>
      </c>
      <c r="B101" s="784"/>
      <c r="C101" s="788"/>
      <c r="D101" s="788"/>
      <c r="E101" s="788"/>
      <c r="F101" s="789"/>
      <c r="G101" s="414"/>
      <c r="H101" s="414"/>
      <c r="I101" s="682"/>
      <c r="J101" s="682"/>
      <c r="K101" s="682"/>
      <c r="L101" s="682"/>
    </row>
    <row r="102" spans="1:12" ht="29.25" customHeight="1">
      <c r="A102" s="397" t="s">
        <v>55</v>
      </c>
      <c r="B102" s="781">
        <v>1</v>
      </c>
      <c r="C102" s="788"/>
      <c r="D102" s="788"/>
      <c r="E102" s="788"/>
      <c r="F102" s="789">
        <v>1</v>
      </c>
      <c r="G102" s="414"/>
      <c r="H102" s="414"/>
      <c r="I102" s="682"/>
      <c r="J102" s="682"/>
      <c r="K102" s="682"/>
      <c r="L102" s="682"/>
    </row>
    <row r="103" spans="1:12" ht="29.25" customHeight="1">
      <c r="A103" s="397" t="s">
        <v>68</v>
      </c>
      <c r="B103" s="784"/>
      <c r="C103" s="788"/>
      <c r="D103" s="788"/>
      <c r="E103" s="788"/>
      <c r="F103" s="789"/>
      <c r="G103" s="414"/>
      <c r="H103" s="414"/>
      <c r="I103" s="682"/>
      <c r="J103" s="682"/>
      <c r="K103" s="682"/>
      <c r="L103" s="682"/>
    </row>
    <row r="104" spans="1:12" ht="45" customHeight="1">
      <c r="A104" s="397" t="s">
        <v>56</v>
      </c>
      <c r="B104" s="784"/>
      <c r="C104" s="788"/>
      <c r="D104" s="788"/>
      <c r="E104" s="788"/>
      <c r="F104" s="789"/>
      <c r="G104" s="414"/>
      <c r="H104" s="414"/>
      <c r="I104" s="682"/>
      <c r="J104" s="682"/>
      <c r="K104" s="682"/>
      <c r="L104" s="682"/>
    </row>
    <row r="105" spans="1:12" ht="42.6" customHeight="1">
      <c r="A105" s="397" t="s">
        <v>69</v>
      </c>
      <c r="B105" s="784"/>
      <c r="C105" s="788"/>
      <c r="D105" s="788"/>
      <c r="E105" s="788"/>
      <c r="F105" s="789"/>
      <c r="G105" s="414"/>
      <c r="H105" s="414"/>
      <c r="I105" s="682"/>
      <c r="J105" s="682"/>
      <c r="K105" s="682"/>
      <c r="L105" s="682"/>
    </row>
    <row r="106" spans="1:12" ht="27" customHeight="1" thickBot="1">
      <c r="A106" s="394" t="s">
        <v>48</v>
      </c>
      <c r="B106" s="787"/>
      <c r="C106" s="790"/>
      <c r="D106" s="790"/>
      <c r="E106" s="790"/>
      <c r="F106" s="791"/>
      <c r="G106" s="414"/>
      <c r="H106" s="414"/>
      <c r="I106" s="682"/>
      <c r="J106" s="682"/>
      <c r="K106" s="682"/>
      <c r="L106" s="682"/>
    </row>
    <row r="107" spans="1:12" ht="69" customHeight="1" thickBot="1">
      <c r="A107" s="2136" t="s">
        <v>453</v>
      </c>
      <c r="B107" s="2137"/>
      <c r="C107" s="2137"/>
      <c r="D107" s="2137"/>
      <c r="E107" s="2137"/>
      <c r="F107" s="2138"/>
      <c r="G107" s="1883"/>
      <c r="H107" s="1883"/>
      <c r="I107" s="1883"/>
      <c r="J107" s="1883"/>
      <c r="K107" s="1883"/>
      <c r="L107" s="1883"/>
    </row>
    <row r="108" spans="1:12" ht="26.1" customHeight="1">
      <c r="A108" s="660"/>
      <c r="B108" s="660"/>
      <c r="C108" s="660"/>
      <c r="D108" s="660"/>
      <c r="E108" s="660"/>
      <c r="F108" s="660"/>
      <c r="G108" s="660"/>
      <c r="H108" s="660"/>
      <c r="I108" s="660"/>
      <c r="J108" s="660"/>
      <c r="K108" s="660"/>
      <c r="L108" s="660"/>
    </row>
    <row r="109" spans="1:12" ht="24.95" customHeight="1" thickBot="1">
      <c r="A109" s="689" t="s">
        <v>103</v>
      </c>
      <c r="B109" s="657"/>
      <c r="C109" s="657"/>
      <c r="D109" s="657"/>
      <c r="E109" s="660"/>
      <c r="F109" s="660"/>
      <c r="G109" s="660"/>
      <c r="H109" s="401"/>
    </row>
    <row r="110" spans="1:12" ht="24.75" customHeight="1">
      <c r="A110" s="1878" t="s">
        <v>384</v>
      </c>
      <c r="B110" s="1873"/>
      <c r="C110" s="1873"/>
      <c r="D110" s="1874"/>
      <c r="E110" s="2087"/>
      <c r="F110" s="2087"/>
      <c r="G110" s="2087"/>
      <c r="H110" s="2087"/>
    </row>
    <row r="111" spans="1:12" ht="46.5" customHeight="1">
      <c r="A111" s="397"/>
      <c r="B111" s="423" t="s">
        <v>24</v>
      </c>
      <c r="C111" s="423" t="s">
        <v>25</v>
      </c>
      <c r="D111" s="654" t="s">
        <v>26</v>
      </c>
      <c r="E111" s="414"/>
      <c r="F111" s="684"/>
      <c r="G111" s="684"/>
      <c r="H111" s="684"/>
    </row>
    <row r="112" spans="1:12" ht="35.25" customHeight="1">
      <c r="A112" s="397" t="s">
        <v>27</v>
      </c>
      <c r="B112" s="405"/>
      <c r="C112" s="405"/>
      <c r="D112" s="404"/>
      <c r="E112" s="414"/>
      <c r="F112" s="414"/>
      <c r="G112" s="414"/>
      <c r="H112" s="414"/>
    </row>
    <row r="113" spans="1:10" ht="35.25" customHeight="1">
      <c r="A113" s="397" t="s">
        <v>28</v>
      </c>
      <c r="B113" s="405"/>
      <c r="C113" s="405"/>
      <c r="D113" s="462"/>
      <c r="E113" s="414"/>
      <c r="F113" s="414"/>
      <c r="G113" s="414"/>
      <c r="H113" s="690"/>
    </row>
    <row r="114" spans="1:10" ht="45" customHeight="1" thickBot="1">
      <c r="A114" s="400" t="s">
        <v>29</v>
      </c>
      <c r="B114" s="409"/>
      <c r="C114" s="409"/>
      <c r="D114" s="464"/>
      <c r="E114" s="414"/>
      <c r="F114" s="414"/>
      <c r="G114" s="414"/>
      <c r="H114" s="690"/>
    </row>
    <row r="115" spans="1:10" ht="18.75" customHeight="1">
      <c r="A115" s="1849" t="s">
        <v>113</v>
      </c>
      <c r="B115" s="1881"/>
      <c r="C115" s="1881"/>
      <c r="D115" s="1850"/>
      <c r="E115" s="1902"/>
      <c r="F115" s="1902"/>
      <c r="G115" s="1902"/>
      <c r="H115" s="1902"/>
    </row>
    <row r="116" spans="1:10" ht="33" customHeight="1">
      <c r="A116" s="397" t="s">
        <v>53</v>
      </c>
      <c r="B116" s="405"/>
      <c r="C116" s="405"/>
      <c r="D116" s="462"/>
      <c r="E116" s="414"/>
      <c r="F116" s="414"/>
      <c r="G116" s="414"/>
      <c r="H116" s="690"/>
    </row>
    <row r="117" spans="1:10" ht="33" customHeight="1">
      <c r="A117" s="397" t="s">
        <v>54</v>
      </c>
      <c r="B117" s="405"/>
      <c r="C117" s="405"/>
      <c r="D117" s="462"/>
      <c r="E117" s="414"/>
      <c r="F117" s="414"/>
      <c r="G117" s="414"/>
      <c r="H117" s="690"/>
    </row>
    <row r="118" spans="1:10" ht="33" customHeight="1">
      <c r="A118" s="397" t="s">
        <v>55</v>
      </c>
      <c r="B118" s="405"/>
      <c r="C118" s="405"/>
      <c r="D118" s="462"/>
      <c r="E118" s="414"/>
      <c r="F118" s="414"/>
      <c r="G118" s="414"/>
      <c r="H118" s="690"/>
    </row>
    <row r="119" spans="1:10" ht="33" customHeight="1">
      <c r="A119" s="397" t="s">
        <v>68</v>
      </c>
      <c r="B119" s="405"/>
      <c r="C119" s="405"/>
      <c r="D119" s="462"/>
      <c r="E119" s="414"/>
      <c r="F119" s="414"/>
      <c r="G119" s="414"/>
      <c r="H119" s="690"/>
    </row>
    <row r="120" spans="1:10" ht="45" customHeight="1">
      <c r="A120" s="397" t="s">
        <v>56</v>
      </c>
      <c r="B120" s="405"/>
      <c r="C120" s="405"/>
      <c r="D120" s="462"/>
      <c r="E120" s="414"/>
      <c r="F120" s="414"/>
      <c r="G120" s="414"/>
      <c r="H120" s="690"/>
    </row>
    <row r="121" spans="1:10" ht="45.75" customHeight="1">
      <c r="A121" s="397" t="s">
        <v>69</v>
      </c>
      <c r="B121" s="405"/>
      <c r="C121" s="405"/>
      <c r="D121" s="462"/>
      <c r="E121" s="414"/>
      <c r="F121" s="414"/>
      <c r="G121" s="414"/>
      <c r="H121" s="690"/>
    </row>
    <row r="122" spans="1:10" ht="21.75" customHeight="1" thickBot="1">
      <c r="A122" s="394" t="s">
        <v>48</v>
      </c>
      <c r="B122" s="418"/>
      <c r="C122" s="418"/>
      <c r="D122" s="460"/>
      <c r="E122" s="414"/>
      <c r="F122" s="414"/>
      <c r="G122" s="414"/>
      <c r="H122" s="690"/>
    </row>
    <row r="123" spans="1:10" ht="69" customHeight="1" thickBot="1">
      <c r="A123" s="1903" t="s">
        <v>165</v>
      </c>
      <c r="B123" s="1904"/>
      <c r="C123" s="1904"/>
      <c r="D123" s="1905"/>
      <c r="E123" s="1883"/>
      <c r="F123" s="1883"/>
      <c r="G123" s="1883"/>
      <c r="H123" s="1883"/>
    </row>
    <row r="124" spans="1:10" ht="27.6" customHeight="1">
      <c r="A124" s="660"/>
      <c r="B124" s="660"/>
      <c r="C124" s="660"/>
      <c r="D124" s="660"/>
      <c r="E124" s="660"/>
      <c r="F124" s="660"/>
      <c r="G124" s="660"/>
      <c r="H124" s="660"/>
    </row>
    <row r="125" spans="1:10" ht="24.95" customHeight="1" thickBot="1">
      <c r="A125" s="415" t="s">
        <v>104</v>
      </c>
      <c r="B125" s="660"/>
      <c r="C125" s="660"/>
      <c r="D125" s="660"/>
      <c r="E125" s="660"/>
      <c r="F125" s="660"/>
      <c r="G125" s="660"/>
      <c r="H125" s="401"/>
    </row>
    <row r="126" spans="1:10" ht="24.75" customHeight="1" thickBot="1">
      <c r="A126" s="1885" t="s">
        <v>383</v>
      </c>
      <c r="B126" s="1886"/>
      <c r="C126" s="1886"/>
      <c r="D126" s="1886"/>
      <c r="E126" s="1887"/>
      <c r="F126" s="1902"/>
      <c r="G126" s="1902"/>
      <c r="H126" s="1902"/>
      <c r="I126" s="1902"/>
      <c r="J126" s="1902"/>
    </row>
    <row r="127" spans="1:10" s="451" customFormat="1" ht="42" customHeight="1">
      <c r="A127" s="454"/>
      <c r="B127" s="453" t="s">
        <v>30</v>
      </c>
      <c r="C127" s="453" t="s">
        <v>62</v>
      </c>
      <c r="D127" s="453" t="s">
        <v>63</v>
      </c>
      <c r="E127" s="452" t="s">
        <v>64</v>
      </c>
      <c r="F127" s="446"/>
      <c r="G127" s="446"/>
      <c r="H127" s="446"/>
      <c r="I127" s="446"/>
      <c r="J127" s="446"/>
    </row>
    <row r="128" spans="1:10" ht="72.75" customHeight="1" thickBot="1">
      <c r="A128" s="394" t="s">
        <v>121</v>
      </c>
      <c r="B128" s="418"/>
      <c r="C128" s="459"/>
      <c r="D128" s="459"/>
      <c r="E128" s="458"/>
      <c r="F128" s="414"/>
      <c r="G128" s="414"/>
      <c r="H128" s="682"/>
      <c r="I128" s="682"/>
      <c r="J128" s="494"/>
    </row>
    <row r="129" spans="1:20" ht="28.5" customHeight="1">
      <c r="A129" s="1883" t="s">
        <v>122</v>
      </c>
      <c r="B129" s="1883"/>
      <c r="C129" s="1883"/>
      <c r="D129" s="1883"/>
      <c r="E129" s="1883"/>
      <c r="F129" s="401"/>
      <c r="G129" s="401"/>
      <c r="H129" s="401"/>
    </row>
    <row r="130" spans="1:20" ht="15" customHeight="1">
      <c r="A130" s="660"/>
      <c r="B130" s="660"/>
      <c r="C130" s="660"/>
      <c r="D130" s="660"/>
      <c r="E130" s="660"/>
      <c r="F130" s="401"/>
      <c r="G130" s="401"/>
      <c r="H130" s="401"/>
    </row>
    <row r="131" spans="1:20" ht="24.95" customHeight="1" thickBot="1">
      <c r="A131" s="415" t="s">
        <v>123</v>
      </c>
      <c r="B131" s="660"/>
      <c r="C131" s="660"/>
      <c r="D131" s="660"/>
      <c r="E131" s="660"/>
      <c r="F131" s="401"/>
      <c r="G131" s="401"/>
      <c r="H131" s="401"/>
    </row>
    <row r="132" spans="1:20" ht="43.35" customHeight="1" thickBot="1">
      <c r="A132" s="1885" t="s">
        <v>382</v>
      </c>
      <c r="B132" s="1886"/>
      <c r="C132" s="1886"/>
      <c r="D132" s="1886"/>
      <c r="E132" s="1886"/>
      <c r="F132" s="1886"/>
      <c r="G132" s="1886"/>
      <c r="H132" s="1886"/>
      <c r="I132" s="1887"/>
      <c r="J132" s="1902"/>
      <c r="K132" s="1902"/>
      <c r="L132" s="1902"/>
      <c r="M132" s="1902"/>
      <c r="N132" s="1902"/>
      <c r="O132" s="1902"/>
      <c r="P132" s="1902"/>
      <c r="Q132" s="1902"/>
      <c r="R132" s="1902"/>
    </row>
    <row r="133" spans="1:20" s="451" customFormat="1" ht="108" customHeight="1">
      <c r="A133" s="457"/>
      <c r="B133" s="663" t="s">
        <v>79</v>
      </c>
      <c r="C133" s="663" t="s">
        <v>80</v>
      </c>
      <c r="D133" s="663" t="s">
        <v>81</v>
      </c>
      <c r="E133" s="663" t="s">
        <v>82</v>
      </c>
      <c r="F133" s="453" t="s">
        <v>83</v>
      </c>
      <c r="G133" s="453" t="s">
        <v>84</v>
      </c>
      <c r="H133" s="453" t="s">
        <v>85</v>
      </c>
      <c r="I133" s="452" t="s">
        <v>86</v>
      </c>
      <c r="J133" s="446"/>
      <c r="K133" s="446"/>
      <c r="L133" s="446"/>
      <c r="M133" s="446"/>
      <c r="N133" s="446"/>
      <c r="O133" s="446"/>
      <c r="P133" s="446"/>
      <c r="Q133" s="446"/>
      <c r="R133" s="446"/>
    </row>
    <row r="134" spans="1:20" s="436" customFormat="1" ht="89.25" customHeight="1" thickBot="1">
      <c r="A134" s="449" t="s">
        <v>126</v>
      </c>
      <c r="B134" s="448"/>
      <c r="C134" s="448"/>
      <c r="D134" s="448"/>
      <c r="E134" s="448"/>
      <c r="F134" s="441"/>
      <c r="G134" s="441"/>
      <c r="H134" s="441"/>
      <c r="I134" s="447"/>
      <c r="J134" s="693"/>
      <c r="K134" s="693"/>
      <c r="L134" s="693"/>
      <c r="M134" s="693"/>
      <c r="N134" s="693"/>
      <c r="O134" s="438"/>
      <c r="P134" s="438"/>
      <c r="Q134" s="438"/>
      <c r="R134" s="687"/>
    </row>
    <row r="135" spans="1:20" ht="57" customHeight="1">
      <c r="A135" s="1891" t="s">
        <v>127</v>
      </c>
      <c r="B135" s="1891"/>
      <c r="C135" s="1891"/>
      <c r="D135" s="1891"/>
      <c r="E135" s="1891"/>
      <c r="F135" s="1891"/>
      <c r="G135" s="1891"/>
      <c r="H135" s="1891"/>
      <c r="I135" s="1891"/>
    </row>
    <row r="136" spans="1:20" ht="16.5" customHeight="1">
      <c r="G136" s="401"/>
      <c r="H136" s="401"/>
    </row>
    <row r="137" spans="1:20" ht="24.95" customHeight="1" thickBot="1">
      <c r="A137" s="415" t="s">
        <v>129</v>
      </c>
      <c r="G137" s="401"/>
      <c r="H137" s="401"/>
    </row>
    <row r="138" spans="1:20" ht="33.75" customHeight="1" thickBot="1">
      <c r="A138" s="1899" t="s">
        <v>381</v>
      </c>
      <c r="B138" s="1900"/>
      <c r="C138" s="1900"/>
      <c r="D138" s="1900"/>
      <c r="E138" s="1900"/>
      <c r="F138" s="1900"/>
      <c r="G138" s="1900"/>
      <c r="H138" s="1900"/>
      <c r="I138" s="1901"/>
      <c r="J138" s="446"/>
      <c r="K138" s="1902"/>
      <c r="L138" s="1902"/>
      <c r="M138" s="1902"/>
      <c r="N138" s="1902"/>
      <c r="O138" s="1902"/>
      <c r="P138" s="1902"/>
      <c r="Q138" s="1902"/>
      <c r="R138" s="1902"/>
      <c r="S138" s="1902"/>
      <c r="T138" s="1902"/>
    </row>
    <row r="139" spans="1:20" ht="90.75" customHeight="1">
      <c r="A139" s="686"/>
      <c r="B139" s="658" t="s">
        <v>140</v>
      </c>
      <c r="C139" s="658" t="s">
        <v>150</v>
      </c>
      <c r="D139" s="658" t="s">
        <v>151</v>
      </c>
      <c r="E139" s="658" t="s">
        <v>141</v>
      </c>
      <c r="F139" s="658" t="s">
        <v>142</v>
      </c>
      <c r="G139" s="658" t="s">
        <v>143</v>
      </c>
      <c r="H139" s="658" t="s">
        <v>144</v>
      </c>
      <c r="I139" s="656" t="s">
        <v>152</v>
      </c>
      <c r="J139" s="661"/>
      <c r="K139" s="661"/>
      <c r="L139" s="661"/>
      <c r="M139" s="661"/>
      <c r="N139" s="661"/>
      <c r="O139" s="661"/>
      <c r="P139" s="661"/>
      <c r="Q139" s="661"/>
      <c r="R139" s="661"/>
      <c r="S139" s="661"/>
      <c r="T139" s="661"/>
    </row>
    <row r="140" spans="1:20" s="436" customFormat="1" ht="118.5" customHeight="1" thickBot="1">
      <c r="A140" s="449" t="s">
        <v>380</v>
      </c>
      <c r="B140" s="440"/>
      <c r="C140" s="440"/>
      <c r="D140" s="440"/>
      <c r="E140" s="440"/>
      <c r="F140" s="440"/>
      <c r="G140" s="441"/>
      <c r="H140" s="441"/>
      <c r="I140" s="439"/>
      <c r="J140" s="437"/>
      <c r="K140" s="685"/>
      <c r="L140" s="437"/>
      <c r="M140" s="437"/>
      <c r="N140" s="437"/>
      <c r="O140" s="437"/>
      <c r="P140" s="437"/>
      <c r="Q140" s="438"/>
      <c r="R140" s="438"/>
      <c r="S140" s="437"/>
      <c r="T140" s="437"/>
    </row>
    <row r="141" spans="1:20" ht="113.25" customHeight="1">
      <c r="A141" s="1906" t="s">
        <v>379</v>
      </c>
      <c r="B141" s="1907"/>
      <c r="C141" s="1907"/>
      <c r="D141" s="1907"/>
      <c r="E141" s="1907"/>
      <c r="F141" s="1907"/>
      <c r="G141" s="1907"/>
      <c r="H141" s="401"/>
    </row>
    <row r="142" spans="1:20" ht="16.5" customHeight="1">
      <c r="A142" s="414"/>
      <c r="B142" s="414"/>
      <c r="C142" s="414"/>
      <c r="D142" s="414"/>
    </row>
    <row r="143" spans="1:20" ht="24.95" customHeight="1" thickBot="1">
      <c r="A143" s="415" t="s">
        <v>131</v>
      </c>
      <c r="B143" s="660"/>
      <c r="C143" s="660"/>
      <c r="D143" s="660"/>
      <c r="E143" s="660"/>
      <c r="F143" s="401"/>
      <c r="G143" s="401"/>
      <c r="H143" s="401"/>
    </row>
    <row r="144" spans="1:20" ht="36" customHeight="1">
      <c r="A144" s="2094" t="s">
        <v>378</v>
      </c>
      <c r="B144" s="2095"/>
      <c r="C144" s="2096"/>
      <c r="D144" s="2087"/>
      <c r="E144" s="2087"/>
      <c r="F144" s="2087"/>
      <c r="G144" s="401"/>
    </row>
    <row r="145" spans="1:8" ht="73.5" customHeight="1">
      <c r="A145" s="424"/>
      <c r="B145" s="423" t="s">
        <v>148</v>
      </c>
      <c r="C145" s="654" t="s">
        <v>149</v>
      </c>
      <c r="D145" s="684"/>
      <c r="E145" s="684"/>
      <c r="F145" s="684"/>
    </row>
    <row r="146" spans="1:8" ht="58.35" customHeight="1">
      <c r="A146" s="397" t="s">
        <v>377</v>
      </c>
      <c r="B146" s="405"/>
      <c r="C146" s="420"/>
      <c r="D146" s="414"/>
      <c r="E146" s="414"/>
      <c r="F146" s="683"/>
    </row>
    <row r="147" spans="1:8" ht="88.5" customHeight="1" thickBot="1">
      <c r="A147" s="394" t="s">
        <v>376</v>
      </c>
      <c r="B147" s="787">
        <v>1</v>
      </c>
      <c r="C147" s="791">
        <v>80</v>
      </c>
      <c r="D147" s="414"/>
      <c r="E147" s="414"/>
      <c r="F147" s="682"/>
    </row>
    <row r="148" spans="1:8" ht="69" customHeight="1" thickBot="1">
      <c r="A148" s="2139" t="s">
        <v>454</v>
      </c>
      <c r="B148" s="2140"/>
      <c r="C148" s="2141"/>
      <c r="D148" s="1883"/>
      <c r="E148" s="1883"/>
      <c r="F148" s="1883"/>
      <c r="G148" s="401"/>
    </row>
    <row r="149" spans="1:8" ht="24.95" customHeight="1">
      <c r="A149" s="660"/>
      <c r="B149" s="660"/>
      <c r="C149" s="660"/>
      <c r="D149" s="660"/>
      <c r="E149" s="660"/>
      <c r="F149" s="660"/>
      <c r="G149" s="401"/>
    </row>
    <row r="150" spans="1:8" ht="24.95" customHeight="1">
      <c r="A150" s="660"/>
      <c r="B150" s="660"/>
      <c r="C150" s="660"/>
      <c r="D150" s="660"/>
      <c r="E150" s="660"/>
      <c r="F150" s="660"/>
      <c r="G150" s="401"/>
    </row>
    <row r="151" spans="1:8" ht="24.95" customHeight="1" thickBot="1">
      <c r="A151" s="415" t="s">
        <v>134</v>
      </c>
      <c r="B151" s="414"/>
      <c r="C151" s="414"/>
      <c r="D151" s="414"/>
      <c r="E151" s="401"/>
      <c r="F151" s="401"/>
      <c r="G151" s="401"/>
      <c r="H151" s="401"/>
    </row>
    <row r="152" spans="1:8" ht="24" customHeight="1" thickBot="1">
      <c r="A152" s="1885" t="s">
        <v>375</v>
      </c>
      <c r="B152" s="1886"/>
      <c r="C152" s="1887"/>
      <c r="D152" s="1902"/>
      <c r="E152" s="1902"/>
      <c r="F152" s="1902"/>
      <c r="G152" s="401"/>
      <c r="H152" s="401"/>
    </row>
    <row r="153" spans="1:8" ht="46.5" customHeight="1">
      <c r="A153" s="413" t="s">
        <v>44</v>
      </c>
      <c r="B153" s="412" t="s">
        <v>45</v>
      </c>
      <c r="C153" s="411" t="s">
        <v>46</v>
      </c>
      <c r="D153" s="684"/>
      <c r="E153" s="684"/>
      <c r="F153" s="684"/>
      <c r="G153" s="401"/>
      <c r="H153" s="401"/>
    </row>
    <row r="154" spans="1:8" ht="16.5" customHeight="1">
      <c r="A154" s="397" t="s">
        <v>47</v>
      </c>
      <c r="B154" s="405"/>
      <c r="C154" s="404"/>
      <c r="D154" s="414"/>
      <c r="E154" s="414"/>
      <c r="F154" s="414"/>
      <c r="G154" s="401"/>
      <c r="H154" s="401"/>
    </row>
    <row r="155" spans="1:8">
      <c r="A155" s="1851" t="s">
        <v>48</v>
      </c>
      <c r="B155" s="1853"/>
      <c r="C155" s="1897"/>
      <c r="D155" s="414"/>
      <c r="E155" s="414"/>
      <c r="F155" s="414"/>
      <c r="G155" s="401"/>
      <c r="H155" s="401"/>
    </row>
    <row r="156" spans="1:8" ht="16.5" customHeight="1" thickBot="1">
      <c r="A156" s="1895"/>
      <c r="B156" s="1896"/>
      <c r="C156" s="1898"/>
      <c r="D156" s="414"/>
      <c r="E156" s="414"/>
      <c r="F156" s="414"/>
      <c r="G156" s="401"/>
      <c r="H156" s="401"/>
    </row>
    <row r="157" spans="1:8" ht="16.5" customHeight="1">
      <c r="A157" s="1849" t="s">
        <v>113</v>
      </c>
      <c r="B157" s="1881"/>
      <c r="C157" s="1850"/>
      <c r="D157" s="1902"/>
      <c r="E157" s="1902"/>
      <c r="F157" s="1902"/>
      <c r="G157" s="401"/>
      <c r="H157" s="401"/>
    </row>
    <row r="158" spans="1:8" ht="32.25" customHeight="1">
      <c r="A158" s="397" t="s">
        <v>53</v>
      </c>
      <c r="B158" s="407"/>
      <c r="C158" s="406"/>
      <c r="D158" s="414"/>
      <c r="E158" s="414"/>
      <c r="F158" s="414"/>
      <c r="G158" s="401"/>
      <c r="H158" s="401"/>
    </row>
    <row r="159" spans="1:8" ht="32.25" customHeight="1">
      <c r="A159" s="397" t="s">
        <v>54</v>
      </c>
      <c r="B159" s="405"/>
      <c r="C159" s="404"/>
      <c r="D159" s="414"/>
      <c r="E159" s="414"/>
      <c r="F159" s="414"/>
      <c r="G159" s="401"/>
      <c r="H159" s="401"/>
    </row>
    <row r="160" spans="1:8" ht="32.25" customHeight="1">
      <c r="A160" s="397" t="s">
        <v>55</v>
      </c>
      <c r="B160" s="403"/>
      <c r="C160" s="402"/>
      <c r="D160" s="414"/>
      <c r="E160" s="493"/>
      <c r="F160" s="493"/>
      <c r="G160" s="401"/>
      <c r="H160" s="401"/>
    </row>
    <row r="161" spans="1:8" ht="32.25" customHeight="1">
      <c r="A161" s="397" t="s">
        <v>68</v>
      </c>
      <c r="B161" s="403"/>
      <c r="C161" s="402"/>
      <c r="D161" s="414"/>
      <c r="E161" s="493"/>
      <c r="F161" s="493"/>
      <c r="G161" s="401"/>
      <c r="H161" s="401"/>
    </row>
    <row r="162" spans="1:8" ht="46.5" customHeight="1">
      <c r="A162" s="397" t="s">
        <v>56</v>
      </c>
      <c r="B162" s="403"/>
      <c r="C162" s="402"/>
      <c r="D162" s="414"/>
      <c r="E162" s="493"/>
      <c r="F162" s="493"/>
      <c r="G162" s="401"/>
      <c r="H162" s="401"/>
    </row>
    <row r="163" spans="1:8" ht="46.5" customHeight="1">
      <c r="A163" s="397" t="s">
        <v>69</v>
      </c>
      <c r="B163" s="396"/>
      <c r="C163" s="395"/>
      <c r="D163" s="414"/>
      <c r="E163" s="494"/>
      <c r="F163" s="494"/>
    </row>
    <row r="164" spans="1:8" ht="22.5" customHeight="1" thickBot="1">
      <c r="A164" s="400" t="s">
        <v>66</v>
      </c>
      <c r="B164" s="399"/>
      <c r="C164" s="398"/>
      <c r="D164" s="414"/>
      <c r="E164" s="494"/>
      <c r="F164" s="494"/>
    </row>
    <row r="165" spans="1:8" ht="22.5" customHeight="1">
      <c r="A165" s="1869" t="s">
        <v>109</v>
      </c>
      <c r="B165" s="1870"/>
      <c r="C165" s="1871"/>
      <c r="D165" s="2100"/>
      <c r="E165" s="2100"/>
      <c r="F165" s="2100"/>
    </row>
    <row r="166" spans="1:8" ht="22.5" customHeight="1">
      <c r="A166" s="397" t="s">
        <v>50</v>
      </c>
      <c r="B166" s="396"/>
      <c r="C166" s="395"/>
      <c r="D166" s="414"/>
      <c r="E166" s="494"/>
      <c r="F166" s="494"/>
    </row>
    <row r="167" spans="1:8" ht="22.5" customHeight="1">
      <c r="A167" s="397" t="s">
        <v>51</v>
      </c>
      <c r="B167" s="396"/>
      <c r="C167" s="395"/>
      <c r="D167" s="414"/>
      <c r="E167" s="494"/>
      <c r="F167" s="494"/>
    </row>
    <row r="168" spans="1:8" ht="22.5" customHeight="1" thickBot="1">
      <c r="A168" s="394" t="s">
        <v>52</v>
      </c>
      <c r="B168" s="393"/>
      <c r="C168" s="392"/>
      <c r="D168" s="414"/>
      <c r="E168" s="494"/>
      <c r="F168" s="494"/>
    </row>
    <row r="169" spans="1:8" ht="55.35" customHeight="1" thickBot="1">
      <c r="A169" s="1892" t="s">
        <v>78</v>
      </c>
      <c r="B169" s="1893"/>
      <c r="C169" s="1894"/>
      <c r="D169" s="2099"/>
      <c r="E169" s="2099"/>
      <c r="F169" s="2099"/>
    </row>
  </sheetData>
  <mergeCells count="75">
    <mergeCell ref="K138:T138"/>
    <mergeCell ref="C78:D78"/>
    <mergeCell ref="C81:D81"/>
    <mergeCell ref="A138:I138"/>
    <mergeCell ref="A135:I135"/>
    <mergeCell ref="J132:R132"/>
    <mergeCell ref="A126:E126"/>
    <mergeCell ref="A110:D110"/>
    <mergeCell ref="E110:H110"/>
    <mergeCell ref="A165:C165"/>
    <mergeCell ref="D165:F165"/>
    <mergeCell ref="A169:C169"/>
    <mergeCell ref="D169:F169"/>
    <mergeCell ref="A155:A156"/>
    <mergeCell ref="B155:B156"/>
    <mergeCell ref="C155:C156"/>
    <mergeCell ref="A157:C157"/>
    <mergeCell ref="D157:F157"/>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1:B1"/>
    <mergeCell ref="A31:C31"/>
    <mergeCell ref="A50:C50"/>
    <mergeCell ref="D38:F38"/>
    <mergeCell ref="D42:F42"/>
    <mergeCell ref="F11:F12"/>
    <mergeCell ref="D11:D12"/>
    <mergeCell ref="D8:F8"/>
    <mergeCell ref="A8:C8"/>
    <mergeCell ref="E11:E12"/>
    <mergeCell ref="A38:C3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S190"/>
  <sheetViews>
    <sheetView topLeftCell="A117"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187</v>
      </c>
      <c r="B1" s="1758"/>
    </row>
    <row r="2" spans="1:8" ht="18.75">
      <c r="A2" s="213"/>
      <c r="B2" s="213"/>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v>3</v>
      </c>
      <c r="C10" s="701">
        <v>210</v>
      </c>
      <c r="D10" s="208" t="s">
        <v>3</v>
      </c>
      <c r="E10" s="700">
        <v>1</v>
      </c>
      <c r="F10" s="701">
        <v>300</v>
      </c>
      <c r="G10" s="205"/>
      <c r="H10" s="109"/>
    </row>
    <row r="11" spans="1:8" ht="16.5" customHeight="1">
      <c r="A11" s="105" t="s">
        <v>4</v>
      </c>
      <c r="B11" s="700">
        <v>1</v>
      </c>
      <c r="C11" s="701">
        <v>100</v>
      </c>
      <c r="D11" s="1694" t="s">
        <v>4</v>
      </c>
      <c r="E11" s="1704"/>
      <c r="F11" s="1706"/>
      <c r="G11" s="205"/>
      <c r="H11" s="109"/>
    </row>
    <row r="12" spans="1:8" ht="18">
      <c r="A12" s="105" t="s">
        <v>67</v>
      </c>
      <c r="B12" s="700"/>
      <c r="C12" s="701"/>
      <c r="D12" s="1695"/>
      <c r="E12" s="1746"/>
      <c r="F12" s="1749"/>
      <c r="G12" s="205"/>
      <c r="H12" s="109"/>
    </row>
    <row r="13" spans="1:8" ht="16.5" customHeight="1">
      <c r="A13" s="105" t="s">
        <v>7</v>
      </c>
      <c r="B13" s="700">
        <v>1</v>
      </c>
      <c r="C13" s="701">
        <v>35</v>
      </c>
      <c r="D13" s="208" t="s">
        <v>7</v>
      </c>
      <c r="E13" s="700"/>
      <c r="F13" s="701"/>
      <c r="G13" s="205"/>
      <c r="H13" s="109"/>
    </row>
    <row r="14" spans="1:8" ht="16.5" customHeight="1">
      <c r="A14" s="105" t="s">
        <v>8</v>
      </c>
      <c r="B14" s="700"/>
      <c r="C14" s="701"/>
      <c r="D14" s="208" t="s">
        <v>8</v>
      </c>
      <c r="E14" s="700"/>
      <c r="F14" s="701"/>
      <c r="G14" s="205"/>
      <c r="H14" s="109"/>
    </row>
    <row r="15" spans="1:8" ht="16.5" customHeight="1">
      <c r="A15" s="1691" t="s">
        <v>186</v>
      </c>
      <c r="B15" s="1240">
        <v>3</v>
      </c>
      <c r="C15" s="1243">
        <v>586</v>
      </c>
      <c r="D15" s="188" t="s">
        <v>48</v>
      </c>
      <c r="E15" s="700"/>
      <c r="F15" s="806"/>
      <c r="G15" s="205"/>
      <c r="H15" s="109"/>
    </row>
    <row r="16" spans="1:8" ht="45" customHeight="1">
      <c r="A16" s="1692"/>
      <c r="B16" s="1241"/>
      <c r="C16" s="1244"/>
      <c r="D16" s="208" t="s">
        <v>6</v>
      </c>
      <c r="E16" s="700"/>
      <c r="F16" s="806"/>
      <c r="G16" s="205"/>
      <c r="H16" s="109"/>
    </row>
    <row r="17" spans="1:8" ht="47.45" customHeight="1" thickBot="1">
      <c r="A17" s="1693"/>
      <c r="B17" s="1242"/>
      <c r="C17" s="1245"/>
      <c r="D17" s="208" t="s">
        <v>5</v>
      </c>
      <c r="E17" s="700">
        <v>1</v>
      </c>
      <c r="F17" s="806">
        <v>50</v>
      </c>
      <c r="G17" s="205"/>
      <c r="H17" s="109"/>
    </row>
    <row r="18" spans="1:8" ht="16.5" customHeight="1">
      <c r="A18" s="1687" t="s">
        <v>109</v>
      </c>
      <c r="B18" s="1688"/>
      <c r="C18" s="1688"/>
      <c r="D18" s="1683" t="s">
        <v>50</v>
      </c>
      <c r="E18" s="1684"/>
      <c r="F18" s="1685"/>
      <c r="G18" s="156"/>
      <c r="H18" s="109"/>
    </row>
    <row r="19" spans="1:8" ht="16.5" customHeight="1">
      <c r="A19" s="201" t="s">
        <v>50</v>
      </c>
      <c r="B19" s="700">
        <v>1</v>
      </c>
      <c r="C19" s="919"/>
      <c r="D19" s="201" t="s">
        <v>50</v>
      </c>
      <c r="E19" s="700">
        <v>1</v>
      </c>
      <c r="F19" s="114"/>
      <c r="G19" s="205"/>
      <c r="H19" s="109"/>
    </row>
    <row r="20" spans="1:8" ht="16.5" customHeight="1">
      <c r="A20" s="201" t="s">
        <v>51</v>
      </c>
      <c r="B20" s="700"/>
      <c r="C20" s="919"/>
      <c r="D20" s="201" t="s">
        <v>51</v>
      </c>
      <c r="E20" s="896"/>
      <c r="F20" s="114"/>
      <c r="G20" s="205"/>
      <c r="H20" s="109"/>
    </row>
    <row r="21" spans="1:8" ht="16.5" customHeight="1" thickBot="1">
      <c r="A21" s="200" t="s">
        <v>52</v>
      </c>
      <c r="B21" s="705"/>
      <c r="C21" s="920"/>
      <c r="D21" s="200" t="s">
        <v>52</v>
      </c>
      <c r="E21" s="214"/>
      <c r="F21" s="240"/>
      <c r="G21" s="205"/>
      <c r="H21" s="109"/>
    </row>
    <row r="22" spans="1:8" ht="16.5" customHeight="1">
      <c r="A22" s="1681" t="s">
        <v>110</v>
      </c>
      <c r="B22" s="1682"/>
      <c r="C22" s="1682"/>
      <c r="D22" s="1681" t="s">
        <v>110</v>
      </c>
      <c r="E22" s="1682"/>
      <c r="F22" s="1686"/>
      <c r="G22" s="207"/>
      <c r="H22" s="109"/>
    </row>
    <row r="23" spans="1:8" ht="25.5">
      <c r="A23" s="105" t="s">
        <v>53</v>
      </c>
      <c r="B23" s="700"/>
      <c r="C23" s="919"/>
      <c r="D23" s="105" t="s">
        <v>53</v>
      </c>
      <c r="E23" s="700">
        <v>1</v>
      </c>
      <c r="F23" s="701">
        <v>50</v>
      </c>
      <c r="G23" s="205"/>
      <c r="H23" s="109"/>
    </row>
    <row r="24" spans="1:8" ht="25.5">
      <c r="A24" s="105" t="s">
        <v>54</v>
      </c>
      <c r="B24" s="700">
        <v>1</v>
      </c>
      <c r="C24" s="919">
        <v>80</v>
      </c>
      <c r="D24" s="105" t="s">
        <v>54</v>
      </c>
      <c r="E24" s="700"/>
      <c r="F24" s="701"/>
      <c r="G24" s="205"/>
      <c r="H24" s="109"/>
    </row>
    <row r="25" spans="1:8" ht="25.5">
      <c r="A25" s="105" t="s">
        <v>55</v>
      </c>
      <c r="B25" s="700">
        <v>1</v>
      </c>
      <c r="C25" s="919">
        <v>70</v>
      </c>
      <c r="D25" s="105" t="s">
        <v>55</v>
      </c>
      <c r="E25" s="700"/>
      <c r="F25" s="701"/>
      <c r="G25" s="205"/>
      <c r="H25" s="109"/>
    </row>
    <row r="26" spans="1:8" ht="35.1" customHeight="1">
      <c r="A26" s="105" t="s">
        <v>68</v>
      </c>
      <c r="B26" s="700">
        <v>1</v>
      </c>
      <c r="C26" s="919">
        <v>35</v>
      </c>
      <c r="D26" s="105" t="s">
        <v>68</v>
      </c>
      <c r="E26" s="700"/>
      <c r="F26" s="701"/>
      <c r="G26" s="205"/>
      <c r="H26" s="109"/>
    </row>
    <row r="27" spans="1:8" ht="47.1" customHeight="1">
      <c r="A27" s="105" t="s">
        <v>56</v>
      </c>
      <c r="B27" s="700">
        <v>1</v>
      </c>
      <c r="C27" s="919">
        <v>60</v>
      </c>
      <c r="D27" s="105" t="s">
        <v>56</v>
      </c>
      <c r="E27" s="700"/>
      <c r="F27" s="701"/>
      <c r="G27" s="205"/>
      <c r="H27" s="109"/>
    </row>
    <row r="28" spans="1:8" ht="47.1" customHeight="1">
      <c r="A28" s="105" t="s">
        <v>69</v>
      </c>
      <c r="B28" s="700"/>
      <c r="C28" s="919"/>
      <c r="D28" s="105" t="s">
        <v>69</v>
      </c>
      <c r="E28" s="700"/>
      <c r="F28" s="701"/>
      <c r="G28" s="205"/>
      <c r="H28" s="109"/>
    </row>
    <row r="29" spans="1:8" ht="182.25" customHeight="1" thickBot="1">
      <c r="A29" s="108" t="s">
        <v>556</v>
      </c>
      <c r="B29" s="900">
        <v>4</v>
      </c>
      <c r="C29" s="921">
        <f>86+500+100</f>
        <v>686</v>
      </c>
      <c r="D29" s="102" t="s">
        <v>185</v>
      </c>
      <c r="E29" s="705">
        <v>1</v>
      </c>
      <c r="F29" s="706">
        <v>300</v>
      </c>
      <c r="G29" s="205"/>
      <c r="H29" s="109"/>
    </row>
    <row r="30" spans="1:8" ht="69" customHeight="1" thickBot="1">
      <c r="A30" s="1689" t="s">
        <v>184</v>
      </c>
      <c r="B30" s="1690"/>
      <c r="C30" s="1690"/>
      <c r="D30" s="1689" t="s">
        <v>183</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03"/>
      <c r="C32" s="203"/>
      <c r="D32" s="203"/>
      <c r="E32" s="203"/>
      <c r="F32" s="203"/>
      <c r="G32" s="109"/>
      <c r="H32" s="109"/>
    </row>
    <row r="33" spans="1:8" ht="30" customHeight="1">
      <c r="A33" s="1614" t="s">
        <v>92</v>
      </c>
      <c r="B33" s="1615"/>
      <c r="C33" s="1616"/>
      <c r="D33" s="1614" t="s">
        <v>111</v>
      </c>
      <c r="E33" s="1615"/>
      <c r="F33" s="1616"/>
      <c r="G33" s="109"/>
      <c r="H33" s="109"/>
    </row>
    <row r="34" spans="1:8" ht="30" customHeight="1">
      <c r="A34" s="105"/>
      <c r="B34" s="131" t="s">
        <v>31</v>
      </c>
      <c r="C34" s="177" t="s">
        <v>32</v>
      </c>
      <c r="D34" s="105"/>
      <c r="E34" s="131" t="s">
        <v>31</v>
      </c>
      <c r="F34" s="177" t="s">
        <v>32</v>
      </c>
      <c r="G34" s="109"/>
      <c r="H34" s="109"/>
    </row>
    <row r="35" spans="1:8" ht="16.350000000000001" customHeight="1">
      <c r="A35" s="105" t="s">
        <v>33</v>
      </c>
      <c r="B35" s="700"/>
      <c r="C35" s="701"/>
      <c r="D35" s="105" t="s">
        <v>33</v>
      </c>
      <c r="E35" s="113"/>
      <c r="F35" s="112"/>
      <c r="G35" s="109"/>
      <c r="H35" s="109"/>
    </row>
    <row r="36" spans="1:8" ht="16.350000000000001" customHeight="1">
      <c r="A36" s="105" t="s">
        <v>71</v>
      </c>
      <c r="B36" s="700">
        <v>1</v>
      </c>
      <c r="C36" s="701">
        <v>65</v>
      </c>
      <c r="D36" s="105" t="s">
        <v>71</v>
      </c>
      <c r="E36" s="113"/>
      <c r="F36" s="112"/>
      <c r="G36" s="109"/>
      <c r="H36" s="109"/>
    </row>
    <row r="37" spans="1:8" ht="16.350000000000001" customHeight="1">
      <c r="A37" s="105" t="s">
        <v>72</v>
      </c>
      <c r="B37" s="700"/>
      <c r="C37" s="701"/>
      <c r="D37" s="105" t="s">
        <v>72</v>
      </c>
      <c r="E37" s="113"/>
      <c r="F37" s="112"/>
      <c r="G37" s="109"/>
      <c r="H37" s="109"/>
    </row>
    <row r="38" spans="1:8" ht="38.25">
      <c r="A38" s="1694" t="s">
        <v>48</v>
      </c>
      <c r="B38" s="1704"/>
      <c r="C38" s="1706"/>
      <c r="D38" s="105" t="s">
        <v>34</v>
      </c>
      <c r="E38" s="113"/>
      <c r="F38" s="112"/>
      <c r="G38" s="109"/>
      <c r="H38" s="109"/>
    </row>
    <row r="39" spans="1:8" ht="16.350000000000001" customHeight="1" thickBot="1">
      <c r="A39" s="1703"/>
      <c r="B39" s="1705"/>
      <c r="C39" s="1707"/>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1</v>
      </c>
      <c r="C41" s="198"/>
      <c r="D41" s="201" t="s">
        <v>50</v>
      </c>
      <c r="E41" s="113"/>
      <c r="F41" s="198"/>
      <c r="G41" s="109"/>
      <c r="H41" s="109"/>
    </row>
    <row r="42" spans="1:8" ht="16.350000000000001" customHeight="1">
      <c r="A42" s="201" t="s">
        <v>51</v>
      </c>
      <c r="B42" s="113"/>
      <c r="C42" s="198"/>
      <c r="D42" s="201" t="s">
        <v>51</v>
      </c>
      <c r="E42" s="113"/>
      <c r="F42" s="198"/>
      <c r="G42" s="109"/>
      <c r="H42" s="109"/>
    </row>
    <row r="43" spans="1:8" ht="16.350000000000001" customHeight="1" thickBot="1">
      <c r="A43" s="200" t="s">
        <v>52</v>
      </c>
      <c r="B43" s="126"/>
      <c r="C43" s="199"/>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700"/>
      <c r="C45" s="806"/>
      <c r="D45" s="105" t="s">
        <v>53</v>
      </c>
      <c r="E45" s="113"/>
      <c r="F45" s="198"/>
      <c r="G45" s="109"/>
      <c r="H45" s="109"/>
    </row>
    <row r="46" spans="1:8" ht="30" customHeight="1">
      <c r="A46" s="105" t="s">
        <v>54</v>
      </c>
      <c r="B46" s="700"/>
      <c r="C46" s="806"/>
      <c r="D46" s="105" t="s">
        <v>54</v>
      </c>
      <c r="E46" s="113"/>
      <c r="F46" s="198"/>
      <c r="G46" s="109"/>
      <c r="H46" s="109"/>
    </row>
    <row r="47" spans="1:8" ht="30" customHeight="1">
      <c r="A47" s="105" t="s">
        <v>55</v>
      </c>
      <c r="B47" s="700"/>
      <c r="C47" s="806"/>
      <c r="D47" s="105" t="s">
        <v>55</v>
      </c>
      <c r="E47" s="113"/>
      <c r="F47" s="198"/>
      <c r="G47" s="109"/>
      <c r="H47" s="109"/>
    </row>
    <row r="48" spans="1:8" ht="30" customHeight="1">
      <c r="A48" s="105" t="s">
        <v>68</v>
      </c>
      <c r="B48" s="700"/>
      <c r="C48" s="806"/>
      <c r="D48" s="105" t="s">
        <v>68</v>
      </c>
      <c r="E48" s="113"/>
      <c r="F48" s="198"/>
      <c r="G48" s="109"/>
      <c r="H48" s="109"/>
    </row>
    <row r="49" spans="1:8" ht="38.25">
      <c r="A49" s="105" t="s">
        <v>56</v>
      </c>
      <c r="B49" s="700"/>
      <c r="C49" s="806"/>
      <c r="D49" s="105" t="s">
        <v>56</v>
      </c>
      <c r="E49" s="113"/>
      <c r="F49" s="198"/>
      <c r="G49" s="109"/>
      <c r="H49" s="109"/>
    </row>
    <row r="50" spans="1:8" ht="38.25">
      <c r="A50" s="105" t="s">
        <v>69</v>
      </c>
      <c r="B50" s="700"/>
      <c r="C50" s="806"/>
      <c r="D50" s="105" t="s">
        <v>69</v>
      </c>
      <c r="E50" s="113"/>
      <c r="F50" s="198"/>
      <c r="G50" s="109"/>
      <c r="H50" s="109"/>
    </row>
    <row r="51" spans="1:8" ht="110.25" customHeight="1" thickBot="1">
      <c r="A51" s="108" t="s">
        <v>182</v>
      </c>
      <c r="B51" s="900">
        <v>1</v>
      </c>
      <c r="C51" s="910">
        <v>65</v>
      </c>
      <c r="D51" s="108" t="s">
        <v>66</v>
      </c>
      <c r="E51" s="117"/>
      <c r="F51" s="116"/>
      <c r="G51" s="109"/>
      <c r="H51" s="109"/>
    </row>
    <row r="52" spans="1:8" ht="59.45" customHeight="1" thickBot="1">
      <c r="A52" s="1689" t="s">
        <v>557</v>
      </c>
      <c r="B52" s="1690"/>
      <c r="C52" s="1696"/>
      <c r="D52" s="1689" t="s">
        <v>17</v>
      </c>
      <c r="E52" s="1690"/>
      <c r="F52" s="1696"/>
      <c r="G52" s="109"/>
      <c r="H52" s="109"/>
    </row>
    <row r="53" spans="1:8" ht="30.6" customHeight="1">
      <c r="A53" s="169"/>
      <c r="B53" s="169"/>
      <c r="C53" s="169"/>
      <c r="D53" s="169"/>
      <c r="E53" s="169"/>
      <c r="F53" s="169"/>
      <c r="G53" s="109"/>
      <c r="H53" s="109"/>
    </row>
    <row r="54" spans="1:8" ht="30" customHeight="1" thickBot="1">
      <c r="A54" s="197" t="s">
        <v>100</v>
      </c>
      <c r="B54" s="170"/>
      <c r="C54" s="170"/>
      <c r="D54" s="170"/>
      <c r="E54" s="170"/>
      <c r="F54" s="170"/>
      <c r="G54" s="109"/>
      <c r="H54" s="109"/>
    </row>
    <row r="55" spans="1:8" ht="16.5" customHeight="1" thickBot="1">
      <c r="A55" s="1674" t="s">
        <v>89</v>
      </c>
      <c r="B55" s="1666"/>
      <c r="C55" s="1666"/>
      <c r="D55" s="1667"/>
      <c r="E55" s="1674" t="s">
        <v>146</v>
      </c>
      <c r="F55" s="1666"/>
      <c r="G55" s="1666"/>
      <c r="H55" s="1667"/>
    </row>
    <row r="56" spans="1:8" ht="42" customHeight="1" thickBot="1">
      <c r="A56" s="196"/>
      <c r="B56" s="195" t="s">
        <v>9</v>
      </c>
      <c r="C56" s="195" t="s">
        <v>10</v>
      </c>
      <c r="D56" s="194" t="s">
        <v>114</v>
      </c>
      <c r="E56" s="196"/>
      <c r="F56" s="195" t="s">
        <v>9</v>
      </c>
      <c r="G56" s="194" t="s">
        <v>10</v>
      </c>
      <c r="H56" s="194" t="s">
        <v>114</v>
      </c>
    </row>
    <row r="57" spans="1:8" ht="16.5" customHeight="1">
      <c r="A57" s="192" t="s">
        <v>11</v>
      </c>
      <c r="B57" s="191"/>
      <c r="C57" s="191"/>
      <c r="D57" s="193"/>
      <c r="E57" s="677" t="s">
        <v>11</v>
      </c>
      <c r="F57" s="1015"/>
      <c r="G57" s="1016"/>
      <c r="H57" s="609"/>
    </row>
    <row r="58" spans="1:8" ht="16.5" customHeight="1">
      <c r="A58" s="105" t="s">
        <v>12</v>
      </c>
      <c r="B58" s="113"/>
      <c r="C58" s="113"/>
      <c r="D58" s="112"/>
      <c r="E58" s="105" t="s">
        <v>12</v>
      </c>
      <c r="F58" s="113"/>
      <c r="G58" s="138"/>
      <c r="H58" s="173"/>
    </row>
    <row r="59" spans="1:8" ht="16.5" customHeight="1">
      <c r="A59" s="105" t="s">
        <v>13</v>
      </c>
      <c r="B59" s="113"/>
      <c r="C59" s="113"/>
      <c r="D59" s="112"/>
      <c r="E59" s="105" t="s">
        <v>13</v>
      </c>
      <c r="F59" s="113"/>
      <c r="G59" s="138"/>
      <c r="H59" s="173"/>
    </row>
    <row r="60" spans="1:8" ht="16.5" customHeight="1">
      <c r="A60" s="105" t="s">
        <v>14</v>
      </c>
      <c r="B60" s="113"/>
      <c r="C60" s="113"/>
      <c r="D60" s="112"/>
      <c r="E60" s="105" t="s">
        <v>14</v>
      </c>
      <c r="F60" s="113"/>
      <c r="G60" s="138"/>
      <c r="H60" s="173"/>
    </row>
    <row r="61" spans="1:8" ht="28.5" customHeight="1">
      <c r="A61" s="105" t="s">
        <v>15</v>
      </c>
      <c r="B61" s="113"/>
      <c r="C61" s="113"/>
      <c r="D61" s="112"/>
      <c r="E61" s="105" t="s">
        <v>15</v>
      </c>
      <c r="F61" s="113"/>
      <c r="G61" s="138"/>
      <c r="H61" s="173"/>
    </row>
    <row r="62" spans="1:8" ht="16.5" customHeight="1">
      <c r="A62" s="105" t="s">
        <v>16</v>
      </c>
      <c r="B62" s="113"/>
      <c r="C62" s="113"/>
      <c r="D62" s="112"/>
      <c r="E62" s="105" t="s">
        <v>16</v>
      </c>
      <c r="F62" s="113"/>
      <c r="G62" s="138"/>
      <c r="H62" s="173"/>
    </row>
    <row r="63" spans="1:8" ht="16.5" customHeight="1">
      <c r="A63" s="105" t="s">
        <v>57</v>
      </c>
      <c r="B63" s="113"/>
      <c r="C63" s="113"/>
      <c r="D63" s="112"/>
      <c r="E63" s="105" t="s">
        <v>57</v>
      </c>
      <c r="F63" s="113"/>
      <c r="G63" s="188"/>
      <c r="H63" s="173"/>
    </row>
    <row r="64" spans="1:8" ht="16.5" customHeight="1">
      <c r="A64" s="105" t="s">
        <v>58</v>
      </c>
      <c r="B64" s="113"/>
      <c r="C64" s="113"/>
      <c r="D64" s="112"/>
      <c r="E64" s="105" t="s">
        <v>58</v>
      </c>
      <c r="F64" s="113"/>
      <c r="G64" s="188"/>
      <c r="H64" s="173"/>
    </row>
    <row r="65" spans="1:9" ht="16.5" customHeight="1">
      <c r="A65" s="105" t="s">
        <v>59</v>
      </c>
      <c r="B65" s="113"/>
      <c r="C65" s="113"/>
      <c r="D65" s="112"/>
      <c r="E65" s="105" t="s">
        <v>59</v>
      </c>
      <c r="F65" s="113"/>
      <c r="G65" s="188"/>
      <c r="H65" s="173"/>
    </row>
    <row r="66" spans="1:9" ht="16.5" customHeight="1">
      <c r="A66" s="105" t="s">
        <v>60</v>
      </c>
      <c r="B66" s="113"/>
      <c r="C66" s="113"/>
      <c r="D66" s="112"/>
      <c r="E66" s="105" t="s">
        <v>60</v>
      </c>
      <c r="F66" s="113"/>
      <c r="G66" s="188"/>
      <c r="H66" s="173"/>
    </row>
    <row r="67" spans="1:9" ht="16.5" customHeight="1">
      <c r="A67" s="1694" t="s">
        <v>181</v>
      </c>
      <c r="B67" s="1747">
        <f>10000+10000+8000</f>
        <v>28000</v>
      </c>
      <c r="C67" s="1747">
        <f>3000 +4000+3000</f>
        <v>10000</v>
      </c>
      <c r="D67" s="1733"/>
      <c r="E67" s="105" t="s">
        <v>147</v>
      </c>
      <c r="F67" s="113"/>
      <c r="G67" s="188"/>
      <c r="H67" s="173"/>
    </row>
    <row r="68" spans="1:9" ht="57.75" customHeight="1" thickBot="1">
      <c r="A68" s="1703"/>
      <c r="B68" s="1748"/>
      <c r="C68" s="1748"/>
      <c r="D68" s="1751"/>
      <c r="E68" s="102" t="s">
        <v>48</v>
      </c>
      <c r="F68" s="126"/>
      <c r="G68" s="1002"/>
      <c r="H68" s="125"/>
      <c r="I68" s="1014" t="s">
        <v>558</v>
      </c>
    </row>
    <row r="69" spans="1:9" ht="71.25" customHeight="1">
      <c r="A69" s="187" t="s">
        <v>113</v>
      </c>
      <c r="B69" s="1708"/>
      <c r="C69" s="1709"/>
      <c r="D69" s="1710"/>
      <c r="E69" s="187" t="s">
        <v>113</v>
      </c>
      <c r="F69" s="1715"/>
      <c r="G69" s="1716"/>
      <c r="H69" s="1717"/>
      <c r="I69" s="948" t="s">
        <v>559</v>
      </c>
    </row>
    <row r="70" spans="1:9" ht="25.5">
      <c r="A70" s="105" t="s">
        <v>53</v>
      </c>
      <c r="B70" s="113"/>
      <c r="C70" s="113"/>
      <c r="D70" s="112"/>
      <c r="E70" s="105" t="s">
        <v>53</v>
      </c>
      <c r="F70" s="113"/>
      <c r="G70" s="138"/>
      <c r="H70" s="173"/>
    </row>
    <row r="71" spans="1:9" ht="25.5">
      <c r="A71" s="105" t="s">
        <v>54</v>
      </c>
      <c r="B71" s="113"/>
      <c r="C71" s="113"/>
      <c r="D71" s="112"/>
      <c r="E71" s="105" t="s">
        <v>54</v>
      </c>
      <c r="F71" s="113"/>
      <c r="G71" s="138"/>
      <c r="H71" s="173"/>
    </row>
    <row r="72" spans="1:9" ht="25.5">
      <c r="A72" s="105" t="s">
        <v>55</v>
      </c>
      <c r="B72" s="113"/>
      <c r="C72" s="113"/>
      <c r="D72" s="112"/>
      <c r="E72" s="105" t="s">
        <v>55</v>
      </c>
      <c r="F72" s="113"/>
      <c r="G72" s="138"/>
      <c r="H72" s="173"/>
    </row>
    <row r="73" spans="1:9" ht="25.5">
      <c r="A73" s="105" t="s">
        <v>68</v>
      </c>
      <c r="B73" s="113"/>
      <c r="C73" s="113"/>
      <c r="D73" s="112"/>
      <c r="E73" s="105" t="s">
        <v>68</v>
      </c>
      <c r="F73" s="113"/>
      <c r="G73" s="138"/>
      <c r="H73" s="173"/>
    </row>
    <row r="74" spans="1:9" ht="38.25">
      <c r="A74" s="105" t="s">
        <v>56</v>
      </c>
      <c r="B74" s="113"/>
      <c r="C74" s="113"/>
      <c r="D74" s="112"/>
      <c r="E74" s="105" t="s">
        <v>56</v>
      </c>
      <c r="F74" s="113"/>
      <c r="G74" s="138"/>
      <c r="H74" s="173"/>
    </row>
    <row r="75" spans="1:9" ht="42" customHeight="1">
      <c r="A75" s="105" t="s">
        <v>69</v>
      </c>
      <c r="B75" s="113"/>
      <c r="C75" s="113"/>
      <c r="D75" s="112"/>
      <c r="E75" s="105" t="s">
        <v>69</v>
      </c>
      <c r="F75" s="113"/>
      <c r="G75" s="138"/>
      <c r="H75" s="173"/>
    </row>
    <row r="76" spans="1:9" ht="146.25" customHeight="1" thickBot="1">
      <c r="A76" s="108" t="s">
        <v>560</v>
      </c>
      <c r="B76" s="1017">
        <v>28000</v>
      </c>
      <c r="C76" s="1018">
        <v>10000</v>
      </c>
      <c r="D76" s="926"/>
      <c r="E76" s="108" t="s">
        <v>48</v>
      </c>
      <c r="F76" s="117"/>
      <c r="G76" s="137"/>
      <c r="H76" s="186"/>
      <c r="I76" s="1014"/>
    </row>
    <row r="77" spans="1:9" ht="69" customHeight="1" thickBot="1">
      <c r="A77" s="1689" t="s">
        <v>180</v>
      </c>
      <c r="B77" s="1690"/>
      <c r="C77" s="1722"/>
      <c r="D77" s="1696"/>
      <c r="E77" s="1689" t="s">
        <v>17</v>
      </c>
      <c r="F77" s="1690"/>
      <c r="G77" s="1690"/>
      <c r="H77" s="1696"/>
    </row>
    <row r="78" spans="1:9" ht="70.349999999999994" customHeight="1">
      <c r="A78" s="1720" t="s">
        <v>115</v>
      </c>
      <c r="B78" s="1720"/>
      <c r="C78" s="1720"/>
      <c r="D78" s="1720"/>
      <c r="E78" s="1720"/>
      <c r="F78" s="1720"/>
      <c r="G78" s="1720"/>
      <c r="H78" s="1720"/>
    </row>
    <row r="79" spans="1:9" ht="15" customHeight="1">
      <c r="A79" s="169"/>
      <c r="B79" s="169"/>
      <c r="C79" s="169"/>
      <c r="D79" s="169"/>
      <c r="E79" s="169"/>
      <c r="F79" s="169"/>
      <c r="G79" s="169"/>
      <c r="H79" s="169"/>
    </row>
    <row r="80" spans="1:9" ht="24.95" customHeight="1" thickBot="1">
      <c r="A80" s="123" t="s">
        <v>101</v>
      </c>
      <c r="B80" s="169"/>
      <c r="C80" s="169"/>
      <c r="D80" s="169"/>
      <c r="E80" s="169"/>
      <c r="F80" s="169"/>
      <c r="G80" s="169"/>
      <c r="H80" s="169"/>
    </row>
    <row r="81" spans="1:12" ht="18" customHeight="1" thickBot="1">
      <c r="A81" s="1759" t="s">
        <v>105</v>
      </c>
      <c r="B81" s="1760"/>
      <c r="C81" s="1759" t="s">
        <v>138</v>
      </c>
      <c r="D81" s="1760"/>
      <c r="E81" s="169"/>
      <c r="F81" s="169"/>
      <c r="G81" s="169"/>
      <c r="H81" s="169"/>
    </row>
    <row r="82" spans="1:12" ht="31.5" customHeight="1">
      <c r="A82" s="185"/>
      <c r="B82" s="119" t="s">
        <v>117</v>
      </c>
      <c r="C82" s="185"/>
      <c r="D82" s="119" t="s">
        <v>117</v>
      </c>
      <c r="E82" s="169"/>
      <c r="F82" s="169"/>
      <c r="G82" s="169"/>
      <c r="H82" s="169"/>
    </row>
    <row r="83" spans="1:12" ht="44.25" customHeight="1" thickBot="1">
      <c r="A83" s="183" t="s">
        <v>106</v>
      </c>
      <c r="B83" s="184" t="s">
        <v>172</v>
      </c>
      <c r="C83" s="183" t="s">
        <v>106</v>
      </c>
      <c r="D83" s="184" t="s">
        <v>172</v>
      </c>
      <c r="E83" s="169"/>
      <c r="F83" s="169"/>
      <c r="G83" s="169"/>
      <c r="H83" s="169"/>
    </row>
    <row r="84" spans="1:12" ht="20.25" customHeight="1">
      <c r="A84" s="1699" t="s">
        <v>113</v>
      </c>
      <c r="B84" s="1735"/>
      <c r="C84" s="1699" t="s">
        <v>113</v>
      </c>
      <c r="D84" s="1735"/>
      <c r="E84" s="169"/>
      <c r="F84" s="169"/>
      <c r="G84" s="169"/>
      <c r="H84" s="169"/>
    </row>
    <row r="85" spans="1:12" ht="30" customHeight="1">
      <c r="A85" s="105" t="s">
        <v>53</v>
      </c>
      <c r="B85" s="180"/>
      <c r="C85" s="105" t="s">
        <v>53</v>
      </c>
      <c r="D85" s="180"/>
      <c r="E85" s="169"/>
      <c r="F85" s="169"/>
      <c r="G85" s="169"/>
      <c r="H85" s="169"/>
    </row>
    <row r="86" spans="1:12" ht="30" customHeight="1">
      <c r="A86" s="105" t="s">
        <v>54</v>
      </c>
      <c r="B86" s="180"/>
      <c r="C86" s="105" t="s">
        <v>54</v>
      </c>
      <c r="D86" s="180"/>
      <c r="E86" s="169"/>
      <c r="F86" s="169"/>
      <c r="G86" s="169"/>
      <c r="H86" s="169"/>
    </row>
    <row r="87" spans="1:12" ht="30" customHeight="1">
      <c r="A87" s="105" t="s">
        <v>55</v>
      </c>
      <c r="B87" s="180"/>
      <c r="C87" s="105" t="s">
        <v>55</v>
      </c>
      <c r="D87" s="180"/>
      <c r="E87" s="169"/>
      <c r="F87" s="169"/>
      <c r="G87" s="169"/>
      <c r="H87" s="169"/>
    </row>
    <row r="88" spans="1:12" ht="30" customHeight="1">
      <c r="A88" s="105" t="s">
        <v>68</v>
      </c>
      <c r="B88" s="180"/>
      <c r="C88" s="105" t="s">
        <v>68</v>
      </c>
      <c r="D88" s="180"/>
      <c r="E88" s="169"/>
      <c r="F88" s="169"/>
      <c r="G88" s="169"/>
      <c r="H88" s="169"/>
    </row>
    <row r="89" spans="1:12" ht="45" customHeight="1">
      <c r="A89" s="105" t="s">
        <v>56</v>
      </c>
      <c r="B89" s="180"/>
      <c r="C89" s="105" t="s">
        <v>56</v>
      </c>
      <c r="D89" s="180"/>
      <c r="E89" s="169"/>
      <c r="F89" s="169"/>
      <c r="G89" s="169"/>
      <c r="H89" s="169"/>
    </row>
    <row r="90" spans="1:12" ht="45" customHeight="1">
      <c r="A90" s="105" t="s">
        <v>69</v>
      </c>
      <c r="B90" s="180"/>
      <c r="C90" s="105" t="s">
        <v>69</v>
      </c>
      <c r="D90" s="180"/>
      <c r="E90" s="169"/>
      <c r="F90" s="169"/>
      <c r="G90" s="169"/>
      <c r="H90" s="169"/>
    </row>
    <row r="91" spans="1:12" ht="20.100000000000001" customHeight="1" thickBot="1">
      <c r="A91" s="102" t="s">
        <v>48</v>
      </c>
      <c r="B91" s="179"/>
      <c r="C91" s="102" t="s">
        <v>48</v>
      </c>
      <c r="D91" s="179"/>
      <c r="E91" s="169"/>
      <c r="F91" s="169"/>
      <c r="G91" s="169"/>
      <c r="H91" s="169"/>
    </row>
    <row r="92" spans="1:12" ht="90.75" customHeight="1">
      <c r="A92" s="1745" t="s">
        <v>116</v>
      </c>
      <c r="B92" s="1745"/>
      <c r="C92" s="1745"/>
      <c r="D92" s="1745"/>
      <c r="E92" s="169"/>
      <c r="F92" s="169"/>
      <c r="G92" s="169"/>
      <c r="H92" s="169"/>
    </row>
    <row r="93" spans="1:12" ht="15" customHeight="1">
      <c r="A93" s="169"/>
      <c r="B93" s="169"/>
      <c r="C93" s="169"/>
      <c r="D93" s="169"/>
      <c r="E93" s="169"/>
      <c r="F93" s="169"/>
      <c r="G93" s="169"/>
      <c r="H93" s="169"/>
    </row>
    <row r="94" spans="1:12" ht="24.95" customHeight="1" thickBot="1">
      <c r="A94" s="123" t="s">
        <v>102</v>
      </c>
      <c r="B94" s="169"/>
      <c r="C94" s="169"/>
      <c r="D94" s="169"/>
      <c r="E94" s="169"/>
      <c r="F94" s="169"/>
      <c r="G94" s="169"/>
      <c r="H94" s="169"/>
    </row>
    <row r="95" spans="1:12" ht="23.25" customHeight="1">
      <c r="A95" s="1750" t="s">
        <v>96</v>
      </c>
      <c r="B95" s="1709"/>
      <c r="C95" s="1709"/>
      <c r="D95" s="1709"/>
      <c r="E95" s="1709"/>
      <c r="F95" s="1710"/>
      <c r="G95" s="1750" t="s">
        <v>118</v>
      </c>
      <c r="H95" s="1709"/>
      <c r="I95" s="1709"/>
      <c r="J95" s="1709"/>
      <c r="K95" s="1709"/>
      <c r="L95" s="1710"/>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5" t="s">
        <v>172</v>
      </c>
      <c r="C98" s="174"/>
      <c r="D98" s="174"/>
      <c r="E98" s="174"/>
      <c r="F98" s="173"/>
      <c r="G98" s="105" t="s">
        <v>22</v>
      </c>
      <c r="H98" s="113" t="s">
        <v>172</v>
      </c>
      <c r="I98" s="174"/>
      <c r="J98" s="174"/>
      <c r="K98" s="174"/>
      <c r="L98" s="173"/>
    </row>
    <row r="99" spans="1:12" ht="29.25" customHeight="1">
      <c r="A99" s="105" t="s">
        <v>61</v>
      </c>
      <c r="B99" s="113"/>
      <c r="C99" s="174"/>
      <c r="D99" s="174"/>
      <c r="E99" s="174"/>
      <c r="F99" s="173"/>
      <c r="G99" s="105" t="s">
        <v>61</v>
      </c>
      <c r="H99" s="113"/>
      <c r="I99" s="174"/>
      <c r="J99" s="174"/>
      <c r="K99" s="174"/>
      <c r="L99" s="173"/>
    </row>
    <row r="100" spans="1:12" ht="29.25" customHeight="1">
      <c r="A100" s="105" t="s">
        <v>23</v>
      </c>
      <c r="B100" s="113"/>
      <c r="C100" s="174"/>
      <c r="D100" s="174"/>
      <c r="E100" s="174"/>
      <c r="F100" s="173"/>
      <c r="G100" s="105" t="s">
        <v>23</v>
      </c>
      <c r="H100" s="113"/>
      <c r="I100" s="174"/>
      <c r="J100" s="174"/>
      <c r="K100" s="174"/>
      <c r="L100" s="173"/>
    </row>
    <row r="101" spans="1:12" ht="33.75" customHeight="1" thickBot="1">
      <c r="A101" s="176" t="s">
        <v>65</v>
      </c>
      <c r="B101" s="126"/>
      <c r="C101" s="172"/>
      <c r="D101" s="172"/>
      <c r="E101" s="172"/>
      <c r="F101" s="125"/>
      <c r="G101" s="176" t="s">
        <v>65</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174"/>
      <c r="E103" s="174"/>
      <c r="F103" s="173"/>
      <c r="G103" s="105" t="s">
        <v>53</v>
      </c>
      <c r="H103" s="113"/>
      <c r="I103" s="174"/>
      <c r="J103" s="174"/>
      <c r="K103" s="174"/>
      <c r="L103" s="173"/>
    </row>
    <row r="104" spans="1:12" ht="29.25" customHeight="1">
      <c r="A104" s="105" t="s">
        <v>54</v>
      </c>
      <c r="B104" s="113"/>
      <c r="C104" s="174"/>
      <c r="D104" s="174"/>
      <c r="E104" s="174"/>
      <c r="F104" s="173"/>
      <c r="G104" s="105" t="s">
        <v>54</v>
      </c>
      <c r="H104" s="113"/>
      <c r="I104" s="174"/>
      <c r="J104" s="174"/>
      <c r="K104" s="174"/>
      <c r="L104" s="173"/>
    </row>
    <row r="105" spans="1:12" ht="29.25" customHeight="1">
      <c r="A105" s="105" t="s">
        <v>55</v>
      </c>
      <c r="B105" s="113"/>
      <c r="C105" s="174"/>
      <c r="D105" s="174"/>
      <c r="E105" s="174"/>
      <c r="F105" s="173"/>
      <c r="G105" s="105" t="s">
        <v>55</v>
      </c>
      <c r="H105" s="113"/>
      <c r="I105" s="174"/>
      <c r="J105" s="174"/>
      <c r="K105" s="174"/>
      <c r="L105" s="173"/>
    </row>
    <row r="106" spans="1:12" ht="29.25" customHeight="1">
      <c r="A106" s="105" t="s">
        <v>68</v>
      </c>
      <c r="B106" s="113"/>
      <c r="C106" s="174"/>
      <c r="D106" s="174"/>
      <c r="E106" s="174"/>
      <c r="F106" s="173"/>
      <c r="G106" s="105" t="s">
        <v>68</v>
      </c>
      <c r="H106" s="113"/>
      <c r="I106" s="174"/>
      <c r="J106" s="174"/>
      <c r="K106" s="174"/>
      <c r="L106" s="173"/>
    </row>
    <row r="107" spans="1:12" ht="45" customHeight="1">
      <c r="A107" s="105" t="s">
        <v>56</v>
      </c>
      <c r="B107" s="113"/>
      <c r="C107" s="174"/>
      <c r="D107" s="174"/>
      <c r="E107" s="174"/>
      <c r="F107" s="173"/>
      <c r="G107" s="105" t="s">
        <v>56</v>
      </c>
      <c r="H107" s="113"/>
      <c r="I107" s="174"/>
      <c r="J107" s="174"/>
      <c r="K107" s="174"/>
      <c r="L107" s="173"/>
    </row>
    <row r="108" spans="1:12" ht="42.6" customHeight="1">
      <c r="A108" s="105" t="s">
        <v>69</v>
      </c>
      <c r="B108" s="113"/>
      <c r="C108" s="174"/>
      <c r="D108" s="174"/>
      <c r="E108" s="174"/>
      <c r="F108" s="173"/>
      <c r="G108" s="105" t="s">
        <v>69</v>
      </c>
      <c r="H108" s="113"/>
      <c r="I108" s="174"/>
      <c r="J108" s="174"/>
      <c r="K108" s="174"/>
      <c r="L108" s="173"/>
    </row>
    <row r="109" spans="1:12" ht="27" customHeight="1" thickBot="1">
      <c r="A109" s="102" t="s">
        <v>48</v>
      </c>
      <c r="B109" s="126"/>
      <c r="C109" s="172"/>
      <c r="D109" s="172"/>
      <c r="E109" s="172"/>
      <c r="F109" s="125"/>
      <c r="G109" s="102" t="s">
        <v>48</v>
      </c>
      <c r="H109" s="126"/>
      <c r="I109" s="172"/>
      <c r="J109" s="172"/>
      <c r="K109" s="172"/>
      <c r="L109" s="125"/>
    </row>
    <row r="110" spans="1:12" ht="69" customHeight="1" thickBot="1">
      <c r="A110" s="1721" t="s">
        <v>70</v>
      </c>
      <c r="B110" s="1722"/>
      <c r="C110" s="1722"/>
      <c r="D110" s="1722"/>
      <c r="E110" s="1722"/>
      <c r="F110" s="1723"/>
      <c r="G110" s="1721" t="s">
        <v>70</v>
      </c>
      <c r="H110" s="1722"/>
      <c r="I110" s="1722"/>
      <c r="J110" s="1722"/>
      <c r="K110" s="1722"/>
      <c r="L110" s="1723"/>
    </row>
    <row r="111" spans="1:12" ht="26.1" customHeight="1">
      <c r="A111" s="169"/>
      <c r="B111" s="169"/>
      <c r="C111" s="169"/>
      <c r="D111" s="169"/>
      <c r="E111" s="169"/>
      <c r="F111" s="169"/>
      <c r="G111" s="169"/>
      <c r="H111" s="169"/>
      <c r="I111" s="169"/>
      <c r="J111" s="169"/>
      <c r="K111" s="169"/>
      <c r="L111" s="169"/>
    </row>
    <row r="112" spans="1:12" ht="24.95" customHeight="1" thickBot="1">
      <c r="A112" s="171" t="s">
        <v>103</v>
      </c>
      <c r="B112" s="170"/>
      <c r="C112" s="170"/>
      <c r="D112" s="170"/>
      <c r="E112" s="169"/>
      <c r="F112" s="169"/>
      <c r="G112" s="169"/>
      <c r="H112" s="109"/>
    </row>
    <row r="113" spans="1:8" ht="24.75" customHeight="1">
      <c r="A113" s="1750" t="s">
        <v>90</v>
      </c>
      <c r="B113" s="1709"/>
      <c r="C113" s="1709"/>
      <c r="D113" s="1710"/>
      <c r="E113" s="1750" t="s">
        <v>119</v>
      </c>
      <c r="F113" s="1709"/>
      <c r="G113" s="1709"/>
      <c r="H113" s="1710"/>
    </row>
    <row r="114" spans="1:8" ht="46.5" customHeight="1">
      <c r="A114" s="105"/>
      <c r="B114" s="131" t="s">
        <v>24</v>
      </c>
      <c r="C114" s="131" t="s">
        <v>25</v>
      </c>
      <c r="D114" s="177" t="s">
        <v>26</v>
      </c>
      <c r="E114" s="105"/>
      <c r="F114" s="131" t="s">
        <v>24</v>
      </c>
      <c r="G114" s="131" t="s">
        <v>25</v>
      </c>
      <c r="H114" s="177" t="s">
        <v>26</v>
      </c>
    </row>
    <row r="115" spans="1:8" ht="35.25" customHeight="1">
      <c r="A115" s="105" t="s">
        <v>27</v>
      </c>
      <c r="B115" s="115" t="s">
        <v>172</v>
      </c>
      <c r="C115" s="113"/>
      <c r="D115" s="112"/>
      <c r="E115" s="105" t="s">
        <v>27</v>
      </c>
      <c r="F115" s="115" t="s">
        <v>172</v>
      </c>
      <c r="G115" s="113"/>
      <c r="H115" s="112"/>
    </row>
    <row r="116" spans="1:8" ht="35.25" customHeight="1">
      <c r="A116" s="105" t="s">
        <v>28</v>
      </c>
      <c r="B116" s="113"/>
      <c r="C116" s="113"/>
      <c r="D116" s="1"/>
      <c r="E116" s="105" t="s">
        <v>28</v>
      </c>
      <c r="F116" s="113"/>
      <c r="G116" s="113"/>
      <c r="H116" s="1"/>
    </row>
    <row r="117" spans="1:8" ht="45" customHeight="1" thickBot="1">
      <c r="A117" s="108" t="s">
        <v>29</v>
      </c>
      <c r="B117" s="117"/>
      <c r="C117" s="117"/>
      <c r="D117" s="2"/>
      <c r="E117" s="108" t="s">
        <v>29</v>
      </c>
      <c r="F117" s="117"/>
      <c r="G117" s="117"/>
      <c r="H117" s="2"/>
    </row>
    <row r="118" spans="1:8" ht="18.75" customHeight="1">
      <c r="A118" s="1699" t="s">
        <v>113</v>
      </c>
      <c r="B118" s="1700"/>
      <c r="C118" s="1700"/>
      <c r="D118" s="1701"/>
      <c r="E118" s="1699" t="s">
        <v>113</v>
      </c>
      <c r="F118" s="1700"/>
      <c r="G118" s="1700"/>
      <c r="H118" s="1701"/>
    </row>
    <row r="119" spans="1:8" ht="33" customHeight="1">
      <c r="A119" s="105" t="s">
        <v>53</v>
      </c>
      <c r="B119" s="113"/>
      <c r="C119" s="113"/>
      <c r="D119" s="4"/>
      <c r="E119" s="105" t="s">
        <v>53</v>
      </c>
      <c r="F119" s="113"/>
      <c r="G119" s="113"/>
      <c r="H119" s="1"/>
    </row>
    <row r="120" spans="1:8" ht="33" customHeight="1">
      <c r="A120" s="105" t="s">
        <v>54</v>
      </c>
      <c r="B120" s="113"/>
      <c r="C120" s="113"/>
      <c r="D120" s="4"/>
      <c r="E120" s="105" t="s">
        <v>54</v>
      </c>
      <c r="F120" s="113"/>
      <c r="G120" s="113"/>
      <c r="H120" s="1"/>
    </row>
    <row r="121" spans="1:8" ht="33" customHeight="1">
      <c r="A121" s="105" t="s">
        <v>55</v>
      </c>
      <c r="B121" s="113"/>
      <c r="C121" s="113"/>
      <c r="D121" s="4"/>
      <c r="E121" s="105" t="s">
        <v>55</v>
      </c>
      <c r="F121" s="113"/>
      <c r="G121" s="113"/>
      <c r="H121" s="1"/>
    </row>
    <row r="122" spans="1:8" ht="33" customHeight="1">
      <c r="A122" s="105" t="s">
        <v>68</v>
      </c>
      <c r="B122" s="113"/>
      <c r="C122" s="113"/>
      <c r="D122" s="4"/>
      <c r="E122" s="105" t="s">
        <v>68</v>
      </c>
      <c r="F122" s="113"/>
      <c r="G122" s="113"/>
      <c r="H122" s="1"/>
    </row>
    <row r="123" spans="1:8" ht="38.25">
      <c r="A123" s="105" t="s">
        <v>56</v>
      </c>
      <c r="B123" s="113"/>
      <c r="C123" s="113"/>
      <c r="D123" s="4"/>
      <c r="E123" s="105" t="s">
        <v>56</v>
      </c>
      <c r="F123" s="113"/>
      <c r="G123" s="113"/>
      <c r="H123" s="1"/>
    </row>
    <row r="124" spans="1:8" ht="44.1" customHeight="1">
      <c r="A124" s="105" t="s">
        <v>69</v>
      </c>
      <c r="B124" s="113"/>
      <c r="C124" s="113"/>
      <c r="D124" s="4"/>
      <c r="E124" s="105" t="s">
        <v>69</v>
      </c>
      <c r="F124" s="113"/>
      <c r="G124" s="113"/>
      <c r="H124" s="1"/>
    </row>
    <row r="125" spans="1:8" ht="13.5" thickBot="1">
      <c r="A125" s="102" t="s">
        <v>48</v>
      </c>
      <c r="B125" s="126"/>
      <c r="C125" s="126"/>
      <c r="D125" s="5"/>
      <c r="E125" s="102" t="s">
        <v>48</v>
      </c>
      <c r="F125" s="126"/>
      <c r="G125" s="126"/>
      <c r="H125" s="3"/>
    </row>
    <row r="126" spans="1:8" ht="69" customHeight="1" thickBot="1">
      <c r="A126" s="1721" t="s">
        <v>165</v>
      </c>
      <c r="B126" s="1722"/>
      <c r="C126" s="1722"/>
      <c r="D126" s="1723"/>
      <c r="E126" s="1689" t="s">
        <v>165</v>
      </c>
      <c r="F126" s="1690"/>
      <c r="G126" s="1690"/>
      <c r="H126" s="1696"/>
    </row>
    <row r="127" spans="1:8" ht="27.6" customHeight="1">
      <c r="A127" s="169"/>
      <c r="B127" s="169"/>
      <c r="C127" s="169"/>
      <c r="D127" s="169"/>
      <c r="E127" s="169"/>
      <c r="F127" s="169"/>
      <c r="G127" s="169"/>
      <c r="H127" s="169"/>
    </row>
    <row r="128" spans="1:8" ht="24.95" customHeight="1" thickBot="1">
      <c r="A128" s="123" t="s">
        <v>104</v>
      </c>
      <c r="B128" s="169"/>
      <c r="C128" s="169"/>
      <c r="D128" s="169"/>
      <c r="E128" s="169"/>
      <c r="F128" s="169"/>
      <c r="G128" s="169"/>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c r="A131" s="113" t="s">
        <v>121</v>
      </c>
      <c r="B131" s="1022" t="s">
        <v>179</v>
      </c>
      <c r="C131" s="1023">
        <v>4972</v>
      </c>
      <c r="D131" s="1562">
        <v>1.3310185185185185E-3</v>
      </c>
      <c r="E131" s="1019" t="s">
        <v>178</v>
      </c>
      <c r="F131" s="216" t="s">
        <v>177</v>
      </c>
      <c r="G131" s="1024">
        <v>75000</v>
      </c>
      <c r="H131" s="1020" t="s">
        <v>176</v>
      </c>
      <c r="I131" s="1020" t="s">
        <v>175</v>
      </c>
      <c r="J131" s="1021" t="s">
        <v>175</v>
      </c>
    </row>
    <row r="132" spans="1:19" ht="28.5" customHeight="1">
      <c r="A132" s="1702" t="s">
        <v>122</v>
      </c>
      <c r="B132" s="1702"/>
      <c r="C132" s="1702"/>
      <c r="D132" s="1702"/>
      <c r="E132" s="1702"/>
      <c r="F132" s="109"/>
      <c r="G132" s="109"/>
      <c r="H132" s="109"/>
    </row>
    <row r="133" spans="1:19" ht="15" customHeight="1">
      <c r="A133" s="169"/>
      <c r="B133" s="169"/>
      <c r="C133" s="169"/>
      <c r="D133" s="169"/>
      <c r="E133" s="169"/>
      <c r="F133" s="109"/>
      <c r="G133" s="109"/>
      <c r="H133" s="109"/>
    </row>
    <row r="134" spans="1:19" ht="24.95" customHeight="1" thickBot="1">
      <c r="A134" s="123" t="s">
        <v>123</v>
      </c>
      <c r="B134" s="169"/>
      <c r="C134" s="169"/>
      <c r="D134" s="169"/>
      <c r="E134" s="169"/>
      <c r="F134" s="109"/>
      <c r="G134" s="109"/>
      <c r="H134" s="109"/>
    </row>
    <row r="135" spans="1:19" ht="43.35" customHeight="1" thickBot="1">
      <c r="A135" s="1611" t="s">
        <v>87</v>
      </c>
      <c r="B135" s="1612"/>
      <c r="C135" s="1612"/>
      <c r="D135" s="1612"/>
      <c r="E135" s="1612"/>
      <c r="F135" s="1612"/>
      <c r="G135" s="1612"/>
      <c r="H135" s="1612"/>
      <c r="I135" s="1613"/>
      <c r="J135" s="1611" t="s">
        <v>125</v>
      </c>
      <c r="K135" s="1612"/>
      <c r="L135" s="1612"/>
      <c r="M135" s="1612"/>
      <c r="N135" s="1612"/>
      <c r="O135" s="1612"/>
      <c r="P135" s="1612"/>
      <c r="Q135" s="1612"/>
      <c r="R135" s="1613"/>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945" t="s">
        <v>172</v>
      </c>
      <c r="C137" s="945" t="s">
        <v>172</v>
      </c>
      <c r="D137" s="945" t="s">
        <v>172</v>
      </c>
      <c r="E137" s="944" t="s">
        <v>172</v>
      </c>
      <c r="F137" s="945" t="s">
        <v>172</v>
      </c>
      <c r="G137" s="945" t="s">
        <v>172</v>
      </c>
      <c r="H137" s="945" t="s">
        <v>172</v>
      </c>
      <c r="I137" s="945" t="s">
        <v>172</v>
      </c>
      <c r="J137" s="160" t="s">
        <v>128</v>
      </c>
      <c r="K137" s="705">
        <v>1</v>
      </c>
      <c r="L137" s="944" t="s">
        <v>172</v>
      </c>
      <c r="M137" s="214" t="s">
        <v>174</v>
      </c>
      <c r="N137" s="705">
        <v>1877</v>
      </c>
      <c r="O137" s="945" t="s">
        <v>172</v>
      </c>
      <c r="P137" s="945" t="s">
        <v>174</v>
      </c>
      <c r="Q137" s="728">
        <v>28</v>
      </c>
      <c r="R137" s="1025" t="s">
        <v>173</v>
      </c>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155"/>
      <c r="B142" s="154" t="s">
        <v>140</v>
      </c>
      <c r="C142" s="154" t="s">
        <v>150</v>
      </c>
      <c r="D142" s="154" t="s">
        <v>151</v>
      </c>
      <c r="E142" s="154" t="s">
        <v>141</v>
      </c>
      <c r="F142" s="154" t="s">
        <v>142</v>
      </c>
      <c r="G142" s="154" t="s">
        <v>143</v>
      </c>
      <c r="H142" s="154" t="s">
        <v>144</v>
      </c>
      <c r="I142" s="153" t="s">
        <v>152</v>
      </c>
      <c r="J142" s="157"/>
      <c r="K142" s="157"/>
      <c r="L142" s="157"/>
      <c r="M142" s="157"/>
      <c r="N142" s="157"/>
      <c r="O142" s="157"/>
      <c r="P142" s="157"/>
      <c r="Q142" s="157"/>
      <c r="R142" s="157"/>
    </row>
    <row r="143" spans="1:19" s="146" customFormat="1" ht="118.5" customHeight="1" thickBot="1">
      <c r="A143" s="102" t="s">
        <v>130</v>
      </c>
      <c r="B143" s="1026" t="s">
        <v>172</v>
      </c>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170"/>
      <c r="C146" s="170"/>
      <c r="D146" s="169"/>
      <c r="E146" s="109"/>
      <c r="F146" s="109"/>
      <c r="G146" s="109"/>
      <c r="H146" s="109"/>
    </row>
    <row r="147" spans="1:8" ht="16.5" customHeight="1">
      <c r="A147" s="1750" t="s">
        <v>132</v>
      </c>
      <c r="B147" s="1709"/>
      <c r="C147" s="1709"/>
      <c r="D147" s="1710"/>
    </row>
    <row r="148" spans="1:8" ht="51" customHeight="1">
      <c r="A148" s="143" t="s">
        <v>35</v>
      </c>
      <c r="B148" s="131" t="s">
        <v>36</v>
      </c>
      <c r="C148" s="1697" t="s">
        <v>37</v>
      </c>
      <c r="D148" s="1698"/>
    </row>
    <row r="149" spans="1:8" ht="21" customHeight="1">
      <c r="A149" s="143"/>
      <c r="B149" s="131" t="s">
        <v>172</v>
      </c>
      <c r="C149" s="144" t="s">
        <v>38</v>
      </c>
      <c r="D149" s="142" t="s">
        <v>39</v>
      </c>
    </row>
    <row r="150" spans="1:8" ht="21" customHeight="1">
      <c r="A150" s="105" t="s">
        <v>40</v>
      </c>
      <c r="B150" s="141"/>
      <c r="C150" s="140"/>
      <c r="D150" s="139"/>
    </row>
    <row r="151" spans="1:8" ht="21" customHeight="1">
      <c r="A151" s="105" t="s">
        <v>41</v>
      </c>
      <c r="B151" s="113"/>
      <c r="C151" s="138"/>
      <c r="D151" s="112"/>
    </row>
    <row r="152" spans="1:8" ht="21" customHeight="1">
      <c r="A152" s="105" t="s">
        <v>42</v>
      </c>
      <c r="B152" s="113"/>
      <c r="C152" s="138"/>
      <c r="D152" s="112"/>
    </row>
    <row r="153" spans="1:8" ht="21" customHeight="1" thickBot="1">
      <c r="A153" s="108" t="s">
        <v>43</v>
      </c>
      <c r="B153" s="117"/>
      <c r="C153" s="137"/>
      <c r="D153" s="136"/>
    </row>
    <row r="154" spans="1:8" ht="27.6" customHeight="1">
      <c r="A154" s="1683" t="s">
        <v>133</v>
      </c>
      <c r="B154" s="1684"/>
      <c r="C154" s="1684"/>
      <c r="D154" s="1685"/>
    </row>
    <row r="155" spans="1:8" ht="32.1" customHeight="1">
      <c r="A155" s="105" t="s">
        <v>53</v>
      </c>
      <c r="B155" s="113"/>
      <c r="C155" s="113"/>
      <c r="D155" s="112"/>
    </row>
    <row r="156" spans="1:8" ht="32.1" customHeight="1">
      <c r="A156" s="105" t="s">
        <v>54</v>
      </c>
      <c r="B156" s="113"/>
      <c r="C156" s="113"/>
      <c r="D156" s="112"/>
    </row>
    <row r="157" spans="1:8" ht="32.1" customHeight="1">
      <c r="A157" s="105" t="s">
        <v>55</v>
      </c>
      <c r="B157" s="113"/>
      <c r="C157" s="113"/>
      <c r="D157" s="112"/>
    </row>
    <row r="158" spans="1:8" ht="32.1" customHeight="1">
      <c r="A158" s="105" t="s">
        <v>68</v>
      </c>
      <c r="B158" s="113"/>
      <c r="C158" s="113"/>
      <c r="D158" s="112"/>
    </row>
    <row r="159" spans="1:8" ht="48" customHeight="1">
      <c r="A159" s="105" t="s">
        <v>56</v>
      </c>
      <c r="B159" s="113"/>
      <c r="C159" s="113"/>
      <c r="D159" s="112"/>
    </row>
    <row r="160" spans="1:8" ht="48" customHeight="1">
      <c r="A160" s="105" t="s">
        <v>69</v>
      </c>
      <c r="B160" s="113"/>
      <c r="C160" s="113"/>
      <c r="D160" s="112"/>
    </row>
    <row r="161" spans="1:8" ht="16.5" customHeight="1" thickBot="1">
      <c r="A161" s="102" t="s">
        <v>66</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134</v>
      </c>
      <c r="B164" s="169"/>
      <c r="C164" s="169"/>
      <c r="D164" s="169"/>
      <c r="E164" s="169"/>
      <c r="F164" s="109"/>
      <c r="G164" s="109"/>
      <c r="H164" s="109"/>
    </row>
    <row r="165" spans="1:8" ht="16.5" customHeight="1" thickBot="1">
      <c r="A165" s="1614" t="s">
        <v>93</v>
      </c>
      <c r="B165" s="1615"/>
      <c r="C165" s="1615"/>
      <c r="D165" s="1752" t="s">
        <v>135</v>
      </c>
      <c r="E165" s="1753"/>
      <c r="F165" s="1754"/>
      <c r="G165" s="109"/>
    </row>
    <row r="166" spans="1:8" ht="71.25" customHeight="1">
      <c r="A166" s="132"/>
      <c r="B166" s="131" t="s">
        <v>148</v>
      </c>
      <c r="C166" s="144" t="s">
        <v>149</v>
      </c>
      <c r="D166" s="898"/>
      <c r="E166" s="676" t="s">
        <v>148</v>
      </c>
      <c r="F166" s="899" t="s">
        <v>149</v>
      </c>
    </row>
    <row r="167" spans="1:8" ht="58.35" customHeight="1">
      <c r="A167" s="105" t="s">
        <v>73</v>
      </c>
      <c r="B167" s="113"/>
      <c r="C167" s="129"/>
      <c r="D167" s="105" t="s">
        <v>74</v>
      </c>
      <c r="E167" s="1027" t="s">
        <v>172</v>
      </c>
      <c r="F167" s="1028" t="s">
        <v>172</v>
      </c>
    </row>
    <row r="168" spans="1:8" ht="75" customHeight="1" thickBot="1">
      <c r="A168" s="108" t="s">
        <v>75</v>
      </c>
      <c r="B168" s="117"/>
      <c r="C168" s="127"/>
      <c r="D168" s="105" t="s">
        <v>76</v>
      </c>
      <c r="E168" s="1027" t="s">
        <v>172</v>
      </c>
      <c r="F168" s="1028" t="s">
        <v>172</v>
      </c>
    </row>
    <row r="169" spans="1:8" ht="69" customHeight="1" thickBot="1">
      <c r="A169" s="1689" t="s">
        <v>163</v>
      </c>
      <c r="B169" s="1690"/>
      <c r="C169" s="1690"/>
      <c r="D169" s="1755" t="s">
        <v>561</v>
      </c>
      <c r="E169" s="1756"/>
      <c r="F169" s="1757"/>
      <c r="G169" s="109"/>
    </row>
    <row r="170" spans="1:8" ht="24.95" customHeight="1">
      <c r="A170" s="169"/>
      <c r="B170" s="169"/>
      <c r="C170" s="169"/>
      <c r="D170" s="169"/>
      <c r="E170" s="169"/>
      <c r="F170" s="169"/>
      <c r="G170" s="109"/>
    </row>
    <row r="171" spans="1:8" ht="24.95" customHeight="1">
      <c r="A171" s="169"/>
      <c r="B171" s="169"/>
      <c r="C171" s="169"/>
      <c r="D171" s="169"/>
      <c r="E171" s="169"/>
      <c r="F171" s="169"/>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3" t="s">
        <v>172</v>
      </c>
      <c r="C175" s="112"/>
      <c r="D175" s="105" t="s">
        <v>47</v>
      </c>
      <c r="E175" s="113" t="s">
        <v>172</v>
      </c>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4">
    <mergeCell ref="A1:B1"/>
    <mergeCell ref="A81:B81"/>
    <mergeCell ref="A84:B84"/>
    <mergeCell ref="A92:D92"/>
    <mergeCell ref="A135:I135"/>
    <mergeCell ref="G102:L102"/>
    <mergeCell ref="A110:F110"/>
    <mergeCell ref="C84:D84"/>
    <mergeCell ref="A78:H78"/>
    <mergeCell ref="E118:H118"/>
    <mergeCell ref="A132:E132"/>
    <mergeCell ref="A95:F95"/>
    <mergeCell ref="C81:D81"/>
    <mergeCell ref="G110:L110"/>
    <mergeCell ref="A126:D126"/>
    <mergeCell ref="A113:D113"/>
    <mergeCell ref="A138:I138"/>
    <mergeCell ref="J135:R135"/>
    <mergeCell ref="A141:I141"/>
    <mergeCell ref="J141:R141"/>
    <mergeCell ref="A186:C186"/>
    <mergeCell ref="D186:F186"/>
    <mergeCell ref="A147:D147"/>
    <mergeCell ref="C148:D148"/>
    <mergeCell ref="A144:G144"/>
    <mergeCell ref="A102:F102"/>
    <mergeCell ref="F96:F97"/>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18:D118"/>
    <mergeCell ref="A129:E129"/>
    <mergeCell ref="E113:H113"/>
    <mergeCell ref="E126:H126"/>
    <mergeCell ref="F129:J129"/>
    <mergeCell ref="G95:L95"/>
    <mergeCell ref="H96:K96"/>
    <mergeCell ref="L96:L97"/>
    <mergeCell ref="D67:D68"/>
    <mergeCell ref="B69:D69"/>
    <mergeCell ref="F69:H69"/>
    <mergeCell ref="B96:E96"/>
    <mergeCell ref="D8:F8"/>
    <mergeCell ref="A55:D55"/>
    <mergeCell ref="A77:D77"/>
    <mergeCell ref="A22:C22"/>
    <mergeCell ref="D18:F18"/>
    <mergeCell ref="D22:F22"/>
    <mergeCell ref="A8:C8"/>
    <mergeCell ref="A18:C18"/>
    <mergeCell ref="A30:C30"/>
    <mergeCell ref="D33:F33"/>
    <mergeCell ref="D30:F30"/>
    <mergeCell ref="E77:H77"/>
    <mergeCell ref="A44:C44"/>
    <mergeCell ref="A15:A17"/>
    <mergeCell ref="F11:F12"/>
    <mergeCell ref="D44:F44"/>
    <mergeCell ref="D11:D12"/>
    <mergeCell ref="E11:E12"/>
    <mergeCell ref="A67:A68"/>
    <mergeCell ref="B67:B68"/>
    <mergeCell ref="C67:C68"/>
    <mergeCell ref="A33:C33"/>
    <mergeCell ref="A52:C52"/>
    <mergeCell ref="D52:F52"/>
    <mergeCell ref="A40:C40"/>
    <mergeCell ref="E55:H55"/>
    <mergeCell ref="A31:F31"/>
    <mergeCell ref="A38:A39"/>
    <mergeCell ref="B38:B39"/>
    <mergeCell ref="C38:C39"/>
    <mergeCell ref="D40:F40"/>
  </mergeCells>
  <pageMargins left="0.39370078740157483" right="0.19685039370078741" top="0.94488188976377963" bottom="0.15748031496062992" header="0.31496062992125984" footer="0.31496062992125984"/>
  <legacy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zoomScale="70" zoomScaleNormal="70" zoomScalePageLayoutView="70" workbookViewId="0">
      <selection activeCell="F18" sqref="F18"/>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462</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0" t="s">
        <v>461</v>
      </c>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696"/>
      <c r="C10" s="697"/>
      <c r="D10" s="122"/>
      <c r="E10" s="122"/>
      <c r="F10" s="122"/>
      <c r="G10" s="205"/>
      <c r="H10" s="109"/>
    </row>
    <row r="11" spans="1:8" ht="31.5" customHeight="1">
      <c r="A11" s="105" t="s">
        <v>460</v>
      </c>
      <c r="B11" s="700">
        <v>2</v>
      </c>
      <c r="C11" s="701">
        <v>40</v>
      </c>
      <c r="D11" s="2052"/>
      <c r="E11" s="2080"/>
      <c r="F11" s="2080"/>
      <c r="G11" s="205"/>
      <c r="H11" s="109"/>
    </row>
    <row r="12" spans="1:8" ht="20.25" customHeight="1">
      <c r="A12" s="105" t="s">
        <v>67</v>
      </c>
      <c r="B12" s="696"/>
      <c r="C12" s="697"/>
      <c r="D12" s="2052"/>
      <c r="E12" s="2080"/>
      <c r="F12" s="2080"/>
      <c r="G12" s="205"/>
      <c r="H12" s="109"/>
    </row>
    <row r="13" spans="1:8" ht="20.25" customHeight="1">
      <c r="A13" s="105" t="s">
        <v>7</v>
      </c>
      <c r="B13" s="696"/>
      <c r="C13" s="697"/>
      <c r="D13" s="122"/>
      <c r="E13" s="122"/>
      <c r="F13" s="122"/>
      <c r="G13" s="205"/>
      <c r="H13" s="109"/>
    </row>
    <row r="14" spans="1:8" ht="20.25" customHeight="1">
      <c r="A14" s="105" t="s">
        <v>8</v>
      </c>
      <c r="B14" s="696"/>
      <c r="C14" s="697"/>
      <c r="D14" s="122"/>
      <c r="E14" s="122"/>
      <c r="F14" s="122"/>
      <c r="G14" s="205"/>
      <c r="H14" s="109"/>
    </row>
    <row r="15" spans="1:8" ht="20.25" customHeight="1" thickBot="1">
      <c r="A15" s="102" t="s">
        <v>48</v>
      </c>
      <c r="B15" s="698"/>
      <c r="C15" s="699"/>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2</v>
      </c>
      <c r="C17" s="701">
        <v>40</v>
      </c>
      <c r="D17" s="122"/>
      <c r="E17" s="122"/>
      <c r="F17" s="122"/>
      <c r="G17" s="205"/>
      <c r="H17" s="109"/>
    </row>
    <row r="18" spans="1:8" ht="20.25" customHeight="1">
      <c r="A18" s="201" t="s">
        <v>51</v>
      </c>
      <c r="B18" s="696"/>
      <c r="C18" s="697"/>
      <c r="D18" s="122"/>
      <c r="E18" s="122"/>
      <c r="F18" s="122"/>
      <c r="G18" s="205"/>
      <c r="H18" s="109"/>
    </row>
    <row r="19" spans="1:8" ht="20.25" customHeight="1" thickBot="1">
      <c r="A19" s="200" t="s">
        <v>52</v>
      </c>
      <c r="B19" s="704"/>
      <c r="C19" s="743"/>
      <c r="D19" s="122"/>
      <c r="E19" s="122"/>
      <c r="F19" s="122"/>
      <c r="G19" s="205"/>
      <c r="H19" s="109"/>
    </row>
    <row r="20" spans="1:8" ht="20.25" customHeight="1">
      <c r="A20" s="1681" t="s">
        <v>110</v>
      </c>
      <c r="B20" s="1682"/>
      <c r="C20" s="1686"/>
      <c r="D20" s="2079"/>
      <c r="E20" s="2079"/>
      <c r="F20" s="2079"/>
      <c r="G20" s="207"/>
      <c r="H20" s="109"/>
    </row>
    <row r="21" spans="1:8" ht="25.5">
      <c r="A21" s="105" t="s">
        <v>53</v>
      </c>
      <c r="B21" s="696"/>
      <c r="C21" s="697"/>
      <c r="D21" s="122"/>
      <c r="E21" s="122"/>
      <c r="F21" s="122"/>
      <c r="G21" s="205"/>
      <c r="H21" s="109"/>
    </row>
    <row r="22" spans="1:8" ht="25.5">
      <c r="A22" s="105" t="s">
        <v>54</v>
      </c>
      <c r="B22" s="696"/>
      <c r="C22" s="697"/>
      <c r="D22" s="122"/>
      <c r="E22" s="122"/>
      <c r="F22" s="122"/>
      <c r="G22" s="205"/>
      <c r="H22" s="109"/>
    </row>
    <row r="23" spans="1:8" ht="25.5">
      <c r="A23" s="105" t="s">
        <v>55</v>
      </c>
      <c r="B23" s="700">
        <v>2</v>
      </c>
      <c r="C23" s="701">
        <v>40</v>
      </c>
      <c r="D23" s="122"/>
      <c r="E23" s="122"/>
      <c r="F23" s="122"/>
      <c r="G23" s="205"/>
      <c r="H23" s="109"/>
    </row>
    <row r="24" spans="1:8" ht="35.1" customHeight="1">
      <c r="A24" s="105" t="s">
        <v>68</v>
      </c>
      <c r="B24" s="696"/>
      <c r="C24" s="697"/>
      <c r="D24" s="122"/>
      <c r="E24" s="122"/>
      <c r="F24" s="122"/>
      <c r="G24" s="205"/>
      <c r="H24" s="109"/>
    </row>
    <row r="25" spans="1:8" ht="47.1" customHeight="1">
      <c r="A25" s="105" t="s">
        <v>56</v>
      </c>
      <c r="B25" s="696"/>
      <c r="C25" s="697"/>
      <c r="D25" s="122"/>
      <c r="E25" s="122"/>
      <c r="F25" s="122"/>
      <c r="G25" s="205"/>
      <c r="H25" s="109"/>
    </row>
    <row r="26" spans="1:8" ht="47.1" customHeight="1">
      <c r="A26" s="105" t="s">
        <v>69</v>
      </c>
      <c r="B26" s="696"/>
      <c r="C26" s="697"/>
      <c r="D26" s="122"/>
      <c r="E26" s="122"/>
      <c r="F26" s="122"/>
      <c r="G26" s="205"/>
      <c r="H26" s="109"/>
    </row>
    <row r="27" spans="1:8" ht="19.5" customHeight="1" thickBot="1">
      <c r="A27" s="102" t="s">
        <v>48</v>
      </c>
      <c r="B27" s="704"/>
      <c r="C27" s="743"/>
      <c r="D27" s="122"/>
      <c r="E27" s="122"/>
      <c r="F27" s="122"/>
      <c r="G27" s="205"/>
      <c r="H27" s="109"/>
    </row>
    <row r="28" spans="1:8" ht="86.25" customHeight="1" thickBot="1">
      <c r="A28" s="1689" t="s">
        <v>463</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47"/>
      <c r="C30" s="647"/>
      <c r="D30" s="647"/>
      <c r="E30" s="647"/>
      <c r="F30" s="647"/>
      <c r="G30" s="109"/>
      <c r="H30" s="109"/>
    </row>
    <row r="31" spans="1:8" ht="30" customHeight="1">
      <c r="A31" s="1750" t="s">
        <v>389</v>
      </c>
      <c r="B31" s="1709"/>
      <c r="C31" s="1710"/>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41.25" customHeight="1" thickBot="1">
      <c r="A53" s="2106" t="s">
        <v>388</v>
      </c>
      <c r="B53" s="2107"/>
      <c r="C53" s="2107"/>
      <c r="D53" s="2108"/>
      <c r="E53" s="2078"/>
      <c r="F53" s="2078"/>
      <c r="G53" s="2078"/>
      <c r="H53" s="2078"/>
    </row>
    <row r="54" spans="1:8" ht="42" customHeight="1" thickBot="1">
      <c r="A54" s="196"/>
      <c r="B54" s="195" t="s">
        <v>9</v>
      </c>
      <c r="C54" s="195" t="s">
        <v>10</v>
      </c>
      <c r="D54" s="652" t="s">
        <v>114</v>
      </c>
      <c r="E54" s="122"/>
      <c r="F54" s="669"/>
      <c r="G54" s="669"/>
      <c r="H54" s="669"/>
    </row>
    <row r="55" spans="1:8" ht="21" customHeight="1">
      <c r="A55" s="192" t="s">
        <v>11</v>
      </c>
      <c r="B55" s="744"/>
      <c r="C55" s="744"/>
      <c r="D55" s="745"/>
      <c r="E55" s="122"/>
      <c r="F55" s="122"/>
      <c r="G55" s="122"/>
      <c r="H55" s="667"/>
    </row>
    <row r="56" spans="1:8" ht="21" customHeight="1">
      <c r="A56" s="105" t="s">
        <v>12</v>
      </c>
      <c r="B56" s="696"/>
      <c r="C56" s="696"/>
      <c r="D56" s="697"/>
      <c r="E56" s="122"/>
      <c r="F56" s="122"/>
      <c r="G56" s="122"/>
      <c r="H56" s="667"/>
    </row>
    <row r="57" spans="1:8" ht="21" customHeight="1">
      <c r="A57" s="105" t="s">
        <v>13</v>
      </c>
      <c r="B57" s="696"/>
      <c r="C57" s="696"/>
      <c r="D57" s="697"/>
      <c r="E57" s="122"/>
      <c r="F57" s="122"/>
      <c r="G57" s="122"/>
      <c r="H57" s="667"/>
    </row>
    <row r="58" spans="1:8" ht="21" customHeight="1">
      <c r="A58" s="105" t="s">
        <v>14</v>
      </c>
      <c r="B58" s="696"/>
      <c r="C58" s="696"/>
      <c r="D58" s="697"/>
      <c r="E58" s="122"/>
      <c r="F58" s="122"/>
      <c r="G58" s="122"/>
      <c r="H58" s="667"/>
    </row>
    <row r="59" spans="1:8" ht="31.5" customHeight="1">
      <c r="A59" s="105" t="s">
        <v>15</v>
      </c>
      <c r="B59" s="696"/>
      <c r="C59" s="696"/>
      <c r="D59" s="697"/>
      <c r="E59" s="122"/>
      <c r="F59" s="122"/>
      <c r="G59" s="122"/>
      <c r="H59" s="667"/>
    </row>
    <row r="60" spans="1:8" ht="28.5" customHeight="1">
      <c r="A60" s="105" t="s">
        <v>459</v>
      </c>
      <c r="B60" s="700">
        <v>40</v>
      </c>
      <c r="C60" s="700">
        <v>40</v>
      </c>
      <c r="D60" s="701" t="s">
        <v>456</v>
      </c>
      <c r="E60" s="122"/>
      <c r="F60" s="122"/>
      <c r="G60" s="122"/>
      <c r="H60" s="667"/>
    </row>
    <row r="61" spans="1:8" ht="21" customHeight="1">
      <c r="A61" s="105" t="s">
        <v>458</v>
      </c>
      <c r="B61" s="700">
        <v>40</v>
      </c>
      <c r="C61" s="700">
        <v>40</v>
      </c>
      <c r="D61" s="701" t="s">
        <v>456</v>
      </c>
      <c r="E61" s="122"/>
      <c r="F61" s="122"/>
      <c r="G61" s="122"/>
      <c r="H61" s="667"/>
    </row>
    <row r="62" spans="1:8" ht="21" customHeight="1">
      <c r="A62" s="105" t="s">
        <v>58</v>
      </c>
      <c r="B62" s="696"/>
      <c r="C62" s="696"/>
      <c r="D62" s="697"/>
      <c r="E62" s="122"/>
      <c r="F62" s="122"/>
      <c r="G62" s="122"/>
      <c r="H62" s="667"/>
    </row>
    <row r="63" spans="1:8" ht="21" customHeight="1">
      <c r="A63" s="105" t="s">
        <v>59</v>
      </c>
      <c r="B63" s="696"/>
      <c r="C63" s="696"/>
      <c r="D63" s="697"/>
      <c r="E63" s="122"/>
      <c r="F63" s="122"/>
      <c r="G63" s="122"/>
      <c r="H63" s="667"/>
    </row>
    <row r="64" spans="1:8" ht="21" customHeight="1">
      <c r="A64" s="105" t="s">
        <v>60</v>
      </c>
      <c r="B64" s="696"/>
      <c r="C64" s="696"/>
      <c r="D64" s="697"/>
      <c r="E64" s="122"/>
      <c r="F64" s="122"/>
      <c r="G64" s="122"/>
      <c r="H64" s="667"/>
    </row>
    <row r="65" spans="1:8" ht="21" customHeight="1" thickBot="1">
      <c r="A65" s="105" t="s">
        <v>48</v>
      </c>
      <c r="B65" s="696"/>
      <c r="C65" s="696"/>
      <c r="D65" s="697"/>
      <c r="E65" s="122"/>
      <c r="F65" s="122"/>
      <c r="G65" s="122"/>
      <c r="H65" s="667"/>
    </row>
    <row r="66" spans="1:8" ht="21" customHeight="1">
      <c r="A66" s="1683" t="s">
        <v>113</v>
      </c>
      <c r="B66" s="1684"/>
      <c r="C66" s="1684"/>
      <c r="D66" s="1685"/>
      <c r="E66" s="156"/>
      <c r="F66" s="122"/>
      <c r="G66" s="122"/>
      <c r="H66" s="667"/>
    </row>
    <row r="67" spans="1:8" ht="37.5" customHeight="1">
      <c r="A67" s="105" t="s">
        <v>53</v>
      </c>
      <c r="B67" s="696"/>
      <c r="C67" s="696"/>
      <c r="D67" s="697"/>
      <c r="E67" s="122"/>
      <c r="F67" s="122"/>
      <c r="G67" s="122"/>
      <c r="H67" s="667"/>
    </row>
    <row r="68" spans="1:8" ht="37.5" customHeight="1">
      <c r="A68" s="105" t="s">
        <v>54</v>
      </c>
      <c r="B68" s="696"/>
      <c r="C68" s="696"/>
      <c r="D68" s="697"/>
      <c r="E68" s="122"/>
      <c r="F68" s="122"/>
      <c r="G68" s="122"/>
      <c r="H68" s="667"/>
    </row>
    <row r="69" spans="1:8" ht="37.5" customHeight="1">
      <c r="A69" s="105" t="s">
        <v>55</v>
      </c>
      <c r="B69" s="700">
        <v>40</v>
      </c>
      <c r="C69" s="700">
        <v>40</v>
      </c>
      <c r="D69" s="701" t="s">
        <v>456</v>
      </c>
      <c r="E69" s="122"/>
      <c r="F69" s="122"/>
      <c r="G69" s="122"/>
      <c r="H69" s="667"/>
    </row>
    <row r="70" spans="1:8" ht="37.5" customHeight="1">
      <c r="A70" s="105" t="s">
        <v>68</v>
      </c>
      <c r="B70" s="696"/>
      <c r="C70" s="696"/>
      <c r="D70" s="697"/>
      <c r="E70" s="122"/>
      <c r="F70" s="122"/>
      <c r="G70" s="122"/>
      <c r="H70" s="667"/>
    </row>
    <row r="71" spans="1:8" ht="48" customHeight="1">
      <c r="A71" s="105" t="s">
        <v>56</v>
      </c>
      <c r="B71" s="696"/>
      <c r="C71" s="696"/>
      <c r="D71" s="697"/>
      <c r="E71" s="122"/>
      <c r="F71" s="122"/>
      <c r="G71" s="122"/>
      <c r="H71" s="667"/>
    </row>
    <row r="72" spans="1:8" ht="48" customHeight="1">
      <c r="A72" s="105" t="s">
        <v>69</v>
      </c>
      <c r="B72" s="696"/>
      <c r="C72" s="696"/>
      <c r="D72" s="697"/>
      <c r="E72" s="122"/>
      <c r="F72" s="122"/>
      <c r="G72" s="122"/>
      <c r="H72" s="667"/>
    </row>
    <row r="73" spans="1:8" ht="74.25" customHeight="1" thickBot="1">
      <c r="A73" s="102" t="s">
        <v>48</v>
      </c>
      <c r="B73" s="705"/>
      <c r="C73" s="705"/>
      <c r="D73" s="706"/>
      <c r="E73" s="122"/>
      <c r="F73" s="122"/>
      <c r="G73" s="122"/>
      <c r="H73" s="667"/>
    </row>
    <row r="74" spans="1:8" ht="69" customHeight="1" thickBot="1">
      <c r="A74" s="1678" t="s">
        <v>464</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45"/>
      <c r="B76" s="645"/>
      <c r="C76" s="645"/>
      <c r="D76" s="645"/>
      <c r="E76" s="645"/>
      <c r="F76" s="645"/>
      <c r="G76" s="645"/>
      <c r="H76" s="645"/>
    </row>
    <row r="77" spans="1:8" ht="24.95" customHeight="1" thickBot="1">
      <c r="A77" s="123" t="s">
        <v>101</v>
      </c>
      <c r="B77" s="645"/>
      <c r="C77" s="645"/>
      <c r="D77" s="645"/>
      <c r="E77" s="645"/>
      <c r="F77" s="645"/>
      <c r="G77" s="645"/>
      <c r="H77" s="645"/>
    </row>
    <row r="78" spans="1:8" ht="24.75" customHeight="1" thickBot="1">
      <c r="A78" s="1759" t="s">
        <v>386</v>
      </c>
      <c r="B78" s="1760"/>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182"/>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180"/>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645"/>
      <c r="C91" s="645"/>
      <c r="D91" s="645"/>
      <c r="E91" s="645"/>
      <c r="F91" s="645"/>
      <c r="G91" s="645"/>
      <c r="H91" s="645"/>
    </row>
    <row r="92" spans="1:12" ht="23.25" customHeight="1">
      <c r="A92" s="2110" t="s">
        <v>385</v>
      </c>
      <c r="B92" s="2111"/>
      <c r="C92" s="2111"/>
      <c r="D92" s="2111"/>
      <c r="E92" s="2111"/>
      <c r="F92" s="2112"/>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696"/>
      <c r="C95" s="707"/>
      <c r="D95" s="707"/>
      <c r="E95" s="707"/>
      <c r="F95" s="708"/>
      <c r="G95" s="122"/>
      <c r="H95" s="122"/>
      <c r="I95" s="667"/>
      <c r="J95" s="667"/>
      <c r="K95" s="667"/>
      <c r="L95" s="667"/>
    </row>
    <row r="96" spans="1:12" ht="29.25" customHeight="1">
      <c r="A96" s="105" t="s">
        <v>61</v>
      </c>
      <c r="B96" s="700">
        <v>1</v>
      </c>
      <c r="C96" s="711"/>
      <c r="D96" s="711"/>
      <c r="E96" s="711"/>
      <c r="F96" s="754">
        <v>4000</v>
      </c>
      <c r="G96" s="122"/>
      <c r="H96" s="122"/>
      <c r="I96" s="667"/>
      <c r="J96" s="667"/>
      <c r="K96" s="667"/>
      <c r="L96" s="667"/>
    </row>
    <row r="97" spans="1:12" ht="29.25" customHeight="1">
      <c r="A97" s="105" t="s">
        <v>23</v>
      </c>
      <c r="B97" s="696"/>
      <c r="C97" s="707"/>
      <c r="D97" s="707"/>
      <c r="E97" s="707"/>
      <c r="F97" s="708"/>
      <c r="G97" s="122"/>
      <c r="H97" s="122"/>
      <c r="I97" s="667"/>
      <c r="J97" s="667"/>
      <c r="K97" s="667"/>
      <c r="L97" s="667"/>
    </row>
    <row r="98" spans="1:12" ht="33.75" customHeight="1" thickBot="1">
      <c r="A98" s="176" t="s">
        <v>65</v>
      </c>
      <c r="B98" s="704"/>
      <c r="C98" s="709"/>
      <c r="D98" s="709"/>
      <c r="E98" s="709"/>
      <c r="F98" s="710"/>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696"/>
      <c r="C100" s="707"/>
      <c r="D100" s="707"/>
      <c r="E100" s="707"/>
      <c r="F100" s="708"/>
      <c r="G100" s="122"/>
      <c r="H100" s="122"/>
      <c r="I100" s="667"/>
      <c r="J100" s="667"/>
      <c r="K100" s="667"/>
      <c r="L100" s="667"/>
    </row>
    <row r="101" spans="1:12" ht="29.25" customHeight="1">
      <c r="A101" s="105" t="s">
        <v>54</v>
      </c>
      <c r="B101" s="696"/>
      <c r="C101" s="707"/>
      <c r="D101" s="707"/>
      <c r="E101" s="707"/>
      <c r="F101" s="708"/>
      <c r="G101" s="122"/>
      <c r="H101" s="122"/>
      <c r="I101" s="667"/>
      <c r="J101" s="667"/>
      <c r="K101" s="667"/>
      <c r="L101" s="667"/>
    </row>
    <row r="102" spans="1:12" ht="29.25" customHeight="1">
      <c r="A102" s="105" t="s">
        <v>55</v>
      </c>
      <c r="B102" s="700">
        <v>1</v>
      </c>
      <c r="C102" s="707"/>
      <c r="D102" s="707"/>
      <c r="E102" s="707"/>
      <c r="F102" s="754">
        <v>4000</v>
      </c>
      <c r="G102" s="122"/>
      <c r="H102" s="122"/>
      <c r="I102" s="667"/>
      <c r="J102" s="667"/>
      <c r="K102" s="667"/>
      <c r="L102" s="667"/>
    </row>
    <row r="103" spans="1:12" ht="29.25" customHeight="1">
      <c r="A103" s="105" t="s">
        <v>68</v>
      </c>
      <c r="B103" s="696"/>
      <c r="C103" s="707"/>
      <c r="D103" s="707"/>
      <c r="E103" s="707"/>
      <c r="F103" s="708"/>
      <c r="G103" s="122"/>
      <c r="H103" s="122"/>
      <c r="I103" s="667"/>
      <c r="J103" s="667"/>
      <c r="K103" s="667"/>
      <c r="L103" s="667"/>
    </row>
    <row r="104" spans="1:12" ht="45" customHeight="1">
      <c r="A104" s="105" t="s">
        <v>56</v>
      </c>
      <c r="B104" s="696"/>
      <c r="C104" s="707"/>
      <c r="D104" s="707"/>
      <c r="E104" s="707"/>
      <c r="F104" s="708"/>
      <c r="G104" s="122"/>
      <c r="H104" s="122"/>
      <c r="I104" s="667"/>
      <c r="J104" s="667"/>
      <c r="K104" s="667"/>
      <c r="L104" s="667"/>
    </row>
    <row r="105" spans="1:12" ht="42.6" customHeight="1">
      <c r="A105" s="105" t="s">
        <v>69</v>
      </c>
      <c r="B105" s="696"/>
      <c r="C105" s="707"/>
      <c r="D105" s="707"/>
      <c r="E105" s="707"/>
      <c r="F105" s="708"/>
      <c r="G105" s="122"/>
      <c r="H105" s="122"/>
      <c r="I105" s="667"/>
      <c r="J105" s="667"/>
      <c r="K105" s="667"/>
      <c r="L105" s="667"/>
    </row>
    <row r="106" spans="1:12" ht="27" customHeight="1" thickBot="1">
      <c r="A106" s="102" t="s">
        <v>48</v>
      </c>
      <c r="B106" s="704"/>
      <c r="C106" s="709"/>
      <c r="D106" s="709"/>
      <c r="E106" s="709"/>
      <c r="F106" s="710"/>
      <c r="G106" s="122"/>
      <c r="H106" s="122"/>
      <c r="I106" s="667"/>
      <c r="J106" s="667"/>
      <c r="K106" s="667"/>
      <c r="L106" s="667"/>
    </row>
    <row r="107" spans="1:12" ht="69" customHeight="1" thickBot="1">
      <c r="A107" s="1721" t="s">
        <v>467</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650"/>
      <c r="C109" s="650"/>
      <c r="D109" s="650"/>
      <c r="E109" s="645"/>
      <c r="F109" s="645"/>
      <c r="G109" s="645"/>
      <c r="H109" s="109"/>
    </row>
    <row r="110" spans="1:12" ht="24.75" customHeight="1">
      <c r="A110" s="2110" t="s">
        <v>384</v>
      </c>
      <c r="B110" s="2111"/>
      <c r="C110" s="2111"/>
      <c r="D110" s="2112"/>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696"/>
      <c r="C112" s="696"/>
      <c r="D112" s="697"/>
      <c r="E112" s="122"/>
      <c r="F112" s="122"/>
      <c r="G112" s="122"/>
      <c r="H112" s="122"/>
    </row>
    <row r="113" spans="1:10" ht="35.25" customHeight="1">
      <c r="A113" s="105" t="s">
        <v>28</v>
      </c>
      <c r="B113" s="696"/>
      <c r="C113" s="696"/>
      <c r="D113" s="778"/>
      <c r="E113" s="122"/>
      <c r="F113" s="122"/>
      <c r="G113" s="122"/>
      <c r="H113" s="82"/>
    </row>
    <row r="114" spans="1:10" ht="45" customHeight="1" thickBot="1">
      <c r="A114" s="108" t="s">
        <v>29</v>
      </c>
      <c r="B114" s="792">
        <v>3</v>
      </c>
      <c r="C114" s="716"/>
      <c r="D114" s="793">
        <v>47</v>
      </c>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696"/>
      <c r="C116" s="696"/>
      <c r="D116" s="778"/>
      <c r="E116" s="122"/>
      <c r="F116" s="122"/>
      <c r="G116" s="122"/>
      <c r="H116" s="82"/>
    </row>
    <row r="117" spans="1:10" ht="33" customHeight="1">
      <c r="A117" s="105" t="s">
        <v>54</v>
      </c>
      <c r="B117" s="696"/>
      <c r="C117" s="696"/>
      <c r="D117" s="778"/>
      <c r="E117" s="122"/>
      <c r="F117" s="122"/>
      <c r="G117" s="122"/>
      <c r="H117" s="82"/>
    </row>
    <row r="118" spans="1:10" ht="33" customHeight="1">
      <c r="A118" s="105" t="s">
        <v>55</v>
      </c>
      <c r="B118" s="794">
        <v>3</v>
      </c>
      <c r="C118" s="794"/>
      <c r="D118" s="795">
        <v>47</v>
      </c>
      <c r="E118" s="122"/>
      <c r="F118" s="122"/>
      <c r="G118" s="122"/>
      <c r="H118" s="82"/>
    </row>
    <row r="119" spans="1:10" ht="33" customHeight="1">
      <c r="A119" s="105" t="s">
        <v>68</v>
      </c>
      <c r="B119" s="696"/>
      <c r="C119" s="696"/>
      <c r="D119" s="778"/>
      <c r="E119" s="122"/>
      <c r="F119" s="122"/>
      <c r="G119" s="122"/>
      <c r="H119" s="82"/>
    </row>
    <row r="120" spans="1:10" ht="45" customHeight="1">
      <c r="A120" s="105" t="s">
        <v>56</v>
      </c>
      <c r="B120" s="696"/>
      <c r="C120" s="696"/>
      <c r="D120" s="778"/>
      <c r="E120" s="122"/>
      <c r="F120" s="122"/>
      <c r="G120" s="122"/>
      <c r="H120" s="82"/>
    </row>
    <row r="121" spans="1:10" ht="45.75" customHeight="1">
      <c r="A121" s="105" t="s">
        <v>69</v>
      </c>
      <c r="B121" s="696"/>
      <c r="C121" s="696"/>
      <c r="D121" s="778"/>
      <c r="E121" s="122"/>
      <c r="F121" s="122"/>
      <c r="G121" s="122"/>
      <c r="H121" s="82"/>
    </row>
    <row r="122" spans="1:10" ht="21.75" customHeight="1" thickBot="1">
      <c r="A122" s="102" t="s">
        <v>48</v>
      </c>
      <c r="B122" s="704"/>
      <c r="C122" s="704"/>
      <c r="D122" s="796"/>
      <c r="E122" s="122"/>
      <c r="F122" s="122"/>
      <c r="G122" s="122"/>
      <c r="H122" s="82"/>
    </row>
    <row r="123" spans="1:10" ht="69" customHeight="1" thickBot="1">
      <c r="A123" s="1721" t="s">
        <v>466</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97">
        <v>944</v>
      </c>
      <c r="C128" s="798">
        <v>720</v>
      </c>
      <c r="D128" s="800">
        <v>1.1921296296296296E-3</v>
      </c>
      <c r="E128" s="799" t="s">
        <v>456</v>
      </c>
      <c r="F128" s="122"/>
      <c r="G128" s="122"/>
      <c r="H128" s="667"/>
      <c r="I128" s="667"/>
      <c r="J128" s="205"/>
    </row>
    <row r="129" spans="1:20" ht="28.5" customHeight="1">
      <c r="A129" s="1702" t="s">
        <v>122</v>
      </c>
      <c r="B129" s="1702"/>
      <c r="C129" s="1702"/>
      <c r="D129" s="1702"/>
      <c r="E129" s="1702"/>
      <c r="F129" s="109"/>
      <c r="G129" s="109"/>
      <c r="H129" s="109"/>
    </row>
    <row r="130" spans="1:20" ht="15" customHeight="1">
      <c r="A130" s="645"/>
      <c r="B130" s="645"/>
      <c r="C130" s="645"/>
      <c r="D130" s="645"/>
      <c r="E130" s="645"/>
      <c r="F130" s="109"/>
      <c r="G130" s="109"/>
      <c r="H130" s="109"/>
    </row>
    <row r="131" spans="1:20" ht="24.95" customHeight="1" thickBot="1">
      <c r="A131" s="123" t="s">
        <v>123</v>
      </c>
      <c r="B131" s="645"/>
      <c r="C131" s="645"/>
      <c r="D131" s="645"/>
      <c r="E131" s="645"/>
      <c r="F131" s="109"/>
      <c r="G131" s="109"/>
      <c r="H131" s="109"/>
    </row>
    <row r="132" spans="1:20" ht="43.35" customHeight="1" thickBot="1">
      <c r="A132" s="2113" t="s">
        <v>382</v>
      </c>
      <c r="B132" s="2114"/>
      <c r="C132" s="2114"/>
      <c r="D132" s="2114"/>
      <c r="E132" s="2114"/>
      <c r="F132" s="2114"/>
      <c r="G132" s="2114"/>
      <c r="H132" s="2114"/>
      <c r="I132" s="2115"/>
      <c r="J132" s="1742"/>
      <c r="K132" s="1742"/>
      <c r="L132" s="1742"/>
      <c r="M132" s="1742"/>
      <c r="N132" s="1742"/>
      <c r="O132" s="1742"/>
      <c r="P132" s="1742"/>
      <c r="Q132" s="1742"/>
      <c r="R132" s="1742"/>
    </row>
    <row r="133" spans="1:20" s="162" customFormat="1" ht="76.5">
      <c r="A133" s="168"/>
      <c r="B133" s="167" t="s">
        <v>79</v>
      </c>
      <c r="C133" s="167" t="s">
        <v>80</v>
      </c>
      <c r="D133" s="167" t="s">
        <v>81</v>
      </c>
      <c r="E133" s="167" t="s">
        <v>457</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204">
        <v>1</v>
      </c>
      <c r="C134" s="797" t="s">
        <v>456</v>
      </c>
      <c r="D134" s="797" t="s">
        <v>456</v>
      </c>
      <c r="E134" s="1205">
        <v>21</v>
      </c>
      <c r="F134" s="798" t="s">
        <v>456</v>
      </c>
      <c r="G134" s="798" t="s">
        <v>456</v>
      </c>
      <c r="H134" s="1206">
        <v>2</v>
      </c>
      <c r="I134" s="801" t="s">
        <v>456</v>
      </c>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45"/>
      <c r="C143" s="645"/>
      <c r="D143" s="645"/>
      <c r="E143" s="645"/>
      <c r="F143" s="109"/>
      <c r="G143" s="109"/>
      <c r="H143" s="109"/>
    </row>
    <row r="144" spans="1:20" ht="16.5" customHeight="1">
      <c r="A144" s="1750" t="s">
        <v>378</v>
      </c>
      <c r="B144" s="1709"/>
      <c r="C144" s="1710"/>
      <c r="D144" s="2078"/>
      <c r="E144" s="2078"/>
      <c r="F144" s="2078"/>
      <c r="G144" s="109"/>
    </row>
    <row r="145" spans="1:8" ht="73.5" customHeight="1">
      <c r="A145" s="132"/>
      <c r="B145" s="131" t="s">
        <v>148</v>
      </c>
      <c r="C145" s="646" t="s">
        <v>149</v>
      </c>
      <c r="D145" s="669"/>
      <c r="E145" s="669"/>
      <c r="F145" s="669"/>
    </row>
    <row r="146" spans="1:8" ht="58.35" customHeight="1">
      <c r="A146" s="105" t="s">
        <v>377</v>
      </c>
      <c r="B146" s="802"/>
      <c r="C146" s="802"/>
      <c r="D146" s="122"/>
      <c r="E146" s="122"/>
      <c r="F146" s="668"/>
    </row>
    <row r="147" spans="1:8" ht="114.75" customHeight="1" thickBot="1">
      <c r="A147" s="108" t="s">
        <v>455</v>
      </c>
      <c r="B147" s="716">
        <v>2</v>
      </c>
      <c r="C147" s="803">
        <v>40</v>
      </c>
      <c r="D147" s="122"/>
      <c r="E147" s="122"/>
      <c r="F147" s="667"/>
    </row>
    <row r="148" spans="1:8" ht="69" customHeight="1" thickBot="1">
      <c r="A148" s="1689" t="s">
        <v>465</v>
      </c>
      <c r="B148" s="1690"/>
      <c r="C148" s="1696"/>
      <c r="D148" s="1702"/>
      <c r="E148" s="1702"/>
      <c r="F148" s="1702"/>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E53:H53"/>
    <mergeCell ref="A36:A37"/>
    <mergeCell ref="B36:B37"/>
    <mergeCell ref="C36:C37"/>
    <mergeCell ref="D50:F50"/>
    <mergeCell ref="A38:C38"/>
    <mergeCell ref="A107:F107"/>
    <mergeCell ref="A99:F99"/>
    <mergeCell ref="F93:F94"/>
    <mergeCell ref="G92:L92"/>
    <mergeCell ref="H93:K93"/>
    <mergeCell ref="L93:L94"/>
    <mergeCell ref="G99:L99"/>
    <mergeCell ref="G107:L107"/>
    <mergeCell ref="B93:E93"/>
    <mergeCell ref="A78:B78"/>
    <mergeCell ref="A81:B81"/>
    <mergeCell ref="A89:D89"/>
    <mergeCell ref="A75:D75"/>
    <mergeCell ref="A66:D66"/>
    <mergeCell ref="D144:F144"/>
    <mergeCell ref="D148:F148"/>
    <mergeCell ref="D152:F152"/>
    <mergeCell ref="E115:H115"/>
    <mergeCell ref="A129:E129"/>
    <mergeCell ref="A144:C144"/>
    <mergeCell ref="A148:C148"/>
    <mergeCell ref="A152:C152"/>
    <mergeCell ref="A123:D123"/>
    <mergeCell ref="A115:D115"/>
    <mergeCell ref="A169:C169"/>
    <mergeCell ref="D169:F169"/>
    <mergeCell ref="A155:A156"/>
    <mergeCell ref="B155:B156"/>
    <mergeCell ref="C155:C156"/>
    <mergeCell ref="A157:C157"/>
    <mergeCell ref="D157:F157"/>
    <mergeCell ref="A165:C165"/>
    <mergeCell ref="D165:F16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zoomScale="70" zoomScaleNormal="70" zoomScalePageLayoutView="70" workbookViewId="0">
      <selection activeCell="A129" sqref="A129:E129"/>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468</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700">
        <v>2</v>
      </c>
      <c r="C10" s="701">
        <v>80</v>
      </c>
      <c r="D10" s="122"/>
      <c r="E10" s="122"/>
      <c r="F10" s="122"/>
      <c r="G10" s="205"/>
      <c r="H10" s="109"/>
    </row>
    <row r="11" spans="1:8" ht="20.25" customHeight="1">
      <c r="A11" s="105" t="s">
        <v>4</v>
      </c>
      <c r="B11" s="696"/>
      <c r="C11" s="697"/>
      <c r="D11" s="2052"/>
      <c r="E11" s="2080"/>
      <c r="F11" s="2080"/>
      <c r="G11" s="205"/>
      <c r="H11" s="109"/>
    </row>
    <row r="12" spans="1:8" ht="20.25" customHeight="1">
      <c r="A12" s="105" t="s">
        <v>67</v>
      </c>
      <c r="B12" s="696"/>
      <c r="C12" s="697"/>
      <c r="D12" s="2052"/>
      <c r="E12" s="2080"/>
      <c r="F12" s="2080"/>
      <c r="G12" s="205"/>
      <c r="H12" s="109"/>
    </row>
    <row r="13" spans="1:8" ht="20.25" customHeight="1">
      <c r="A13" s="105" t="s">
        <v>7</v>
      </c>
      <c r="B13" s="696"/>
      <c r="C13" s="697"/>
      <c r="D13" s="122"/>
      <c r="E13" s="122"/>
      <c r="F13" s="122"/>
      <c r="G13" s="205"/>
      <c r="H13" s="109"/>
    </row>
    <row r="14" spans="1:8" ht="20.25" customHeight="1">
      <c r="A14" s="105" t="s">
        <v>8</v>
      </c>
      <c r="B14" s="696"/>
      <c r="C14" s="697"/>
      <c r="D14" s="122"/>
      <c r="E14" s="122"/>
      <c r="F14" s="122"/>
      <c r="G14" s="205"/>
      <c r="H14" s="109"/>
    </row>
    <row r="15" spans="1:8" ht="20.25" customHeight="1" thickBot="1">
      <c r="A15" s="102" t="s">
        <v>48</v>
      </c>
      <c r="B15" s="698"/>
      <c r="C15" s="699"/>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2</v>
      </c>
      <c r="C17" s="701">
        <v>80</v>
      </c>
      <c r="D17" s="122"/>
      <c r="E17" s="122"/>
      <c r="F17" s="122"/>
      <c r="G17" s="205"/>
      <c r="H17" s="109"/>
    </row>
    <row r="18" spans="1:8" ht="20.25" customHeight="1">
      <c r="A18" s="201" t="s">
        <v>51</v>
      </c>
      <c r="B18" s="216"/>
      <c r="C18" s="740"/>
      <c r="D18" s="122"/>
      <c r="E18" s="122"/>
      <c r="F18" s="122"/>
      <c r="G18" s="205"/>
      <c r="H18" s="109"/>
    </row>
    <row r="19" spans="1:8" ht="20.25" customHeight="1" thickBot="1">
      <c r="A19" s="200" t="s">
        <v>52</v>
      </c>
      <c r="B19" s="741"/>
      <c r="C19" s="742"/>
      <c r="D19" s="122"/>
      <c r="E19" s="122"/>
      <c r="F19" s="122"/>
      <c r="G19" s="205"/>
      <c r="H19" s="109"/>
    </row>
    <row r="20" spans="1:8" ht="20.25" customHeight="1">
      <c r="A20" s="1681" t="s">
        <v>110</v>
      </c>
      <c r="B20" s="1682"/>
      <c r="C20" s="1686"/>
      <c r="D20" s="2079"/>
      <c r="E20" s="2079"/>
      <c r="F20" s="2079"/>
      <c r="G20" s="207"/>
      <c r="H20" s="109"/>
    </row>
    <row r="21" spans="1:8" ht="25.5">
      <c r="A21" s="105" t="s">
        <v>53</v>
      </c>
      <c r="B21" s="113"/>
      <c r="C21" s="112"/>
      <c r="D21" s="122"/>
      <c r="E21" s="122"/>
      <c r="F21" s="122"/>
      <c r="G21" s="205"/>
      <c r="H21" s="109"/>
    </row>
    <row r="22" spans="1:8" ht="25.5">
      <c r="A22" s="105" t="s">
        <v>54</v>
      </c>
      <c r="B22" s="113"/>
      <c r="C22" s="112"/>
      <c r="D22" s="122"/>
      <c r="E22" s="122"/>
      <c r="F22" s="122"/>
      <c r="G22" s="205"/>
      <c r="H22" s="109"/>
    </row>
    <row r="23" spans="1:8" ht="25.5">
      <c r="A23" s="105" t="s">
        <v>55</v>
      </c>
      <c r="B23" s="700">
        <v>2</v>
      </c>
      <c r="C23" s="701">
        <v>80</v>
      </c>
      <c r="D23" s="122"/>
      <c r="E23" s="122"/>
      <c r="F23" s="122"/>
      <c r="G23" s="205"/>
      <c r="H23" s="109"/>
    </row>
    <row r="24" spans="1:8" ht="35.1" customHeight="1">
      <c r="A24" s="105" t="s">
        <v>68</v>
      </c>
      <c r="B24" s="113"/>
      <c r="C24" s="112"/>
      <c r="D24" s="122"/>
      <c r="E24" s="122"/>
      <c r="F24" s="122"/>
      <c r="G24" s="205"/>
      <c r="H24" s="109"/>
    </row>
    <row r="25" spans="1:8" ht="47.1" customHeight="1">
      <c r="A25" s="105" t="s">
        <v>56</v>
      </c>
      <c r="B25" s="113"/>
      <c r="C25" s="112"/>
      <c r="D25" s="122"/>
      <c r="E25" s="122"/>
      <c r="F25" s="122"/>
      <c r="G25" s="205"/>
      <c r="H25" s="109"/>
    </row>
    <row r="26" spans="1:8" ht="47.1" customHeight="1">
      <c r="A26" s="105" t="s">
        <v>69</v>
      </c>
      <c r="B26" s="113"/>
      <c r="C26" s="112"/>
      <c r="D26" s="122"/>
      <c r="E26" s="122"/>
      <c r="F26" s="122"/>
      <c r="G26" s="205"/>
      <c r="H26" s="109"/>
    </row>
    <row r="27" spans="1:8" ht="19.5" customHeight="1" thickBot="1">
      <c r="A27" s="102" t="s">
        <v>48</v>
      </c>
      <c r="B27" s="126"/>
      <c r="C27" s="134"/>
      <c r="D27" s="122"/>
      <c r="E27" s="122"/>
      <c r="F27" s="122"/>
      <c r="G27" s="205"/>
      <c r="H27" s="109"/>
    </row>
    <row r="28" spans="1:8" ht="38.25" customHeight="1" thickBot="1">
      <c r="A28" s="1689" t="s">
        <v>469</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47"/>
      <c r="C30" s="647"/>
      <c r="D30" s="647"/>
      <c r="E30" s="647"/>
      <c r="F30" s="647"/>
      <c r="G30" s="109"/>
      <c r="H30" s="109"/>
    </row>
    <row r="31" spans="1:8" ht="30" customHeight="1">
      <c r="A31" s="1750" t="s">
        <v>389</v>
      </c>
      <c r="B31" s="1709"/>
      <c r="C31" s="1710"/>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16.5" customHeight="1" thickBot="1">
      <c r="A53" s="1736" t="s">
        <v>388</v>
      </c>
      <c r="B53" s="1737"/>
      <c r="C53" s="1737"/>
      <c r="D53" s="1738"/>
      <c r="E53" s="2078"/>
      <c r="F53" s="2078"/>
      <c r="G53" s="2078"/>
      <c r="H53" s="2078"/>
    </row>
    <row r="54" spans="1:8" ht="42" customHeight="1" thickBot="1">
      <c r="A54" s="196"/>
      <c r="B54" s="195" t="s">
        <v>9</v>
      </c>
      <c r="C54" s="195" t="s">
        <v>10</v>
      </c>
      <c r="D54" s="652" t="s">
        <v>114</v>
      </c>
      <c r="E54" s="122"/>
      <c r="F54" s="669"/>
      <c r="G54" s="669"/>
      <c r="H54" s="669"/>
    </row>
    <row r="55" spans="1:8" ht="21" customHeight="1">
      <c r="A55" s="192" t="s">
        <v>11</v>
      </c>
      <c r="B55" s="191"/>
      <c r="C55" s="191"/>
      <c r="D55" s="193"/>
      <c r="E55" s="122"/>
      <c r="F55" s="122"/>
      <c r="G55" s="122"/>
      <c r="H55" s="667"/>
    </row>
    <row r="56" spans="1:8" ht="21" customHeight="1">
      <c r="A56" s="105" t="s">
        <v>12</v>
      </c>
      <c r="B56" s="113"/>
      <c r="C56" s="113"/>
      <c r="D56" s="112"/>
      <c r="E56" s="122"/>
      <c r="F56" s="122"/>
      <c r="G56" s="122"/>
      <c r="H56" s="667"/>
    </row>
    <row r="57" spans="1:8" ht="21" customHeight="1">
      <c r="A57" s="105" t="s">
        <v>13</v>
      </c>
      <c r="B57" s="113"/>
      <c r="C57" s="113"/>
      <c r="D57" s="112"/>
      <c r="E57" s="122"/>
      <c r="F57" s="122"/>
      <c r="G57" s="122"/>
      <c r="H57" s="667"/>
    </row>
    <row r="58" spans="1:8" ht="21" customHeight="1">
      <c r="A58" s="105" t="s">
        <v>14</v>
      </c>
      <c r="B58" s="113"/>
      <c r="C58" s="113"/>
      <c r="D58" s="112"/>
      <c r="E58" s="122"/>
      <c r="F58" s="122"/>
      <c r="G58" s="122"/>
      <c r="H58" s="667"/>
    </row>
    <row r="59" spans="1:8" ht="31.5" customHeight="1">
      <c r="A59" s="105" t="s">
        <v>15</v>
      </c>
      <c r="B59" s="113"/>
      <c r="C59" s="113"/>
      <c r="D59" s="112"/>
      <c r="E59" s="122"/>
      <c r="F59" s="122"/>
      <c r="G59" s="122"/>
      <c r="H59" s="667"/>
    </row>
    <row r="60" spans="1:8" ht="21" customHeight="1">
      <c r="A60" s="105" t="s">
        <v>16</v>
      </c>
      <c r="B60" s="113"/>
      <c r="C60" s="113"/>
      <c r="D60" s="112"/>
      <c r="E60" s="122"/>
      <c r="F60" s="122"/>
      <c r="G60" s="122"/>
      <c r="H60" s="667"/>
    </row>
    <row r="61" spans="1:8" ht="21" customHeight="1">
      <c r="A61" s="105" t="s">
        <v>57</v>
      </c>
      <c r="B61" s="113"/>
      <c r="C61" s="113"/>
      <c r="D61" s="112"/>
      <c r="E61" s="122"/>
      <c r="F61" s="122"/>
      <c r="G61" s="122"/>
      <c r="H61" s="667"/>
    </row>
    <row r="62" spans="1:8" ht="21" customHeight="1">
      <c r="A62" s="105" t="s">
        <v>58</v>
      </c>
      <c r="B62" s="113"/>
      <c r="C62" s="113"/>
      <c r="D62" s="112"/>
      <c r="E62" s="122"/>
      <c r="F62" s="122"/>
      <c r="G62" s="122"/>
      <c r="H62" s="667"/>
    </row>
    <row r="63" spans="1:8" ht="21" customHeight="1">
      <c r="A63" s="105" t="s">
        <v>59</v>
      </c>
      <c r="B63" s="113"/>
      <c r="C63" s="113"/>
      <c r="D63" s="112"/>
      <c r="E63" s="122"/>
      <c r="F63" s="122"/>
      <c r="G63" s="122"/>
      <c r="H63" s="667"/>
    </row>
    <row r="64" spans="1:8" ht="21" customHeight="1">
      <c r="A64" s="105" t="s">
        <v>60</v>
      </c>
      <c r="B64" s="113"/>
      <c r="C64" s="113"/>
      <c r="D64" s="112"/>
      <c r="E64" s="122"/>
      <c r="F64" s="122"/>
      <c r="G64" s="122"/>
      <c r="H64" s="667"/>
    </row>
    <row r="65" spans="1:8" ht="21" customHeight="1" thickBot="1">
      <c r="A65" s="105" t="s">
        <v>48</v>
      </c>
      <c r="B65" s="113"/>
      <c r="C65" s="113"/>
      <c r="D65" s="112"/>
      <c r="E65" s="122"/>
      <c r="F65" s="122"/>
      <c r="G65" s="122"/>
      <c r="H65" s="667"/>
    </row>
    <row r="66" spans="1:8" ht="21" customHeight="1">
      <c r="A66" s="1683" t="s">
        <v>113</v>
      </c>
      <c r="B66" s="1684"/>
      <c r="C66" s="1684"/>
      <c r="D66" s="1685"/>
      <c r="E66" s="156"/>
      <c r="F66" s="122"/>
      <c r="G66" s="122"/>
      <c r="H66" s="667"/>
    </row>
    <row r="67" spans="1:8" ht="37.5" customHeight="1">
      <c r="A67" s="105" t="s">
        <v>53</v>
      </c>
      <c r="B67" s="113"/>
      <c r="C67" s="113"/>
      <c r="D67" s="112"/>
      <c r="E67" s="122"/>
      <c r="F67" s="122"/>
      <c r="G67" s="122"/>
      <c r="H67" s="667"/>
    </row>
    <row r="68" spans="1:8" ht="37.5" customHeight="1">
      <c r="A68" s="105" t="s">
        <v>54</v>
      </c>
      <c r="B68" s="113"/>
      <c r="C68" s="113"/>
      <c r="D68" s="112"/>
      <c r="E68" s="122"/>
      <c r="F68" s="122"/>
      <c r="G68" s="122"/>
      <c r="H68" s="667"/>
    </row>
    <row r="69" spans="1:8" ht="37.5" customHeight="1">
      <c r="A69" s="105" t="s">
        <v>55</v>
      </c>
      <c r="B69" s="113"/>
      <c r="C69" s="113"/>
      <c r="D69" s="112"/>
      <c r="E69" s="122"/>
      <c r="F69" s="122"/>
      <c r="G69" s="122"/>
      <c r="H69" s="667"/>
    </row>
    <row r="70" spans="1:8" ht="37.5" customHeight="1">
      <c r="A70" s="105" t="s">
        <v>68</v>
      </c>
      <c r="B70" s="113"/>
      <c r="C70" s="113"/>
      <c r="D70" s="112"/>
      <c r="E70" s="122"/>
      <c r="F70" s="122"/>
      <c r="G70" s="122"/>
      <c r="H70" s="667"/>
    </row>
    <row r="71" spans="1:8" ht="48" customHeight="1">
      <c r="A71" s="105" t="s">
        <v>56</v>
      </c>
      <c r="B71" s="113"/>
      <c r="C71" s="113"/>
      <c r="D71" s="112"/>
      <c r="E71" s="122"/>
      <c r="F71" s="122"/>
      <c r="G71" s="122"/>
      <c r="H71" s="667"/>
    </row>
    <row r="72" spans="1:8" ht="48" customHeight="1">
      <c r="A72" s="105" t="s">
        <v>69</v>
      </c>
      <c r="B72" s="113"/>
      <c r="C72" s="113"/>
      <c r="D72" s="112"/>
      <c r="E72" s="122"/>
      <c r="F72" s="122"/>
      <c r="G72" s="122"/>
      <c r="H72" s="667"/>
    </row>
    <row r="73" spans="1:8" ht="16.5" customHeight="1" thickBot="1">
      <c r="A73" s="102" t="s">
        <v>48</v>
      </c>
      <c r="B73" s="126"/>
      <c r="C73" s="126"/>
      <c r="D73" s="134"/>
      <c r="E73" s="122"/>
      <c r="F73" s="122"/>
      <c r="G73" s="122"/>
      <c r="H73" s="667"/>
    </row>
    <row r="74" spans="1:8" ht="69" customHeight="1" thickBot="1">
      <c r="A74" s="1678" t="s">
        <v>17</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45"/>
      <c r="B76" s="645"/>
      <c r="C76" s="645"/>
      <c r="D76" s="645"/>
      <c r="E76" s="645"/>
      <c r="F76" s="645"/>
      <c r="G76" s="645"/>
      <c r="H76" s="645"/>
    </row>
    <row r="77" spans="1:8" ht="24.95" customHeight="1" thickBot="1">
      <c r="A77" s="123" t="s">
        <v>101</v>
      </c>
      <c r="B77" s="645"/>
      <c r="C77" s="645"/>
      <c r="D77" s="645"/>
      <c r="E77" s="645"/>
      <c r="F77" s="645"/>
      <c r="G77" s="645"/>
      <c r="H77" s="645"/>
    </row>
    <row r="78" spans="1:8" ht="24.75" customHeight="1" thickBot="1">
      <c r="A78" s="1759" t="s">
        <v>386</v>
      </c>
      <c r="B78" s="1760"/>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182"/>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180"/>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645"/>
      <c r="C91" s="645"/>
      <c r="D91" s="645"/>
      <c r="E91" s="645"/>
      <c r="F91" s="645"/>
      <c r="G91" s="645"/>
      <c r="H91" s="645"/>
    </row>
    <row r="92" spans="1:12" ht="23.25" customHeight="1">
      <c r="A92" s="1750" t="s">
        <v>385</v>
      </c>
      <c r="B92" s="1709"/>
      <c r="C92" s="1709"/>
      <c r="D92" s="1709"/>
      <c r="E92" s="1709"/>
      <c r="F92" s="1710"/>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721" t="s">
        <v>70</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650"/>
      <c r="C109" s="650"/>
      <c r="D109" s="650"/>
      <c r="E109" s="645"/>
      <c r="F109" s="645"/>
      <c r="G109" s="645"/>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721" t="s">
        <v>165</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05">
        <v>891</v>
      </c>
      <c r="C128" s="728">
        <v>198</v>
      </c>
      <c r="D128" s="1348">
        <v>7.0601851851851841E-3</v>
      </c>
      <c r="E128" s="725">
        <v>198</v>
      </c>
      <c r="F128" s="122"/>
      <c r="G128" s="122"/>
      <c r="H128" s="667"/>
      <c r="I128" s="667"/>
      <c r="J128" s="205"/>
    </row>
    <row r="129" spans="1:20" ht="28.5" customHeight="1">
      <c r="A129" s="1702" t="s">
        <v>122</v>
      </c>
      <c r="B129" s="1702"/>
      <c r="C129" s="1702"/>
      <c r="D129" s="1702"/>
      <c r="E129" s="1702"/>
      <c r="F129" s="109"/>
      <c r="G129" s="109"/>
      <c r="H129" s="109"/>
    </row>
    <row r="130" spans="1:20" ht="15" customHeight="1">
      <c r="A130" s="645"/>
      <c r="B130" s="645"/>
      <c r="C130" s="645"/>
      <c r="D130" s="645"/>
      <c r="E130" s="645"/>
      <c r="F130" s="109"/>
      <c r="G130" s="109"/>
      <c r="H130" s="109"/>
    </row>
    <row r="131" spans="1:20" ht="24.95" customHeight="1" thickBot="1">
      <c r="A131" s="123" t="s">
        <v>123</v>
      </c>
      <c r="B131" s="645"/>
      <c r="C131" s="645"/>
      <c r="D131" s="645"/>
      <c r="E131" s="645"/>
      <c r="F131" s="109"/>
      <c r="G131" s="109"/>
      <c r="H131" s="109"/>
    </row>
    <row r="132" spans="1:20" ht="43.35" customHeight="1" thickBot="1">
      <c r="A132" s="2113" t="s">
        <v>382</v>
      </c>
      <c r="B132" s="2114"/>
      <c r="C132" s="2114"/>
      <c r="D132" s="2114"/>
      <c r="E132" s="2114"/>
      <c r="F132" s="2114"/>
      <c r="G132" s="2114"/>
      <c r="H132" s="2114"/>
      <c r="I132" s="2115"/>
      <c r="J132" s="1742"/>
      <c r="K132" s="1742"/>
      <c r="L132" s="1742"/>
      <c r="M132" s="1742"/>
      <c r="N132" s="1742"/>
      <c r="O132" s="1742"/>
      <c r="P132" s="1742"/>
      <c r="Q132" s="1742"/>
      <c r="R132" s="1742"/>
    </row>
    <row r="133" spans="1:20" s="162" customFormat="1" ht="100.5" customHeight="1">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705">
        <v>1</v>
      </c>
      <c r="C134" s="705">
        <v>0</v>
      </c>
      <c r="D134" s="705">
        <v>0</v>
      </c>
      <c r="E134" s="705">
        <v>378</v>
      </c>
      <c r="F134" s="728">
        <v>0</v>
      </c>
      <c r="G134" s="728">
        <v>0</v>
      </c>
      <c r="H134" s="728">
        <v>1</v>
      </c>
      <c r="I134" s="804">
        <v>9</v>
      </c>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45"/>
      <c r="C143" s="645"/>
      <c r="D143" s="645"/>
      <c r="E143" s="645"/>
      <c r="F143" s="109"/>
      <c r="G143" s="109"/>
      <c r="H143" s="109"/>
    </row>
    <row r="144" spans="1:20" ht="16.5" customHeight="1">
      <c r="A144" s="1750" t="s">
        <v>378</v>
      </c>
      <c r="B144" s="1709"/>
      <c r="C144" s="1710"/>
      <c r="D144" s="2078"/>
      <c r="E144" s="2078"/>
      <c r="F144" s="2078"/>
      <c r="G144" s="109"/>
    </row>
    <row r="145" spans="1:8" ht="73.5" customHeight="1">
      <c r="A145" s="132"/>
      <c r="B145" s="131" t="s">
        <v>148</v>
      </c>
      <c r="C145" s="646" t="s">
        <v>149</v>
      </c>
      <c r="D145" s="669"/>
      <c r="E145" s="669"/>
      <c r="F145" s="669"/>
    </row>
    <row r="146" spans="1:8" ht="58.35" customHeight="1">
      <c r="A146" s="105" t="s">
        <v>377</v>
      </c>
      <c r="B146" s="113"/>
      <c r="C146" s="128"/>
      <c r="D146" s="122"/>
      <c r="E146" s="122"/>
      <c r="F146" s="668"/>
    </row>
    <row r="147" spans="1:8" ht="88.5" customHeight="1" thickBot="1">
      <c r="A147" s="102" t="s">
        <v>376</v>
      </c>
      <c r="B147" s="126"/>
      <c r="C147" s="125"/>
      <c r="D147" s="122"/>
      <c r="E147" s="122"/>
      <c r="F147" s="667"/>
    </row>
    <row r="148" spans="1:8" ht="69" customHeight="1" thickBot="1">
      <c r="A148" s="1689" t="s">
        <v>163</v>
      </c>
      <c r="B148" s="1690"/>
      <c r="C148" s="1696"/>
      <c r="D148" s="1702"/>
      <c r="E148" s="1702"/>
      <c r="F148" s="1702"/>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K138:T138"/>
    <mergeCell ref="C78:D78"/>
    <mergeCell ref="C81:D81"/>
    <mergeCell ref="A138:I138"/>
    <mergeCell ref="A135:I135"/>
    <mergeCell ref="J132:R132"/>
    <mergeCell ref="A126:E126"/>
    <mergeCell ref="A110:D110"/>
    <mergeCell ref="E110:H110"/>
    <mergeCell ref="A165:C165"/>
    <mergeCell ref="D165:F165"/>
    <mergeCell ref="A169:C169"/>
    <mergeCell ref="D169:F169"/>
    <mergeCell ref="A155:A156"/>
    <mergeCell ref="B155:B156"/>
    <mergeCell ref="C155:C156"/>
    <mergeCell ref="A157:C157"/>
    <mergeCell ref="D157:F157"/>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1:B1"/>
    <mergeCell ref="A31:C31"/>
    <mergeCell ref="A50:C50"/>
    <mergeCell ref="D38:F38"/>
    <mergeCell ref="D42:F42"/>
    <mergeCell ref="F11:F12"/>
    <mergeCell ref="D11:D12"/>
    <mergeCell ref="D8:F8"/>
    <mergeCell ref="A8:C8"/>
    <mergeCell ref="E11:E12"/>
    <mergeCell ref="A38:C3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topLeftCell="A28" zoomScale="70" zoomScaleNormal="70" zoomScalePageLayoutView="70" workbookViewId="0">
      <selection activeCell="B36" sqref="B36:B37"/>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473</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700">
        <v>1</v>
      </c>
      <c r="C10" s="701">
        <v>130</v>
      </c>
      <c r="D10" s="122"/>
      <c r="E10" s="122"/>
      <c r="F10" s="122"/>
      <c r="G10" s="205"/>
      <c r="H10" s="109"/>
    </row>
    <row r="11" spans="1:8" ht="20.25" customHeight="1">
      <c r="A11" s="105" t="s">
        <v>4</v>
      </c>
      <c r="B11" s="700"/>
      <c r="C11" s="701"/>
      <c r="D11" s="2052"/>
      <c r="E11" s="2080"/>
      <c r="F11" s="2080"/>
      <c r="G11" s="205"/>
      <c r="H11" s="109"/>
    </row>
    <row r="12" spans="1:8" ht="20.25" customHeight="1">
      <c r="A12" s="105" t="s">
        <v>67</v>
      </c>
      <c r="B12" s="700">
        <v>3</v>
      </c>
      <c r="C12" s="701">
        <v>174</v>
      </c>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71.45" customHeight="1" thickBot="1">
      <c r="A15" s="102" t="s">
        <v>472</v>
      </c>
      <c r="B15" s="705">
        <v>3</v>
      </c>
      <c r="C15" s="706">
        <v>53</v>
      </c>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7</v>
      </c>
      <c r="C17" s="701">
        <v>357</v>
      </c>
      <c r="D17" s="122"/>
      <c r="E17" s="122"/>
      <c r="F17" s="122"/>
      <c r="G17" s="205"/>
      <c r="H17" s="109"/>
    </row>
    <row r="18" spans="1:8" ht="20.25" customHeight="1">
      <c r="A18" s="201" t="s">
        <v>51</v>
      </c>
      <c r="B18" s="696"/>
      <c r="C18" s="697"/>
      <c r="D18" s="122"/>
      <c r="E18" s="122"/>
      <c r="F18" s="122"/>
      <c r="G18" s="205"/>
      <c r="H18" s="109"/>
    </row>
    <row r="19" spans="1:8" ht="20.25" customHeight="1" thickBot="1">
      <c r="A19" s="200" t="s">
        <v>52</v>
      </c>
      <c r="B19" s="704"/>
      <c r="C19" s="743"/>
      <c r="D19" s="122"/>
      <c r="E19" s="122"/>
      <c r="F19" s="122"/>
      <c r="G19" s="205"/>
      <c r="H19" s="109"/>
    </row>
    <row r="20" spans="1:8" ht="20.25" customHeight="1">
      <c r="A20" s="1681" t="s">
        <v>110</v>
      </c>
      <c r="B20" s="1682"/>
      <c r="C20" s="1686"/>
      <c r="D20" s="2079"/>
      <c r="E20" s="2079"/>
      <c r="F20" s="2079"/>
      <c r="G20" s="207"/>
      <c r="H20" s="109"/>
    </row>
    <row r="21" spans="1:8" ht="25.5">
      <c r="A21" s="105" t="s">
        <v>53</v>
      </c>
      <c r="B21" s="696"/>
      <c r="C21" s="697"/>
      <c r="D21" s="122"/>
      <c r="E21" s="122"/>
      <c r="F21" s="122"/>
      <c r="G21" s="205"/>
      <c r="H21" s="109"/>
    </row>
    <row r="22" spans="1:8" ht="25.5">
      <c r="A22" s="105" t="s">
        <v>54</v>
      </c>
      <c r="B22" s="696"/>
      <c r="C22" s="697"/>
      <c r="D22" s="122"/>
      <c r="E22" s="122"/>
      <c r="F22" s="122"/>
      <c r="G22" s="205"/>
      <c r="H22" s="109"/>
    </row>
    <row r="23" spans="1:8" ht="25.5">
      <c r="A23" s="105" t="s">
        <v>55</v>
      </c>
      <c r="B23" s="700">
        <v>7</v>
      </c>
      <c r="C23" s="701">
        <v>357</v>
      </c>
      <c r="D23" s="122"/>
      <c r="E23" s="122"/>
      <c r="F23" s="122"/>
      <c r="G23" s="205"/>
      <c r="H23" s="109"/>
    </row>
    <row r="24" spans="1:8" ht="35.1" customHeight="1">
      <c r="A24" s="105" t="s">
        <v>68</v>
      </c>
      <c r="B24" s="696"/>
      <c r="C24" s="697"/>
      <c r="D24" s="122"/>
      <c r="E24" s="122"/>
      <c r="F24" s="122"/>
      <c r="G24" s="205"/>
      <c r="H24" s="109"/>
    </row>
    <row r="25" spans="1:8" ht="47.1" customHeight="1">
      <c r="A25" s="105" t="s">
        <v>56</v>
      </c>
      <c r="B25" s="696"/>
      <c r="C25" s="697"/>
      <c r="D25" s="122"/>
      <c r="E25" s="122"/>
      <c r="F25" s="122"/>
      <c r="G25" s="205"/>
      <c r="H25" s="109"/>
    </row>
    <row r="26" spans="1:8" ht="47.1" customHeight="1">
      <c r="A26" s="105" t="s">
        <v>69</v>
      </c>
      <c r="B26" s="696"/>
      <c r="C26" s="697"/>
      <c r="D26" s="122"/>
      <c r="E26" s="122"/>
      <c r="F26" s="122"/>
      <c r="G26" s="205"/>
      <c r="H26" s="109"/>
    </row>
    <row r="27" spans="1:8" ht="19.5" customHeight="1" thickBot="1">
      <c r="A27" s="102" t="s">
        <v>48</v>
      </c>
      <c r="B27" s="704"/>
      <c r="C27" s="743"/>
      <c r="D27" s="122"/>
      <c r="E27" s="122"/>
      <c r="F27" s="122"/>
      <c r="G27" s="205"/>
      <c r="H27" s="109"/>
    </row>
    <row r="28" spans="1:8" ht="69" customHeight="1" thickBot="1">
      <c r="A28" s="1689" t="s">
        <v>474</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47"/>
      <c r="C30" s="647"/>
      <c r="D30" s="647"/>
      <c r="E30" s="647"/>
      <c r="F30" s="647"/>
      <c r="G30" s="109"/>
      <c r="H30" s="109"/>
    </row>
    <row r="31" spans="1:8" ht="30" customHeight="1">
      <c r="A31" s="2110" t="s">
        <v>389</v>
      </c>
      <c r="B31" s="2111"/>
      <c r="C31" s="2112"/>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696"/>
      <c r="C33" s="697"/>
      <c r="D33" s="122"/>
      <c r="E33" s="122"/>
      <c r="F33" s="122"/>
      <c r="G33" s="109"/>
      <c r="H33" s="109"/>
    </row>
    <row r="34" spans="1:8" ht="20.25" customHeight="1">
      <c r="A34" s="105" t="s">
        <v>71</v>
      </c>
      <c r="B34" s="696"/>
      <c r="C34" s="697"/>
      <c r="D34" s="122"/>
      <c r="E34" s="122"/>
      <c r="F34" s="122"/>
      <c r="G34" s="109"/>
      <c r="H34" s="109"/>
    </row>
    <row r="35" spans="1:8" ht="20.25" customHeight="1">
      <c r="A35" s="105" t="s">
        <v>72</v>
      </c>
      <c r="B35" s="696"/>
      <c r="C35" s="697"/>
      <c r="D35" s="122"/>
      <c r="E35" s="122"/>
      <c r="F35" s="122"/>
      <c r="G35" s="109"/>
      <c r="H35" s="109"/>
    </row>
    <row r="36" spans="1:8" ht="20.25" customHeight="1">
      <c r="A36" s="1694" t="s">
        <v>471</v>
      </c>
      <c r="B36" s="1704">
        <v>1</v>
      </c>
      <c r="C36" s="1706">
        <v>400</v>
      </c>
      <c r="D36" s="122"/>
      <c r="E36" s="122"/>
      <c r="F36" s="122"/>
      <c r="G36" s="109"/>
      <c r="H36" s="109"/>
    </row>
    <row r="37" spans="1:8" ht="64.349999999999994" customHeight="1" thickBot="1">
      <c r="A37" s="1703"/>
      <c r="B37" s="1705"/>
      <c r="C37" s="1707"/>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696"/>
      <c r="C39" s="805"/>
      <c r="D39" s="122"/>
      <c r="E39" s="122"/>
      <c r="F39" s="122"/>
      <c r="G39" s="109"/>
      <c r="H39" s="109"/>
    </row>
    <row r="40" spans="1:8" ht="20.25" customHeight="1">
      <c r="A40" s="201" t="s">
        <v>51</v>
      </c>
      <c r="B40" s="700">
        <v>1</v>
      </c>
      <c r="C40" s="806">
        <v>400</v>
      </c>
      <c r="D40" s="122"/>
      <c r="E40" s="122"/>
      <c r="F40" s="122"/>
      <c r="G40" s="109"/>
      <c r="H40" s="109"/>
    </row>
    <row r="41" spans="1:8" ht="20.25" customHeight="1" thickBot="1">
      <c r="A41" s="200" t="s">
        <v>52</v>
      </c>
      <c r="B41" s="704"/>
      <c r="C41" s="807"/>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144" customHeight="1" thickBot="1">
      <c r="A50" s="1689" t="s">
        <v>475</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38.25" customHeight="1" thickBot="1">
      <c r="A53" s="2106" t="s">
        <v>388</v>
      </c>
      <c r="B53" s="2107"/>
      <c r="C53" s="2107"/>
      <c r="D53" s="2108"/>
      <c r="E53" s="2078"/>
      <c r="F53" s="2078"/>
      <c r="G53" s="2078"/>
      <c r="H53" s="2078"/>
    </row>
    <row r="54" spans="1:8" ht="42" customHeight="1" thickBot="1">
      <c r="A54" s="196"/>
      <c r="B54" s="195" t="s">
        <v>9</v>
      </c>
      <c r="C54" s="195" t="s">
        <v>10</v>
      </c>
      <c r="D54" s="652" t="s">
        <v>114</v>
      </c>
      <c r="E54" s="122"/>
      <c r="F54" s="669"/>
      <c r="G54" s="669"/>
      <c r="H54" s="669"/>
    </row>
    <row r="55" spans="1:8" ht="21" customHeight="1">
      <c r="A55" s="192" t="s">
        <v>11</v>
      </c>
      <c r="B55" s="722">
        <v>3000</v>
      </c>
      <c r="C55" s="722">
        <v>3000</v>
      </c>
      <c r="D55" s="723"/>
      <c r="E55" s="122"/>
      <c r="F55" s="122"/>
      <c r="G55" s="122"/>
      <c r="H55" s="667"/>
    </row>
    <row r="56" spans="1:8" ht="21" customHeight="1">
      <c r="A56" s="105" t="s">
        <v>12</v>
      </c>
      <c r="B56" s="700"/>
      <c r="C56" s="700"/>
      <c r="D56" s="701"/>
      <c r="E56" s="122"/>
      <c r="F56" s="122"/>
      <c r="G56" s="122"/>
      <c r="H56" s="667"/>
    </row>
    <row r="57" spans="1:8" ht="21" customHeight="1">
      <c r="A57" s="105" t="s">
        <v>13</v>
      </c>
      <c r="B57" s="700"/>
      <c r="C57" s="700"/>
      <c r="D57" s="701"/>
      <c r="E57" s="122"/>
      <c r="F57" s="122"/>
      <c r="G57" s="122"/>
      <c r="H57" s="667"/>
    </row>
    <row r="58" spans="1:8" ht="21" customHeight="1">
      <c r="A58" s="105" t="s">
        <v>14</v>
      </c>
      <c r="B58" s="700"/>
      <c r="C58" s="700"/>
      <c r="D58" s="701"/>
      <c r="E58" s="122"/>
      <c r="F58" s="122"/>
      <c r="G58" s="122"/>
      <c r="H58" s="667"/>
    </row>
    <row r="59" spans="1:8" ht="31.5" customHeight="1">
      <c r="A59" s="105" t="s">
        <v>15</v>
      </c>
      <c r="B59" s="700">
        <v>234</v>
      </c>
      <c r="C59" s="700">
        <v>224</v>
      </c>
      <c r="D59" s="701"/>
      <c r="E59" s="122"/>
      <c r="F59" s="122"/>
      <c r="G59" s="122"/>
      <c r="H59" s="667"/>
    </row>
    <row r="60" spans="1:8" ht="21" customHeight="1">
      <c r="A60" s="105" t="s">
        <v>16</v>
      </c>
      <c r="B60" s="700">
        <v>130</v>
      </c>
      <c r="C60" s="700">
        <v>130</v>
      </c>
      <c r="D60" s="701"/>
      <c r="E60" s="122"/>
      <c r="F60" s="122"/>
      <c r="G60" s="122"/>
      <c r="H60" s="667"/>
    </row>
    <row r="61" spans="1:8" ht="21" customHeight="1">
      <c r="A61" s="105" t="s">
        <v>57</v>
      </c>
      <c r="B61" s="700">
        <v>414</v>
      </c>
      <c r="C61" s="700">
        <v>404</v>
      </c>
      <c r="D61" s="701"/>
      <c r="E61" s="122"/>
      <c r="F61" s="122"/>
      <c r="G61" s="122"/>
      <c r="H61" s="667"/>
    </row>
    <row r="62" spans="1:8" ht="21" customHeight="1">
      <c r="A62" s="105" t="s">
        <v>58</v>
      </c>
      <c r="B62" s="700"/>
      <c r="C62" s="700"/>
      <c r="D62" s="701"/>
      <c r="E62" s="122"/>
      <c r="F62" s="122"/>
      <c r="G62" s="122"/>
      <c r="H62" s="667"/>
    </row>
    <row r="63" spans="1:8" ht="21" customHeight="1">
      <c r="A63" s="105" t="s">
        <v>59</v>
      </c>
      <c r="B63" s="700"/>
      <c r="C63" s="700"/>
      <c r="D63" s="701"/>
      <c r="E63" s="122"/>
      <c r="F63" s="122"/>
      <c r="G63" s="122"/>
      <c r="H63" s="667"/>
    </row>
    <row r="64" spans="1:8" ht="21" customHeight="1">
      <c r="A64" s="105" t="s">
        <v>60</v>
      </c>
      <c r="B64" s="700"/>
      <c r="C64" s="700"/>
      <c r="D64" s="701"/>
      <c r="E64" s="122"/>
      <c r="F64" s="122"/>
      <c r="G64" s="122"/>
      <c r="H64" s="667"/>
    </row>
    <row r="65" spans="1:8" ht="21" customHeight="1" thickBot="1">
      <c r="A65" s="105" t="s">
        <v>48</v>
      </c>
      <c r="B65" s="700"/>
      <c r="C65" s="700"/>
      <c r="D65" s="701"/>
      <c r="E65" s="122"/>
      <c r="F65" s="122"/>
      <c r="G65" s="122"/>
      <c r="H65" s="667"/>
    </row>
    <row r="66" spans="1:8" ht="21" customHeight="1">
      <c r="A66" s="1683" t="s">
        <v>113</v>
      </c>
      <c r="B66" s="1684"/>
      <c r="C66" s="1684"/>
      <c r="D66" s="1685"/>
      <c r="E66" s="156"/>
      <c r="F66" s="122"/>
      <c r="G66" s="122"/>
      <c r="H66" s="667"/>
    </row>
    <row r="67" spans="1:8" ht="37.5" customHeight="1">
      <c r="A67" s="105" t="s">
        <v>53</v>
      </c>
      <c r="B67" s="700"/>
      <c r="C67" s="700"/>
      <c r="D67" s="701"/>
      <c r="E67" s="122"/>
      <c r="F67" s="122"/>
      <c r="G67" s="122"/>
      <c r="H67" s="667"/>
    </row>
    <row r="68" spans="1:8" ht="37.5" customHeight="1">
      <c r="A68" s="105" t="s">
        <v>54</v>
      </c>
      <c r="B68" s="700"/>
      <c r="C68" s="700"/>
      <c r="D68" s="701"/>
      <c r="E68" s="122"/>
      <c r="F68" s="122"/>
      <c r="G68" s="122"/>
      <c r="H68" s="667"/>
    </row>
    <row r="69" spans="1:8" ht="37.5" customHeight="1">
      <c r="A69" s="105" t="s">
        <v>55</v>
      </c>
      <c r="B69" s="700">
        <v>3778</v>
      </c>
      <c r="C69" s="700">
        <v>3758</v>
      </c>
      <c r="D69" s="701"/>
      <c r="E69" s="122"/>
      <c r="F69" s="122"/>
      <c r="G69" s="122"/>
      <c r="H69" s="667"/>
    </row>
    <row r="70" spans="1:8" ht="37.5" customHeight="1">
      <c r="A70" s="105" t="s">
        <v>68</v>
      </c>
      <c r="B70" s="700"/>
      <c r="C70" s="700"/>
      <c r="D70" s="701"/>
      <c r="E70" s="122"/>
      <c r="F70" s="122"/>
      <c r="G70" s="122"/>
      <c r="H70" s="667"/>
    </row>
    <row r="71" spans="1:8" ht="48" customHeight="1">
      <c r="A71" s="105" t="s">
        <v>56</v>
      </c>
      <c r="B71" s="700"/>
      <c r="C71" s="700"/>
      <c r="D71" s="701"/>
      <c r="E71" s="122"/>
      <c r="F71" s="122"/>
      <c r="G71" s="122"/>
      <c r="H71" s="667"/>
    </row>
    <row r="72" spans="1:8" ht="48" customHeight="1">
      <c r="A72" s="105" t="s">
        <v>69</v>
      </c>
      <c r="B72" s="700"/>
      <c r="C72" s="700"/>
      <c r="D72" s="701"/>
      <c r="E72" s="122"/>
      <c r="F72" s="122"/>
      <c r="G72" s="122"/>
      <c r="H72" s="667"/>
    </row>
    <row r="73" spans="1:8" ht="16.5" customHeight="1" thickBot="1">
      <c r="A73" s="102" t="s">
        <v>48</v>
      </c>
      <c r="B73" s="126"/>
      <c r="C73" s="126"/>
      <c r="D73" s="134"/>
      <c r="E73" s="122"/>
      <c r="F73" s="122"/>
      <c r="G73" s="122"/>
      <c r="H73" s="667"/>
    </row>
    <row r="74" spans="1:8" ht="69" customHeight="1" thickBot="1">
      <c r="A74" s="1678" t="s">
        <v>470</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45"/>
      <c r="B76" s="645"/>
      <c r="C76" s="645"/>
      <c r="D76" s="645"/>
      <c r="E76" s="645"/>
      <c r="F76" s="645"/>
      <c r="G76" s="645"/>
      <c r="H76" s="645"/>
    </row>
    <row r="77" spans="1:8" ht="24.95" customHeight="1" thickBot="1">
      <c r="A77" s="123" t="s">
        <v>101</v>
      </c>
      <c r="B77" s="645"/>
      <c r="C77" s="645"/>
      <c r="D77" s="645"/>
      <c r="E77" s="645"/>
      <c r="F77" s="645"/>
      <c r="G77" s="645"/>
      <c r="H77" s="645"/>
    </row>
    <row r="78" spans="1:8" ht="24.75" customHeight="1" thickBot="1">
      <c r="A78" s="2142" t="s">
        <v>386</v>
      </c>
      <c r="B78" s="2143"/>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808">
        <v>3</v>
      </c>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701">
        <v>3</v>
      </c>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645"/>
      <c r="C91" s="645"/>
      <c r="D91" s="645"/>
      <c r="E91" s="645"/>
      <c r="F91" s="645"/>
      <c r="G91" s="645"/>
      <c r="H91" s="645"/>
    </row>
    <row r="92" spans="1:12" ht="23.25" customHeight="1">
      <c r="A92" s="2110" t="s">
        <v>385</v>
      </c>
      <c r="B92" s="2111"/>
      <c r="C92" s="2111"/>
      <c r="D92" s="2111"/>
      <c r="E92" s="2111"/>
      <c r="F92" s="2112"/>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700">
        <v>1</v>
      </c>
      <c r="C96" s="755"/>
      <c r="D96" s="755"/>
      <c r="E96" s="755"/>
      <c r="F96" s="754">
        <v>2600</v>
      </c>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700">
        <v>1</v>
      </c>
      <c r="C102" s="755"/>
      <c r="D102" s="755"/>
      <c r="E102" s="755"/>
      <c r="F102" s="754">
        <v>2600</v>
      </c>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721" t="s">
        <v>476</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650"/>
      <c r="C109" s="650"/>
      <c r="D109" s="650"/>
      <c r="E109" s="645"/>
      <c r="F109" s="645"/>
      <c r="G109" s="645"/>
      <c r="H109" s="109"/>
    </row>
    <row r="110" spans="1:12" ht="24.75" customHeight="1">
      <c r="A110" s="2110" t="s">
        <v>384</v>
      </c>
      <c r="B110" s="2111"/>
      <c r="C110" s="2111"/>
      <c r="D110" s="2112"/>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700"/>
      <c r="C112" s="700"/>
      <c r="D112" s="701"/>
      <c r="E112" s="122"/>
      <c r="F112" s="122"/>
      <c r="G112" s="122"/>
      <c r="H112" s="122"/>
    </row>
    <row r="113" spans="1:10" ht="35.25" customHeight="1">
      <c r="A113" s="105" t="s">
        <v>28</v>
      </c>
      <c r="B113" s="700"/>
      <c r="C113" s="700"/>
      <c r="D113" s="715"/>
      <c r="E113" s="122"/>
      <c r="F113" s="122"/>
      <c r="G113" s="122"/>
      <c r="H113" s="82"/>
    </row>
    <row r="114" spans="1:10" ht="45" customHeight="1" thickBot="1">
      <c r="A114" s="108" t="s">
        <v>29</v>
      </c>
      <c r="B114" s="716">
        <v>7</v>
      </c>
      <c r="C114" s="716">
        <v>7</v>
      </c>
      <c r="D114" s="717">
        <v>340</v>
      </c>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700"/>
      <c r="C116" s="700"/>
      <c r="D116" s="715"/>
      <c r="E116" s="122"/>
      <c r="F116" s="122"/>
      <c r="G116" s="122"/>
      <c r="H116" s="82"/>
    </row>
    <row r="117" spans="1:10" ht="33" customHeight="1">
      <c r="A117" s="105" t="s">
        <v>54</v>
      </c>
      <c r="B117" s="700"/>
      <c r="C117" s="700"/>
      <c r="D117" s="715"/>
      <c r="E117" s="122"/>
      <c r="F117" s="122"/>
      <c r="G117" s="122"/>
      <c r="H117" s="82"/>
    </row>
    <row r="118" spans="1:10" ht="33" customHeight="1">
      <c r="A118" s="105" t="s">
        <v>55</v>
      </c>
      <c r="B118" s="700">
        <v>7</v>
      </c>
      <c r="C118" s="700">
        <v>7</v>
      </c>
      <c r="D118" s="715">
        <v>340</v>
      </c>
      <c r="E118" s="122"/>
      <c r="F118" s="122"/>
      <c r="G118" s="122"/>
      <c r="H118" s="82"/>
    </row>
    <row r="119" spans="1:10" ht="33" customHeight="1">
      <c r="A119" s="105" t="s">
        <v>68</v>
      </c>
      <c r="B119" s="700"/>
      <c r="C119" s="700"/>
      <c r="D119" s="715"/>
      <c r="E119" s="122"/>
      <c r="F119" s="122"/>
      <c r="G119" s="122"/>
      <c r="H119" s="82"/>
    </row>
    <row r="120" spans="1:10" ht="45" customHeight="1">
      <c r="A120" s="105" t="s">
        <v>56</v>
      </c>
      <c r="B120" s="700"/>
      <c r="C120" s="700"/>
      <c r="D120" s="715"/>
      <c r="E120" s="122"/>
      <c r="F120" s="122"/>
      <c r="G120" s="122"/>
      <c r="H120" s="82"/>
    </row>
    <row r="121" spans="1:10" ht="45.75" customHeight="1">
      <c r="A121" s="105" t="s">
        <v>69</v>
      </c>
      <c r="B121" s="700"/>
      <c r="C121" s="700"/>
      <c r="D121" s="715"/>
      <c r="E121" s="122"/>
      <c r="F121" s="122"/>
      <c r="G121" s="122"/>
      <c r="H121" s="82"/>
    </row>
    <row r="122" spans="1:10" ht="21.75" customHeight="1" thickBot="1">
      <c r="A122" s="102" t="s">
        <v>48</v>
      </c>
      <c r="B122" s="705"/>
      <c r="C122" s="705"/>
      <c r="D122" s="718"/>
      <c r="E122" s="122"/>
      <c r="F122" s="122"/>
      <c r="G122" s="122"/>
      <c r="H122" s="82"/>
    </row>
    <row r="123" spans="1:10" ht="69" customHeight="1" thickBot="1">
      <c r="A123" s="1721" t="s">
        <v>477</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05">
        <v>900</v>
      </c>
      <c r="C128" s="728">
        <v>120</v>
      </c>
      <c r="D128" s="1348">
        <v>4.1666666666666666E-3</v>
      </c>
      <c r="E128" s="726" t="s">
        <v>395</v>
      </c>
      <c r="F128" s="122"/>
      <c r="G128" s="122"/>
      <c r="H128" s="667"/>
      <c r="I128" s="667"/>
      <c r="J128" s="205"/>
    </row>
    <row r="129" spans="1:20" ht="28.5" customHeight="1">
      <c r="A129" s="1702" t="s">
        <v>122</v>
      </c>
      <c r="B129" s="1702"/>
      <c r="C129" s="1702"/>
      <c r="D129" s="1702"/>
      <c r="E129" s="1702"/>
      <c r="F129" s="109"/>
      <c r="G129" s="109"/>
      <c r="H129" s="109"/>
    </row>
    <row r="130" spans="1:20" ht="15" customHeight="1">
      <c r="A130" s="645"/>
      <c r="B130" s="645"/>
      <c r="C130" s="645"/>
      <c r="D130" s="645"/>
      <c r="E130" s="645"/>
      <c r="F130" s="109"/>
      <c r="G130" s="109"/>
      <c r="H130" s="109"/>
    </row>
    <row r="131" spans="1:20" ht="24.95" customHeight="1" thickBot="1">
      <c r="A131" s="123" t="s">
        <v>123</v>
      </c>
      <c r="B131" s="645"/>
      <c r="C131" s="645"/>
      <c r="D131" s="645"/>
      <c r="E131" s="645"/>
      <c r="F131" s="109"/>
      <c r="G131" s="109"/>
      <c r="H131" s="109"/>
    </row>
    <row r="132" spans="1:20" ht="43.35" customHeight="1" thickBot="1">
      <c r="A132" s="2113" t="s">
        <v>382</v>
      </c>
      <c r="B132" s="2114"/>
      <c r="C132" s="2114"/>
      <c r="D132" s="2114"/>
      <c r="E132" s="2114"/>
      <c r="F132" s="2114"/>
      <c r="G132" s="2114"/>
      <c r="H132" s="2114"/>
      <c r="I132" s="2115"/>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207">
        <v>1</v>
      </c>
      <c r="C134" s="705" t="s">
        <v>395</v>
      </c>
      <c r="D134" s="705" t="s">
        <v>394</v>
      </c>
      <c r="E134" s="705">
        <v>240</v>
      </c>
      <c r="F134" s="728" t="s">
        <v>395</v>
      </c>
      <c r="G134" s="728" t="s">
        <v>395</v>
      </c>
      <c r="H134" s="728">
        <v>1</v>
      </c>
      <c r="I134" s="804">
        <v>10</v>
      </c>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2106" t="s">
        <v>381</v>
      </c>
      <c r="B138" s="2107"/>
      <c r="C138" s="2107"/>
      <c r="D138" s="2107"/>
      <c r="E138" s="2107"/>
      <c r="F138" s="2107"/>
      <c r="G138" s="2107"/>
      <c r="H138" s="2107"/>
      <c r="I138" s="210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727">
        <v>5</v>
      </c>
      <c r="C140" s="1172">
        <v>304</v>
      </c>
      <c r="D140" s="727">
        <v>0</v>
      </c>
      <c r="E140" s="727">
        <v>100</v>
      </c>
      <c r="F140" s="727">
        <v>7</v>
      </c>
      <c r="G140" s="728">
        <v>3</v>
      </c>
      <c r="H140" s="728">
        <v>53</v>
      </c>
      <c r="I140" s="729">
        <v>0</v>
      </c>
      <c r="J140" s="1208" t="s">
        <v>601</v>
      </c>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45"/>
      <c r="C143" s="645"/>
      <c r="D143" s="645"/>
      <c r="E143" s="645"/>
      <c r="F143" s="109"/>
      <c r="G143" s="109"/>
      <c r="H143" s="109"/>
    </row>
    <row r="144" spans="1:20" ht="30.75" customHeight="1">
      <c r="A144" s="2110" t="s">
        <v>378</v>
      </c>
      <c r="B144" s="2111"/>
      <c r="C144" s="2112"/>
      <c r="D144" s="2078"/>
      <c r="E144" s="2078"/>
      <c r="F144" s="2078"/>
      <c r="G144" s="109"/>
    </row>
    <row r="145" spans="1:8" ht="73.5" customHeight="1">
      <c r="A145" s="132"/>
      <c r="B145" s="131" t="s">
        <v>148</v>
      </c>
      <c r="C145" s="646" t="s">
        <v>149</v>
      </c>
      <c r="D145" s="669"/>
      <c r="E145" s="669"/>
      <c r="F145" s="669"/>
    </row>
    <row r="146" spans="1:8" ht="58.35" customHeight="1">
      <c r="A146" s="105" t="s">
        <v>377</v>
      </c>
      <c r="B146" s="700">
        <v>8</v>
      </c>
      <c r="C146" s="736">
        <v>357</v>
      </c>
      <c r="D146" s="122"/>
      <c r="E146" s="122"/>
      <c r="F146" s="668"/>
    </row>
    <row r="147" spans="1:8" ht="88.5" customHeight="1" thickBot="1">
      <c r="A147" s="102" t="s">
        <v>376</v>
      </c>
      <c r="B147" s="705">
        <v>2</v>
      </c>
      <c r="C147" s="1209">
        <v>1100</v>
      </c>
      <c r="D147" s="809" t="s">
        <v>602</v>
      </c>
      <c r="E147" s="122"/>
      <c r="F147" s="667"/>
    </row>
    <row r="148" spans="1:8" ht="150.75" customHeight="1" thickBot="1">
      <c r="A148" s="1689" t="s">
        <v>478</v>
      </c>
      <c r="B148" s="1690"/>
      <c r="C148" s="1696"/>
      <c r="D148" s="1702"/>
      <c r="E148" s="1702"/>
      <c r="F148" s="1702"/>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K138:T138"/>
    <mergeCell ref="C78:D78"/>
    <mergeCell ref="C81:D81"/>
    <mergeCell ref="A138:I138"/>
    <mergeCell ref="A135:I135"/>
    <mergeCell ref="J132:R132"/>
    <mergeCell ref="A126:E126"/>
    <mergeCell ref="A110:D110"/>
    <mergeCell ref="E110:H110"/>
    <mergeCell ref="A165:C165"/>
    <mergeCell ref="D165:F165"/>
    <mergeCell ref="A169:C169"/>
    <mergeCell ref="D169:F169"/>
    <mergeCell ref="A155:A156"/>
    <mergeCell ref="B155:B156"/>
    <mergeCell ref="C155:C156"/>
    <mergeCell ref="A157:C157"/>
    <mergeCell ref="D157:F157"/>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1:B1"/>
    <mergeCell ref="A31:C31"/>
    <mergeCell ref="A50:C50"/>
    <mergeCell ref="D38:F38"/>
    <mergeCell ref="D42:F42"/>
    <mergeCell ref="F11:F12"/>
    <mergeCell ref="D11:D12"/>
    <mergeCell ref="D8:F8"/>
    <mergeCell ref="A8:C8"/>
    <mergeCell ref="E11:E12"/>
    <mergeCell ref="A38:C3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zoomScale="70" zoomScaleNormal="70" zoomScalePageLayoutView="70" workbookViewId="0">
      <selection sqref="A1:B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479</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700">
        <v>1</v>
      </c>
      <c r="C10" s="701">
        <v>60</v>
      </c>
      <c r="D10" s="122"/>
      <c r="E10" s="122"/>
      <c r="F10" s="122"/>
      <c r="G10" s="205"/>
      <c r="H10" s="109"/>
    </row>
    <row r="11" spans="1:8" ht="20.25" customHeight="1">
      <c r="A11" s="105" t="s">
        <v>4</v>
      </c>
      <c r="B11" s="696"/>
      <c r="C11" s="697"/>
      <c r="D11" s="2052"/>
      <c r="E11" s="2080"/>
      <c r="F11" s="2080"/>
      <c r="G11" s="205"/>
      <c r="H11" s="109"/>
    </row>
    <row r="12" spans="1:8" ht="20.25" customHeight="1">
      <c r="A12" s="105" t="s">
        <v>67</v>
      </c>
      <c r="B12" s="696"/>
      <c r="C12" s="697"/>
      <c r="D12" s="2052"/>
      <c r="E12" s="2080"/>
      <c r="F12" s="2080"/>
      <c r="G12" s="205"/>
      <c r="H12" s="109"/>
    </row>
    <row r="13" spans="1:8" ht="20.25" customHeight="1">
      <c r="A13" s="105" t="s">
        <v>7</v>
      </c>
      <c r="B13" s="696"/>
      <c r="C13" s="697"/>
      <c r="D13" s="122"/>
      <c r="E13" s="122"/>
      <c r="F13" s="122"/>
      <c r="G13" s="205"/>
      <c r="H13" s="109"/>
    </row>
    <row r="14" spans="1:8" ht="20.25" customHeight="1">
      <c r="A14" s="105" t="s">
        <v>8</v>
      </c>
      <c r="B14" s="696"/>
      <c r="C14" s="697"/>
      <c r="D14" s="122"/>
      <c r="E14" s="122"/>
      <c r="F14" s="122"/>
      <c r="G14" s="205"/>
      <c r="H14" s="109"/>
    </row>
    <row r="15" spans="1:8" ht="20.25" customHeight="1" thickBot="1">
      <c r="A15" s="102" t="s">
        <v>48</v>
      </c>
      <c r="B15" s="698"/>
      <c r="C15" s="699"/>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1</v>
      </c>
      <c r="C17" s="701">
        <v>60</v>
      </c>
      <c r="D17" s="122"/>
      <c r="E17" s="122"/>
      <c r="F17" s="122"/>
      <c r="G17" s="205"/>
      <c r="H17" s="109"/>
    </row>
    <row r="18" spans="1:8" ht="20.25" customHeight="1">
      <c r="A18" s="201" t="s">
        <v>51</v>
      </c>
      <c r="B18" s="696"/>
      <c r="C18" s="697"/>
      <c r="D18" s="122"/>
      <c r="E18" s="122"/>
      <c r="F18" s="122"/>
      <c r="G18" s="205"/>
      <c r="H18" s="109"/>
    </row>
    <row r="19" spans="1:8" ht="20.25" customHeight="1" thickBot="1">
      <c r="A19" s="200" t="s">
        <v>52</v>
      </c>
      <c r="B19" s="704"/>
      <c r="C19" s="743"/>
      <c r="D19" s="122"/>
      <c r="E19" s="122"/>
      <c r="F19" s="122"/>
      <c r="G19" s="205"/>
      <c r="H19" s="109"/>
    </row>
    <row r="20" spans="1:8" ht="20.25" customHeight="1">
      <c r="A20" s="1681" t="s">
        <v>110</v>
      </c>
      <c r="B20" s="1682"/>
      <c r="C20" s="1686"/>
      <c r="D20" s="2079"/>
      <c r="E20" s="2079"/>
      <c r="F20" s="2079"/>
      <c r="G20" s="207"/>
      <c r="H20" s="109"/>
    </row>
    <row r="21" spans="1:8" ht="25.5">
      <c r="A21" s="105" t="s">
        <v>53</v>
      </c>
      <c r="B21" s="696"/>
      <c r="C21" s="697"/>
      <c r="D21" s="122"/>
      <c r="E21" s="122"/>
      <c r="F21" s="122"/>
      <c r="G21" s="205"/>
      <c r="H21" s="109"/>
    </row>
    <row r="22" spans="1:8" ht="25.5">
      <c r="A22" s="105" t="s">
        <v>54</v>
      </c>
      <c r="B22" s="696"/>
      <c r="C22" s="697"/>
      <c r="D22" s="122"/>
      <c r="E22" s="122"/>
      <c r="F22" s="122"/>
      <c r="G22" s="205"/>
      <c r="H22" s="109"/>
    </row>
    <row r="23" spans="1:8" ht="25.5">
      <c r="A23" s="105" t="s">
        <v>55</v>
      </c>
      <c r="B23" s="700">
        <v>1</v>
      </c>
      <c r="C23" s="701">
        <v>60</v>
      </c>
      <c r="D23" s="122"/>
      <c r="E23" s="122"/>
      <c r="F23" s="122"/>
      <c r="G23" s="205"/>
      <c r="H23" s="109"/>
    </row>
    <row r="24" spans="1:8" ht="35.1" customHeight="1">
      <c r="A24" s="105" t="s">
        <v>68</v>
      </c>
      <c r="B24" s="696"/>
      <c r="C24" s="697"/>
      <c r="D24" s="122"/>
      <c r="E24" s="122"/>
      <c r="F24" s="122"/>
      <c r="G24" s="205"/>
      <c r="H24" s="109"/>
    </row>
    <row r="25" spans="1:8" ht="47.1" customHeight="1">
      <c r="A25" s="105" t="s">
        <v>56</v>
      </c>
      <c r="B25" s="696"/>
      <c r="C25" s="697"/>
      <c r="D25" s="122"/>
      <c r="E25" s="122"/>
      <c r="F25" s="122"/>
      <c r="G25" s="205"/>
      <c r="H25" s="109"/>
    </row>
    <row r="26" spans="1:8" ht="47.1" customHeight="1">
      <c r="A26" s="105" t="s">
        <v>69</v>
      </c>
      <c r="B26" s="696"/>
      <c r="C26" s="697"/>
      <c r="D26" s="122"/>
      <c r="E26" s="122"/>
      <c r="F26" s="122"/>
      <c r="G26" s="205"/>
      <c r="H26" s="109"/>
    </row>
    <row r="27" spans="1:8" ht="19.5" customHeight="1" thickBot="1">
      <c r="A27" s="102" t="s">
        <v>48</v>
      </c>
      <c r="B27" s="704"/>
      <c r="C27" s="743"/>
      <c r="D27" s="122"/>
      <c r="E27" s="122"/>
      <c r="F27" s="122"/>
      <c r="G27" s="205"/>
      <c r="H27" s="109"/>
    </row>
    <row r="28" spans="1:8" ht="69" customHeight="1" thickBot="1">
      <c r="A28" s="1689" t="s">
        <v>480</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47"/>
      <c r="C30" s="647"/>
      <c r="D30" s="647"/>
      <c r="E30" s="647"/>
      <c r="F30" s="647"/>
      <c r="G30" s="109"/>
      <c r="H30" s="109"/>
    </row>
    <row r="31" spans="1:8" ht="30" customHeight="1">
      <c r="A31" s="1750" t="s">
        <v>389</v>
      </c>
      <c r="B31" s="1709"/>
      <c r="C31" s="1710"/>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31"/>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31.5" customHeight="1" thickBot="1">
      <c r="A53" s="2106" t="s">
        <v>388</v>
      </c>
      <c r="B53" s="2107"/>
      <c r="C53" s="2107"/>
      <c r="D53" s="2108"/>
      <c r="E53" s="2078"/>
      <c r="F53" s="2078"/>
      <c r="G53" s="2078"/>
      <c r="H53" s="2078"/>
    </row>
    <row r="54" spans="1:8" ht="75" customHeight="1" thickBot="1">
      <c r="A54" s="196"/>
      <c r="B54" s="195" t="s">
        <v>9</v>
      </c>
      <c r="C54" s="195" t="s">
        <v>10</v>
      </c>
      <c r="D54" s="652" t="s">
        <v>114</v>
      </c>
      <c r="E54" s="122"/>
      <c r="F54" s="669"/>
      <c r="G54" s="669"/>
      <c r="H54" s="669"/>
    </row>
    <row r="55" spans="1:8" ht="21" customHeight="1">
      <c r="A55" s="192" t="s">
        <v>11</v>
      </c>
      <c r="B55" s="722"/>
      <c r="C55" s="744"/>
      <c r="D55" s="745"/>
      <c r="E55" s="122"/>
      <c r="F55" s="122"/>
      <c r="G55" s="122"/>
      <c r="H55" s="667"/>
    </row>
    <row r="56" spans="1:8" ht="21" customHeight="1">
      <c r="A56" s="105" t="s">
        <v>12</v>
      </c>
      <c r="B56" s="696"/>
      <c r="C56" s="696"/>
      <c r="D56" s="697"/>
      <c r="E56" s="122"/>
      <c r="F56" s="122"/>
      <c r="G56" s="122"/>
      <c r="H56" s="667"/>
    </row>
    <row r="57" spans="1:8" ht="21" customHeight="1">
      <c r="A57" s="105" t="s">
        <v>13</v>
      </c>
      <c r="B57" s="696"/>
      <c r="C57" s="696"/>
      <c r="D57" s="697"/>
      <c r="E57" s="122"/>
      <c r="F57" s="122"/>
      <c r="G57" s="122"/>
      <c r="H57" s="667"/>
    </row>
    <row r="58" spans="1:8" ht="21" customHeight="1">
      <c r="A58" s="105" t="s">
        <v>14</v>
      </c>
      <c r="B58" s="696"/>
      <c r="C58" s="696"/>
      <c r="D58" s="697"/>
      <c r="E58" s="122"/>
      <c r="F58" s="122"/>
      <c r="G58" s="122"/>
      <c r="H58" s="667"/>
    </row>
    <row r="59" spans="1:8" ht="31.5" customHeight="1">
      <c r="A59" s="105" t="s">
        <v>15</v>
      </c>
      <c r="B59" s="696"/>
      <c r="C59" s="696"/>
      <c r="D59" s="697"/>
      <c r="E59" s="122"/>
      <c r="F59" s="122"/>
      <c r="G59" s="122"/>
      <c r="H59" s="667"/>
    </row>
    <row r="60" spans="1:8" ht="21" customHeight="1">
      <c r="A60" s="105" t="s">
        <v>16</v>
      </c>
      <c r="B60" s="696"/>
      <c r="C60" s="696"/>
      <c r="D60" s="697"/>
      <c r="E60" s="122"/>
      <c r="F60" s="122"/>
      <c r="G60" s="122"/>
      <c r="H60" s="667"/>
    </row>
    <row r="61" spans="1:8" ht="21" customHeight="1">
      <c r="A61" s="105" t="s">
        <v>57</v>
      </c>
      <c r="B61" s="700">
        <v>60</v>
      </c>
      <c r="C61" s="700">
        <v>60</v>
      </c>
      <c r="D61" s="697"/>
      <c r="E61" s="122"/>
      <c r="F61" s="122"/>
      <c r="G61" s="122"/>
      <c r="H61" s="667"/>
    </row>
    <row r="62" spans="1:8" ht="21" customHeight="1">
      <c r="A62" s="105" t="s">
        <v>58</v>
      </c>
      <c r="B62" s="696"/>
      <c r="C62" s="696"/>
      <c r="D62" s="697"/>
      <c r="E62" s="122"/>
      <c r="F62" s="122"/>
      <c r="G62" s="122"/>
      <c r="H62" s="667"/>
    </row>
    <row r="63" spans="1:8" ht="21" customHeight="1">
      <c r="A63" s="105" t="s">
        <v>59</v>
      </c>
      <c r="B63" s="696"/>
      <c r="C63" s="696"/>
      <c r="D63" s="697"/>
      <c r="E63" s="122"/>
      <c r="F63" s="122"/>
      <c r="G63" s="122"/>
      <c r="H63" s="667"/>
    </row>
    <row r="64" spans="1:8" ht="21" customHeight="1">
      <c r="A64" s="105" t="s">
        <v>60</v>
      </c>
      <c r="B64" s="696"/>
      <c r="C64" s="696"/>
      <c r="D64" s="697"/>
      <c r="E64" s="122"/>
      <c r="F64" s="122"/>
      <c r="G64" s="122"/>
      <c r="H64" s="667"/>
    </row>
    <row r="65" spans="1:8" ht="21" customHeight="1" thickBot="1">
      <c r="A65" s="105" t="s">
        <v>48</v>
      </c>
      <c r="B65" s="696"/>
      <c r="C65" s="696"/>
      <c r="D65" s="697"/>
      <c r="E65" s="122"/>
      <c r="F65" s="122"/>
      <c r="G65" s="122"/>
      <c r="H65" s="667"/>
    </row>
    <row r="66" spans="1:8" ht="21" customHeight="1">
      <c r="A66" s="1683" t="s">
        <v>113</v>
      </c>
      <c r="B66" s="1684"/>
      <c r="C66" s="1684"/>
      <c r="D66" s="1685"/>
      <c r="E66" s="156"/>
      <c r="F66" s="122"/>
      <c r="G66" s="122"/>
      <c r="H66" s="667"/>
    </row>
    <row r="67" spans="1:8" ht="37.5" customHeight="1">
      <c r="A67" s="105" t="s">
        <v>53</v>
      </c>
      <c r="B67" s="696"/>
      <c r="C67" s="696"/>
      <c r="D67" s="697"/>
      <c r="E67" s="122"/>
      <c r="F67" s="122"/>
      <c r="G67" s="122"/>
      <c r="H67" s="667"/>
    </row>
    <row r="68" spans="1:8" ht="37.5" customHeight="1">
      <c r="A68" s="105" t="s">
        <v>54</v>
      </c>
      <c r="B68" s="696"/>
      <c r="C68" s="696"/>
      <c r="D68" s="697"/>
      <c r="E68" s="122"/>
      <c r="F68" s="122"/>
      <c r="G68" s="122"/>
      <c r="H68" s="667"/>
    </row>
    <row r="69" spans="1:8" ht="37.5" customHeight="1">
      <c r="A69" s="105" t="s">
        <v>55</v>
      </c>
      <c r="B69" s="700">
        <v>60</v>
      </c>
      <c r="C69" s="700">
        <v>60</v>
      </c>
      <c r="D69" s="697"/>
      <c r="E69" s="122"/>
      <c r="F69" s="122"/>
      <c r="G69" s="122"/>
      <c r="H69" s="667"/>
    </row>
    <row r="70" spans="1:8" ht="37.5" customHeight="1">
      <c r="A70" s="105" t="s">
        <v>68</v>
      </c>
      <c r="B70" s="696"/>
      <c r="C70" s="696"/>
      <c r="D70" s="697"/>
      <c r="E70" s="122"/>
      <c r="F70" s="122"/>
      <c r="G70" s="122"/>
      <c r="H70" s="667"/>
    </row>
    <row r="71" spans="1:8" ht="48" customHeight="1">
      <c r="A71" s="105" t="s">
        <v>56</v>
      </c>
      <c r="B71" s="696"/>
      <c r="C71" s="696"/>
      <c r="D71" s="697"/>
      <c r="E71" s="122"/>
      <c r="F71" s="122"/>
      <c r="G71" s="122"/>
      <c r="H71" s="667"/>
    </row>
    <row r="72" spans="1:8" ht="48" customHeight="1">
      <c r="A72" s="105" t="s">
        <v>69</v>
      </c>
      <c r="B72" s="696"/>
      <c r="C72" s="696"/>
      <c r="D72" s="697"/>
      <c r="E72" s="122"/>
      <c r="F72" s="122"/>
      <c r="G72" s="122"/>
      <c r="H72" s="667"/>
    </row>
    <row r="73" spans="1:8" ht="16.5" customHeight="1" thickBot="1">
      <c r="A73" s="102" t="s">
        <v>48</v>
      </c>
      <c r="B73" s="704"/>
      <c r="C73" s="704"/>
      <c r="D73" s="743"/>
      <c r="E73" s="122"/>
      <c r="F73" s="122"/>
      <c r="G73" s="122"/>
      <c r="H73" s="667"/>
    </row>
    <row r="74" spans="1:8" ht="45.75" customHeight="1" thickBot="1">
      <c r="A74" s="1678" t="s">
        <v>481</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45"/>
      <c r="B76" s="645"/>
      <c r="C76" s="645"/>
      <c r="D76" s="645"/>
      <c r="E76" s="645"/>
      <c r="F76" s="645"/>
      <c r="G76" s="645"/>
      <c r="H76" s="645"/>
    </row>
    <row r="77" spans="1:8" ht="24.95" customHeight="1" thickBot="1">
      <c r="A77" s="123" t="s">
        <v>101</v>
      </c>
      <c r="B77" s="645"/>
      <c r="C77" s="645"/>
      <c r="D77" s="645"/>
      <c r="E77" s="645"/>
      <c r="F77" s="645"/>
      <c r="G77" s="645"/>
      <c r="H77" s="645"/>
    </row>
    <row r="78" spans="1:8" ht="24.75" customHeight="1" thickBot="1">
      <c r="A78" s="1759" t="s">
        <v>386</v>
      </c>
      <c r="B78" s="1760"/>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182"/>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180"/>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645"/>
      <c r="C91" s="645"/>
      <c r="D91" s="645"/>
      <c r="E91" s="645"/>
      <c r="F91" s="645"/>
      <c r="G91" s="645"/>
      <c r="H91" s="645"/>
    </row>
    <row r="92" spans="1:12" ht="36.75" customHeight="1">
      <c r="A92" s="2110" t="s">
        <v>385</v>
      </c>
      <c r="B92" s="2111"/>
      <c r="C92" s="2111"/>
      <c r="D92" s="2111"/>
      <c r="E92" s="2111"/>
      <c r="F92" s="2112"/>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113"/>
      <c r="C95" s="174"/>
      <c r="D95" s="755">
        <v>1</v>
      </c>
      <c r="E95" s="707"/>
      <c r="F95" s="754">
        <v>2200</v>
      </c>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755">
        <v>1</v>
      </c>
      <c r="E102" s="707"/>
      <c r="F102" s="754">
        <v>2200</v>
      </c>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721" t="s">
        <v>482</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650"/>
      <c r="C109" s="650"/>
      <c r="D109" s="650"/>
      <c r="E109" s="645"/>
      <c r="F109" s="645"/>
      <c r="G109" s="645"/>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721" t="s">
        <v>165</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1739" t="s">
        <v>383</v>
      </c>
      <c r="B126" s="1740"/>
      <c r="C126" s="1740"/>
      <c r="D126" s="1740"/>
      <c r="E126" s="1741"/>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126"/>
      <c r="C128" s="172"/>
      <c r="D128" s="172"/>
      <c r="E128" s="285"/>
      <c r="F128" s="122"/>
      <c r="G128" s="122"/>
      <c r="H128" s="667"/>
      <c r="I128" s="667"/>
      <c r="J128" s="205"/>
    </row>
    <row r="129" spans="1:20" ht="28.5" customHeight="1">
      <c r="A129" s="1702" t="s">
        <v>122</v>
      </c>
      <c r="B129" s="1702"/>
      <c r="C129" s="1702"/>
      <c r="D129" s="1702"/>
      <c r="E129" s="1702"/>
      <c r="F129" s="109"/>
      <c r="G129" s="109"/>
      <c r="H129" s="109"/>
    </row>
    <row r="130" spans="1:20" ht="15" customHeight="1">
      <c r="A130" s="645"/>
      <c r="B130" s="645"/>
      <c r="C130" s="645"/>
      <c r="D130" s="645"/>
      <c r="E130" s="645"/>
      <c r="F130" s="109"/>
      <c r="G130" s="109"/>
      <c r="H130" s="109"/>
    </row>
    <row r="131" spans="1:20" ht="24.95" customHeight="1" thickBot="1">
      <c r="A131" s="123" t="s">
        <v>123</v>
      </c>
      <c r="B131" s="645"/>
      <c r="C131" s="645"/>
      <c r="D131" s="645"/>
      <c r="E131" s="645"/>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45"/>
      <c r="C143" s="645"/>
      <c r="D143" s="645"/>
      <c r="E143" s="645"/>
      <c r="F143" s="109"/>
      <c r="G143" s="109"/>
      <c r="H143" s="109"/>
    </row>
    <row r="144" spans="1:20" ht="16.5" customHeight="1">
      <c r="A144" s="1750" t="s">
        <v>378</v>
      </c>
      <c r="B144" s="1709"/>
      <c r="C144" s="1710"/>
      <c r="D144" s="2078"/>
      <c r="E144" s="2078"/>
      <c r="F144" s="2078"/>
      <c r="G144" s="109"/>
    </row>
    <row r="145" spans="1:8" ht="73.5" customHeight="1">
      <c r="A145" s="132"/>
      <c r="B145" s="131" t="s">
        <v>148</v>
      </c>
      <c r="C145" s="646" t="s">
        <v>149</v>
      </c>
      <c r="D145" s="669"/>
      <c r="E145" s="669"/>
      <c r="F145" s="669"/>
    </row>
    <row r="146" spans="1:8" ht="58.35" customHeight="1">
      <c r="A146" s="105" t="s">
        <v>377</v>
      </c>
      <c r="B146" s="113"/>
      <c r="C146" s="128"/>
      <c r="D146" s="122"/>
      <c r="E146" s="122"/>
      <c r="F146" s="668"/>
    </row>
    <row r="147" spans="1:8" ht="88.5" customHeight="1" thickBot="1">
      <c r="A147" s="102" t="s">
        <v>376</v>
      </c>
      <c r="B147" s="126"/>
      <c r="C147" s="125"/>
      <c r="D147" s="122"/>
      <c r="E147" s="122"/>
      <c r="F147" s="667"/>
    </row>
    <row r="148" spans="1:8" ht="69" customHeight="1" thickBot="1">
      <c r="A148" s="1689" t="s">
        <v>163</v>
      </c>
      <c r="B148" s="1690"/>
      <c r="C148" s="1696"/>
      <c r="D148" s="1702"/>
      <c r="E148" s="1702"/>
      <c r="F148" s="1702"/>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K138:T138"/>
    <mergeCell ref="C78:D78"/>
    <mergeCell ref="C81:D81"/>
    <mergeCell ref="A138:I138"/>
    <mergeCell ref="A135:I135"/>
    <mergeCell ref="J132:R132"/>
    <mergeCell ref="A126:E126"/>
    <mergeCell ref="A110:D110"/>
    <mergeCell ref="E110:H110"/>
    <mergeCell ref="A165:C165"/>
    <mergeCell ref="D165:F165"/>
    <mergeCell ref="A169:C169"/>
    <mergeCell ref="D169:F169"/>
    <mergeCell ref="A155:A156"/>
    <mergeCell ref="B155:B156"/>
    <mergeCell ref="C155:C156"/>
    <mergeCell ref="A157:C157"/>
    <mergeCell ref="D157:F157"/>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1:B1"/>
    <mergeCell ref="A31:C31"/>
    <mergeCell ref="A50:C50"/>
    <mergeCell ref="D38:F38"/>
    <mergeCell ref="D42:F42"/>
    <mergeCell ref="F11:F12"/>
    <mergeCell ref="D11:D12"/>
    <mergeCell ref="D8:F8"/>
    <mergeCell ref="A8:C8"/>
    <mergeCell ref="E11:E12"/>
    <mergeCell ref="A38:C3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zoomScale="70" zoomScaleNormal="70" zoomScalePageLayoutView="70" workbookViewId="0">
      <selection activeCell="M169" sqref="M162:P169"/>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483</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700">
        <v>1</v>
      </c>
      <c r="C10" s="701">
        <v>80</v>
      </c>
      <c r="D10" s="122"/>
      <c r="E10" s="122"/>
      <c r="F10" s="122"/>
      <c r="G10" s="205"/>
      <c r="H10" s="109"/>
    </row>
    <row r="11" spans="1:8" ht="20.25" customHeight="1">
      <c r="A11" s="105" t="s">
        <v>4</v>
      </c>
      <c r="B11" s="700"/>
      <c r="C11" s="701"/>
      <c r="D11" s="2052"/>
      <c r="E11" s="2080"/>
      <c r="F11" s="2080"/>
      <c r="G11" s="205"/>
      <c r="H11" s="109"/>
    </row>
    <row r="12" spans="1:8" ht="20.25" customHeight="1">
      <c r="A12" s="105" t="s">
        <v>67</v>
      </c>
      <c r="B12" s="700"/>
      <c r="C12" s="701"/>
      <c r="D12" s="2052"/>
      <c r="E12" s="2080"/>
      <c r="F12" s="2080"/>
      <c r="G12" s="205"/>
      <c r="H12" s="109"/>
    </row>
    <row r="13" spans="1:8" ht="20.25" customHeight="1">
      <c r="A13" s="105" t="s">
        <v>7</v>
      </c>
      <c r="B13" s="700"/>
      <c r="C13" s="701"/>
      <c r="D13" s="122"/>
      <c r="E13" s="122"/>
      <c r="F13" s="122"/>
      <c r="G13" s="205"/>
      <c r="H13" s="109"/>
    </row>
    <row r="14" spans="1:8" ht="20.25" customHeight="1">
      <c r="A14" s="105" t="s">
        <v>8</v>
      </c>
      <c r="B14" s="700"/>
      <c r="C14" s="701"/>
      <c r="D14" s="122"/>
      <c r="E14" s="122"/>
      <c r="F14" s="122"/>
      <c r="G14" s="205"/>
      <c r="H14" s="109"/>
    </row>
    <row r="15" spans="1:8" ht="20.25" customHeight="1" thickBot="1">
      <c r="A15" s="102" t="s">
        <v>48</v>
      </c>
      <c r="B15" s="702"/>
      <c r="C15" s="703"/>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1</v>
      </c>
      <c r="C17" s="701">
        <v>80</v>
      </c>
      <c r="D17" s="122"/>
      <c r="E17" s="122"/>
      <c r="F17" s="122"/>
      <c r="G17" s="205"/>
      <c r="H17" s="109"/>
    </row>
    <row r="18" spans="1:8" ht="20.25" customHeight="1">
      <c r="A18" s="201" t="s">
        <v>51</v>
      </c>
      <c r="B18" s="700"/>
      <c r="C18" s="701"/>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1</v>
      </c>
      <c r="C23" s="701">
        <v>80</v>
      </c>
      <c r="D23" s="122"/>
      <c r="E23" s="122"/>
      <c r="F23" s="122"/>
      <c r="G23" s="205"/>
      <c r="H23" s="109"/>
    </row>
    <row r="24" spans="1:8" ht="35.1" customHeight="1">
      <c r="A24" s="105" t="s">
        <v>68</v>
      </c>
      <c r="B24" s="700"/>
      <c r="C24" s="701"/>
      <c r="D24" s="122"/>
      <c r="E24" s="122"/>
      <c r="F24" s="122"/>
      <c r="G24" s="205"/>
      <c r="H24" s="109"/>
    </row>
    <row r="25" spans="1:8" ht="47.1" customHeight="1">
      <c r="A25" s="105" t="s">
        <v>56</v>
      </c>
      <c r="B25" s="700"/>
      <c r="C25" s="701"/>
      <c r="D25" s="122"/>
      <c r="E25" s="122"/>
      <c r="F25" s="122"/>
      <c r="G25" s="205"/>
      <c r="H25" s="109"/>
    </row>
    <row r="26" spans="1:8" ht="47.1" customHeight="1">
      <c r="A26" s="105" t="s">
        <v>69</v>
      </c>
      <c r="B26" s="700"/>
      <c r="C26" s="701"/>
      <c r="D26" s="122"/>
      <c r="E26" s="122"/>
      <c r="F26" s="122"/>
      <c r="G26" s="205"/>
      <c r="H26" s="109"/>
    </row>
    <row r="27" spans="1:8" ht="19.5" customHeight="1" thickBot="1">
      <c r="A27" s="102" t="s">
        <v>48</v>
      </c>
      <c r="B27" s="705"/>
      <c r="C27" s="706"/>
      <c r="D27" s="122"/>
      <c r="E27" s="122"/>
      <c r="F27" s="122"/>
      <c r="G27" s="205"/>
      <c r="H27" s="109"/>
    </row>
    <row r="28" spans="1:8" ht="69" customHeight="1" thickBot="1">
      <c r="A28" s="1689" t="s">
        <v>484</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47"/>
      <c r="C30" s="647"/>
      <c r="D30" s="647"/>
      <c r="E30" s="647"/>
      <c r="F30" s="647"/>
      <c r="G30" s="109"/>
      <c r="H30" s="109"/>
    </row>
    <row r="31" spans="1:8" ht="30" customHeight="1">
      <c r="A31" s="1750" t="s">
        <v>389</v>
      </c>
      <c r="B31" s="1709"/>
      <c r="C31" s="1710"/>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113" t="s">
        <v>328</v>
      </c>
      <c r="C33" s="112"/>
      <c r="D33" s="122"/>
      <c r="E33" s="122"/>
      <c r="F33" s="122"/>
      <c r="G33" s="109"/>
      <c r="H33" s="109"/>
    </row>
    <row r="34" spans="1:8" ht="20.25" customHeight="1">
      <c r="A34" s="105" t="s">
        <v>71</v>
      </c>
      <c r="B34" s="113" t="s">
        <v>328</v>
      </c>
      <c r="C34" s="112"/>
      <c r="D34" s="122"/>
      <c r="E34" s="122"/>
      <c r="F34" s="122"/>
      <c r="G34" s="109"/>
      <c r="H34" s="109"/>
    </row>
    <row r="35" spans="1:8" ht="20.25" customHeight="1">
      <c r="A35" s="105" t="s">
        <v>72</v>
      </c>
      <c r="B35" s="113" t="s">
        <v>328</v>
      </c>
      <c r="C35" s="112"/>
      <c r="D35" s="122"/>
      <c r="E35" s="122"/>
      <c r="F35" s="122"/>
      <c r="G35" s="109"/>
      <c r="H35" s="109"/>
    </row>
    <row r="36" spans="1:8" ht="20.25" customHeight="1">
      <c r="A36" s="1694" t="s">
        <v>48</v>
      </c>
      <c r="B36" s="1731" t="s">
        <v>328</v>
      </c>
      <c r="C36" s="1733"/>
      <c r="D36" s="122"/>
      <c r="E36" s="122"/>
      <c r="F36" s="122"/>
      <c r="G36" s="109"/>
      <c r="H36" s="109"/>
    </row>
    <row r="37" spans="1:8" ht="20.25" customHeight="1" thickBot="1">
      <c r="A37" s="1703"/>
      <c r="B37" s="1761"/>
      <c r="C37" s="1751"/>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113"/>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36" customHeight="1" thickBot="1">
      <c r="A53" s="2106" t="s">
        <v>388</v>
      </c>
      <c r="B53" s="2107"/>
      <c r="C53" s="2107"/>
      <c r="D53" s="2108"/>
      <c r="E53" s="2078"/>
      <c r="F53" s="2078"/>
      <c r="G53" s="2078"/>
      <c r="H53" s="2078"/>
    </row>
    <row r="54" spans="1:8" ht="42" customHeight="1" thickBot="1">
      <c r="A54" s="196"/>
      <c r="B54" s="195" t="s">
        <v>9</v>
      </c>
      <c r="C54" s="195" t="s">
        <v>10</v>
      </c>
      <c r="D54" s="652" t="s">
        <v>114</v>
      </c>
      <c r="E54" s="122"/>
      <c r="F54" s="669"/>
      <c r="G54" s="669"/>
      <c r="H54" s="669"/>
    </row>
    <row r="55" spans="1:8" ht="21" customHeight="1">
      <c r="A55" s="192" t="s">
        <v>11</v>
      </c>
      <c r="B55" s="722"/>
      <c r="C55" s="722"/>
      <c r="D55" s="723"/>
      <c r="E55" s="122"/>
      <c r="F55" s="122"/>
      <c r="G55" s="122"/>
      <c r="H55" s="667"/>
    </row>
    <row r="56" spans="1:8" ht="21" customHeight="1">
      <c r="A56" s="105" t="s">
        <v>12</v>
      </c>
      <c r="B56" s="700">
        <v>300</v>
      </c>
      <c r="C56" s="700">
        <v>200</v>
      </c>
      <c r="D56" s="701"/>
      <c r="E56" s="122"/>
      <c r="F56" s="122"/>
      <c r="G56" s="122"/>
      <c r="H56" s="667"/>
    </row>
    <row r="57" spans="1:8" ht="21" customHeight="1">
      <c r="A57" s="105" t="s">
        <v>13</v>
      </c>
      <c r="B57" s="700"/>
      <c r="C57" s="700"/>
      <c r="D57" s="701"/>
      <c r="E57" s="122"/>
      <c r="F57" s="122"/>
      <c r="G57" s="122"/>
      <c r="H57" s="667"/>
    </row>
    <row r="58" spans="1:8" ht="21" customHeight="1">
      <c r="A58" s="105" t="s">
        <v>14</v>
      </c>
      <c r="B58" s="700"/>
      <c r="C58" s="700"/>
      <c r="D58" s="701"/>
      <c r="E58" s="122"/>
      <c r="F58" s="122"/>
      <c r="G58" s="122"/>
      <c r="H58" s="667"/>
    </row>
    <row r="59" spans="1:8" ht="31.5" customHeight="1">
      <c r="A59" s="105" t="s">
        <v>15</v>
      </c>
      <c r="B59" s="700"/>
      <c r="C59" s="700"/>
      <c r="D59" s="701"/>
      <c r="E59" s="122"/>
      <c r="F59" s="122"/>
      <c r="G59" s="122"/>
      <c r="H59" s="667"/>
    </row>
    <row r="60" spans="1:8" ht="21" customHeight="1">
      <c r="A60" s="105" t="s">
        <v>16</v>
      </c>
      <c r="B60" s="700"/>
      <c r="C60" s="700"/>
      <c r="D60" s="701"/>
      <c r="E60" s="122"/>
      <c r="F60" s="122"/>
      <c r="G60" s="122"/>
      <c r="H60" s="667"/>
    </row>
    <row r="61" spans="1:8" ht="21" customHeight="1">
      <c r="A61" s="105" t="s">
        <v>57</v>
      </c>
      <c r="B61" s="700"/>
      <c r="C61" s="700"/>
      <c r="D61" s="701"/>
      <c r="E61" s="122"/>
      <c r="F61" s="122"/>
      <c r="G61" s="122"/>
      <c r="H61" s="667"/>
    </row>
    <row r="62" spans="1:8" ht="21" customHeight="1">
      <c r="A62" s="105" t="s">
        <v>58</v>
      </c>
      <c r="B62" s="700"/>
      <c r="C62" s="700"/>
      <c r="D62" s="701"/>
      <c r="E62" s="122"/>
      <c r="F62" s="122"/>
      <c r="G62" s="122"/>
      <c r="H62" s="667"/>
    </row>
    <row r="63" spans="1:8" ht="21" customHeight="1">
      <c r="A63" s="105" t="s">
        <v>59</v>
      </c>
      <c r="B63" s="700"/>
      <c r="C63" s="700"/>
      <c r="D63" s="701"/>
      <c r="E63" s="122"/>
      <c r="F63" s="122"/>
      <c r="G63" s="122"/>
      <c r="H63" s="667"/>
    </row>
    <row r="64" spans="1:8" ht="21" customHeight="1">
      <c r="A64" s="105" t="s">
        <v>60</v>
      </c>
      <c r="B64" s="700"/>
      <c r="C64" s="700"/>
      <c r="D64" s="701"/>
      <c r="E64" s="122"/>
      <c r="F64" s="122"/>
      <c r="G64" s="122"/>
      <c r="H64" s="667"/>
    </row>
    <row r="65" spans="1:8" ht="21" customHeight="1" thickBot="1">
      <c r="A65" s="105" t="s">
        <v>48</v>
      </c>
      <c r="B65" s="700"/>
      <c r="C65" s="700"/>
      <c r="D65" s="701"/>
      <c r="E65" s="122"/>
      <c r="F65" s="122"/>
      <c r="G65" s="122"/>
      <c r="H65" s="667"/>
    </row>
    <row r="66" spans="1:8" ht="21" customHeight="1">
      <c r="A66" s="1683" t="s">
        <v>242</v>
      </c>
      <c r="B66" s="1684"/>
      <c r="C66" s="1684"/>
      <c r="D66" s="1685"/>
      <c r="E66" s="156"/>
      <c r="F66" s="122"/>
      <c r="G66" s="122"/>
      <c r="H66" s="667"/>
    </row>
    <row r="67" spans="1:8" ht="37.5" customHeight="1">
      <c r="A67" s="105" t="s">
        <v>53</v>
      </c>
      <c r="B67" s="700"/>
      <c r="C67" s="700"/>
      <c r="D67" s="701"/>
      <c r="E67" s="122"/>
      <c r="F67" s="122"/>
      <c r="G67" s="122"/>
      <c r="H67" s="667"/>
    </row>
    <row r="68" spans="1:8" ht="37.5" customHeight="1">
      <c r="A68" s="105" t="s">
        <v>54</v>
      </c>
      <c r="B68" s="700"/>
      <c r="C68" s="700"/>
      <c r="D68" s="701"/>
      <c r="E68" s="122"/>
      <c r="F68" s="122"/>
      <c r="G68" s="122"/>
      <c r="H68" s="667"/>
    </row>
    <row r="69" spans="1:8" ht="37.5" customHeight="1">
      <c r="A69" s="105" t="s">
        <v>55</v>
      </c>
      <c r="B69" s="700">
        <v>300</v>
      </c>
      <c r="C69" s="700">
        <v>200</v>
      </c>
      <c r="D69" s="701"/>
      <c r="E69" s="122"/>
      <c r="F69" s="122"/>
      <c r="G69" s="122"/>
      <c r="H69" s="667"/>
    </row>
    <row r="70" spans="1:8" ht="37.5" customHeight="1">
      <c r="A70" s="105" t="s">
        <v>68</v>
      </c>
      <c r="B70" s="700"/>
      <c r="C70" s="700"/>
      <c r="D70" s="701"/>
      <c r="E70" s="122"/>
      <c r="F70" s="122"/>
      <c r="G70" s="122"/>
      <c r="H70" s="667"/>
    </row>
    <row r="71" spans="1:8" ht="48" customHeight="1">
      <c r="A71" s="105" t="s">
        <v>56</v>
      </c>
      <c r="B71" s="700"/>
      <c r="C71" s="700"/>
      <c r="D71" s="701"/>
      <c r="E71" s="122"/>
      <c r="F71" s="122"/>
      <c r="G71" s="122"/>
      <c r="H71" s="667"/>
    </row>
    <row r="72" spans="1:8" ht="48" customHeight="1">
      <c r="A72" s="105" t="s">
        <v>69</v>
      </c>
      <c r="B72" s="700"/>
      <c r="C72" s="700"/>
      <c r="D72" s="701"/>
      <c r="E72" s="122"/>
      <c r="F72" s="122"/>
      <c r="G72" s="122"/>
      <c r="H72" s="667"/>
    </row>
    <row r="73" spans="1:8" ht="16.5" customHeight="1" thickBot="1">
      <c r="A73" s="102" t="s">
        <v>48</v>
      </c>
      <c r="B73" s="705"/>
      <c r="C73" s="705"/>
      <c r="D73" s="706"/>
      <c r="E73" s="122"/>
      <c r="F73" s="122"/>
      <c r="G73" s="122"/>
      <c r="H73" s="667"/>
    </row>
    <row r="74" spans="1:8" ht="43.5" customHeight="1" thickBot="1">
      <c r="A74" s="1678" t="s">
        <v>485</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45"/>
      <c r="B76" s="645"/>
      <c r="C76" s="645"/>
      <c r="D76" s="645"/>
      <c r="E76" s="645"/>
      <c r="F76" s="645"/>
      <c r="G76" s="645"/>
      <c r="H76" s="645"/>
    </row>
    <row r="77" spans="1:8" ht="24.95" customHeight="1" thickBot="1">
      <c r="A77" s="123" t="s">
        <v>101</v>
      </c>
      <c r="B77" s="645"/>
      <c r="C77" s="645"/>
      <c r="D77" s="645"/>
      <c r="E77" s="645"/>
      <c r="F77" s="645"/>
      <c r="G77" s="645"/>
      <c r="H77" s="645"/>
    </row>
    <row r="78" spans="1:8" ht="24.75" customHeight="1" thickBot="1">
      <c r="A78" s="1759" t="s">
        <v>386</v>
      </c>
      <c r="B78" s="1760"/>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182" t="s">
        <v>328</v>
      </c>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180"/>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645"/>
      <c r="C91" s="645"/>
      <c r="D91" s="645"/>
      <c r="E91" s="645"/>
      <c r="F91" s="645"/>
      <c r="G91" s="645"/>
      <c r="H91" s="645"/>
    </row>
    <row r="92" spans="1:12" ht="23.25" customHeight="1">
      <c r="A92" s="2110" t="s">
        <v>385</v>
      </c>
      <c r="B92" s="2111"/>
      <c r="C92" s="2111"/>
      <c r="D92" s="2111"/>
      <c r="E92" s="2111"/>
      <c r="F92" s="2112"/>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700"/>
      <c r="C95" s="711"/>
      <c r="D95" s="711"/>
      <c r="E95" s="711"/>
      <c r="F95" s="712"/>
      <c r="G95" s="122"/>
      <c r="H95" s="122"/>
      <c r="I95" s="667"/>
      <c r="J95" s="667"/>
      <c r="K95" s="667"/>
      <c r="L95" s="667"/>
    </row>
    <row r="96" spans="1:12" ht="29.25" customHeight="1">
      <c r="A96" s="105" t="s">
        <v>61</v>
      </c>
      <c r="B96" s="700">
        <v>1</v>
      </c>
      <c r="C96" s="711"/>
      <c r="D96" s="711"/>
      <c r="E96" s="711"/>
      <c r="F96" s="712">
        <v>3500</v>
      </c>
      <c r="G96" s="122"/>
      <c r="H96" s="122"/>
      <c r="I96" s="667"/>
      <c r="J96" s="667"/>
      <c r="K96" s="667"/>
      <c r="L96" s="667"/>
    </row>
    <row r="97" spans="1:12" ht="29.25" customHeight="1">
      <c r="A97" s="105" t="s">
        <v>23</v>
      </c>
      <c r="B97" s="700"/>
      <c r="C97" s="711"/>
      <c r="D97" s="711"/>
      <c r="E97" s="711"/>
      <c r="F97" s="712"/>
      <c r="G97" s="122"/>
      <c r="H97" s="122"/>
      <c r="I97" s="667"/>
      <c r="J97" s="667"/>
      <c r="K97" s="667"/>
      <c r="L97" s="667"/>
    </row>
    <row r="98" spans="1:12" ht="33.75" customHeight="1" thickBot="1">
      <c r="A98" s="176" t="s">
        <v>65</v>
      </c>
      <c r="B98" s="705"/>
      <c r="C98" s="713"/>
      <c r="D98" s="713"/>
      <c r="E98" s="713"/>
      <c r="F98" s="714"/>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700"/>
      <c r="C100" s="711"/>
      <c r="D100" s="711"/>
      <c r="E100" s="711"/>
      <c r="F100" s="712"/>
      <c r="G100" s="122"/>
      <c r="H100" s="122"/>
      <c r="I100" s="667"/>
      <c r="J100" s="667"/>
      <c r="K100" s="667"/>
      <c r="L100" s="667"/>
    </row>
    <row r="101" spans="1:12" ht="29.25" customHeight="1">
      <c r="A101" s="105" t="s">
        <v>54</v>
      </c>
      <c r="B101" s="700"/>
      <c r="C101" s="711"/>
      <c r="D101" s="711"/>
      <c r="E101" s="711"/>
      <c r="F101" s="712"/>
      <c r="G101" s="122"/>
      <c r="H101" s="122"/>
      <c r="I101" s="667"/>
      <c r="J101" s="667"/>
      <c r="K101" s="667"/>
      <c r="L101" s="667"/>
    </row>
    <row r="102" spans="1:12" ht="29.25" customHeight="1">
      <c r="A102" s="105" t="s">
        <v>55</v>
      </c>
      <c r="B102" s="700">
        <v>1</v>
      </c>
      <c r="C102" s="711"/>
      <c r="D102" s="711"/>
      <c r="E102" s="711"/>
      <c r="F102" s="712">
        <v>3500</v>
      </c>
      <c r="G102" s="122"/>
      <c r="H102" s="122"/>
      <c r="I102" s="667"/>
      <c r="J102" s="667"/>
      <c r="K102" s="667"/>
      <c r="L102" s="667"/>
    </row>
    <row r="103" spans="1:12" ht="29.25" customHeight="1">
      <c r="A103" s="105" t="s">
        <v>68</v>
      </c>
      <c r="B103" s="700"/>
      <c r="C103" s="711"/>
      <c r="D103" s="711"/>
      <c r="E103" s="711"/>
      <c r="F103" s="712"/>
      <c r="G103" s="122"/>
      <c r="H103" s="122"/>
      <c r="I103" s="667"/>
      <c r="J103" s="667"/>
      <c r="K103" s="667"/>
      <c r="L103" s="667"/>
    </row>
    <row r="104" spans="1:12" ht="45" customHeight="1">
      <c r="A104" s="105" t="s">
        <v>56</v>
      </c>
      <c r="B104" s="700"/>
      <c r="C104" s="711"/>
      <c r="D104" s="711"/>
      <c r="E104" s="711"/>
      <c r="F104" s="712"/>
      <c r="G104" s="122"/>
      <c r="H104" s="122"/>
      <c r="I104" s="667"/>
      <c r="J104" s="667"/>
      <c r="K104" s="667"/>
      <c r="L104" s="667"/>
    </row>
    <row r="105" spans="1:12" ht="42.6" customHeight="1">
      <c r="A105" s="105" t="s">
        <v>69</v>
      </c>
      <c r="B105" s="700"/>
      <c r="C105" s="711"/>
      <c r="D105" s="711"/>
      <c r="E105" s="711"/>
      <c r="F105" s="712"/>
      <c r="G105" s="122"/>
      <c r="H105" s="122"/>
      <c r="I105" s="667"/>
      <c r="J105" s="667"/>
      <c r="K105" s="667"/>
      <c r="L105" s="667"/>
    </row>
    <row r="106" spans="1:12" ht="27" customHeight="1" thickBot="1">
      <c r="A106" s="102" t="s">
        <v>48</v>
      </c>
      <c r="B106" s="705"/>
      <c r="C106" s="713"/>
      <c r="D106" s="713"/>
      <c r="E106" s="713"/>
      <c r="F106" s="714"/>
      <c r="G106" s="122"/>
      <c r="H106" s="122"/>
      <c r="I106" s="667"/>
      <c r="J106" s="667"/>
      <c r="K106" s="667"/>
      <c r="L106" s="667"/>
    </row>
    <row r="107" spans="1:12" ht="69" customHeight="1" thickBot="1">
      <c r="A107" s="1721" t="s">
        <v>70</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650"/>
      <c r="C109" s="650"/>
      <c r="D109" s="650"/>
      <c r="E109" s="645"/>
      <c r="F109" s="645"/>
      <c r="G109" s="645"/>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721" t="s">
        <v>165</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1739" t="s">
        <v>383</v>
      </c>
      <c r="B126" s="1740"/>
      <c r="C126" s="1740"/>
      <c r="D126" s="1740"/>
      <c r="E126" s="1741"/>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126"/>
      <c r="C128" s="172"/>
      <c r="D128" s="172"/>
      <c r="E128" s="285"/>
      <c r="F128" s="122"/>
      <c r="G128" s="122"/>
      <c r="H128" s="667"/>
      <c r="I128" s="667"/>
      <c r="J128" s="205"/>
    </row>
    <row r="129" spans="1:20" ht="28.5" customHeight="1">
      <c r="A129" s="1702" t="s">
        <v>122</v>
      </c>
      <c r="B129" s="1702"/>
      <c r="C129" s="1702"/>
      <c r="D129" s="1702"/>
      <c r="E129" s="1702"/>
      <c r="F129" s="109"/>
      <c r="G129" s="109"/>
      <c r="H129" s="109"/>
    </row>
    <row r="130" spans="1:20" ht="15" customHeight="1">
      <c r="A130" s="645"/>
      <c r="B130" s="645"/>
      <c r="C130" s="645"/>
      <c r="D130" s="645"/>
      <c r="E130" s="645"/>
      <c r="F130" s="109"/>
      <c r="G130" s="109"/>
      <c r="H130" s="109"/>
    </row>
    <row r="131" spans="1:20" ht="24.95" customHeight="1" thickBot="1">
      <c r="A131" s="123" t="s">
        <v>123</v>
      </c>
      <c r="B131" s="645"/>
      <c r="C131" s="645"/>
      <c r="D131" s="645"/>
      <c r="E131" s="645"/>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45"/>
      <c r="C143" s="645"/>
      <c r="D143" s="645"/>
      <c r="E143" s="645"/>
      <c r="F143" s="109"/>
      <c r="G143" s="109"/>
      <c r="H143" s="109"/>
    </row>
    <row r="144" spans="1:20" ht="32.25" customHeight="1">
      <c r="A144" s="2110" t="s">
        <v>378</v>
      </c>
      <c r="B144" s="2111"/>
      <c r="C144" s="2112"/>
      <c r="D144" s="2078"/>
      <c r="E144" s="2078"/>
      <c r="F144" s="2078"/>
      <c r="G144" s="109"/>
    </row>
    <row r="145" spans="1:8" ht="51" customHeight="1">
      <c r="A145" s="132"/>
      <c r="B145" s="131" t="s">
        <v>360</v>
      </c>
      <c r="C145" s="646" t="s">
        <v>359</v>
      </c>
      <c r="D145" s="669"/>
      <c r="E145" s="669"/>
      <c r="F145" s="669"/>
    </row>
    <row r="146" spans="1:8" ht="58.35" customHeight="1">
      <c r="A146" s="105" t="s">
        <v>377</v>
      </c>
      <c r="B146" s="700">
        <v>1</v>
      </c>
      <c r="C146" s="810">
        <v>34</v>
      </c>
      <c r="D146" s="122"/>
      <c r="E146" s="122"/>
      <c r="F146" s="668"/>
    </row>
    <row r="147" spans="1:8" ht="88.5" customHeight="1" thickBot="1">
      <c r="A147" s="102" t="s">
        <v>376</v>
      </c>
      <c r="B147" s="705">
        <v>1</v>
      </c>
      <c r="C147" s="721">
        <v>34</v>
      </c>
      <c r="D147" s="122"/>
      <c r="E147" s="122"/>
      <c r="F147" s="667"/>
    </row>
    <row r="148" spans="1:8" ht="69" customHeight="1" thickBot="1">
      <c r="A148" s="1689" t="s">
        <v>486</v>
      </c>
      <c r="B148" s="1690"/>
      <c r="C148" s="1696"/>
      <c r="D148" s="1702"/>
      <c r="E148" s="1702"/>
      <c r="F148" s="1702"/>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K138:T138"/>
    <mergeCell ref="C78:D78"/>
    <mergeCell ref="C81:D81"/>
    <mergeCell ref="A138:I138"/>
    <mergeCell ref="A135:I135"/>
    <mergeCell ref="J132:R132"/>
    <mergeCell ref="A126:E126"/>
    <mergeCell ref="A110:D110"/>
    <mergeCell ref="E110:H110"/>
    <mergeCell ref="A165:C165"/>
    <mergeCell ref="D165:F165"/>
    <mergeCell ref="A169:C169"/>
    <mergeCell ref="D169:F169"/>
    <mergeCell ref="A155:A156"/>
    <mergeCell ref="B155:B156"/>
    <mergeCell ref="C155:C156"/>
    <mergeCell ref="A157:C157"/>
    <mergeCell ref="D157:F157"/>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1:B1"/>
    <mergeCell ref="A31:C31"/>
    <mergeCell ref="A50:C50"/>
    <mergeCell ref="D38:F38"/>
    <mergeCell ref="D42:F42"/>
    <mergeCell ref="F11:F12"/>
    <mergeCell ref="D11:D12"/>
    <mergeCell ref="D8:F8"/>
    <mergeCell ref="A8:C8"/>
    <mergeCell ref="E11:E12"/>
    <mergeCell ref="A38:C3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topLeftCell="A31" zoomScale="70" zoomScaleNormal="70" zoomScalePageLayoutView="70" workbookViewId="0">
      <selection activeCell="C45" sqref="C45"/>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490</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700">
        <v>1</v>
      </c>
      <c r="C10" s="701">
        <v>137</v>
      </c>
      <c r="D10" s="122"/>
      <c r="E10" s="122"/>
      <c r="F10" s="122"/>
      <c r="G10" s="205"/>
      <c r="H10" s="109"/>
    </row>
    <row r="11" spans="1:8" ht="20.25" customHeight="1">
      <c r="A11" s="105" t="s">
        <v>4</v>
      </c>
      <c r="B11" s="700">
        <v>0</v>
      </c>
      <c r="C11" s="701">
        <v>0</v>
      </c>
      <c r="D11" s="2052"/>
      <c r="E11" s="2080"/>
      <c r="F11" s="2080"/>
      <c r="G11" s="205"/>
      <c r="H11" s="109"/>
    </row>
    <row r="12" spans="1:8" ht="20.25" customHeight="1">
      <c r="A12" s="105" t="s">
        <v>67</v>
      </c>
      <c r="B12" s="700">
        <v>0</v>
      </c>
      <c r="C12" s="701">
        <v>0</v>
      </c>
      <c r="D12" s="2052"/>
      <c r="E12" s="2080"/>
      <c r="F12" s="2080"/>
      <c r="G12" s="205"/>
      <c r="H12" s="109"/>
    </row>
    <row r="13" spans="1:8" ht="20.25" customHeight="1">
      <c r="A13" s="105" t="s">
        <v>7</v>
      </c>
      <c r="B13" s="700">
        <v>0</v>
      </c>
      <c r="C13" s="701">
        <v>0</v>
      </c>
      <c r="D13" s="122"/>
      <c r="E13" s="122"/>
      <c r="F13" s="122"/>
      <c r="G13" s="205"/>
      <c r="H13" s="109"/>
    </row>
    <row r="14" spans="1:8" ht="20.25" customHeight="1">
      <c r="A14" s="105" t="s">
        <v>8</v>
      </c>
      <c r="B14" s="700">
        <v>0</v>
      </c>
      <c r="C14" s="701">
        <v>0</v>
      </c>
      <c r="D14" s="122"/>
      <c r="E14" s="122"/>
      <c r="F14" s="122"/>
      <c r="G14" s="205"/>
      <c r="H14" s="109"/>
    </row>
    <row r="15" spans="1:8" ht="20.25" customHeight="1" thickBot="1">
      <c r="A15" s="102" t="s">
        <v>48</v>
      </c>
      <c r="B15" s="705">
        <v>0</v>
      </c>
      <c r="C15" s="706">
        <v>0</v>
      </c>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1</v>
      </c>
      <c r="C17" s="701">
        <v>137</v>
      </c>
      <c r="D17" s="122"/>
      <c r="E17" s="122"/>
      <c r="F17" s="122"/>
      <c r="G17" s="205"/>
      <c r="H17" s="109"/>
    </row>
    <row r="18" spans="1:8" ht="20.25" customHeight="1">
      <c r="A18" s="201" t="s">
        <v>51</v>
      </c>
      <c r="B18" s="700"/>
      <c r="C18" s="701"/>
      <c r="D18" s="122"/>
      <c r="E18" s="122"/>
      <c r="F18" s="122"/>
      <c r="G18" s="205"/>
      <c r="H18" s="109"/>
    </row>
    <row r="19" spans="1:8" ht="20.25" customHeight="1" thickBot="1">
      <c r="A19" s="200" t="s">
        <v>52</v>
      </c>
      <c r="B19" s="705"/>
      <c r="C19" s="706"/>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c r="C22" s="701"/>
      <c r="D22" s="122"/>
      <c r="E22" s="122"/>
      <c r="F22" s="122"/>
      <c r="G22" s="205"/>
      <c r="H22" s="109"/>
    </row>
    <row r="23" spans="1:8" ht="25.5">
      <c r="A23" s="105" t="s">
        <v>55</v>
      </c>
      <c r="B23" s="700">
        <v>1</v>
      </c>
      <c r="C23" s="701">
        <v>137</v>
      </c>
      <c r="D23" s="122"/>
      <c r="E23" s="122"/>
      <c r="F23" s="122"/>
      <c r="G23" s="205"/>
      <c r="H23" s="109"/>
    </row>
    <row r="24" spans="1:8" ht="35.1" customHeight="1">
      <c r="A24" s="105" t="s">
        <v>68</v>
      </c>
      <c r="B24" s="113"/>
      <c r="C24" s="112"/>
      <c r="D24" s="122"/>
      <c r="E24" s="122"/>
      <c r="F24" s="122"/>
      <c r="G24" s="205"/>
      <c r="H24" s="109"/>
    </row>
    <row r="25" spans="1:8" ht="47.1" customHeight="1">
      <c r="A25" s="105" t="s">
        <v>56</v>
      </c>
      <c r="B25" s="113"/>
      <c r="C25" s="112"/>
      <c r="D25" s="122"/>
      <c r="E25" s="122"/>
      <c r="F25" s="122"/>
      <c r="G25" s="205"/>
      <c r="H25" s="109"/>
    </row>
    <row r="26" spans="1:8" ht="47.1" customHeight="1">
      <c r="A26" s="105" t="s">
        <v>69</v>
      </c>
      <c r="B26" s="113"/>
      <c r="C26" s="112"/>
      <c r="D26" s="122"/>
      <c r="E26" s="122"/>
      <c r="F26" s="122"/>
      <c r="G26" s="205"/>
      <c r="H26" s="109"/>
    </row>
    <row r="27" spans="1:8" ht="19.5" customHeight="1" thickBot="1">
      <c r="A27" s="102" t="s">
        <v>48</v>
      </c>
      <c r="B27" s="126"/>
      <c r="C27" s="134"/>
      <c r="D27" s="122"/>
      <c r="E27" s="122"/>
      <c r="F27" s="122"/>
      <c r="G27" s="205"/>
      <c r="H27" s="109"/>
    </row>
    <row r="28" spans="1:8" ht="69" customHeight="1" thickBot="1">
      <c r="A28" s="1689" t="s">
        <v>204</v>
      </c>
      <c r="B28" s="1690"/>
      <c r="C28" s="1696"/>
      <c r="D28" s="1702"/>
      <c r="E28" s="1702"/>
      <c r="F28" s="1702"/>
      <c r="G28" s="204"/>
      <c r="H28" s="109"/>
    </row>
    <row r="29" spans="1:8" ht="146.1" customHeight="1">
      <c r="A29" s="1714" t="s">
        <v>390</v>
      </c>
      <c r="B29" s="1714"/>
      <c r="C29" s="1714"/>
      <c r="D29" s="1714"/>
      <c r="E29" s="1714"/>
      <c r="F29" s="1714"/>
      <c r="G29" s="109"/>
      <c r="H29" s="109"/>
    </row>
    <row r="30" spans="1:8" ht="23.45" customHeight="1" thickBot="1">
      <c r="A30" s="123" t="s">
        <v>99</v>
      </c>
      <c r="B30" s="647"/>
      <c r="C30" s="647"/>
      <c r="D30" s="647"/>
      <c r="E30" s="647"/>
      <c r="F30" s="647"/>
      <c r="G30" s="109"/>
      <c r="H30" s="109"/>
    </row>
    <row r="31" spans="1:8" ht="30" customHeight="1">
      <c r="A31" s="2110" t="s">
        <v>389</v>
      </c>
      <c r="B31" s="2111"/>
      <c r="C31" s="2112"/>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700">
        <v>0</v>
      </c>
      <c r="C33" s="701">
        <v>0</v>
      </c>
      <c r="D33" s="122"/>
      <c r="E33" s="122"/>
      <c r="F33" s="122"/>
      <c r="G33" s="109"/>
      <c r="H33" s="109"/>
    </row>
    <row r="34" spans="1:8" ht="20.25" customHeight="1">
      <c r="A34" s="105" t="s">
        <v>71</v>
      </c>
      <c r="B34" s="700">
        <v>0</v>
      </c>
      <c r="C34" s="701">
        <v>0</v>
      </c>
      <c r="D34" s="122"/>
      <c r="E34" s="122"/>
      <c r="F34" s="122"/>
      <c r="G34" s="109"/>
      <c r="H34" s="109"/>
    </row>
    <row r="35" spans="1:8" ht="20.25" customHeight="1">
      <c r="A35" s="105" t="s">
        <v>72</v>
      </c>
      <c r="B35" s="700">
        <v>0</v>
      </c>
      <c r="C35" s="701">
        <v>0</v>
      </c>
      <c r="D35" s="122"/>
      <c r="E35" s="122"/>
      <c r="F35" s="122"/>
      <c r="G35" s="109"/>
      <c r="H35" s="109"/>
    </row>
    <row r="36" spans="1:8" ht="20.25" customHeight="1">
      <c r="A36" s="1694" t="s">
        <v>489</v>
      </c>
      <c r="B36" s="1704">
        <v>1</v>
      </c>
      <c r="C36" s="1706">
        <v>200</v>
      </c>
      <c r="D36" s="122"/>
      <c r="E36" s="122"/>
      <c r="F36" s="122"/>
      <c r="G36" s="109"/>
      <c r="H36" s="109"/>
    </row>
    <row r="37" spans="1:8" ht="20.25" customHeight="1" thickBot="1">
      <c r="A37" s="1703"/>
      <c r="B37" s="1705"/>
      <c r="C37" s="1707"/>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113"/>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3"/>
      <c r="C43" s="40"/>
      <c r="D43" s="122"/>
      <c r="E43" s="122"/>
      <c r="F43" s="122"/>
      <c r="G43" s="109"/>
      <c r="H43" s="109"/>
    </row>
    <row r="44" spans="1:8" ht="30" customHeight="1">
      <c r="A44" s="105" t="s">
        <v>54</v>
      </c>
      <c r="B44" s="113"/>
      <c r="C44" s="198"/>
      <c r="D44" s="122"/>
      <c r="E44" s="122"/>
      <c r="F44" s="122"/>
      <c r="G44" s="109"/>
      <c r="H44" s="109"/>
    </row>
    <row r="45" spans="1:8" ht="30" customHeight="1">
      <c r="A45" s="105" t="s">
        <v>55</v>
      </c>
      <c r="B45" s="700">
        <v>1</v>
      </c>
      <c r="C45" s="806">
        <v>200</v>
      </c>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88.5" customHeight="1" thickBot="1">
      <c r="A50" s="1689" t="s">
        <v>491</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16.5" customHeight="1" thickBot="1">
      <c r="A53" s="1736" t="s">
        <v>388</v>
      </c>
      <c r="B53" s="1737"/>
      <c r="C53" s="1737"/>
      <c r="D53" s="1738"/>
      <c r="E53" s="2078"/>
      <c r="F53" s="2078"/>
      <c r="G53" s="2078"/>
      <c r="H53" s="2078"/>
    </row>
    <row r="54" spans="1:8" ht="42" customHeight="1" thickBot="1">
      <c r="A54" s="196"/>
      <c r="B54" s="195" t="s">
        <v>9</v>
      </c>
      <c r="C54" s="195" t="s">
        <v>10</v>
      </c>
      <c r="D54" s="652" t="s">
        <v>114</v>
      </c>
      <c r="E54" s="122"/>
      <c r="F54" s="669"/>
      <c r="G54" s="669"/>
      <c r="H54" s="669"/>
    </row>
    <row r="55" spans="1:8" ht="21" customHeight="1">
      <c r="A55" s="192" t="s">
        <v>11</v>
      </c>
      <c r="B55" s="191"/>
      <c r="C55" s="191"/>
      <c r="D55" s="193"/>
      <c r="E55" s="122"/>
      <c r="F55" s="122"/>
      <c r="G55" s="122"/>
      <c r="H55" s="667"/>
    </row>
    <row r="56" spans="1:8" ht="21" customHeight="1">
      <c r="A56" s="105" t="s">
        <v>12</v>
      </c>
      <c r="B56" s="113"/>
      <c r="C56" s="113"/>
      <c r="D56" s="112"/>
      <c r="E56" s="122"/>
      <c r="F56" s="122"/>
      <c r="G56" s="122"/>
      <c r="H56" s="667"/>
    </row>
    <row r="57" spans="1:8" ht="21" customHeight="1">
      <c r="A57" s="105" t="s">
        <v>13</v>
      </c>
      <c r="B57" s="113"/>
      <c r="C57" s="113"/>
      <c r="D57" s="112"/>
      <c r="E57" s="122"/>
      <c r="F57" s="122"/>
      <c r="G57" s="122"/>
      <c r="H57" s="667"/>
    </row>
    <row r="58" spans="1:8" ht="21" customHeight="1">
      <c r="A58" s="105" t="s">
        <v>14</v>
      </c>
      <c r="B58" s="113"/>
      <c r="C58" s="113"/>
      <c r="D58" s="112"/>
      <c r="E58" s="122"/>
      <c r="F58" s="122"/>
      <c r="G58" s="122"/>
      <c r="H58" s="667"/>
    </row>
    <row r="59" spans="1:8" ht="31.5" customHeight="1">
      <c r="A59" s="105" t="s">
        <v>15</v>
      </c>
      <c r="B59" s="113"/>
      <c r="C59" s="113"/>
      <c r="D59" s="112"/>
      <c r="E59" s="122"/>
      <c r="F59" s="122"/>
      <c r="G59" s="122"/>
      <c r="H59" s="667"/>
    </row>
    <row r="60" spans="1:8" ht="21" customHeight="1">
      <c r="A60" s="105" t="s">
        <v>16</v>
      </c>
      <c r="B60" s="812"/>
      <c r="C60" s="812"/>
      <c r="D60" s="811"/>
      <c r="E60" s="122"/>
      <c r="F60" s="122"/>
      <c r="G60" s="122"/>
      <c r="H60" s="667"/>
    </row>
    <row r="61" spans="1:8" ht="21" customHeight="1">
      <c r="A61" s="105" t="s">
        <v>57</v>
      </c>
      <c r="B61" s="113"/>
      <c r="C61" s="113"/>
      <c r="D61" s="112"/>
      <c r="E61" s="122"/>
      <c r="F61" s="122"/>
      <c r="G61" s="122"/>
      <c r="H61" s="667"/>
    </row>
    <row r="62" spans="1:8" ht="21" customHeight="1">
      <c r="A62" s="105" t="s">
        <v>58</v>
      </c>
      <c r="B62" s="113"/>
      <c r="C62" s="113"/>
      <c r="D62" s="112"/>
      <c r="E62" s="122"/>
      <c r="F62" s="122"/>
      <c r="G62" s="122"/>
      <c r="H62" s="667"/>
    </row>
    <row r="63" spans="1:8" ht="21" customHeight="1">
      <c r="A63" s="105" t="s">
        <v>59</v>
      </c>
      <c r="B63" s="113"/>
      <c r="C63" s="113"/>
      <c r="D63" s="112"/>
      <c r="E63" s="122"/>
      <c r="F63" s="122"/>
      <c r="G63" s="122"/>
      <c r="H63" s="667"/>
    </row>
    <row r="64" spans="1:8" ht="21" customHeight="1">
      <c r="A64" s="105" t="s">
        <v>60</v>
      </c>
      <c r="B64" s="113"/>
      <c r="C64" s="113"/>
      <c r="D64" s="112"/>
      <c r="E64" s="122"/>
      <c r="F64" s="122"/>
      <c r="G64" s="122"/>
      <c r="H64" s="667"/>
    </row>
    <row r="65" spans="1:8" ht="21" customHeight="1" thickBot="1">
      <c r="A65" s="105" t="s">
        <v>48</v>
      </c>
      <c r="B65" s="113"/>
      <c r="C65" s="113"/>
      <c r="D65" s="112"/>
      <c r="E65" s="122"/>
      <c r="F65" s="122"/>
      <c r="G65" s="122"/>
      <c r="H65" s="667"/>
    </row>
    <row r="66" spans="1:8" ht="21" customHeight="1">
      <c r="A66" s="1683" t="s">
        <v>113</v>
      </c>
      <c r="B66" s="1684"/>
      <c r="C66" s="1684"/>
      <c r="D66" s="1685"/>
      <c r="E66" s="156"/>
      <c r="F66" s="122"/>
      <c r="G66" s="122"/>
      <c r="H66" s="667"/>
    </row>
    <row r="67" spans="1:8" ht="37.5" customHeight="1">
      <c r="A67" s="105" t="s">
        <v>53</v>
      </c>
      <c r="B67" s="113"/>
      <c r="C67" s="113"/>
      <c r="D67" s="112"/>
      <c r="E67" s="122"/>
      <c r="F67" s="122"/>
      <c r="G67" s="122"/>
      <c r="H67" s="667"/>
    </row>
    <row r="68" spans="1:8" ht="37.5" customHeight="1">
      <c r="A68" s="105" t="s">
        <v>54</v>
      </c>
      <c r="B68" s="113"/>
      <c r="C68" s="113"/>
      <c r="D68" s="112"/>
      <c r="E68" s="122"/>
      <c r="F68" s="122"/>
      <c r="G68" s="122"/>
      <c r="H68" s="667"/>
    </row>
    <row r="69" spans="1:8" ht="37.5" customHeight="1">
      <c r="A69" s="105" t="s">
        <v>55</v>
      </c>
      <c r="B69" s="113"/>
      <c r="C69" s="113"/>
      <c r="D69" s="112"/>
      <c r="E69" s="122"/>
      <c r="F69" s="122"/>
      <c r="G69" s="122"/>
      <c r="H69" s="667"/>
    </row>
    <row r="70" spans="1:8" ht="37.5" customHeight="1">
      <c r="A70" s="105" t="s">
        <v>68</v>
      </c>
      <c r="B70" s="113"/>
      <c r="C70" s="113"/>
      <c r="D70" s="112"/>
      <c r="E70" s="122"/>
      <c r="F70" s="122"/>
      <c r="G70" s="122"/>
      <c r="H70" s="667"/>
    </row>
    <row r="71" spans="1:8" ht="48" customHeight="1">
      <c r="A71" s="105" t="s">
        <v>56</v>
      </c>
      <c r="B71" s="113"/>
      <c r="C71" s="113"/>
      <c r="D71" s="112"/>
      <c r="E71" s="122"/>
      <c r="F71" s="122"/>
      <c r="G71" s="122"/>
      <c r="H71" s="667"/>
    </row>
    <row r="72" spans="1:8" ht="48" customHeight="1">
      <c r="A72" s="105" t="s">
        <v>69</v>
      </c>
      <c r="B72" s="113"/>
      <c r="C72" s="113"/>
      <c r="D72" s="112"/>
      <c r="E72" s="122"/>
      <c r="F72" s="122"/>
      <c r="G72" s="122"/>
      <c r="H72" s="667"/>
    </row>
    <row r="73" spans="1:8" ht="16.5" customHeight="1" thickBot="1">
      <c r="A73" s="102" t="s">
        <v>48</v>
      </c>
      <c r="B73" s="126"/>
      <c r="C73" s="126"/>
      <c r="D73" s="134"/>
      <c r="E73" s="122"/>
      <c r="F73" s="122"/>
      <c r="G73" s="122"/>
      <c r="H73" s="667"/>
    </row>
    <row r="74" spans="1:8" ht="69" customHeight="1" thickBot="1">
      <c r="A74" s="1678" t="s">
        <v>17</v>
      </c>
      <c r="B74" s="1679"/>
      <c r="C74" s="1679"/>
      <c r="D74" s="1680"/>
      <c r="E74" s="1702"/>
      <c r="F74" s="1702"/>
      <c r="G74" s="1702"/>
      <c r="H74" s="1702"/>
    </row>
    <row r="75" spans="1:8" ht="83.25" customHeight="1">
      <c r="A75" s="1720" t="s">
        <v>115</v>
      </c>
      <c r="B75" s="1720"/>
      <c r="C75" s="1720"/>
      <c r="D75" s="1720"/>
      <c r="E75" s="204"/>
      <c r="F75" s="204"/>
      <c r="G75" s="204"/>
      <c r="H75" s="204"/>
    </row>
    <row r="76" spans="1:8" ht="15" customHeight="1">
      <c r="A76" s="645"/>
      <c r="B76" s="645"/>
      <c r="C76" s="645"/>
      <c r="D76" s="645"/>
      <c r="E76" s="645"/>
      <c r="F76" s="645"/>
      <c r="G76" s="645"/>
      <c r="H76" s="645"/>
    </row>
    <row r="77" spans="1:8" ht="24.95" customHeight="1" thickBot="1">
      <c r="A77" s="123" t="s">
        <v>101</v>
      </c>
      <c r="B77" s="645"/>
      <c r="C77" s="645"/>
      <c r="D77" s="645"/>
      <c r="E77" s="645"/>
      <c r="F77" s="645"/>
      <c r="G77" s="645"/>
      <c r="H77" s="645"/>
    </row>
    <row r="78" spans="1:8" ht="24.75" customHeight="1" thickBot="1">
      <c r="A78" s="1759" t="s">
        <v>386</v>
      </c>
      <c r="B78" s="1760"/>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816">
        <v>0</v>
      </c>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180"/>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645"/>
      <c r="C91" s="645"/>
      <c r="D91" s="645"/>
      <c r="E91" s="645"/>
      <c r="F91" s="645"/>
      <c r="G91" s="645"/>
      <c r="H91" s="645"/>
    </row>
    <row r="92" spans="1:12" ht="23.25" customHeight="1">
      <c r="A92" s="1750" t="s">
        <v>385</v>
      </c>
      <c r="B92" s="1709"/>
      <c r="C92" s="1709"/>
      <c r="D92" s="1709"/>
      <c r="E92" s="1709"/>
      <c r="F92" s="1710"/>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721" t="s">
        <v>70</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650"/>
      <c r="C109" s="650"/>
      <c r="D109" s="650"/>
      <c r="E109" s="645"/>
      <c r="F109" s="645"/>
      <c r="G109" s="645"/>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113">
        <v>0</v>
      </c>
      <c r="C112" s="113">
        <v>0</v>
      </c>
      <c r="D112" s="112">
        <v>0</v>
      </c>
      <c r="E112" s="122"/>
      <c r="F112" s="122"/>
      <c r="G112" s="122"/>
      <c r="H112" s="122"/>
    </row>
    <row r="113" spans="1:10" ht="35.25" customHeight="1">
      <c r="A113" s="105" t="s">
        <v>28</v>
      </c>
      <c r="B113" s="113">
        <v>0</v>
      </c>
      <c r="C113" s="113">
        <v>0</v>
      </c>
      <c r="D113" s="1">
        <v>0</v>
      </c>
      <c r="E113" s="122"/>
      <c r="F113" s="122"/>
      <c r="G113" s="122"/>
      <c r="H113" s="82"/>
    </row>
    <row r="114" spans="1:10" ht="45" customHeight="1" thickBot="1">
      <c r="A114" s="108" t="s">
        <v>29</v>
      </c>
      <c r="B114" s="117">
        <v>0</v>
      </c>
      <c r="C114" s="117">
        <v>0</v>
      </c>
      <c r="D114" s="2">
        <v>0</v>
      </c>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721" t="s">
        <v>165</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05">
        <v>141</v>
      </c>
      <c r="C128" s="738" t="s">
        <v>487</v>
      </c>
      <c r="D128" s="738" t="s">
        <v>487</v>
      </c>
      <c r="E128" s="813" t="s">
        <v>487</v>
      </c>
      <c r="F128" s="809" t="s">
        <v>488</v>
      </c>
      <c r="G128" s="122"/>
      <c r="H128" s="667"/>
      <c r="I128" s="667"/>
      <c r="J128" s="205"/>
    </row>
    <row r="129" spans="1:20" ht="28.5" customHeight="1">
      <c r="A129" s="1702" t="s">
        <v>122</v>
      </c>
      <c r="B129" s="1702"/>
      <c r="C129" s="1702"/>
      <c r="D129" s="1702"/>
      <c r="E129" s="1702"/>
      <c r="F129" s="109"/>
      <c r="G129" s="109"/>
      <c r="H129" s="109"/>
    </row>
    <row r="130" spans="1:20" ht="15" customHeight="1">
      <c r="A130" s="645"/>
      <c r="B130" s="645"/>
      <c r="C130" s="645"/>
      <c r="D130" s="645"/>
      <c r="E130" s="645"/>
      <c r="F130" s="109"/>
      <c r="G130" s="109"/>
      <c r="H130" s="109"/>
    </row>
    <row r="131" spans="1:20" ht="24.95" customHeight="1" thickBot="1">
      <c r="A131" s="123" t="s">
        <v>123</v>
      </c>
      <c r="B131" s="645"/>
      <c r="C131" s="645"/>
      <c r="D131" s="645"/>
      <c r="E131" s="645"/>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35">
        <v>0</v>
      </c>
      <c r="C134" s="135">
        <v>0</v>
      </c>
      <c r="D134" s="135">
        <v>0</v>
      </c>
      <c r="E134" s="135">
        <v>0</v>
      </c>
      <c r="F134" s="748">
        <v>0</v>
      </c>
      <c r="G134" s="748">
        <v>0</v>
      </c>
      <c r="H134" s="748">
        <v>0</v>
      </c>
      <c r="I134" s="815">
        <v>0</v>
      </c>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1736" t="s">
        <v>381</v>
      </c>
      <c r="B138" s="1737"/>
      <c r="C138" s="1737"/>
      <c r="D138" s="1737"/>
      <c r="E138" s="1737"/>
      <c r="F138" s="1737"/>
      <c r="G138" s="1737"/>
      <c r="H138" s="1737"/>
      <c r="I138" s="173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16.5" customHeight="1">
      <c r="A142" s="122"/>
      <c r="B142" s="122"/>
      <c r="C142" s="122"/>
      <c r="D142" s="122"/>
    </row>
    <row r="143" spans="1:20" ht="24.95" customHeight="1" thickBot="1">
      <c r="A143" s="123" t="s">
        <v>131</v>
      </c>
      <c r="B143" s="645"/>
      <c r="C143" s="645"/>
      <c r="D143" s="645"/>
      <c r="E143" s="645"/>
      <c r="F143" s="109"/>
      <c r="G143" s="109"/>
      <c r="H143" s="109"/>
    </row>
    <row r="144" spans="1:20" ht="39" customHeight="1">
      <c r="A144" s="2110" t="s">
        <v>378</v>
      </c>
      <c r="B144" s="2111"/>
      <c r="C144" s="2112"/>
      <c r="D144" s="2078"/>
      <c r="E144" s="2078"/>
      <c r="F144" s="2078"/>
      <c r="G144" s="109"/>
    </row>
    <row r="145" spans="1:8" ht="73.5" customHeight="1">
      <c r="A145" s="132"/>
      <c r="B145" s="131" t="s">
        <v>148</v>
      </c>
      <c r="C145" s="646" t="s">
        <v>149</v>
      </c>
      <c r="D145" s="669"/>
      <c r="E145" s="669"/>
      <c r="F145" s="669"/>
    </row>
    <row r="146" spans="1:8" ht="58.35" customHeight="1">
      <c r="A146" s="105" t="s">
        <v>377</v>
      </c>
      <c r="B146" s="696"/>
      <c r="C146" s="779"/>
      <c r="D146" s="122"/>
      <c r="E146" s="122"/>
      <c r="F146" s="668"/>
    </row>
    <row r="147" spans="1:8" ht="88.5" customHeight="1" thickBot="1">
      <c r="A147" s="102" t="s">
        <v>376</v>
      </c>
      <c r="B147" s="705">
        <v>1</v>
      </c>
      <c r="C147" s="721">
        <v>137</v>
      </c>
      <c r="D147" s="122"/>
      <c r="E147" s="122"/>
      <c r="F147" s="667"/>
    </row>
    <row r="148" spans="1:8" ht="69" customHeight="1" thickBot="1">
      <c r="A148" s="1689" t="s">
        <v>492</v>
      </c>
      <c r="B148" s="1690"/>
      <c r="C148" s="1696"/>
      <c r="D148" s="1702"/>
      <c r="E148" s="1702"/>
      <c r="F148" s="1702"/>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244">
        <v>0</v>
      </c>
      <c r="C154" s="814">
        <v>0</v>
      </c>
      <c r="D154" s="122"/>
      <c r="E154" s="122"/>
      <c r="F154" s="122"/>
      <c r="G154" s="109"/>
      <c r="H154" s="109"/>
    </row>
    <row r="155" spans="1:8">
      <c r="A155" s="1694" t="s">
        <v>48</v>
      </c>
      <c r="B155" s="2144">
        <v>0</v>
      </c>
      <c r="C155" s="2146">
        <v>0</v>
      </c>
      <c r="D155" s="122"/>
      <c r="E155" s="122"/>
      <c r="F155" s="122"/>
      <c r="G155" s="109"/>
      <c r="H155" s="109"/>
    </row>
    <row r="156" spans="1:8" ht="16.5" customHeight="1" thickBot="1">
      <c r="A156" s="1730"/>
      <c r="B156" s="2145"/>
      <c r="C156" s="2147"/>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E53:H53"/>
    <mergeCell ref="A36:A37"/>
    <mergeCell ref="B36:B37"/>
    <mergeCell ref="C36:C37"/>
    <mergeCell ref="D50:F50"/>
    <mergeCell ref="A38:C38"/>
    <mergeCell ref="A107:F107"/>
    <mergeCell ref="A99:F99"/>
    <mergeCell ref="F93:F94"/>
    <mergeCell ref="G92:L92"/>
    <mergeCell ref="H93:K93"/>
    <mergeCell ref="L93:L94"/>
    <mergeCell ref="G99:L99"/>
    <mergeCell ref="G107:L107"/>
    <mergeCell ref="B93:E93"/>
    <mergeCell ref="A78:B78"/>
    <mergeCell ref="A81:B81"/>
    <mergeCell ref="A89:D89"/>
    <mergeCell ref="A75:D75"/>
    <mergeCell ref="A66:D66"/>
    <mergeCell ref="D144:F144"/>
    <mergeCell ref="D148:F148"/>
    <mergeCell ref="D152:F152"/>
    <mergeCell ref="E115:H115"/>
    <mergeCell ref="A129:E129"/>
    <mergeCell ref="A144:C144"/>
    <mergeCell ref="A148:C148"/>
    <mergeCell ref="A152:C152"/>
    <mergeCell ref="A123:D123"/>
    <mergeCell ref="A115:D115"/>
    <mergeCell ref="A169:C169"/>
    <mergeCell ref="D169:F169"/>
    <mergeCell ref="A155:A156"/>
    <mergeCell ref="B155:B156"/>
    <mergeCell ref="C155:C156"/>
    <mergeCell ref="A157:C157"/>
    <mergeCell ref="D157:F157"/>
    <mergeCell ref="A165:C165"/>
    <mergeCell ref="D165:F16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zoomScale="70" zoomScaleNormal="70" zoomScalePageLayoutView="70" workbookViewId="0">
      <selection activeCell="E18" sqref="E18"/>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9" t="s">
        <v>495</v>
      </c>
      <c r="B1" s="2109"/>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106" t="s">
        <v>391</v>
      </c>
      <c r="B8" s="2107"/>
      <c r="C8" s="2108"/>
      <c r="D8" s="2078"/>
      <c r="E8" s="2078"/>
      <c r="F8" s="2078"/>
      <c r="G8" s="156"/>
      <c r="H8" s="109"/>
    </row>
    <row r="9" spans="1:8" ht="21" customHeight="1">
      <c r="A9" s="677"/>
      <c r="B9" s="676" t="s">
        <v>1</v>
      </c>
      <c r="C9" s="675" t="s">
        <v>2</v>
      </c>
      <c r="D9" s="122"/>
      <c r="E9" s="669"/>
      <c r="F9" s="669"/>
      <c r="G9" s="205"/>
      <c r="H9" s="109"/>
    </row>
    <row r="10" spans="1:8" ht="20.25" customHeight="1">
      <c r="A10" s="105" t="s">
        <v>3</v>
      </c>
      <c r="B10" s="664"/>
      <c r="C10" s="114"/>
      <c r="D10" s="122"/>
      <c r="E10" s="122"/>
      <c r="F10" s="122"/>
      <c r="G10" s="205"/>
      <c r="H10" s="109"/>
    </row>
    <row r="11" spans="1:8" ht="20.25" customHeight="1">
      <c r="A11" s="105" t="s">
        <v>4</v>
      </c>
      <c r="B11" s="700">
        <v>1</v>
      </c>
      <c r="C11" s="701">
        <v>55</v>
      </c>
      <c r="D11" s="2052"/>
      <c r="E11" s="2080"/>
      <c r="F11" s="2080"/>
      <c r="G11" s="205"/>
      <c r="H11" s="109"/>
    </row>
    <row r="12" spans="1:8" ht="20.25" customHeight="1">
      <c r="A12" s="105" t="s">
        <v>67</v>
      </c>
      <c r="B12" s="664"/>
      <c r="C12" s="114"/>
      <c r="D12" s="2052"/>
      <c r="E12" s="2080"/>
      <c r="F12" s="2080"/>
      <c r="G12" s="205"/>
      <c r="H12" s="109"/>
    </row>
    <row r="13" spans="1:8" ht="20.25" customHeight="1">
      <c r="A13" s="105" t="s">
        <v>7</v>
      </c>
      <c r="B13" s="664"/>
      <c r="C13" s="114"/>
      <c r="D13" s="122"/>
      <c r="E13" s="122"/>
      <c r="F13" s="122"/>
      <c r="G13" s="205"/>
      <c r="H13" s="109"/>
    </row>
    <row r="14" spans="1:8" ht="20.25" customHeight="1">
      <c r="A14" s="105" t="s">
        <v>8</v>
      </c>
      <c r="B14" s="664"/>
      <c r="C14" s="114"/>
      <c r="D14" s="122"/>
      <c r="E14" s="122"/>
      <c r="F14" s="122"/>
      <c r="G14" s="205"/>
      <c r="H14" s="109"/>
    </row>
    <row r="15" spans="1:8" ht="20.25" customHeight="1" thickBot="1">
      <c r="A15" s="102" t="s">
        <v>48</v>
      </c>
      <c r="B15" s="679"/>
      <c r="C15" s="680"/>
      <c r="D15" s="122"/>
      <c r="E15" s="122"/>
      <c r="F15" s="122"/>
      <c r="G15" s="205"/>
      <c r="H15" s="109"/>
    </row>
    <row r="16" spans="1:8" ht="20.25" customHeight="1">
      <c r="A16" s="1687" t="s">
        <v>109</v>
      </c>
      <c r="B16" s="1688"/>
      <c r="C16" s="1711"/>
      <c r="D16" s="1742"/>
      <c r="E16" s="1742"/>
      <c r="F16" s="1742"/>
      <c r="G16" s="156"/>
      <c r="H16" s="109"/>
    </row>
    <row r="17" spans="1:8" ht="20.25" customHeight="1">
      <c r="A17" s="201" t="s">
        <v>50</v>
      </c>
      <c r="B17" s="700">
        <v>1</v>
      </c>
      <c r="C17" s="701">
        <v>55</v>
      </c>
      <c r="D17" s="122"/>
      <c r="E17" s="122"/>
      <c r="F17" s="122"/>
      <c r="G17" s="205"/>
      <c r="H17" s="109"/>
    </row>
    <row r="18" spans="1:8" ht="20.25" customHeight="1">
      <c r="A18" s="201" t="s">
        <v>51</v>
      </c>
      <c r="B18" s="664"/>
      <c r="C18" s="114"/>
      <c r="D18" s="122"/>
      <c r="E18" s="122"/>
      <c r="F18" s="122"/>
      <c r="G18" s="205"/>
      <c r="H18" s="109"/>
    </row>
    <row r="19" spans="1:8" ht="20.25" customHeight="1" thickBot="1">
      <c r="A19" s="200" t="s">
        <v>52</v>
      </c>
      <c r="B19" s="214"/>
      <c r="C19" s="240"/>
      <c r="D19" s="122"/>
      <c r="E19" s="122"/>
      <c r="F19" s="122"/>
      <c r="G19" s="205"/>
      <c r="H19" s="109"/>
    </row>
    <row r="20" spans="1:8" ht="20.25" customHeight="1">
      <c r="A20" s="1681" t="s">
        <v>110</v>
      </c>
      <c r="B20" s="1682"/>
      <c r="C20" s="1686"/>
      <c r="D20" s="2079"/>
      <c r="E20" s="2079"/>
      <c r="F20" s="2079"/>
      <c r="G20" s="207"/>
      <c r="H20" s="109"/>
    </row>
    <row r="21" spans="1:8" ht="25.5">
      <c r="A21" s="105" t="s">
        <v>53</v>
      </c>
      <c r="B21" s="700"/>
      <c r="C21" s="701"/>
      <c r="D21" s="122"/>
      <c r="E21" s="122"/>
      <c r="F21" s="122"/>
      <c r="G21" s="205"/>
      <c r="H21" s="109"/>
    </row>
    <row r="22" spans="1:8" ht="25.5">
      <c r="A22" s="105" t="s">
        <v>54</v>
      </c>
      <c r="B22" s="700">
        <v>1</v>
      </c>
      <c r="C22" s="701"/>
      <c r="D22" s="122"/>
      <c r="E22" s="122"/>
      <c r="F22" s="122"/>
      <c r="G22" s="205"/>
      <c r="H22" s="109"/>
    </row>
    <row r="23" spans="1:8" ht="25.5">
      <c r="A23" s="105" t="s">
        <v>55</v>
      </c>
      <c r="B23" s="700">
        <v>1</v>
      </c>
      <c r="C23" s="701"/>
      <c r="D23" s="122"/>
      <c r="E23" s="122"/>
      <c r="F23" s="122"/>
      <c r="G23" s="205"/>
      <c r="H23" s="109"/>
    </row>
    <row r="24" spans="1:8" ht="35.1" customHeight="1">
      <c r="A24" s="105" t="s">
        <v>68</v>
      </c>
      <c r="B24" s="664"/>
      <c r="C24" s="114"/>
      <c r="D24" s="122"/>
      <c r="E24" s="122"/>
      <c r="F24" s="122"/>
      <c r="G24" s="205"/>
      <c r="H24" s="109"/>
    </row>
    <row r="25" spans="1:8" ht="47.1" customHeight="1">
      <c r="A25" s="105" t="s">
        <v>56</v>
      </c>
      <c r="B25" s="664"/>
      <c r="C25" s="114"/>
      <c r="D25" s="122"/>
      <c r="E25" s="122"/>
      <c r="F25" s="122"/>
      <c r="G25" s="205"/>
      <c r="H25" s="109"/>
    </row>
    <row r="26" spans="1:8" ht="47.1" customHeight="1">
      <c r="A26" s="105" t="s">
        <v>69</v>
      </c>
      <c r="B26" s="113"/>
      <c r="C26" s="112"/>
      <c r="D26" s="122"/>
      <c r="E26" s="122"/>
      <c r="F26" s="122"/>
      <c r="G26" s="205"/>
      <c r="H26" s="109"/>
    </row>
    <row r="27" spans="1:8" ht="19.5" customHeight="1" thickBot="1">
      <c r="A27" s="102" t="s">
        <v>48</v>
      </c>
      <c r="B27" s="126"/>
      <c r="C27" s="134"/>
      <c r="D27" s="122"/>
      <c r="E27" s="122"/>
      <c r="F27" s="122"/>
      <c r="G27" s="205"/>
      <c r="H27" s="109"/>
    </row>
    <row r="28" spans="1:8" ht="69" customHeight="1" thickBot="1">
      <c r="A28" s="1689" t="s">
        <v>494</v>
      </c>
      <c r="B28" s="1690"/>
      <c r="C28" s="1696"/>
      <c r="D28" s="1702"/>
      <c r="E28" s="1702"/>
      <c r="F28" s="1702"/>
      <c r="G28" s="204"/>
      <c r="H28" s="109"/>
    </row>
    <row r="29" spans="1:8" ht="119.25" customHeight="1">
      <c r="A29" s="1714" t="s">
        <v>390</v>
      </c>
      <c r="B29" s="1714"/>
      <c r="C29" s="1714"/>
      <c r="D29" s="1714"/>
      <c r="E29" s="1714"/>
      <c r="F29" s="1714"/>
      <c r="G29" s="109"/>
      <c r="H29" s="109"/>
    </row>
    <row r="30" spans="1:8" ht="23.45" customHeight="1" thickBot="1">
      <c r="A30" s="123" t="s">
        <v>99</v>
      </c>
      <c r="B30" s="647"/>
      <c r="C30" s="647"/>
      <c r="D30" s="647"/>
      <c r="E30" s="647"/>
      <c r="F30" s="647"/>
      <c r="G30" s="109"/>
      <c r="H30" s="109"/>
    </row>
    <row r="31" spans="1:8" ht="30" customHeight="1">
      <c r="A31" s="1750" t="s">
        <v>389</v>
      </c>
      <c r="B31" s="1709"/>
      <c r="C31" s="1710"/>
      <c r="D31" s="2078"/>
      <c r="E31" s="2078"/>
      <c r="F31" s="2078"/>
      <c r="G31" s="109"/>
      <c r="H31" s="109"/>
    </row>
    <row r="32" spans="1:8" ht="33.75" customHeight="1">
      <c r="A32" s="105"/>
      <c r="B32" s="131" t="s">
        <v>31</v>
      </c>
      <c r="C32" s="646" t="s">
        <v>32</v>
      </c>
      <c r="D32" s="122"/>
      <c r="E32" s="669"/>
      <c r="F32" s="669"/>
      <c r="G32" s="109"/>
      <c r="H32" s="109"/>
    </row>
    <row r="33" spans="1:8" ht="20.25" customHeight="1">
      <c r="A33" s="105" t="s">
        <v>33</v>
      </c>
      <c r="B33" s="113"/>
      <c r="C33" s="112"/>
      <c r="D33" s="122"/>
      <c r="E33" s="122"/>
      <c r="F33" s="122"/>
      <c r="G33" s="109"/>
      <c r="H33" s="109"/>
    </row>
    <row r="34" spans="1:8" ht="20.25" customHeight="1">
      <c r="A34" s="105" t="s">
        <v>71</v>
      </c>
      <c r="B34" s="113"/>
      <c r="C34" s="112"/>
      <c r="D34" s="122"/>
      <c r="E34" s="122"/>
      <c r="F34" s="122"/>
      <c r="G34" s="109"/>
      <c r="H34" s="109"/>
    </row>
    <row r="35" spans="1:8" ht="20.25" customHeight="1">
      <c r="A35" s="105" t="s">
        <v>72</v>
      </c>
      <c r="B35" s="113"/>
      <c r="C35" s="112"/>
      <c r="D35" s="122"/>
      <c r="E35" s="122"/>
      <c r="F35" s="122"/>
      <c r="G35" s="109"/>
      <c r="H35" s="109"/>
    </row>
    <row r="36" spans="1:8" ht="20.25" customHeight="1">
      <c r="A36" s="1694" t="s">
        <v>48</v>
      </c>
      <c r="B36" s="1704"/>
      <c r="C36" s="1706"/>
      <c r="D36" s="122"/>
      <c r="E36" s="122"/>
      <c r="F36" s="122"/>
      <c r="G36" s="109"/>
      <c r="H36" s="109"/>
    </row>
    <row r="37" spans="1:8" ht="20.25" customHeight="1" thickBot="1">
      <c r="A37" s="1703"/>
      <c r="B37" s="1705"/>
      <c r="C37" s="1707"/>
      <c r="D37" s="122"/>
      <c r="E37" s="122"/>
      <c r="F37" s="122"/>
      <c r="G37" s="109"/>
      <c r="H37" s="109"/>
    </row>
    <row r="38" spans="1:8" ht="20.25" customHeight="1">
      <c r="A38" s="1683" t="s">
        <v>112</v>
      </c>
      <c r="B38" s="1684"/>
      <c r="C38" s="1685"/>
      <c r="D38" s="1742"/>
      <c r="E38" s="1742"/>
      <c r="F38" s="1742"/>
      <c r="G38" s="109"/>
      <c r="H38" s="109"/>
    </row>
    <row r="39" spans="1:8" ht="20.25" customHeight="1">
      <c r="A39" s="201" t="s">
        <v>50</v>
      </c>
      <c r="B39" s="113"/>
      <c r="C39" s="198"/>
      <c r="D39" s="122"/>
      <c r="E39" s="122"/>
      <c r="F39" s="122"/>
      <c r="G39" s="109"/>
      <c r="H39" s="109"/>
    </row>
    <row r="40" spans="1:8" ht="20.25" customHeight="1">
      <c r="A40" s="201" t="s">
        <v>51</v>
      </c>
      <c r="B40" s="696"/>
      <c r="C40" s="198"/>
      <c r="D40" s="122"/>
      <c r="E40" s="122"/>
      <c r="F40" s="122"/>
      <c r="G40" s="109"/>
      <c r="H40" s="109"/>
    </row>
    <row r="41" spans="1:8" ht="20.25" customHeight="1" thickBot="1">
      <c r="A41" s="200" t="s">
        <v>52</v>
      </c>
      <c r="B41" s="126"/>
      <c r="C41" s="199"/>
      <c r="D41" s="122"/>
      <c r="E41" s="122"/>
      <c r="F41" s="122"/>
      <c r="G41" s="109"/>
      <c r="H41" s="109"/>
    </row>
    <row r="42" spans="1:8" ht="20.25" customHeight="1">
      <c r="A42" s="1687" t="s">
        <v>113</v>
      </c>
      <c r="B42" s="1688"/>
      <c r="C42" s="1711"/>
      <c r="D42" s="1742"/>
      <c r="E42" s="1742"/>
      <c r="F42" s="1742"/>
      <c r="G42" s="109"/>
      <c r="H42" s="109"/>
    </row>
    <row r="43" spans="1:8" ht="30" customHeight="1">
      <c r="A43" s="105" t="s">
        <v>53</v>
      </c>
      <c r="B43" s="113"/>
      <c r="C43" s="198"/>
      <c r="D43" s="122"/>
      <c r="E43" s="122"/>
      <c r="F43" s="122"/>
      <c r="G43" s="109"/>
      <c r="H43" s="109"/>
    </row>
    <row r="44" spans="1:8" ht="30" customHeight="1">
      <c r="A44" s="105" t="s">
        <v>54</v>
      </c>
      <c r="B44" s="113"/>
      <c r="C44" s="198"/>
      <c r="D44" s="122"/>
      <c r="E44" s="122"/>
      <c r="F44" s="122"/>
      <c r="G44" s="109"/>
      <c r="H44" s="109"/>
    </row>
    <row r="45" spans="1:8" ht="30" customHeight="1">
      <c r="A45" s="105" t="s">
        <v>55</v>
      </c>
      <c r="B45" s="696"/>
      <c r="C45" s="198"/>
      <c r="D45" s="122"/>
      <c r="E45" s="122"/>
      <c r="F45" s="122"/>
      <c r="G45" s="109"/>
      <c r="H45" s="109"/>
    </row>
    <row r="46" spans="1:8" ht="30" customHeight="1">
      <c r="A46" s="105" t="s">
        <v>68</v>
      </c>
      <c r="B46" s="113"/>
      <c r="C46" s="198"/>
      <c r="D46" s="122"/>
      <c r="E46" s="122"/>
      <c r="F46" s="122"/>
      <c r="G46" s="109"/>
      <c r="H46" s="109"/>
    </row>
    <row r="47" spans="1:8" ht="38.25">
      <c r="A47" s="105" t="s">
        <v>56</v>
      </c>
      <c r="B47" s="113"/>
      <c r="C47" s="198"/>
      <c r="D47" s="122"/>
      <c r="E47" s="122"/>
      <c r="F47" s="122"/>
      <c r="G47" s="109"/>
      <c r="H47" s="109"/>
    </row>
    <row r="48" spans="1:8" ht="38.25">
      <c r="A48" s="105" t="s">
        <v>69</v>
      </c>
      <c r="B48" s="113"/>
      <c r="C48" s="198"/>
      <c r="D48" s="122"/>
      <c r="E48" s="122"/>
      <c r="F48" s="122"/>
      <c r="G48" s="109"/>
      <c r="H48" s="109"/>
    </row>
    <row r="49" spans="1:8" ht="30" customHeight="1" thickBot="1">
      <c r="A49" s="108" t="s">
        <v>66</v>
      </c>
      <c r="B49" s="117"/>
      <c r="C49" s="116"/>
      <c r="D49" s="122"/>
      <c r="E49" s="122"/>
      <c r="F49" s="122"/>
      <c r="G49" s="109"/>
      <c r="H49" s="109"/>
    </row>
    <row r="50" spans="1:8" ht="59.45" customHeight="1" thickBot="1">
      <c r="A50" s="1689" t="s">
        <v>17</v>
      </c>
      <c r="B50" s="1690"/>
      <c r="C50" s="1696"/>
      <c r="D50" s="1702"/>
      <c r="E50" s="1702"/>
      <c r="F50" s="1702"/>
      <c r="G50" s="109"/>
      <c r="H50" s="109"/>
    </row>
    <row r="51" spans="1:8" ht="30.6" customHeight="1">
      <c r="A51" s="674"/>
      <c r="B51" s="648"/>
      <c r="C51" s="648"/>
      <c r="D51" s="645"/>
      <c r="E51" s="645"/>
      <c r="F51" s="645"/>
      <c r="G51" s="109"/>
      <c r="H51" s="109"/>
    </row>
    <row r="52" spans="1:8" ht="30" customHeight="1" thickBot="1">
      <c r="A52" s="123" t="s">
        <v>100</v>
      </c>
      <c r="B52" s="645"/>
      <c r="C52" s="645"/>
      <c r="D52" s="645"/>
      <c r="E52" s="645"/>
      <c r="F52" s="645"/>
      <c r="G52" s="109"/>
      <c r="H52" s="109"/>
    </row>
    <row r="53" spans="1:8" ht="16.5" customHeight="1" thickBot="1">
      <c r="A53" s="1736" t="s">
        <v>388</v>
      </c>
      <c r="B53" s="1737"/>
      <c r="C53" s="1737"/>
      <c r="D53" s="1738"/>
      <c r="E53" s="2078"/>
      <c r="F53" s="2078"/>
      <c r="G53" s="2078"/>
      <c r="H53" s="2078"/>
    </row>
    <row r="54" spans="1:8" ht="42" customHeight="1" thickBot="1">
      <c r="A54" s="196"/>
      <c r="B54" s="195" t="s">
        <v>9</v>
      </c>
      <c r="C54" s="195" t="s">
        <v>10</v>
      </c>
      <c r="D54" s="652" t="s">
        <v>114</v>
      </c>
      <c r="E54" s="122"/>
      <c r="F54" s="669"/>
      <c r="G54" s="669"/>
      <c r="H54" s="669"/>
    </row>
    <row r="55" spans="1:8" ht="21" customHeight="1">
      <c r="A55" s="192" t="s">
        <v>11</v>
      </c>
      <c r="B55" s="191"/>
      <c r="C55" s="191"/>
      <c r="D55" s="193"/>
      <c r="E55" s="122"/>
      <c r="F55" s="122"/>
      <c r="G55" s="122"/>
      <c r="H55" s="667"/>
    </row>
    <row r="56" spans="1:8" ht="21" customHeight="1">
      <c r="A56" s="105" t="s">
        <v>12</v>
      </c>
      <c r="B56" s="113"/>
      <c r="C56" s="113"/>
      <c r="D56" s="112"/>
      <c r="E56" s="122"/>
      <c r="F56" s="122"/>
      <c r="G56" s="122"/>
      <c r="H56" s="667"/>
    </row>
    <row r="57" spans="1:8" ht="21" customHeight="1">
      <c r="A57" s="105" t="s">
        <v>13</v>
      </c>
      <c r="B57" s="113"/>
      <c r="C57" s="113"/>
      <c r="D57" s="112"/>
      <c r="E57" s="122"/>
      <c r="F57" s="122"/>
      <c r="G57" s="122"/>
      <c r="H57" s="667"/>
    </row>
    <row r="58" spans="1:8" ht="21" customHeight="1">
      <c r="A58" s="105" t="s">
        <v>14</v>
      </c>
      <c r="B58" s="113"/>
      <c r="C58" s="113"/>
      <c r="D58" s="112"/>
      <c r="E58" s="122"/>
      <c r="F58" s="122"/>
      <c r="G58" s="122"/>
      <c r="H58" s="667"/>
    </row>
    <row r="59" spans="1:8" ht="31.5" customHeight="1">
      <c r="A59" s="105" t="s">
        <v>15</v>
      </c>
      <c r="B59" s="113"/>
      <c r="C59" s="113"/>
      <c r="D59" s="112"/>
      <c r="E59" s="122"/>
      <c r="F59" s="122"/>
      <c r="G59" s="122"/>
      <c r="H59" s="667"/>
    </row>
    <row r="60" spans="1:8" ht="21" customHeight="1">
      <c r="A60" s="105" t="s">
        <v>16</v>
      </c>
      <c r="B60" s="113"/>
      <c r="C60" s="113"/>
      <c r="D60" s="112"/>
      <c r="E60" s="122"/>
      <c r="F60" s="122"/>
      <c r="G60" s="122"/>
      <c r="H60" s="667"/>
    </row>
    <row r="61" spans="1:8" ht="21" customHeight="1">
      <c r="A61" s="105" t="s">
        <v>57</v>
      </c>
      <c r="B61" s="113"/>
      <c r="C61" s="113"/>
      <c r="D61" s="112"/>
      <c r="E61" s="122"/>
      <c r="F61" s="122"/>
      <c r="G61" s="122"/>
      <c r="H61" s="667"/>
    </row>
    <row r="62" spans="1:8" ht="21" customHeight="1">
      <c r="A62" s="105" t="s">
        <v>58</v>
      </c>
      <c r="B62" s="113"/>
      <c r="C62" s="113"/>
      <c r="D62" s="112"/>
      <c r="E62" s="122"/>
      <c r="F62" s="122"/>
      <c r="G62" s="122"/>
      <c r="H62" s="667"/>
    </row>
    <row r="63" spans="1:8" ht="21" customHeight="1">
      <c r="A63" s="105" t="s">
        <v>59</v>
      </c>
      <c r="B63" s="113"/>
      <c r="C63" s="113"/>
      <c r="D63" s="112"/>
      <c r="E63" s="122"/>
      <c r="F63" s="122"/>
      <c r="G63" s="122"/>
      <c r="H63" s="667"/>
    </row>
    <row r="64" spans="1:8" ht="21" customHeight="1">
      <c r="A64" s="105" t="s">
        <v>60</v>
      </c>
      <c r="B64" s="113"/>
      <c r="C64" s="113"/>
      <c r="D64" s="112"/>
      <c r="E64" s="122"/>
      <c r="F64" s="122"/>
      <c r="G64" s="122"/>
      <c r="H64" s="667"/>
    </row>
    <row r="65" spans="1:8" ht="21" customHeight="1" thickBot="1">
      <c r="A65" s="105" t="s">
        <v>48</v>
      </c>
      <c r="B65" s="113"/>
      <c r="C65" s="113"/>
      <c r="D65" s="112"/>
      <c r="E65" s="122"/>
      <c r="F65" s="122"/>
      <c r="G65" s="122"/>
      <c r="H65" s="667"/>
    </row>
    <row r="66" spans="1:8" ht="21" customHeight="1">
      <c r="A66" s="1683" t="s">
        <v>113</v>
      </c>
      <c r="B66" s="1684"/>
      <c r="C66" s="1684"/>
      <c r="D66" s="1685"/>
      <c r="E66" s="156"/>
      <c r="F66" s="122"/>
      <c r="G66" s="122"/>
      <c r="H66" s="667"/>
    </row>
    <row r="67" spans="1:8" ht="37.5" customHeight="1">
      <c r="A67" s="105" t="s">
        <v>53</v>
      </c>
      <c r="B67" s="113"/>
      <c r="C67" s="113"/>
      <c r="D67" s="112"/>
      <c r="E67" s="122"/>
      <c r="F67" s="122"/>
      <c r="G67" s="122"/>
      <c r="H67" s="667"/>
    </row>
    <row r="68" spans="1:8" ht="37.5" customHeight="1">
      <c r="A68" s="105" t="s">
        <v>54</v>
      </c>
      <c r="B68" s="113"/>
      <c r="C68" s="113"/>
      <c r="D68" s="112"/>
      <c r="E68" s="122"/>
      <c r="F68" s="122"/>
      <c r="G68" s="122"/>
      <c r="H68" s="667"/>
    </row>
    <row r="69" spans="1:8" ht="37.5" customHeight="1">
      <c r="A69" s="105" t="s">
        <v>55</v>
      </c>
      <c r="B69" s="113"/>
      <c r="C69" s="113"/>
      <c r="D69" s="112"/>
      <c r="E69" s="122"/>
      <c r="F69" s="122"/>
      <c r="G69" s="122"/>
      <c r="H69" s="667"/>
    </row>
    <row r="70" spans="1:8" ht="37.5" customHeight="1">
      <c r="A70" s="105" t="s">
        <v>68</v>
      </c>
      <c r="B70" s="113"/>
      <c r="C70" s="113"/>
      <c r="D70" s="112"/>
      <c r="E70" s="122"/>
      <c r="F70" s="122"/>
      <c r="G70" s="122"/>
      <c r="H70" s="667"/>
    </row>
    <row r="71" spans="1:8" ht="48" customHeight="1">
      <c r="A71" s="105" t="s">
        <v>56</v>
      </c>
      <c r="B71" s="113"/>
      <c r="C71" s="113"/>
      <c r="D71" s="112"/>
      <c r="E71" s="122"/>
      <c r="F71" s="122"/>
      <c r="G71" s="122"/>
      <c r="H71" s="667"/>
    </row>
    <row r="72" spans="1:8" ht="48" customHeight="1">
      <c r="A72" s="105" t="s">
        <v>69</v>
      </c>
      <c r="B72" s="113"/>
      <c r="C72" s="113"/>
      <c r="D72" s="112"/>
      <c r="E72" s="122"/>
      <c r="F72" s="122"/>
      <c r="G72" s="122"/>
      <c r="H72" s="667"/>
    </row>
    <row r="73" spans="1:8" ht="16.5" customHeight="1" thickBot="1">
      <c r="A73" s="102" t="s">
        <v>48</v>
      </c>
      <c r="B73" s="126"/>
      <c r="C73" s="126"/>
      <c r="D73" s="134"/>
      <c r="E73" s="122"/>
      <c r="F73" s="122"/>
      <c r="G73" s="122"/>
      <c r="H73" s="667"/>
    </row>
    <row r="74" spans="1:8" ht="69" customHeight="1" thickBot="1">
      <c r="A74" s="1678" t="s">
        <v>17</v>
      </c>
      <c r="B74" s="1679"/>
      <c r="C74" s="1679"/>
      <c r="D74" s="1680"/>
      <c r="E74" s="1702"/>
      <c r="F74" s="1702"/>
      <c r="G74" s="1702"/>
      <c r="H74" s="1702"/>
    </row>
    <row r="75" spans="1:8" ht="83.25" customHeight="1">
      <c r="A75" s="1720" t="s">
        <v>115</v>
      </c>
      <c r="B75" s="1720"/>
      <c r="C75" s="1720"/>
      <c r="D75" s="1720"/>
      <c r="E75" s="204"/>
      <c r="F75" s="204"/>
      <c r="G75" s="204"/>
      <c r="H75" s="204"/>
    </row>
    <row r="76" spans="1:8" ht="24" customHeight="1">
      <c r="A76" s="917"/>
      <c r="B76" s="917"/>
      <c r="C76" s="917"/>
      <c r="D76" s="917"/>
      <c r="E76" s="204"/>
      <c r="F76" s="204"/>
      <c r="G76" s="204"/>
      <c r="H76" s="204"/>
    </row>
    <row r="77" spans="1:8" ht="24.95" customHeight="1" thickBot="1">
      <c r="A77" s="123" t="s">
        <v>101</v>
      </c>
      <c r="B77" s="645"/>
      <c r="C77" s="645"/>
      <c r="D77" s="645"/>
      <c r="E77" s="645"/>
      <c r="F77" s="645"/>
      <c r="G77" s="645"/>
      <c r="H77" s="645"/>
    </row>
    <row r="78" spans="1:8" ht="24.75" customHeight="1" thickBot="1">
      <c r="A78" s="1759" t="s">
        <v>386</v>
      </c>
      <c r="B78" s="1760"/>
      <c r="C78" s="2078"/>
      <c r="D78" s="2078"/>
      <c r="E78" s="645"/>
      <c r="F78" s="645"/>
      <c r="G78" s="645"/>
      <c r="H78" s="645"/>
    </row>
    <row r="79" spans="1:8" ht="31.5" customHeight="1">
      <c r="A79" s="185"/>
      <c r="B79" s="119" t="s">
        <v>117</v>
      </c>
      <c r="C79" s="645"/>
      <c r="D79" s="669"/>
      <c r="E79" s="645"/>
      <c r="F79" s="645"/>
      <c r="G79" s="645"/>
      <c r="H79" s="645"/>
    </row>
    <row r="80" spans="1:8" ht="44.25" customHeight="1" thickBot="1">
      <c r="A80" s="643" t="s">
        <v>106</v>
      </c>
      <c r="B80" s="182"/>
      <c r="C80" s="665"/>
      <c r="D80" s="645"/>
      <c r="E80" s="645"/>
      <c r="F80" s="645"/>
      <c r="G80" s="645"/>
      <c r="H80" s="645"/>
    </row>
    <row r="81" spans="1:12" ht="20.25" customHeight="1">
      <c r="A81" s="2081" t="s">
        <v>113</v>
      </c>
      <c r="B81" s="2082"/>
      <c r="C81" s="2078"/>
      <c r="D81" s="2078"/>
      <c r="E81" s="645"/>
      <c r="F81" s="645"/>
      <c r="G81" s="645"/>
      <c r="H81" s="645"/>
    </row>
    <row r="82" spans="1:12" ht="30" customHeight="1">
      <c r="A82" s="105" t="s">
        <v>53</v>
      </c>
      <c r="B82" s="180"/>
      <c r="C82" s="122"/>
      <c r="D82" s="645"/>
      <c r="E82" s="645"/>
      <c r="F82" s="645"/>
      <c r="G82" s="645"/>
      <c r="H82" s="645"/>
    </row>
    <row r="83" spans="1:12" ht="30" customHeight="1">
      <c r="A83" s="105" t="s">
        <v>54</v>
      </c>
      <c r="B83" s="180"/>
      <c r="C83" s="122"/>
      <c r="D83" s="645"/>
      <c r="E83" s="645"/>
      <c r="F83" s="645"/>
      <c r="G83" s="645"/>
      <c r="H83" s="645"/>
    </row>
    <row r="84" spans="1:12" ht="30" customHeight="1">
      <c r="A84" s="105" t="s">
        <v>55</v>
      </c>
      <c r="B84" s="180"/>
      <c r="C84" s="122"/>
      <c r="D84" s="645"/>
      <c r="E84" s="645"/>
      <c r="F84" s="645"/>
      <c r="G84" s="645"/>
      <c r="H84" s="645"/>
    </row>
    <row r="85" spans="1:12" ht="30" customHeight="1">
      <c r="A85" s="105" t="s">
        <v>68</v>
      </c>
      <c r="B85" s="180"/>
      <c r="C85" s="122"/>
      <c r="D85" s="645"/>
      <c r="E85" s="645"/>
      <c r="F85" s="645"/>
      <c r="G85" s="645"/>
      <c r="H85" s="645"/>
    </row>
    <row r="86" spans="1:12" ht="45" customHeight="1">
      <c r="A86" s="105" t="s">
        <v>56</v>
      </c>
      <c r="B86" s="180"/>
      <c r="C86" s="122"/>
      <c r="D86" s="645"/>
      <c r="E86" s="645"/>
      <c r="F86" s="645"/>
      <c r="G86" s="645"/>
      <c r="H86" s="645"/>
    </row>
    <row r="87" spans="1:12" ht="45" customHeight="1">
      <c r="A87" s="105" t="s">
        <v>69</v>
      </c>
      <c r="B87" s="180"/>
      <c r="C87" s="122"/>
      <c r="D87" s="645"/>
      <c r="E87" s="645"/>
      <c r="F87" s="645"/>
      <c r="G87" s="645"/>
      <c r="H87" s="645"/>
    </row>
    <row r="88" spans="1:12" ht="20.100000000000001" customHeight="1" thickBot="1">
      <c r="A88" s="102" t="s">
        <v>48</v>
      </c>
      <c r="B88" s="179"/>
      <c r="C88" s="122"/>
      <c r="D88" s="645"/>
      <c r="E88" s="645"/>
      <c r="F88" s="645"/>
      <c r="G88" s="645"/>
      <c r="H88" s="645"/>
    </row>
    <row r="89" spans="1:12" ht="90.75" customHeight="1">
      <c r="A89" s="1745" t="s">
        <v>116</v>
      </c>
      <c r="B89" s="1745"/>
      <c r="C89" s="2052"/>
      <c r="D89" s="2052"/>
      <c r="E89" s="645"/>
      <c r="F89" s="645"/>
      <c r="G89" s="645"/>
      <c r="H89" s="645"/>
    </row>
    <row r="90" spans="1:12" ht="15" customHeight="1">
      <c r="A90" s="645"/>
      <c r="B90" s="645"/>
      <c r="C90" s="645"/>
      <c r="D90" s="645"/>
      <c r="E90" s="645"/>
      <c r="F90" s="645"/>
      <c r="G90" s="645"/>
      <c r="H90" s="645"/>
    </row>
    <row r="91" spans="1:12" ht="24.95" customHeight="1" thickBot="1">
      <c r="A91" s="123" t="s">
        <v>102</v>
      </c>
      <c r="B91" s="645"/>
      <c r="C91" s="645"/>
      <c r="D91" s="645"/>
      <c r="E91" s="645"/>
      <c r="F91" s="645"/>
      <c r="G91" s="645"/>
      <c r="H91" s="645"/>
    </row>
    <row r="92" spans="1:12" ht="23.25" customHeight="1">
      <c r="A92" s="1750" t="s">
        <v>385</v>
      </c>
      <c r="B92" s="1709"/>
      <c r="C92" s="1709"/>
      <c r="D92" s="1709"/>
      <c r="E92" s="1709"/>
      <c r="F92" s="1710"/>
      <c r="G92" s="2078"/>
      <c r="H92" s="2078"/>
      <c r="I92" s="2078"/>
      <c r="J92" s="2078"/>
      <c r="K92" s="2078"/>
      <c r="L92" s="2078"/>
    </row>
    <row r="93" spans="1:12" ht="20.25" customHeight="1">
      <c r="A93" s="105"/>
      <c r="B93" s="1697" t="s">
        <v>97</v>
      </c>
      <c r="C93" s="1712"/>
      <c r="D93" s="1712"/>
      <c r="E93" s="1712"/>
      <c r="F93" s="1713" t="s">
        <v>18</v>
      </c>
      <c r="G93" s="122"/>
      <c r="H93" s="2078"/>
      <c r="I93" s="2078"/>
      <c r="J93" s="2078"/>
      <c r="K93" s="2078"/>
      <c r="L93" s="2078"/>
    </row>
    <row r="94" spans="1:12" s="146" customFormat="1" ht="19.5" customHeight="1">
      <c r="A94" s="105"/>
      <c r="B94" s="131" t="s">
        <v>19</v>
      </c>
      <c r="C94" s="178" t="s">
        <v>20</v>
      </c>
      <c r="D94" s="178" t="s">
        <v>21</v>
      </c>
      <c r="E94" s="178" t="s">
        <v>49</v>
      </c>
      <c r="F94" s="1713"/>
      <c r="G94" s="122"/>
      <c r="H94" s="669"/>
      <c r="I94" s="673"/>
      <c r="J94" s="673"/>
      <c r="K94" s="673"/>
      <c r="L94" s="2078"/>
    </row>
    <row r="95" spans="1:12" ht="22.5" customHeight="1">
      <c r="A95" s="105" t="s">
        <v>22</v>
      </c>
      <c r="B95" s="113"/>
      <c r="C95" s="174"/>
      <c r="D95" s="174"/>
      <c r="E95" s="174"/>
      <c r="F95" s="173"/>
      <c r="G95" s="122"/>
      <c r="H95" s="122"/>
      <c r="I95" s="667"/>
      <c r="J95" s="667"/>
      <c r="K95" s="667"/>
      <c r="L95" s="667"/>
    </row>
    <row r="96" spans="1:12" ht="29.25" customHeight="1">
      <c r="A96" s="105" t="s">
        <v>61</v>
      </c>
      <c r="B96" s="113"/>
      <c r="C96" s="174"/>
      <c r="D96" s="174"/>
      <c r="E96" s="174"/>
      <c r="F96" s="173"/>
      <c r="G96" s="122"/>
      <c r="H96" s="122"/>
      <c r="I96" s="667"/>
      <c r="J96" s="667"/>
      <c r="K96" s="667"/>
      <c r="L96" s="667"/>
    </row>
    <row r="97" spans="1:12" ht="29.25" customHeight="1">
      <c r="A97" s="105" t="s">
        <v>23</v>
      </c>
      <c r="B97" s="113"/>
      <c r="C97" s="174"/>
      <c r="D97" s="174"/>
      <c r="E97" s="174"/>
      <c r="F97" s="173"/>
      <c r="G97" s="122"/>
      <c r="H97" s="122"/>
      <c r="I97" s="667"/>
      <c r="J97" s="667"/>
      <c r="K97" s="667"/>
      <c r="L97" s="667"/>
    </row>
    <row r="98" spans="1:12" ht="33.75" customHeight="1" thickBot="1">
      <c r="A98" s="176" t="s">
        <v>65</v>
      </c>
      <c r="B98" s="126"/>
      <c r="C98" s="172"/>
      <c r="D98" s="172"/>
      <c r="E98" s="172"/>
      <c r="F98" s="125"/>
      <c r="G98" s="316"/>
      <c r="H98" s="122"/>
      <c r="I98" s="667"/>
      <c r="J98" s="667"/>
      <c r="K98" s="667"/>
      <c r="L98" s="667"/>
    </row>
    <row r="99" spans="1:12" ht="29.25" customHeight="1">
      <c r="A99" s="1683" t="s">
        <v>113</v>
      </c>
      <c r="B99" s="1684"/>
      <c r="C99" s="1684"/>
      <c r="D99" s="1684"/>
      <c r="E99" s="1684"/>
      <c r="F99" s="1685"/>
      <c r="G99" s="1742"/>
      <c r="H99" s="1742"/>
      <c r="I99" s="1742"/>
      <c r="J99" s="1742"/>
      <c r="K99" s="1742"/>
      <c r="L99" s="1742"/>
    </row>
    <row r="100" spans="1:12" ht="29.25" customHeight="1">
      <c r="A100" s="105" t="s">
        <v>53</v>
      </c>
      <c r="B100" s="113"/>
      <c r="C100" s="174"/>
      <c r="D100" s="174"/>
      <c r="E100" s="174"/>
      <c r="F100" s="173"/>
      <c r="G100" s="122"/>
      <c r="H100" s="122"/>
      <c r="I100" s="667"/>
      <c r="J100" s="667"/>
      <c r="K100" s="667"/>
      <c r="L100" s="667"/>
    </row>
    <row r="101" spans="1:12" ht="29.25" customHeight="1">
      <c r="A101" s="105" t="s">
        <v>54</v>
      </c>
      <c r="B101" s="113"/>
      <c r="C101" s="174"/>
      <c r="D101" s="174"/>
      <c r="E101" s="174"/>
      <c r="F101" s="173"/>
      <c r="G101" s="122"/>
      <c r="H101" s="122"/>
      <c r="I101" s="667"/>
      <c r="J101" s="667"/>
      <c r="K101" s="667"/>
      <c r="L101" s="667"/>
    </row>
    <row r="102" spans="1:12" ht="29.25" customHeight="1">
      <c r="A102" s="105" t="s">
        <v>55</v>
      </c>
      <c r="B102" s="113"/>
      <c r="C102" s="174"/>
      <c r="D102" s="174"/>
      <c r="E102" s="174"/>
      <c r="F102" s="173"/>
      <c r="G102" s="122"/>
      <c r="H102" s="122"/>
      <c r="I102" s="667"/>
      <c r="J102" s="667"/>
      <c r="K102" s="667"/>
      <c r="L102" s="667"/>
    </row>
    <row r="103" spans="1:12" ht="29.25" customHeight="1">
      <c r="A103" s="105" t="s">
        <v>68</v>
      </c>
      <c r="B103" s="113"/>
      <c r="C103" s="174"/>
      <c r="D103" s="174"/>
      <c r="E103" s="174"/>
      <c r="F103" s="173"/>
      <c r="G103" s="122"/>
      <c r="H103" s="122"/>
      <c r="I103" s="667"/>
      <c r="J103" s="667"/>
      <c r="K103" s="667"/>
      <c r="L103" s="667"/>
    </row>
    <row r="104" spans="1:12" ht="45" customHeight="1">
      <c r="A104" s="105" t="s">
        <v>56</v>
      </c>
      <c r="B104" s="113"/>
      <c r="C104" s="174"/>
      <c r="D104" s="174"/>
      <c r="E104" s="174"/>
      <c r="F104" s="173"/>
      <c r="G104" s="122"/>
      <c r="H104" s="122"/>
      <c r="I104" s="667"/>
      <c r="J104" s="667"/>
      <c r="K104" s="667"/>
      <c r="L104" s="667"/>
    </row>
    <row r="105" spans="1:12" ht="42.6" customHeight="1">
      <c r="A105" s="105" t="s">
        <v>69</v>
      </c>
      <c r="B105" s="113"/>
      <c r="C105" s="174"/>
      <c r="D105" s="174"/>
      <c r="E105" s="174"/>
      <c r="F105" s="173"/>
      <c r="G105" s="122"/>
      <c r="H105" s="122"/>
      <c r="I105" s="667"/>
      <c r="J105" s="667"/>
      <c r="K105" s="667"/>
      <c r="L105" s="667"/>
    </row>
    <row r="106" spans="1:12" ht="27" customHeight="1" thickBot="1">
      <c r="A106" s="102" t="s">
        <v>48</v>
      </c>
      <c r="B106" s="126"/>
      <c r="C106" s="172"/>
      <c r="D106" s="172"/>
      <c r="E106" s="172"/>
      <c r="F106" s="125"/>
      <c r="G106" s="122"/>
      <c r="H106" s="122"/>
      <c r="I106" s="667"/>
      <c r="J106" s="667"/>
      <c r="K106" s="667"/>
      <c r="L106" s="667"/>
    </row>
    <row r="107" spans="1:12" ht="69" customHeight="1" thickBot="1">
      <c r="A107" s="1721" t="s">
        <v>70</v>
      </c>
      <c r="B107" s="1722"/>
      <c r="C107" s="1722"/>
      <c r="D107" s="1722"/>
      <c r="E107" s="1722"/>
      <c r="F107" s="1723"/>
      <c r="G107" s="1702"/>
      <c r="H107" s="1702"/>
      <c r="I107" s="1702"/>
      <c r="J107" s="1702"/>
      <c r="K107" s="1702"/>
      <c r="L107" s="1702"/>
    </row>
    <row r="108" spans="1:12" ht="26.1" customHeight="1">
      <c r="A108" s="645"/>
      <c r="B108" s="645"/>
      <c r="C108" s="645"/>
      <c r="D108" s="645"/>
      <c r="E108" s="645"/>
      <c r="F108" s="645"/>
      <c r="G108" s="645"/>
      <c r="H108" s="645"/>
      <c r="I108" s="645"/>
      <c r="J108" s="645"/>
      <c r="K108" s="645"/>
      <c r="L108" s="645"/>
    </row>
    <row r="109" spans="1:12" ht="24.95" customHeight="1" thickBot="1">
      <c r="A109" s="171" t="s">
        <v>103</v>
      </c>
      <c r="B109" s="650"/>
      <c r="C109" s="650"/>
      <c r="D109" s="650"/>
      <c r="E109" s="645"/>
      <c r="F109" s="645"/>
      <c r="G109" s="645"/>
      <c r="H109" s="109"/>
    </row>
    <row r="110" spans="1:12" ht="24.75" customHeight="1">
      <c r="A110" s="1750" t="s">
        <v>384</v>
      </c>
      <c r="B110" s="1709"/>
      <c r="C110" s="1709"/>
      <c r="D110" s="1710"/>
      <c r="E110" s="2078"/>
      <c r="F110" s="2078"/>
      <c r="G110" s="2078"/>
      <c r="H110" s="2078"/>
    </row>
    <row r="111" spans="1:12" ht="46.5" customHeight="1">
      <c r="A111" s="105"/>
      <c r="B111" s="131" t="s">
        <v>24</v>
      </c>
      <c r="C111" s="131" t="s">
        <v>25</v>
      </c>
      <c r="D111" s="646" t="s">
        <v>26</v>
      </c>
      <c r="E111" s="122"/>
      <c r="F111" s="669"/>
      <c r="G111" s="669"/>
      <c r="H111" s="669"/>
    </row>
    <row r="112" spans="1:12" ht="35.25" customHeight="1">
      <c r="A112" s="105" t="s">
        <v>27</v>
      </c>
      <c r="B112" s="113"/>
      <c r="C112" s="113"/>
      <c r="D112" s="112"/>
      <c r="E112" s="122"/>
      <c r="F112" s="122"/>
      <c r="G112" s="122"/>
      <c r="H112" s="122"/>
    </row>
    <row r="113" spans="1:10" ht="35.25" customHeight="1">
      <c r="A113" s="105" t="s">
        <v>28</v>
      </c>
      <c r="B113" s="113"/>
      <c r="C113" s="113"/>
      <c r="D113" s="1"/>
      <c r="E113" s="122"/>
      <c r="F113" s="122"/>
      <c r="G113" s="122"/>
      <c r="H113" s="82"/>
    </row>
    <row r="114" spans="1:10" ht="45" customHeight="1" thickBot="1">
      <c r="A114" s="108" t="s">
        <v>29</v>
      </c>
      <c r="B114" s="117"/>
      <c r="C114" s="117"/>
      <c r="D114" s="2"/>
      <c r="E114" s="122"/>
      <c r="F114" s="122"/>
      <c r="G114" s="122"/>
      <c r="H114" s="82"/>
    </row>
    <row r="115" spans="1:10" ht="18.75" customHeight="1">
      <c r="A115" s="1699" t="s">
        <v>113</v>
      </c>
      <c r="B115" s="1700"/>
      <c r="C115" s="1700"/>
      <c r="D115" s="1735"/>
      <c r="E115" s="1742"/>
      <c r="F115" s="1742"/>
      <c r="G115" s="1742"/>
      <c r="H115" s="1742"/>
    </row>
    <row r="116" spans="1:10" ht="33" customHeight="1">
      <c r="A116" s="105" t="s">
        <v>53</v>
      </c>
      <c r="B116" s="113"/>
      <c r="C116" s="113"/>
      <c r="D116" s="1"/>
      <c r="E116" s="122"/>
      <c r="F116" s="122"/>
      <c r="G116" s="122"/>
      <c r="H116" s="82"/>
    </row>
    <row r="117" spans="1:10" ht="33" customHeight="1">
      <c r="A117" s="105" t="s">
        <v>54</v>
      </c>
      <c r="B117" s="113"/>
      <c r="C117" s="113"/>
      <c r="D117" s="1"/>
      <c r="E117" s="122"/>
      <c r="F117" s="122"/>
      <c r="G117" s="122"/>
      <c r="H117" s="82"/>
    </row>
    <row r="118" spans="1:10" ht="33" customHeight="1">
      <c r="A118" s="105" t="s">
        <v>55</v>
      </c>
      <c r="B118" s="113"/>
      <c r="C118" s="113"/>
      <c r="D118" s="1"/>
      <c r="E118" s="122"/>
      <c r="F118" s="122"/>
      <c r="G118" s="122"/>
      <c r="H118" s="82"/>
    </row>
    <row r="119" spans="1:10" ht="33" customHeight="1">
      <c r="A119" s="105" t="s">
        <v>68</v>
      </c>
      <c r="B119" s="113"/>
      <c r="C119" s="113"/>
      <c r="D119" s="1"/>
      <c r="E119" s="122"/>
      <c r="F119" s="122"/>
      <c r="G119" s="122"/>
      <c r="H119" s="82"/>
    </row>
    <row r="120" spans="1:10" ht="45" customHeight="1">
      <c r="A120" s="105" t="s">
        <v>56</v>
      </c>
      <c r="B120" s="113"/>
      <c r="C120" s="113"/>
      <c r="D120" s="1"/>
      <c r="E120" s="122"/>
      <c r="F120" s="122"/>
      <c r="G120" s="122"/>
      <c r="H120" s="82"/>
    </row>
    <row r="121" spans="1:10" ht="45.75" customHeight="1">
      <c r="A121" s="105" t="s">
        <v>69</v>
      </c>
      <c r="B121" s="113"/>
      <c r="C121" s="113"/>
      <c r="D121" s="1"/>
      <c r="E121" s="122"/>
      <c r="F121" s="122"/>
      <c r="G121" s="122"/>
      <c r="H121" s="82"/>
    </row>
    <row r="122" spans="1:10" ht="21.75" customHeight="1" thickBot="1">
      <c r="A122" s="102" t="s">
        <v>48</v>
      </c>
      <c r="B122" s="126"/>
      <c r="C122" s="126"/>
      <c r="D122" s="3"/>
      <c r="E122" s="122"/>
      <c r="F122" s="122"/>
      <c r="G122" s="122"/>
      <c r="H122" s="82"/>
    </row>
    <row r="123" spans="1:10" ht="69" customHeight="1" thickBot="1">
      <c r="A123" s="1721" t="s">
        <v>165</v>
      </c>
      <c r="B123" s="1722"/>
      <c r="C123" s="1722"/>
      <c r="D123" s="1723"/>
      <c r="E123" s="1702"/>
      <c r="F123" s="1702"/>
      <c r="G123" s="1702"/>
      <c r="H123" s="1702"/>
    </row>
    <row r="124" spans="1:10" ht="27.6" customHeight="1">
      <c r="A124" s="645"/>
      <c r="B124" s="645"/>
      <c r="C124" s="645"/>
      <c r="D124" s="645"/>
      <c r="E124" s="645"/>
      <c r="F124" s="645"/>
      <c r="G124" s="645"/>
      <c r="H124" s="645"/>
    </row>
    <row r="125" spans="1:10" ht="24.95" customHeight="1" thickBot="1">
      <c r="A125" s="123" t="s">
        <v>104</v>
      </c>
      <c r="B125" s="645"/>
      <c r="C125" s="645"/>
      <c r="D125" s="645"/>
      <c r="E125" s="645"/>
      <c r="F125" s="645"/>
      <c r="G125" s="645"/>
      <c r="H125" s="109"/>
    </row>
    <row r="126" spans="1:10" ht="24.75" customHeight="1" thickBot="1">
      <c r="A126" s="2113" t="s">
        <v>383</v>
      </c>
      <c r="B126" s="2114"/>
      <c r="C126" s="2114"/>
      <c r="D126" s="2114"/>
      <c r="E126" s="2115"/>
      <c r="F126" s="1742"/>
      <c r="G126" s="1742"/>
      <c r="H126" s="1742"/>
      <c r="I126" s="1742"/>
      <c r="J126" s="1742"/>
    </row>
    <row r="127" spans="1:10" s="162" customFormat="1" ht="42" customHeight="1">
      <c r="A127" s="165"/>
      <c r="B127" s="164" t="s">
        <v>30</v>
      </c>
      <c r="C127" s="164" t="s">
        <v>62</v>
      </c>
      <c r="D127" s="164" t="s">
        <v>63</v>
      </c>
      <c r="E127" s="163" t="s">
        <v>64</v>
      </c>
      <c r="F127" s="156"/>
      <c r="G127" s="156"/>
      <c r="H127" s="156"/>
      <c r="I127" s="156"/>
      <c r="J127" s="156"/>
    </row>
    <row r="128" spans="1:10" ht="72.75" customHeight="1" thickBot="1">
      <c r="A128" s="102" t="s">
        <v>121</v>
      </c>
      <c r="B128" s="738" t="s">
        <v>493</v>
      </c>
      <c r="C128" s="172"/>
      <c r="D128" s="172"/>
      <c r="E128" s="285"/>
      <c r="F128" s="122"/>
      <c r="G128" s="122"/>
      <c r="H128" s="667"/>
      <c r="I128" s="667"/>
      <c r="J128" s="205"/>
    </row>
    <row r="129" spans="1:20" ht="28.5" customHeight="1">
      <c r="A129" s="1702" t="s">
        <v>122</v>
      </c>
      <c r="B129" s="1702"/>
      <c r="C129" s="1702"/>
      <c r="D129" s="1702"/>
      <c r="E129" s="1702"/>
      <c r="F129" s="109"/>
      <c r="G129" s="109"/>
      <c r="H129" s="109"/>
    </row>
    <row r="130" spans="1:20" ht="15" customHeight="1">
      <c r="A130" s="645"/>
      <c r="B130" s="645"/>
      <c r="C130" s="645"/>
      <c r="D130" s="645"/>
      <c r="E130" s="645"/>
      <c r="F130" s="109"/>
      <c r="G130" s="109"/>
      <c r="H130" s="109"/>
    </row>
    <row r="131" spans="1:20" ht="24.95" customHeight="1" thickBot="1">
      <c r="A131" s="123" t="s">
        <v>123</v>
      </c>
      <c r="B131" s="645"/>
      <c r="C131" s="645"/>
      <c r="D131" s="645"/>
      <c r="E131" s="645"/>
      <c r="F131" s="109"/>
      <c r="G131" s="109"/>
      <c r="H131" s="109"/>
    </row>
    <row r="132" spans="1:20" ht="43.35" customHeight="1" thickBot="1">
      <c r="A132" s="1739" t="s">
        <v>382</v>
      </c>
      <c r="B132" s="1740"/>
      <c r="C132" s="1740"/>
      <c r="D132" s="1740"/>
      <c r="E132" s="1740"/>
      <c r="F132" s="1740"/>
      <c r="G132" s="1740"/>
      <c r="H132" s="1740"/>
      <c r="I132" s="1741"/>
      <c r="J132" s="1742"/>
      <c r="K132" s="1742"/>
      <c r="L132" s="1742"/>
      <c r="M132" s="1742"/>
      <c r="N132" s="1742"/>
      <c r="O132" s="1742"/>
      <c r="P132" s="1742"/>
      <c r="Q132" s="1742"/>
      <c r="R132" s="1742"/>
    </row>
    <row r="133" spans="1:20" s="162" customFormat="1" ht="76.5">
      <c r="A133" s="168"/>
      <c r="B133" s="167" t="s">
        <v>79</v>
      </c>
      <c r="C133" s="167" t="s">
        <v>80</v>
      </c>
      <c r="D133" s="167" t="s">
        <v>81</v>
      </c>
      <c r="E133" s="167" t="s">
        <v>82</v>
      </c>
      <c r="F133" s="164" t="s">
        <v>83</v>
      </c>
      <c r="G133" s="164" t="s">
        <v>84</v>
      </c>
      <c r="H133" s="164" t="s">
        <v>85</v>
      </c>
      <c r="I133" s="163" t="s">
        <v>86</v>
      </c>
      <c r="J133" s="156"/>
      <c r="K133" s="156"/>
      <c r="L133" s="156"/>
      <c r="M133" s="156"/>
      <c r="N133" s="156"/>
      <c r="O133" s="156"/>
      <c r="P133" s="156"/>
      <c r="Q133" s="156"/>
      <c r="R133" s="156"/>
    </row>
    <row r="134" spans="1:20" s="146" customFormat="1" ht="89.25" customHeight="1" thickBot="1">
      <c r="A134" s="160" t="s">
        <v>126</v>
      </c>
      <c r="B134" s="159"/>
      <c r="C134" s="159"/>
      <c r="D134" s="159"/>
      <c r="E134" s="159"/>
      <c r="F134" s="151"/>
      <c r="G134" s="151"/>
      <c r="H134" s="151"/>
      <c r="I134" s="158"/>
      <c r="J134" s="665"/>
      <c r="K134" s="665"/>
      <c r="L134" s="665"/>
      <c r="M134" s="665"/>
      <c r="N134" s="665"/>
      <c r="O134" s="148"/>
      <c r="P134" s="148"/>
      <c r="Q134" s="148"/>
      <c r="R134" s="672"/>
    </row>
    <row r="135" spans="1:20" ht="57" customHeight="1">
      <c r="A135" s="1720" t="s">
        <v>127</v>
      </c>
      <c r="B135" s="1720"/>
      <c r="C135" s="1720"/>
      <c r="D135" s="1720"/>
      <c r="E135" s="1720"/>
      <c r="F135" s="1720"/>
      <c r="G135" s="1720"/>
      <c r="H135" s="1720"/>
      <c r="I135" s="1720"/>
    </row>
    <row r="136" spans="1:20" ht="16.5" customHeight="1">
      <c r="G136" s="109"/>
      <c r="H136" s="109"/>
    </row>
    <row r="137" spans="1:20" ht="24.95" customHeight="1" thickBot="1">
      <c r="A137" s="123" t="s">
        <v>129</v>
      </c>
      <c r="G137" s="109"/>
      <c r="H137" s="109"/>
    </row>
    <row r="138" spans="1:20" ht="33.75" customHeight="1" thickBot="1">
      <c r="A138" s="2106" t="s">
        <v>381</v>
      </c>
      <c r="B138" s="2107"/>
      <c r="C138" s="2107"/>
      <c r="D138" s="2107"/>
      <c r="E138" s="2107"/>
      <c r="F138" s="2107"/>
      <c r="G138" s="2107"/>
      <c r="H138" s="2107"/>
      <c r="I138" s="2108"/>
      <c r="J138" s="156"/>
      <c r="K138" s="1742"/>
      <c r="L138" s="1742"/>
      <c r="M138" s="1742"/>
      <c r="N138" s="1742"/>
      <c r="O138" s="1742"/>
      <c r="P138" s="1742"/>
      <c r="Q138" s="1742"/>
      <c r="R138" s="1742"/>
      <c r="S138" s="1742"/>
      <c r="T138" s="1742"/>
    </row>
    <row r="139" spans="1:20" ht="90.75" customHeight="1">
      <c r="A139" s="671"/>
      <c r="B139" s="644" t="s">
        <v>140</v>
      </c>
      <c r="C139" s="644" t="s">
        <v>150</v>
      </c>
      <c r="D139" s="644" t="s">
        <v>151</v>
      </c>
      <c r="E139" s="644" t="s">
        <v>141</v>
      </c>
      <c r="F139" s="644" t="s">
        <v>142</v>
      </c>
      <c r="G139" s="644" t="s">
        <v>143</v>
      </c>
      <c r="H139" s="644" t="s">
        <v>144</v>
      </c>
      <c r="I139" s="649" t="s">
        <v>152</v>
      </c>
      <c r="J139" s="651"/>
      <c r="K139" s="651"/>
      <c r="L139" s="651"/>
      <c r="M139" s="651"/>
      <c r="N139" s="651"/>
      <c r="O139" s="651"/>
      <c r="P139" s="651"/>
      <c r="Q139" s="651"/>
      <c r="R139" s="651"/>
      <c r="S139" s="651"/>
      <c r="T139" s="651"/>
    </row>
    <row r="140" spans="1:20" s="146" customFormat="1" ht="118.5" customHeight="1" thickBot="1">
      <c r="A140" s="160" t="s">
        <v>380</v>
      </c>
      <c r="B140" s="150"/>
      <c r="C140" s="150"/>
      <c r="D140" s="150"/>
      <c r="E140" s="727">
        <v>1</v>
      </c>
      <c r="F140" s="150"/>
      <c r="G140" s="151"/>
      <c r="H140" s="151"/>
      <c r="I140" s="149"/>
      <c r="J140" s="147"/>
      <c r="K140" s="670"/>
      <c r="L140" s="147"/>
      <c r="M140" s="147"/>
      <c r="N140" s="147"/>
      <c r="O140" s="147"/>
      <c r="P140" s="147"/>
      <c r="Q140" s="148"/>
      <c r="R140" s="148"/>
      <c r="S140" s="147"/>
      <c r="T140" s="147"/>
    </row>
    <row r="141" spans="1:20" ht="113.25" customHeight="1">
      <c r="A141" s="1718" t="s">
        <v>379</v>
      </c>
      <c r="B141" s="1719"/>
      <c r="C141" s="1719"/>
      <c r="D141" s="1719"/>
      <c r="E141" s="1719"/>
      <c r="F141" s="1719"/>
      <c r="G141" s="1719"/>
      <c r="H141" s="109"/>
    </row>
    <row r="142" spans="1:20" ht="26.25" customHeight="1">
      <c r="A142" s="1210"/>
      <c r="B142" s="1211"/>
      <c r="C142" s="1211"/>
      <c r="D142" s="1211"/>
      <c r="E142" s="1211"/>
      <c r="F142" s="1211"/>
      <c r="G142" s="1211"/>
      <c r="H142" s="109"/>
    </row>
    <row r="143" spans="1:20" ht="24.95" customHeight="1" thickBot="1">
      <c r="A143" s="123" t="s">
        <v>131</v>
      </c>
      <c r="B143" s="645"/>
      <c r="C143" s="645"/>
      <c r="D143" s="645"/>
      <c r="E143" s="645"/>
      <c r="F143" s="109"/>
      <c r="G143" s="109"/>
      <c r="H143" s="109"/>
    </row>
    <row r="144" spans="1:20" ht="16.5" customHeight="1">
      <c r="A144" s="1750" t="s">
        <v>378</v>
      </c>
      <c r="B144" s="1709"/>
      <c r="C144" s="1710"/>
      <c r="D144" s="2078"/>
      <c r="E144" s="2078"/>
      <c r="F144" s="2078"/>
      <c r="G144" s="109"/>
    </row>
    <row r="145" spans="1:8" ht="73.5" customHeight="1">
      <c r="A145" s="132"/>
      <c r="B145" s="131" t="s">
        <v>148</v>
      </c>
      <c r="C145" s="646" t="s">
        <v>149</v>
      </c>
      <c r="D145" s="669"/>
      <c r="E145" s="669"/>
      <c r="F145" s="669"/>
    </row>
    <row r="146" spans="1:8" ht="58.35" customHeight="1">
      <c r="A146" s="105" t="s">
        <v>377</v>
      </c>
      <c r="B146" s="113"/>
      <c r="C146" s="128"/>
      <c r="D146" s="122"/>
      <c r="E146" s="122"/>
      <c r="F146" s="668"/>
    </row>
    <row r="147" spans="1:8" ht="88.5" customHeight="1" thickBot="1">
      <c r="A147" s="102" t="s">
        <v>376</v>
      </c>
      <c r="B147" s="126"/>
      <c r="C147" s="125"/>
      <c r="D147" s="122"/>
      <c r="E147" s="122"/>
      <c r="F147" s="667"/>
    </row>
    <row r="148" spans="1:8" ht="69" customHeight="1" thickBot="1">
      <c r="A148" s="1689" t="s">
        <v>163</v>
      </c>
      <c r="B148" s="1690"/>
      <c r="C148" s="1696"/>
      <c r="D148" s="1702"/>
      <c r="E148" s="1702"/>
      <c r="F148" s="1702"/>
      <c r="G148" s="109"/>
    </row>
    <row r="149" spans="1:8" ht="10.5" customHeight="1">
      <c r="A149" s="645"/>
      <c r="B149" s="645"/>
      <c r="C149" s="645"/>
      <c r="D149" s="645"/>
      <c r="E149" s="645"/>
      <c r="F149" s="645"/>
      <c r="G149" s="109"/>
    </row>
    <row r="150" spans="1:8" ht="10.5" customHeight="1">
      <c r="A150" s="917"/>
      <c r="B150" s="917"/>
      <c r="C150" s="917"/>
      <c r="D150" s="917"/>
      <c r="E150" s="917"/>
      <c r="F150" s="917"/>
      <c r="G150" s="109"/>
    </row>
    <row r="151" spans="1:8" ht="24.95" customHeight="1" thickBot="1">
      <c r="A151" s="123" t="s">
        <v>134</v>
      </c>
      <c r="B151" s="122"/>
      <c r="C151" s="122"/>
      <c r="D151" s="122"/>
      <c r="E151" s="109"/>
      <c r="F151" s="109"/>
      <c r="G151" s="109"/>
      <c r="H151" s="109"/>
    </row>
    <row r="152" spans="1:8" ht="24" customHeight="1" thickBot="1">
      <c r="A152" s="1739" t="s">
        <v>375</v>
      </c>
      <c r="B152" s="1740"/>
      <c r="C152" s="1741"/>
      <c r="D152" s="1742"/>
      <c r="E152" s="1742"/>
      <c r="F152" s="1742"/>
      <c r="G152" s="109"/>
      <c r="H152" s="109"/>
    </row>
    <row r="153" spans="1:8" ht="46.5" customHeight="1">
      <c r="A153" s="121" t="s">
        <v>44</v>
      </c>
      <c r="B153" s="120" t="s">
        <v>45</v>
      </c>
      <c r="C153" s="119" t="s">
        <v>46</v>
      </c>
      <c r="D153" s="669"/>
      <c r="E153" s="669"/>
      <c r="F153" s="669"/>
      <c r="G153" s="109"/>
      <c r="H153" s="109"/>
    </row>
    <row r="154" spans="1:8" ht="16.5" customHeight="1">
      <c r="A154" s="105" t="s">
        <v>47</v>
      </c>
      <c r="B154" s="113"/>
      <c r="C154" s="112"/>
      <c r="D154" s="122"/>
      <c r="E154" s="122"/>
      <c r="F154" s="122"/>
      <c r="G154" s="109"/>
      <c r="H154" s="109"/>
    </row>
    <row r="155" spans="1:8">
      <c r="A155" s="1694" t="s">
        <v>48</v>
      </c>
      <c r="B155" s="1731"/>
      <c r="C155" s="1733"/>
      <c r="D155" s="122"/>
      <c r="E155" s="122"/>
      <c r="F155" s="122"/>
      <c r="G155" s="109"/>
      <c r="H155" s="109"/>
    </row>
    <row r="156" spans="1:8" ht="16.5" customHeight="1" thickBot="1">
      <c r="A156" s="1730"/>
      <c r="B156" s="1732"/>
      <c r="C156" s="1734"/>
      <c r="D156" s="122"/>
      <c r="E156" s="122"/>
      <c r="F156" s="122"/>
      <c r="G156" s="109"/>
      <c r="H156" s="109"/>
    </row>
    <row r="157" spans="1:8" ht="16.5" customHeight="1">
      <c r="A157" s="1699" t="s">
        <v>113</v>
      </c>
      <c r="B157" s="1700"/>
      <c r="C157" s="1735"/>
      <c r="D157" s="1742"/>
      <c r="E157" s="1742"/>
      <c r="F157" s="1742"/>
      <c r="G157" s="109"/>
      <c r="H157" s="109"/>
    </row>
    <row r="158" spans="1:8" ht="32.25" customHeight="1">
      <c r="A158" s="105" t="s">
        <v>53</v>
      </c>
      <c r="B158" s="664"/>
      <c r="C158" s="114"/>
      <c r="D158" s="122"/>
      <c r="E158" s="122"/>
      <c r="F158" s="122"/>
      <c r="G158" s="109"/>
      <c r="H158" s="109"/>
    </row>
    <row r="159" spans="1:8" ht="32.25" customHeight="1">
      <c r="A159" s="105" t="s">
        <v>54</v>
      </c>
      <c r="B159" s="113"/>
      <c r="C159" s="112"/>
      <c r="D159" s="122"/>
      <c r="E159" s="122"/>
      <c r="F159" s="122"/>
      <c r="G159" s="109"/>
      <c r="H159" s="109"/>
    </row>
    <row r="160" spans="1:8" ht="32.25" customHeight="1">
      <c r="A160" s="105" t="s">
        <v>55</v>
      </c>
      <c r="B160" s="111"/>
      <c r="C160" s="110"/>
      <c r="D160" s="122"/>
      <c r="E160" s="204"/>
      <c r="F160" s="204"/>
      <c r="G160" s="109"/>
      <c r="H160" s="109"/>
    </row>
    <row r="161" spans="1:8" ht="32.25" customHeight="1">
      <c r="A161" s="105" t="s">
        <v>68</v>
      </c>
      <c r="B161" s="111"/>
      <c r="C161" s="110"/>
      <c r="D161" s="122"/>
      <c r="E161" s="204"/>
      <c r="F161" s="204"/>
      <c r="G161" s="109"/>
      <c r="H161" s="109"/>
    </row>
    <row r="162" spans="1:8" ht="46.5" customHeight="1">
      <c r="A162" s="105" t="s">
        <v>56</v>
      </c>
      <c r="B162" s="111"/>
      <c r="C162" s="110"/>
      <c r="D162" s="122"/>
      <c r="E162" s="204"/>
      <c r="F162" s="204"/>
      <c r="G162" s="109"/>
      <c r="H162" s="109"/>
    </row>
    <row r="163" spans="1:8" ht="46.5" customHeight="1">
      <c r="A163" s="105" t="s">
        <v>69</v>
      </c>
      <c r="B163" s="104"/>
      <c r="C163" s="103"/>
      <c r="D163" s="122"/>
      <c r="E163" s="205"/>
      <c r="F163" s="205"/>
    </row>
    <row r="164" spans="1:8" ht="22.5" customHeight="1" thickBot="1">
      <c r="A164" s="108" t="s">
        <v>66</v>
      </c>
      <c r="B164" s="107"/>
      <c r="C164" s="106"/>
      <c r="D164" s="122"/>
      <c r="E164" s="205"/>
      <c r="F164" s="205"/>
    </row>
    <row r="165" spans="1:8" ht="22.5" customHeight="1">
      <c r="A165" s="1724" t="s">
        <v>109</v>
      </c>
      <c r="B165" s="1725"/>
      <c r="C165" s="1726"/>
      <c r="D165" s="1835"/>
      <c r="E165" s="1835"/>
      <c r="F165" s="1835"/>
    </row>
    <row r="166" spans="1:8" ht="22.5" customHeight="1">
      <c r="A166" s="105" t="s">
        <v>50</v>
      </c>
      <c r="B166" s="104"/>
      <c r="C166" s="103"/>
      <c r="D166" s="122"/>
      <c r="E166" s="205"/>
      <c r="F166" s="205"/>
    </row>
    <row r="167" spans="1:8" ht="22.5" customHeight="1">
      <c r="A167" s="105" t="s">
        <v>51</v>
      </c>
      <c r="B167" s="104"/>
      <c r="C167" s="103"/>
      <c r="D167" s="122"/>
      <c r="E167" s="205"/>
      <c r="F167" s="205"/>
    </row>
    <row r="168" spans="1:8" ht="22.5" customHeight="1" thickBot="1">
      <c r="A168" s="102" t="s">
        <v>52</v>
      </c>
      <c r="B168" s="101"/>
      <c r="C168" s="100"/>
      <c r="D168" s="122"/>
      <c r="E168" s="205"/>
      <c r="F168" s="205"/>
    </row>
    <row r="169" spans="1:8" ht="55.35" customHeight="1" thickBot="1">
      <c r="A169" s="1727" t="s">
        <v>78</v>
      </c>
      <c r="B169" s="1728"/>
      <c r="C169" s="1729"/>
      <c r="D169" s="2084"/>
      <c r="E169" s="2084"/>
      <c r="F169" s="2084"/>
    </row>
  </sheetData>
  <mergeCells count="75">
    <mergeCell ref="K138:T138"/>
    <mergeCell ref="C78:D78"/>
    <mergeCell ref="C81:D81"/>
    <mergeCell ref="A138:I138"/>
    <mergeCell ref="A135:I135"/>
    <mergeCell ref="J132:R132"/>
    <mergeCell ref="A126:E126"/>
    <mergeCell ref="A110:D110"/>
    <mergeCell ref="E110:H110"/>
    <mergeCell ref="A78:B78"/>
    <mergeCell ref="A81:B81"/>
    <mergeCell ref="A89:D89"/>
    <mergeCell ref="G92:L92"/>
    <mergeCell ref="H93:K93"/>
    <mergeCell ref="L93:L94"/>
    <mergeCell ref="G99:L99"/>
    <mergeCell ref="A165:C165"/>
    <mergeCell ref="D165:F165"/>
    <mergeCell ref="A169:C169"/>
    <mergeCell ref="D169:F169"/>
    <mergeCell ref="A155:A156"/>
    <mergeCell ref="B155:B156"/>
    <mergeCell ref="C155:C156"/>
    <mergeCell ref="A157:C157"/>
    <mergeCell ref="D157:F157"/>
    <mergeCell ref="D152:F152"/>
    <mergeCell ref="E115:H115"/>
    <mergeCell ref="A129:E129"/>
    <mergeCell ref="A144:C144"/>
    <mergeCell ref="A148:C148"/>
    <mergeCell ref="A152:C152"/>
    <mergeCell ref="A123:D123"/>
    <mergeCell ref="A115:D115"/>
    <mergeCell ref="A141:G141"/>
    <mergeCell ref="E123:H123"/>
    <mergeCell ref="F126:J126"/>
    <mergeCell ref="A132:I132"/>
    <mergeCell ref="D144:F144"/>
    <mergeCell ref="D148:F148"/>
    <mergeCell ref="D16:F16"/>
    <mergeCell ref="D20:F20"/>
    <mergeCell ref="A16:C16"/>
    <mergeCell ref="A28:C28"/>
    <mergeCell ref="D31:F31"/>
    <mergeCell ref="D28:F28"/>
    <mergeCell ref="D50:F50"/>
    <mergeCell ref="A20:C20"/>
    <mergeCell ref="G107:L107"/>
    <mergeCell ref="B93:E93"/>
    <mergeCell ref="A92:F92"/>
    <mergeCell ref="A53:D53"/>
    <mergeCell ref="A74:D74"/>
    <mergeCell ref="A66:D66"/>
    <mergeCell ref="E74:H74"/>
    <mergeCell ref="A75:D75"/>
    <mergeCell ref="E53:H53"/>
    <mergeCell ref="A107:F107"/>
    <mergeCell ref="A99:F99"/>
    <mergeCell ref="F93:F94"/>
    <mergeCell ref="A1:B1"/>
    <mergeCell ref="A31:C31"/>
    <mergeCell ref="A50:C50"/>
    <mergeCell ref="D38:F38"/>
    <mergeCell ref="D42:F42"/>
    <mergeCell ref="F11:F12"/>
    <mergeCell ref="D11:D12"/>
    <mergeCell ref="D8:F8"/>
    <mergeCell ref="A8:C8"/>
    <mergeCell ref="E11:E12"/>
    <mergeCell ref="A38:C38"/>
    <mergeCell ref="C36:C37"/>
    <mergeCell ref="B36:B37"/>
    <mergeCell ref="A36:A37"/>
    <mergeCell ref="A42:C42"/>
    <mergeCell ref="A29:F29"/>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7A8C"/>
    <pageSetUpPr fitToPage="1"/>
  </sheetPr>
  <dimension ref="A1:S194"/>
  <sheetViews>
    <sheetView topLeftCell="A172" zoomScale="70" zoomScaleNormal="70" zoomScalePageLayoutView="70" workbookViewId="0">
      <selection activeCell="G190" sqref="A172:G190"/>
    </sheetView>
  </sheetViews>
  <sheetFormatPr defaultColWidth="8.85546875" defaultRowHeight="12.75"/>
  <cols>
    <col min="1" max="3" width="26.140625" style="21" customWidth="1"/>
    <col min="4" max="4" width="29.28515625" style="21" customWidth="1"/>
    <col min="5" max="7" width="26.140625" style="21" customWidth="1"/>
    <col min="8" max="8" width="26" style="21" customWidth="1"/>
    <col min="9" max="9" width="25.85546875" style="21" customWidth="1"/>
    <col min="10" max="10" width="22" style="21" customWidth="1"/>
    <col min="11" max="11" width="19.28515625" style="21" customWidth="1"/>
    <col min="12" max="12" width="23" style="21" customWidth="1"/>
    <col min="13" max="13" width="14.7109375" style="21" customWidth="1"/>
    <col min="14" max="14" width="13.42578125" style="21" customWidth="1"/>
    <col min="15" max="16" width="17.42578125" style="21" customWidth="1"/>
    <col min="17" max="17" width="17" style="21" customWidth="1"/>
    <col min="18" max="18" width="24.28515625" style="21" customWidth="1"/>
    <col min="19" max="20" width="18.140625" style="21" customWidth="1"/>
    <col min="21" max="16384" width="8.85546875" style="21"/>
  </cols>
  <sheetData>
    <row r="1" spans="1:8" ht="33" customHeight="1">
      <c r="A1" s="2158" t="s">
        <v>618</v>
      </c>
      <c r="B1" s="2158"/>
      <c r="C1" s="2158"/>
      <c r="D1" s="2158"/>
      <c r="E1" s="2158"/>
      <c r="F1" s="2158"/>
    </row>
    <row r="4" spans="1:8" ht="15.75">
      <c r="A4" s="20" t="s">
        <v>0</v>
      </c>
      <c r="B4" s="9"/>
      <c r="C4" s="9"/>
      <c r="D4" s="9"/>
      <c r="H4" s="9"/>
    </row>
    <row r="5" spans="1:8" ht="15.75">
      <c r="A5" s="22" t="s">
        <v>88</v>
      </c>
      <c r="B5" s="9"/>
      <c r="C5" s="9"/>
      <c r="D5" s="9"/>
      <c r="H5" s="9"/>
    </row>
    <row r="6" spans="1:8" ht="15.75">
      <c r="A6" s="23"/>
      <c r="B6" s="9"/>
      <c r="C6" s="9"/>
      <c r="D6" s="9"/>
      <c r="E6" s="9"/>
      <c r="F6" s="9"/>
      <c r="G6" s="9"/>
      <c r="H6" s="9"/>
    </row>
    <row r="7" spans="1:8" ht="16.5" thickBot="1">
      <c r="A7" s="22" t="s">
        <v>98</v>
      </c>
      <c r="B7" s="9"/>
      <c r="C7" s="9"/>
      <c r="D7" s="9"/>
      <c r="E7" s="9"/>
      <c r="F7" s="9"/>
      <c r="G7" s="9"/>
      <c r="H7" s="9"/>
    </row>
    <row r="8" spans="1:8" ht="36" customHeight="1" thickBot="1">
      <c r="A8" s="2148" t="s">
        <v>95</v>
      </c>
      <c r="B8" s="2149"/>
      <c r="C8" s="2150"/>
      <c r="D8" s="2148" t="s">
        <v>107</v>
      </c>
      <c r="E8" s="2149"/>
      <c r="F8" s="2150"/>
      <c r="G8" s="24"/>
      <c r="H8" s="9"/>
    </row>
    <row r="9" spans="1:8" ht="17.25" customHeight="1">
      <c r="A9" s="883"/>
      <c r="B9" s="856" t="s">
        <v>1</v>
      </c>
      <c r="C9" s="1231" t="s">
        <v>2</v>
      </c>
      <c r="D9" s="883"/>
      <c r="E9" s="856" t="s">
        <v>1</v>
      </c>
      <c r="F9" s="855" t="s">
        <v>2</v>
      </c>
      <c r="G9" s="29"/>
      <c r="H9" s="9"/>
    </row>
    <row r="10" spans="1:8" ht="18">
      <c r="A10" s="10" t="s">
        <v>3</v>
      </c>
      <c r="B10" s="1272">
        <f xml:space="preserve"> SUM(dolnośląskie!B10, 'kujawsko-pomorskie'!B10,lubelskie!B10,lubuskie!B10,łódzkie!B10,małopolskie!B10,mazowieckie!B10,opolskie!B10,podkarpackie!B10,podlaskie!B10,pomorskie!B10,śląskie!B10,świętokrzyskie!B10,'warmińsko-mazurskie'!B10,wielkopolskie!B10,zachodniopomorskie!B10)</f>
        <v>25</v>
      </c>
      <c r="C10" s="1470">
        <f xml:space="preserve"> SUM(dolnośląskie!C10, 'kujawsko-pomorskie'!C10,lubelskie!C10,lubuskie!C10,łódzkie!C10,małopolskie!C10,mazowieckie!C10,opolskie!C10,podkarpackie!C10,podlaskie!C10,pomorskie!C10,śląskie!C10,świętokrzyskie!C10,'warmińsko-mazurskie'!C10,wielkopolskie!C10,zachodniopomorskie!C10)</f>
        <v>3300</v>
      </c>
      <c r="D10" s="10" t="s">
        <v>3</v>
      </c>
      <c r="E10" s="1272">
        <f xml:space="preserve"> SUM(dolnośląskie!E10, 'kujawsko-pomorskie'!E10,lubelskie!E10,lubuskie!E10,łódzkie!E10,małopolskie!E10,mazowieckie!E10,opolskie!E10,podkarpackie!E10,podlaskie!E10,pomorskie!E10,śląskie!E10,świętokrzyskie!E10,'warmińsko-mazurskie'!E10,wielkopolskie!E10,zachodniopomorskie!E10)</f>
        <v>9</v>
      </c>
      <c r="F10" s="1473">
        <f xml:space="preserve"> SUM(dolnośląskie!F10, 'kujawsko-pomorskie'!F10,lubelskie!F10,lubuskie!F10,łódzkie!F10,małopolskie!F10,mazowieckie!F10,opolskie!F10,podkarpackie!F10,podlaskie!F10,pomorskie!F10,śląskie!F10,świętokrzyskie!F10,'warmińsko-mazurskie'!F10,wielkopolskie!F10,zachodniopomorskie!F10)</f>
        <v>1635</v>
      </c>
      <c r="G10" s="29"/>
      <c r="H10" s="9"/>
    </row>
    <row r="11" spans="1:8" ht="18">
      <c r="A11" s="10" t="s">
        <v>4</v>
      </c>
      <c r="B11" s="1272">
        <f xml:space="preserve"> SUM(dolnośląskie!B11, 'kujawsko-pomorskie'!B11,lubelskie!B11,lubuskie!B11,łódzkie!B11,małopolskie!B11,mazowieckie!B11,opolskie!B11,podkarpackie!B11,podlaskie!B11,pomorskie!B11,śląskie!B11,świętokrzyskie!B11,'warmińsko-mazurskie'!B11,wielkopolskie!B11,zachodniopomorskie!B11)</f>
        <v>11</v>
      </c>
      <c r="C11" s="1470">
        <f xml:space="preserve"> SUM(dolnośląskie!C11, 'kujawsko-pomorskie'!C11,lubelskie!C11,lubuskie!C11,łódzkie!C11,małopolskie!C11,mazowieckie!C11,opolskie!C11,podkarpackie!C11,podlaskie!C11,pomorskie!C11,śląskie!C11,świętokrzyskie!C11,'warmińsko-mazurskie'!C11,wielkopolskie!C11,zachodniopomorskie!C11)</f>
        <v>610</v>
      </c>
      <c r="D11" s="1216" t="s">
        <v>4</v>
      </c>
      <c r="E11" s="1272">
        <f xml:space="preserve"> SUM(dolnośląskie!E11, 'kujawsko-pomorskie'!E11,lubelskie!E11,lubuskie!E11,łódzkie!E11,małopolskie!E11,mazowieckie!E11,opolskie!E11,podkarpackie!E11,podlaskie!E11,pomorskie!E11,śląskie!E11,świętokrzyskie!E11,'warmińsko-mazurskie'!E11,wielkopolskie!E11,zachodniopomorskie!E11)</f>
        <v>6</v>
      </c>
      <c r="F11" s="1473">
        <f xml:space="preserve"> SUM(dolnośląskie!F11, 'kujawsko-pomorskie'!F11,lubelskie!F11,lubuskie!F11,łódzkie!F11,małopolskie!F11,mazowieckie!F11,opolskie!F11,podkarpackie!F11,podlaskie!F11,pomorskie!F11,śląskie!F11,świętokrzyskie!F11,'warmińsko-mazurskie'!F11,wielkopolskie!F11,zachodniopomorskie!F11)</f>
        <v>363</v>
      </c>
      <c r="G11" s="29"/>
      <c r="H11" s="9"/>
    </row>
    <row r="12" spans="1:8" ht="18">
      <c r="A12" s="10" t="s">
        <v>67</v>
      </c>
      <c r="B12" s="1272">
        <f xml:space="preserve"> SUM(dolnośląskie!B12, 'kujawsko-pomorskie'!B12,lubelskie!B12,lubuskie!B12,łódzkie!B12,małopolskie!B12,mazowieckie!B12,opolskie!B12,podkarpackie!B12,podlaskie!B12,pomorskie!B12,śląskie!B12,świętokrzyskie!B12,'warmińsko-mazurskie'!B12,wielkopolskie!B12,zachodniopomorskie!B12)</f>
        <v>7</v>
      </c>
      <c r="C12" s="1470">
        <f xml:space="preserve"> SUM(dolnośląskie!C12, 'kujawsko-pomorskie'!C12,lubelskie!C12,lubuskie!C12,łódzkie!C12,małopolskie!C12,mazowieckie!C12,opolskie!C12,podkarpackie!C12,podlaskie!C12,pomorskie!C12,śląskie!C12,świętokrzyskie!C12,'warmińsko-mazurskie'!C12,wielkopolskie!C12,zachodniopomorskie!C12)</f>
        <v>465</v>
      </c>
      <c r="D12" s="10" t="s">
        <v>67</v>
      </c>
      <c r="E12" s="1272">
        <f xml:space="preserve"> SUM(dolnośląskie!E12, 'kujawsko-pomorskie'!E12,lubelskie!E12,lubuskie!E12,łódzkie!E12,małopolskie!E12,mazowieckie!E12,opolskie!E12,podkarpackie!E12,podlaskie!E12,pomorskie!E12,śląskie!E12,świętokrzyskie!E12,'warmińsko-mazurskie'!E12,wielkopolskie!E12,zachodniopomorskie!E12)</f>
        <v>0</v>
      </c>
      <c r="F12" s="1473">
        <f xml:space="preserve"> SUM(dolnośląskie!F12, 'kujawsko-pomorskie'!F12,lubelskie!F12,lubuskie!F12,łódzkie!F12,małopolskie!F12,mazowieckie!F12,opolskie!F12,podkarpackie!F12,podlaskie!F12,pomorskie!F12,śląskie!F12,świętokrzyskie!F12,'warmińsko-mazurskie'!F12,wielkopolskie!F12,zachodniopomorskie!F12)</f>
        <v>0</v>
      </c>
      <c r="G12" s="29"/>
      <c r="H12" s="9"/>
    </row>
    <row r="13" spans="1:8" ht="18">
      <c r="A13" s="10" t="s">
        <v>7</v>
      </c>
      <c r="B13" s="1272">
        <f xml:space="preserve"> SUM(dolnośląskie!B13, 'kujawsko-pomorskie'!B13,lubelskie!B13,lubuskie!B13,łódzkie!B13,małopolskie!B13,mazowieckie!B13,opolskie!B13,podkarpackie!B13,podlaskie!B13,pomorskie!B13,śląskie!B13,świętokrzyskie!B13,'warmińsko-mazurskie'!B13,wielkopolskie!B13,zachodniopomorskie!B13)</f>
        <v>28</v>
      </c>
      <c r="C13" s="1470">
        <f xml:space="preserve"> SUM(dolnośląskie!C13, 'kujawsko-pomorskie'!C13,lubelskie!C13,lubuskie!C13,łódzkie!C13,małopolskie!C13,mazowieckie!C13,opolskie!C13,podkarpackie!C13,podlaskie!C13,pomorskie!C13,śląskie!C13,świętokrzyskie!C13,'warmińsko-mazurskie'!C13,wielkopolskie!C13,zachodniopomorskie!C13)</f>
        <v>18545</v>
      </c>
      <c r="D13" s="10" t="s">
        <v>7</v>
      </c>
      <c r="E13" s="1272">
        <f xml:space="preserve"> SUM(dolnośląskie!E13, 'kujawsko-pomorskie'!E13,lubelskie!E13,lubuskie!E13,łódzkie!E13,małopolskie!E13,mazowieckie!E13,opolskie!E13,podkarpackie!E13,podlaskie!E13,pomorskie!E13,śląskie!E13,świętokrzyskie!E13,'warmińsko-mazurskie'!E13,wielkopolskie!E13,zachodniopomorskie!E13)</f>
        <v>0</v>
      </c>
      <c r="F13" s="1473">
        <f xml:space="preserve"> SUM(dolnośląskie!F13, 'kujawsko-pomorskie'!F13,lubelskie!F13,lubuskie!F13,łódzkie!F13,małopolskie!F13,mazowieckie!F13,opolskie!F13,podkarpackie!F13,podlaskie!F13,pomorskie!F13,śląskie!F13,świętokrzyskie!F13,'warmińsko-mazurskie'!F13,wielkopolskie!F13,zachodniopomorskie!F13)</f>
        <v>0</v>
      </c>
      <c r="G13" s="29"/>
      <c r="H13" s="9"/>
    </row>
    <row r="14" spans="1:8" ht="18">
      <c r="A14" s="10" t="s">
        <v>8</v>
      </c>
      <c r="B14" s="1272">
        <f xml:space="preserve"> SUM(dolnośląskie!B14, 'kujawsko-pomorskie'!B14,lubelskie!B14,lubuskie!B14,łódzkie!B14,małopolskie!B14,mazowieckie!B14,opolskie!B14,podkarpackie!B14,podlaskie!B14,pomorskie!B14,śląskie!B14,świętokrzyskie!B14,'warmińsko-mazurskie'!B14,wielkopolskie!B14,zachodniopomorskie!B14)</f>
        <v>16</v>
      </c>
      <c r="C14" s="1470">
        <f xml:space="preserve"> SUM(dolnośląskie!C14, 'kujawsko-pomorskie'!C14,lubelskie!C14,lubuskie!C14,łódzkie!C14,małopolskie!C14,mazowieckie!C14,opolskie!C14,podkarpackie!C14,podlaskie!C14,pomorskie!C14,śląskie!C14,świętokrzyskie!C14,'warmińsko-mazurskie'!C14,wielkopolskie!C14,zachodniopomorskie!C14)</f>
        <v>306</v>
      </c>
      <c r="D14" s="10" t="s">
        <v>8</v>
      </c>
      <c r="E14" s="1272">
        <f xml:space="preserve"> SUM(dolnośląskie!E14, 'kujawsko-pomorskie'!E14,lubelskie!E14,lubuskie!E14,łódzkie!E14,małopolskie!E14,mazowieckie!E14,opolskie!E14,podkarpackie!E14,podlaskie!E14,pomorskie!E14,śląskie!E14,świętokrzyskie!E14,'warmińsko-mazurskie'!E14,wielkopolskie!E14,zachodniopomorskie!E14)</f>
        <v>2</v>
      </c>
      <c r="F14" s="1473">
        <f xml:space="preserve"> SUM(dolnośląskie!F14, 'kujawsko-pomorskie'!F14,lubelskie!F14,lubuskie!F14,łódzkie!F14,małopolskie!F14,mazowieckie!F14,opolskie!F14,podkarpackie!F14,podlaskie!F14,pomorskie!F14,śląskie!F14,świętokrzyskie!F14,'warmińsko-mazurskie'!F14,wielkopolskie!F14,zachodniopomorskie!F14)</f>
        <v>143</v>
      </c>
      <c r="G14" s="29"/>
      <c r="H14" s="9"/>
    </row>
    <row r="15" spans="1:8" ht="18">
      <c r="A15" s="1234" t="s">
        <v>526</v>
      </c>
      <c r="B15" s="1272">
        <f xml:space="preserve"> SUM(dolnośląskie!B15, 'kujawsko-pomorskie'!B15,lubelskie!B15,lubuskie!B15,łódzkie!B15,małopolskie!B15,mazowieckie!B15,opolskie!B15,podkarpackie!B15,podlaskie!B15,pomorskie!B15,śląskie!B15,świętokrzyskie!B15,'warmińsko-mazurskie'!B15,wielkopolskie!B15,zachodniopomorskie!B15)</f>
        <v>37</v>
      </c>
      <c r="C15" s="1470">
        <f xml:space="preserve"> SUM(dolnośląskie!C15, 'kujawsko-pomorskie'!C15,lubelskie!C15,lubuskie!C15,łódzkie!C15,małopolskie!C15,mazowieckie!C15,opolskie!C15,podkarpackie!C15,podlaskie!C15,pomorskie!C15,śląskie!C15,świętokrzyskie!C15,'warmińsko-mazurskie'!C15,wielkopolskie!C15,zachodniopomorskie!C15)</f>
        <v>1424</v>
      </c>
      <c r="D15" s="32" t="s">
        <v>503</v>
      </c>
      <c r="E15" s="1272">
        <f xml:space="preserve"> SUM(dolnośląskie!E15, 'kujawsko-pomorskie'!E15,lubelskie!E15,lubuskie!E15,łódzkie!E15,małopolskie!E15,mazowieckie!E15,opolskie!E15,podkarpackie!E15,podlaskie!E15,pomorskie!E15,śląskie!E15,świętokrzyskie!E15,'warmińsko-mazurskie'!E15,wielkopolskie!E15,zachodniopomorskie!E15)</f>
        <v>11</v>
      </c>
      <c r="F15" s="1473">
        <f xml:space="preserve"> SUM(dolnośląskie!F15, 'kujawsko-pomorskie'!F15,lubelskie!F15,lubuskie!F15,łódzkie!F15,małopolskie!F15,mazowieckie!F15,opolskie!F15,podkarpackie!F15,podlaskie!F15,pomorskie!F15,śląskie!F15,świętokrzyskie!F15,'warmińsko-mazurskie'!F15,wielkopolskie!F15,zachodniopomorskie!F15)</f>
        <v>156</v>
      </c>
      <c r="G15" s="29"/>
      <c r="H15" s="9"/>
    </row>
    <row r="16" spans="1:8" ht="37.5" customHeight="1">
      <c r="A16" s="1235"/>
      <c r="B16" s="1308"/>
      <c r="C16" s="1471"/>
      <c r="D16" s="10" t="s">
        <v>6</v>
      </c>
      <c r="E16" s="1272">
        <f xml:space="preserve"> SUM(dolnośląskie!E16, 'kujawsko-pomorskie'!E16,lubelskie!E16,lubuskie!E16,łódzkie!E16,małopolskie!E16,mazowieckie!E16,opolskie!E16,podkarpackie!E16,podlaskie!E16,pomorskie!E16,śląskie!E16,świętokrzyskie!E16,'warmińsko-mazurskie'!E16,wielkopolskie!E16,zachodniopomorskie!E16)</f>
        <v>1</v>
      </c>
      <c r="F16" s="1473">
        <f xml:space="preserve"> SUM(dolnośląskie!F16, 'kujawsko-pomorskie'!F16,lubelskie!F16,lubuskie!F16,łódzkie!F16,małopolskie!F16,mazowieckie!F16,opolskie!F16,podkarpackie!F16,podlaskie!F16,pomorskie!F16,śląskie!F16,świętokrzyskie!F16,'warmińsko-mazurskie'!F16,wielkopolskie!F16,zachodniopomorskie!F16)</f>
        <v>190</v>
      </c>
      <c r="G16" s="29"/>
      <c r="H16" s="9"/>
    </row>
    <row r="17" spans="1:8" ht="39.75" customHeight="1" thickBot="1">
      <c r="A17" s="1236"/>
      <c r="B17" s="1309"/>
      <c r="C17" s="1472"/>
      <c r="D17" s="18" t="s">
        <v>5</v>
      </c>
      <c r="E17" s="1272">
        <f xml:space="preserve"> SUM(dolnośląskie!E17, 'kujawsko-pomorskie'!E17,lubelskie!E17,lubuskie!E17,łódzkie!E17,małopolskie!E17,mazowieckie!E17,opolskie!E17,podkarpackie!E17,podlaskie!E17,pomorskie!E17,śląskie!E17,świętokrzyskie!E17,'warmińsko-mazurskie'!E17,wielkopolskie!E17,zachodniopomorskie!E17)</f>
        <v>35</v>
      </c>
      <c r="F17" s="1473">
        <f xml:space="preserve"> SUM(dolnośląskie!F17, 'kujawsko-pomorskie'!F17,lubelskie!F17,lubuskie!F17,łódzkie!F17,małopolskie!F17,mazowieckie!F17,opolskie!F17,podkarpackie!F17,podlaskie!F17,pomorskie!F17,śląskie!F17,świętokrzyskie!F17,'warmińsko-mazurskie'!F17,wielkopolskie!F17,zachodniopomorskie!F17)</f>
        <v>2161</v>
      </c>
      <c r="G17" s="29"/>
      <c r="H17" s="9"/>
    </row>
    <row r="18" spans="1:8" ht="24" customHeight="1">
      <c r="A18" s="1239" t="s">
        <v>109</v>
      </c>
      <c r="B18" s="1274"/>
      <c r="C18" s="1274"/>
      <c r="D18" s="1215" t="s">
        <v>109</v>
      </c>
      <c r="E18" s="1277"/>
      <c r="F18" s="1278"/>
      <c r="G18" s="24"/>
      <c r="H18" s="9"/>
    </row>
    <row r="19" spans="1:8" ht="18">
      <c r="A19" s="32" t="s">
        <v>50</v>
      </c>
      <c r="B19" s="1474">
        <f xml:space="preserve"> SUM(dolnośląskie!B19, 'kujawsko-pomorskie'!B19,lubelskie!B19,lubuskie!B19,łódzkie!B19,małopolskie!B19,mazowieckie!B19,opolskie!B19,podkarpackie!B19,podlaskie!B19,pomorskie!B19,śląskie!B19,świętokrzyskie!B19,'warmińsko-mazurskie'!B19,wielkopolskie!B19,zachodniopomorskie!B19)</f>
        <v>77</v>
      </c>
      <c r="C19" s="1470">
        <f xml:space="preserve"> SUM(dolnośląskie!C19, 'kujawsko-pomorskie'!C19,lubelskie!C19,lubuskie!C19,łódzkie!C19,małopolskie!C19,mazowieckie!C19,opolskie!C19,podkarpackie!C19,podlaskie!C19,pomorskie!C19,śląskie!C19,świętokrzyskie!C19,'warmińsko-mazurskie'!C19,wielkopolskie!C19,zachodniopomorskie!C19)</f>
        <v>19387</v>
      </c>
      <c r="D19" s="32" t="s">
        <v>50</v>
      </c>
      <c r="E19" s="1474">
        <f xml:space="preserve"> SUM(dolnośląskie!E19, 'kujawsko-pomorskie'!E19,lubelskie!E19,lubuskie!E19,łódzkie!E19,małopolskie!E19,mazowieckie!E19,opolskie!E19,podkarpackie!E19,podlaskie!E19,pomorskie!E19,śląskie!E19,świętokrzyskie!E19,'warmińsko-mazurskie'!E19,wielkopolskie!E19,zachodniopomorskie!E19)</f>
        <v>63</v>
      </c>
      <c r="F19" s="1473">
        <f xml:space="preserve"> SUM(dolnośląskie!F19, 'kujawsko-pomorskie'!F19,lubelskie!F19,lubuskie!F19,łódzkie!F19,małopolskie!F19,mazowieckie!F19,opolskie!F19,podkarpackie!F19,podlaskie!F19,pomorskie!F19,śląskie!F19,świętokrzyskie!F19,'warmińsko-mazurskie'!F19,wielkopolskie!F19,zachodniopomorskie!F19)</f>
        <v>4248</v>
      </c>
      <c r="G19" s="29"/>
      <c r="H19" s="9"/>
    </row>
    <row r="20" spans="1:8" ht="18">
      <c r="A20" s="32" t="s">
        <v>51</v>
      </c>
      <c r="B20" s="1474">
        <f xml:space="preserve"> SUM(dolnośląskie!B20, 'kujawsko-pomorskie'!B20,lubelskie!B20,lubuskie!B20,łódzkie!B20,małopolskie!B20,mazowieckie!B20,opolskie!B20,podkarpackie!B20,podlaskie!B20,pomorskie!B20,śląskie!B20,świętokrzyskie!B20,'warmińsko-mazurskie'!B20,wielkopolskie!B20,zachodniopomorskie!B20)</f>
        <v>23</v>
      </c>
      <c r="C20" s="1470">
        <f xml:space="preserve"> SUM(dolnośląskie!C20, 'kujawsko-pomorskie'!C20,lubelskie!C20,lubuskie!C20,łódzkie!C20,małopolskie!C20,mazowieckie!C20,opolskie!C20,podkarpackie!C20,podlaskie!C20,pomorskie!C20,śląskie!C20,świętokrzyskie!C20,'warmińsko-mazurskie'!C20,wielkopolskie!C20,zachodniopomorskie!C20)</f>
        <v>2167</v>
      </c>
      <c r="D20" s="32" t="s">
        <v>51</v>
      </c>
      <c r="E20" s="1474">
        <f xml:space="preserve"> SUM(dolnośląskie!E20, 'kujawsko-pomorskie'!E20,lubelskie!E20,lubuskie!E20,łódzkie!E20,małopolskie!E20,mazowieckie!E20,opolskie!E20,podkarpackie!E20,podlaskie!E20,pomorskie!E20,śląskie!E20,świętokrzyskie!E20,'warmińsko-mazurskie'!E20,wielkopolskie!E20,zachodniopomorskie!E20)</f>
        <v>0</v>
      </c>
      <c r="F20" s="1473">
        <f xml:space="preserve"> SUM(dolnośląskie!F20, 'kujawsko-pomorskie'!F20,lubelskie!F20,lubuskie!F20,łódzkie!F20,małopolskie!F20,mazowieckie!F20,opolskie!F20,podkarpackie!F20,podlaskie!F20,pomorskie!F20,śląskie!F20,świętokrzyskie!F20,'warmińsko-mazurskie'!F20,wielkopolskie!F20,zachodniopomorskie!F20)</f>
        <v>0</v>
      </c>
      <c r="G20" s="29"/>
      <c r="H20" s="9"/>
    </row>
    <row r="21" spans="1:8" ht="18.75" thickBot="1">
      <c r="A21" s="34" t="s">
        <v>52</v>
      </c>
      <c r="B21" s="1474">
        <f xml:space="preserve"> SUM(dolnośląskie!B21, 'kujawsko-pomorskie'!B21,lubelskie!B21,lubuskie!B21,łódzkie!B21,małopolskie!B21,mazowieckie!B21,opolskie!B21,podkarpackie!B21,podlaskie!B21,pomorskie!B21,śląskie!B21,świętokrzyskie!B21,'warmińsko-mazurskie'!B21,wielkopolskie!B21,zachodniopomorskie!B21)</f>
        <v>10</v>
      </c>
      <c r="C21" s="1470">
        <f xml:space="preserve"> SUM(dolnośląskie!C21, 'kujawsko-pomorskie'!C21,lubelskie!C21,lubuskie!C21,łódzkie!C21,małopolskie!C21,mazowieckie!C21,opolskie!C21,podkarpackie!C21,podlaskie!C21,pomorskie!C21,śląskie!C21,świętokrzyskie!C21,'warmińsko-mazurskie'!C21,wielkopolskie!C21,zachodniopomorskie!C21)</f>
        <v>302</v>
      </c>
      <c r="D21" s="34" t="s">
        <v>52</v>
      </c>
      <c r="E21" s="1475">
        <f xml:space="preserve"> SUM(dolnośląskie!E21, 'kujawsko-pomorskie'!E21,lubelskie!E21,lubuskie!E21,łódzkie!E21,małopolskie!E21,mazowieckie!E21,opolskie!E21,podkarpackie!E21,podlaskie!E21,pomorskie!E21,śląskie!E21,świętokrzyskie!E21,'warmińsko-mazurskie'!E21,wielkopolskie!E21,zachodniopomorskie!E21)</f>
        <v>0</v>
      </c>
      <c r="F21" s="1476">
        <f xml:space="preserve"> SUM(dolnośląskie!F21, 'kujawsko-pomorskie'!F21,lubelskie!F21,lubuskie!F21,łódzkie!F21,małopolskie!F21,mazowieckie!F21,opolskie!F21,podkarpackie!F21,podlaskie!F21,pomorskie!F21,śląskie!F21,świętokrzyskie!F21,'warmińsko-mazurskie'!F21,wielkopolskie!F21,zachodniopomorskie!F21)</f>
        <v>0</v>
      </c>
      <c r="G21" s="29"/>
      <c r="H21" s="9"/>
    </row>
    <row r="22" spans="1:8" ht="18" customHeight="1">
      <c r="A22" s="1238" t="s">
        <v>110</v>
      </c>
      <c r="B22" s="1275"/>
      <c r="C22" s="1275"/>
      <c r="D22" s="1238" t="s">
        <v>110</v>
      </c>
      <c r="E22" s="1273"/>
      <c r="F22" s="1279"/>
      <c r="G22" s="36"/>
      <c r="H22" s="9"/>
    </row>
    <row r="23" spans="1:8" ht="25.5">
      <c r="A23" s="10" t="s">
        <v>53</v>
      </c>
      <c r="B23" s="1474">
        <f xml:space="preserve"> SUM(dolnośląskie!B23, 'kujawsko-pomorskie'!B23,lubelskie!B23,lubuskie!B23,łódzkie!B23,małopolskie!B23,mazowieckie!B23,opolskie!B23,podkarpackie!B23,podlaskie!B23,pomorskie!B23,śląskie!B23,świętokrzyskie!B23,'warmińsko-mazurskie'!B23,wielkopolskie!B23,zachodniopomorskie!B23)</f>
        <v>2</v>
      </c>
      <c r="C23" s="1474">
        <f xml:space="preserve"> SUM(dolnośląskie!C23, 'kujawsko-pomorskie'!C23,lubelskie!C23,lubuskie!C23,łódzkie!C23,małopolskie!C23,mazowieckie!C23,opolskie!C23,podkarpackie!C23,podlaskie!C23,pomorskie!C23,śląskie!C23,świętokrzyskie!C23,'warmińsko-mazurskie'!C23,wielkopolskie!C23,zachodniopomorskie!C23)</f>
        <v>28</v>
      </c>
      <c r="D23" s="10" t="s">
        <v>53</v>
      </c>
      <c r="E23" s="1474">
        <f xml:space="preserve"> SUM(dolnośląskie!E23, 'kujawsko-pomorskie'!E23,lubelskie!E23,lubuskie!E23,łódzkie!E23,małopolskie!E23,mazowieckie!E23,opolskie!E23,podkarpackie!E23,podlaskie!E23,pomorskie!E23,śląskie!E23,świętokrzyskie!E23,'warmińsko-mazurskie'!E23,wielkopolskie!E23,zachodniopomorskie!E23)</f>
        <v>33</v>
      </c>
      <c r="F23" s="1473">
        <f xml:space="preserve"> SUM(dolnośląskie!F23, 'kujawsko-pomorskie'!F23,lubelskie!F23,lubuskie!F23,łódzkie!F23,małopolskie!F23,mazowieckie!F23,opolskie!F23,podkarpackie!F23,podlaskie!F23,pomorskie!F23,śląskie!F23,świętokrzyskie!F23,'warmińsko-mazurskie'!F23,wielkopolskie!F23,zachodniopomorskie!F23)</f>
        <v>1234</v>
      </c>
      <c r="G23" s="29"/>
      <c r="H23" s="9"/>
    </row>
    <row r="24" spans="1:8" ht="25.5">
      <c r="A24" s="10" t="s">
        <v>54</v>
      </c>
      <c r="B24" s="1474">
        <f xml:space="preserve"> SUM(dolnośląskie!B24, 'kujawsko-pomorskie'!B24,lubelskie!B24,lubuskie!B24,łódzkie!B24,małopolskie!B24,mazowieckie!B24,opolskie!B24,podkarpackie!B24,podlaskie!B24,pomorskie!B24,śląskie!B24,świętokrzyskie!B24,'warmińsko-mazurskie'!B24,wielkopolskie!B24,zachodniopomorskie!B24)</f>
        <v>23</v>
      </c>
      <c r="C24" s="1474">
        <f xml:space="preserve"> SUM(dolnośląskie!C24, 'kujawsko-pomorskie'!C24,lubelskie!C24,lubuskie!C24,łódzkie!C24,małopolskie!C24,mazowieckie!C24,opolskie!C24,podkarpackie!C24,podlaskie!C24,pomorskie!C24,śląskie!C24,świętokrzyskie!C24,'warmińsko-mazurskie'!C24,wielkopolskie!C24,zachodniopomorskie!C24)</f>
        <v>2309</v>
      </c>
      <c r="D24" s="10" t="s">
        <v>54</v>
      </c>
      <c r="E24" s="1474">
        <f xml:space="preserve"> SUM(dolnośląskie!E24, 'kujawsko-pomorskie'!E24,lubelskie!E24,lubuskie!E24,łódzkie!E24,małopolskie!E24,mazowieckie!E24,opolskie!E24,podkarpackie!E24,podlaskie!E24,pomorskie!E24,śląskie!E24,świętokrzyskie!E24,'warmińsko-mazurskie'!E24,wielkopolskie!E24,zachodniopomorskie!E24)</f>
        <v>7</v>
      </c>
      <c r="F24" s="1473">
        <f xml:space="preserve"> SUM(dolnośląskie!F24, 'kujawsko-pomorskie'!F24,lubelskie!F24,lubuskie!F24,łódzkie!F24,małopolskie!F24,mazowieckie!F24,opolskie!F24,podkarpackie!F24,podlaskie!F24,pomorskie!F24,śląskie!F24,świętokrzyskie!F24,'warmińsko-mazurskie'!F24,wielkopolskie!F24,zachodniopomorskie!F24)</f>
        <v>505</v>
      </c>
      <c r="G24" s="29"/>
      <c r="H24" s="9"/>
    </row>
    <row r="25" spans="1:8" ht="25.5">
      <c r="A25" s="10" t="s">
        <v>55</v>
      </c>
      <c r="B25" s="1474">
        <f xml:space="preserve"> SUM(dolnośląskie!B25, 'kujawsko-pomorskie'!B25,lubelskie!B25,lubuskie!B25,łódzkie!B25,małopolskie!B25,mazowieckie!B25,opolskie!B25,podkarpackie!B25,podlaskie!B25,pomorskie!B25,śląskie!B25,świętokrzyskie!B25,'warmińsko-mazurskie'!B25,wielkopolskie!B25,zachodniopomorskie!B25)</f>
        <v>28</v>
      </c>
      <c r="C25" s="1474">
        <f xml:space="preserve"> SUM(dolnośląskie!C25, 'kujawsko-pomorskie'!C25,lubelskie!C25,lubuskie!C25,łódzkie!C25,małopolskie!C25,mazowieckie!C25,opolskie!C25,podkarpackie!C25,podlaskie!C25,pomorskie!C25,śląskie!C25,świętokrzyskie!C25,'warmińsko-mazurskie'!C25,wielkopolskie!C25,zachodniopomorskie!C25)</f>
        <v>1855</v>
      </c>
      <c r="D25" s="10" t="s">
        <v>55</v>
      </c>
      <c r="E25" s="1474">
        <f xml:space="preserve"> SUM(dolnośląskie!E25, 'kujawsko-pomorskie'!E25,lubelskie!E25,lubuskie!E25,łódzkie!E25,małopolskie!E25,mazowieckie!E25,opolskie!E25,podkarpackie!E25,podlaskie!E25,pomorskie!E25,śląskie!E25,świętokrzyskie!E25,'warmińsko-mazurskie'!E25,wielkopolskie!E25,zachodniopomorskie!E25)</f>
        <v>2</v>
      </c>
      <c r="F25" s="1473">
        <f xml:space="preserve"> SUM(dolnośląskie!F25, 'kujawsko-pomorskie'!F25,lubelskie!F25,lubuskie!F25,łódzkie!F25,małopolskie!F25,mazowieckie!F25,opolskie!F25,podkarpackie!F25,podlaskie!F25,pomorskie!F25,śląskie!F25,świętokrzyskie!F25,'warmińsko-mazurskie'!F25,wielkopolskie!F25,zachodniopomorskie!F25)</f>
        <v>533</v>
      </c>
      <c r="G25" s="29"/>
      <c r="H25" s="9"/>
    </row>
    <row r="26" spans="1:8" ht="25.5">
      <c r="A26" s="10" t="s">
        <v>68</v>
      </c>
      <c r="B26" s="1474">
        <f xml:space="preserve"> SUM(dolnośląskie!B26, 'kujawsko-pomorskie'!B26,lubelskie!B26,lubuskie!B26,łódzkie!B26,małopolskie!B26,mazowieckie!B26,opolskie!B26,podkarpackie!B26,podlaskie!B26,pomorskie!B26,śląskie!B26,świętokrzyskie!B26,'warmińsko-mazurskie'!B26,wielkopolskie!B26,zachodniopomorskie!B26)</f>
        <v>6</v>
      </c>
      <c r="C26" s="1474">
        <f xml:space="preserve"> SUM(dolnośląskie!C26, 'kujawsko-pomorskie'!C26,lubelskie!C26,lubuskie!C26,łódzkie!C26,małopolskie!C26,mazowieckie!C26,opolskie!C26,podkarpackie!C26,podlaskie!C26,pomorskie!C26,śląskie!C26,świętokrzyskie!C26,'warmińsko-mazurskie'!C26,wielkopolskie!C26,zachodniopomorskie!C26)</f>
        <v>268</v>
      </c>
      <c r="D26" s="10" t="s">
        <v>68</v>
      </c>
      <c r="E26" s="1474">
        <f xml:space="preserve"> SUM(dolnośląskie!E26, 'kujawsko-pomorskie'!E26,lubelskie!E26,lubuskie!E26,łódzkie!E26,małopolskie!E26,mazowieckie!E26,opolskie!E26,podkarpackie!E26,podlaskie!E26,pomorskie!E26,śląskie!E26,świętokrzyskie!E26,'warmińsko-mazurskie'!E26,wielkopolskie!E26,zachodniopomorskie!E26)</f>
        <v>0</v>
      </c>
      <c r="F26" s="1473">
        <f xml:space="preserve"> SUM(dolnośląskie!F26, 'kujawsko-pomorskie'!F26,lubelskie!F26,lubuskie!F26,łódzkie!F26,małopolskie!F26,mazowieckie!F26,opolskie!F26,podkarpackie!F26,podlaskie!F26,pomorskie!F26,śląskie!F26,świętokrzyskie!F26,'warmińsko-mazurskie'!F26,wielkopolskie!F26,zachodniopomorskie!F26)</f>
        <v>0</v>
      </c>
      <c r="G26" s="29"/>
      <c r="H26" s="9"/>
    </row>
    <row r="27" spans="1:8" ht="38.25">
      <c r="A27" s="10" t="s">
        <v>56</v>
      </c>
      <c r="B27" s="1474">
        <f xml:space="preserve"> SUM(dolnośląskie!B27, 'kujawsko-pomorskie'!B27,lubelskie!B27,lubuskie!B27,łódzkie!B27,małopolskie!B27,mazowieckie!B27,opolskie!B27,podkarpackie!B27,podlaskie!B27,pomorskie!B27,śląskie!B27,świętokrzyskie!B27,'warmińsko-mazurskie'!B27,wielkopolskie!B27,zachodniopomorskie!B27)</f>
        <v>4</v>
      </c>
      <c r="C27" s="1474">
        <f xml:space="preserve"> SUM(dolnośląskie!C27, 'kujawsko-pomorskie'!C27,lubelskie!C27,lubuskie!C27,łódzkie!C27,małopolskie!C27,mazowieckie!C27,opolskie!C27,podkarpackie!C27,podlaskie!C27,pomorskie!C27,śląskie!C27,świętokrzyskie!C27,'warmińsko-mazurskie'!C27,wielkopolskie!C27,zachodniopomorskie!C27)</f>
        <v>370</v>
      </c>
      <c r="D27" s="10" t="s">
        <v>56</v>
      </c>
      <c r="E27" s="1474">
        <f xml:space="preserve"> SUM(dolnośląskie!E27, 'kujawsko-pomorskie'!E27,lubelskie!E27,lubuskie!E27,łódzkie!E27,małopolskie!E27,mazowieckie!E27,opolskie!E27,podkarpackie!E27,podlaskie!E27,pomorskie!E27,śląskie!E27,świętokrzyskie!E27,'warmińsko-mazurskie'!E27,wielkopolskie!E27,zachodniopomorskie!E27)</f>
        <v>0</v>
      </c>
      <c r="F27" s="1473">
        <f xml:space="preserve"> SUM(dolnośląskie!F27, 'kujawsko-pomorskie'!F27,lubelskie!F27,lubuskie!F27,łódzkie!F27,małopolskie!F27,mazowieckie!F27,opolskie!F27,podkarpackie!F27,podlaskie!F27,pomorskie!F27,śląskie!F27,świętokrzyskie!F27,'warmińsko-mazurskie'!F27,wielkopolskie!F27,zachodniopomorskie!F27)</f>
        <v>0</v>
      </c>
      <c r="G27" s="29"/>
      <c r="H27" s="9"/>
    </row>
    <row r="28" spans="1:8" ht="38.25">
      <c r="A28" s="10" t="s">
        <v>69</v>
      </c>
      <c r="B28" s="1474">
        <f xml:space="preserve"> SUM(dolnośląskie!B28, 'kujawsko-pomorskie'!B28,lubelskie!B28,lubuskie!B28,łódzkie!B28,małopolskie!B28,mazowieckie!B28,opolskie!B28,podkarpackie!B28,podlaskie!B28,pomorskie!B28,śląskie!B28,świętokrzyskie!B28,'warmińsko-mazurskie'!B28,wielkopolskie!B28,zachodniopomorskie!B28)</f>
        <v>0</v>
      </c>
      <c r="C28" s="1474">
        <f xml:space="preserve"> SUM(dolnośląskie!C28, 'kujawsko-pomorskie'!C28,lubelskie!C28,lubuskie!C28,łódzkie!C28,małopolskie!C28,mazowieckie!C28,opolskie!C28,podkarpackie!C28,podlaskie!C28,pomorskie!C28,śląskie!C28,świętokrzyskie!C28,'warmińsko-mazurskie'!C28,wielkopolskie!C28,zachodniopomorskie!C28)</f>
        <v>0</v>
      </c>
      <c r="D28" s="10" t="s">
        <v>69</v>
      </c>
      <c r="E28" s="1474">
        <f xml:space="preserve"> SUM(dolnośląskie!E28, 'kujawsko-pomorskie'!E28,lubelskie!E28,lubuskie!E28,łódzkie!E28,małopolskie!E28,mazowieckie!E28,opolskie!E28,podkarpackie!E28,podlaskie!E28,pomorskie!E28,śląskie!E28,świętokrzyskie!E28,'warmińsko-mazurskie'!E28,wielkopolskie!E28,zachodniopomorskie!E28)</f>
        <v>0</v>
      </c>
      <c r="F28" s="1473">
        <f xml:space="preserve"> SUM(dolnośląskie!F28, 'kujawsko-pomorskie'!F28,lubelskie!F28,lubuskie!F28,łódzkie!F28,małopolskie!F28,mazowieckie!F28,opolskie!F28,podkarpackie!F28,podlaskie!F28,pomorskie!F28,śląskie!F28,świętokrzyskie!F28,'warmińsko-mazurskie'!F28,wielkopolskie!F28,zachodniopomorskie!F28)</f>
        <v>0</v>
      </c>
      <c r="G28" s="29"/>
      <c r="H28" s="9"/>
    </row>
    <row r="29" spans="1:8" ht="51.75" thickBot="1">
      <c r="A29" s="18" t="s">
        <v>603</v>
      </c>
      <c r="B29" s="1474">
        <f xml:space="preserve"> SUM(dolnośląskie!B29, 'kujawsko-pomorskie'!B29,lubelskie!B29,lubuskie!B29,łódzkie!B29,małopolskie!B29,mazowieckie!B29,opolskie!B29,podkarpackie!B29,podlaskie!B29,pomorskie!B29,śląskie!B29,świętokrzyskie!B29,'warmińsko-mazurskie'!B29,wielkopolskie!B29,zachodniopomorskie!B29)</f>
        <v>55</v>
      </c>
      <c r="C29" s="1474">
        <f xml:space="preserve"> SUM(dolnośląskie!C29, 'kujawsko-pomorskie'!C29,lubelskie!C29,lubuskie!C29,łódzkie!C29,małopolskie!C29,mazowieckie!C29,opolskie!C29,podkarpackie!C29,podlaskie!C29,pomorskie!C29,śląskie!C29,świętokrzyskie!C29,'warmińsko-mazurskie'!C29,wielkopolskie!C29,zachodniopomorskie!C29)</f>
        <v>16923</v>
      </c>
      <c r="D29" s="18" t="s">
        <v>524</v>
      </c>
      <c r="E29" s="1474">
        <f xml:space="preserve"> SUM(dolnośląskie!E29, 'kujawsko-pomorskie'!E29,lubelskie!E29,lubuskie!E29,łódzkie!E29,małopolskie!E29,mazowieckie!E29,opolskie!E29,podkarpackie!E29,podlaskie!E29,pomorskie!E29,śląskie!E29,świętokrzyskie!E29,'warmińsko-mazurskie'!E29,wielkopolskie!E29,zachodniopomorskie!E29)</f>
        <v>21</v>
      </c>
      <c r="F29" s="1473">
        <f xml:space="preserve"> SUM(dolnośląskie!F29, 'kujawsko-pomorskie'!F29,lubelskie!F29,lubuskie!F29,łódzkie!F29,małopolskie!F29,mazowieckie!F29,opolskie!F29,podkarpackie!F29,podlaskie!F29,pomorskie!F29,śląskie!F29,świętokrzyskie!F29,'warmińsko-mazurskie'!F29,wielkopolskie!F29,zachodniopomorskie!F29)</f>
        <v>1967</v>
      </c>
      <c r="G29" s="29"/>
      <c r="H29" s="9"/>
    </row>
    <row r="30" spans="1:8" ht="13.5" thickBot="1">
      <c r="A30" s="1608" t="s">
        <v>604</v>
      </c>
      <c r="B30" s="1609"/>
      <c r="C30" s="1609"/>
      <c r="D30" s="1608" t="s">
        <v>605</v>
      </c>
      <c r="E30" s="1609"/>
      <c r="F30" s="1610"/>
      <c r="G30" s="37"/>
      <c r="H30" s="9"/>
    </row>
    <row r="31" spans="1:8" ht="32.25" customHeight="1">
      <c r="A31" s="1237" t="s">
        <v>108</v>
      </c>
      <c r="B31" s="1237"/>
      <c r="C31" s="1237"/>
      <c r="D31" s="1237"/>
      <c r="E31" s="1237"/>
      <c r="F31" s="1237"/>
      <c r="G31" s="9"/>
      <c r="H31" s="9"/>
    </row>
    <row r="32" spans="1:8" ht="16.5" thickBot="1">
      <c r="A32" s="38" t="s">
        <v>99</v>
      </c>
      <c r="B32" s="1237"/>
      <c r="C32" s="1237"/>
      <c r="D32" s="1237"/>
      <c r="E32" s="1237"/>
      <c r="F32" s="1237"/>
      <c r="G32" s="9"/>
      <c r="H32" s="9"/>
    </row>
    <row r="33" spans="1:8" ht="35.25" customHeight="1" thickBot="1">
      <c r="A33" s="2148" t="s">
        <v>92</v>
      </c>
      <c r="B33" s="2149"/>
      <c r="C33" s="2150"/>
      <c r="D33" s="2148" t="s">
        <v>111</v>
      </c>
      <c r="E33" s="2149"/>
      <c r="F33" s="2150"/>
      <c r="G33" s="9"/>
      <c r="H33" s="9"/>
    </row>
    <row r="34" spans="1:8">
      <c r="A34" s="25"/>
      <c r="B34" s="26" t="s">
        <v>31</v>
      </c>
      <c r="C34" s="27" t="s">
        <v>32</v>
      </c>
      <c r="D34" s="25"/>
      <c r="E34" s="26" t="s">
        <v>31</v>
      </c>
      <c r="F34" s="27" t="s">
        <v>32</v>
      </c>
      <c r="G34" s="9"/>
      <c r="H34" s="9"/>
    </row>
    <row r="35" spans="1:8" ht="18">
      <c r="A35" s="10" t="s">
        <v>33</v>
      </c>
      <c r="B35" s="1474">
        <f xml:space="preserve"> SUM(dolnośląskie!B35, 'kujawsko-pomorskie'!B35,lubelskie!B35,lubuskie!B35,łódzkie!B35,małopolskie!B35,mazowieckie!B35,opolskie!B35,podkarpackie!B35,podlaskie!B35,pomorskie!B35,śląskie!B35,świętokrzyskie!B35,'warmińsko-mazurskie'!B35,wielkopolskie!B35,zachodniopomorskie!B35)</f>
        <v>16</v>
      </c>
      <c r="C35" s="1474">
        <f xml:space="preserve"> SUM(dolnośląskie!C35, 'kujawsko-pomorskie'!C35,lubelskie!C35,lubuskie!C35,łódzkie!C35,małopolskie!C35,mazowieckie!C35,opolskie!C35,podkarpackie!C35,podlaskie!C35,pomorskie!C35,śląskie!C35,świętokrzyskie!C35,'warmińsko-mazurskie'!C35,wielkopolskie!C35,zachodniopomorskie!C35)</f>
        <v>65433</v>
      </c>
      <c r="D35" s="10" t="s">
        <v>33</v>
      </c>
      <c r="E35" s="1474">
        <f xml:space="preserve"> SUM(dolnośląskie!E35, 'kujawsko-pomorskie'!E35,lubelskie!E35,lubuskie!E35,łódzkie!E35,małopolskie!E35,mazowieckie!E35,opolskie!E35,podkarpackie!E35,podlaskie!E35,pomorskie!E35,śląskie!E35,świętokrzyskie!E35,'warmińsko-mazurskie'!E35,wielkopolskie!E35,zachodniopomorskie!E35)</f>
        <v>0</v>
      </c>
      <c r="F35" s="1474">
        <f xml:space="preserve"> SUM(dolnośląskie!F35, 'kujawsko-pomorskie'!F35,lubelskie!F35,lubuskie!F35,łódzkie!F35,małopolskie!F35,mazowieckie!F35,opolskie!F35,podkarpackie!F35,podlaskie!F35,pomorskie!F35,śląskie!F35,świętokrzyskie!F35,'warmińsko-mazurskie'!F35,wielkopolskie!F35,zachodniopomorskie!F35)</f>
        <v>0</v>
      </c>
      <c r="G35" s="9"/>
      <c r="H35" s="9"/>
    </row>
    <row r="36" spans="1:8" ht="18">
      <c r="A36" s="10" t="s">
        <v>71</v>
      </c>
      <c r="B36" s="1474">
        <f xml:space="preserve"> SUM(dolnośląskie!B36, 'kujawsko-pomorskie'!B36,lubelskie!B36,lubuskie!B36,łódzkie!B36,małopolskie!B36,mazowieckie!B36,opolskie!B36,podkarpackie!B36,podlaskie!B36,pomorskie!B36,śląskie!B36,świętokrzyskie!B36,'warmińsko-mazurskie'!B36,wielkopolskie!B36,zachodniopomorskie!B36)</f>
        <v>27</v>
      </c>
      <c r="C36" s="1474">
        <f xml:space="preserve"> SUM(dolnośląskie!C36, 'kujawsko-pomorskie'!C36,lubelskie!C36,lubuskie!C36,łódzkie!C36,małopolskie!C36,mazowieckie!C36,opolskie!C36,podkarpackie!C36,podlaskie!C36,pomorskie!C36,śląskie!C36,świętokrzyskie!C36,'warmińsko-mazurskie'!C36,wielkopolskie!C36,zachodniopomorskie!C36)</f>
        <v>54375</v>
      </c>
      <c r="D36" s="10" t="s">
        <v>71</v>
      </c>
      <c r="E36" s="1474">
        <f xml:space="preserve"> SUM(dolnośląskie!E36, 'kujawsko-pomorskie'!E36,lubelskie!E36,lubuskie!E36,łódzkie!E36,małopolskie!E36,mazowieckie!E36,opolskie!E36,podkarpackie!E36,podlaskie!E36,pomorskie!E36,śląskie!E36,świętokrzyskie!E36,'warmińsko-mazurskie'!E36,wielkopolskie!E36,zachodniopomorskie!E36)</f>
        <v>0</v>
      </c>
      <c r="F36" s="1474">
        <f xml:space="preserve"> SUM(dolnośląskie!F36, 'kujawsko-pomorskie'!F36,lubelskie!F36,lubuskie!F36,łódzkie!F36,małopolskie!F36,mazowieckie!F36,opolskie!F36,podkarpackie!F36,podlaskie!F36,pomorskie!F36,śląskie!F36,świętokrzyskie!F36,'warmińsko-mazurskie'!F36,wielkopolskie!F36,zachodniopomorskie!F36)</f>
        <v>0</v>
      </c>
      <c r="G36" s="9"/>
      <c r="H36" s="9"/>
    </row>
    <row r="37" spans="1:8" ht="18">
      <c r="A37" s="10" t="s">
        <v>72</v>
      </c>
      <c r="B37" s="1474">
        <f xml:space="preserve"> SUM(dolnośląskie!B37, 'kujawsko-pomorskie'!B37,lubelskie!B37,lubuskie!B37,łódzkie!B37,małopolskie!B37,mazowieckie!B37,opolskie!B37,podkarpackie!B37,podlaskie!B37,pomorskie!B37,śląskie!B37,świętokrzyskie!B37,'warmińsko-mazurskie'!B37,wielkopolskie!B37,zachodniopomorskie!B37)</f>
        <v>9</v>
      </c>
      <c r="C37" s="1474">
        <f xml:space="preserve"> SUM(dolnośląskie!C37, 'kujawsko-pomorskie'!C37,lubelskie!C37,lubuskie!C37,łódzkie!C37,małopolskie!C37,mazowieckie!C37,opolskie!C37,podkarpackie!C37,podlaskie!C37,pomorskie!C37,śląskie!C37,świętokrzyskie!C37,'warmińsko-mazurskie'!C37,wielkopolskie!C37,zachodniopomorskie!C37)</f>
        <v>7187</v>
      </c>
      <c r="D37" s="10" t="s">
        <v>72</v>
      </c>
      <c r="E37" s="1474">
        <f xml:space="preserve"> SUM(dolnośląskie!E37, 'kujawsko-pomorskie'!E37,lubelskie!E37,lubuskie!E37,łódzkie!E37,małopolskie!E37,mazowieckie!E37,opolskie!E37,podkarpackie!E37,podlaskie!E37,pomorskie!E37,śląskie!E37,świętokrzyskie!E37,'warmińsko-mazurskie'!E37,wielkopolskie!E37,zachodniopomorskie!E37)</f>
        <v>1</v>
      </c>
      <c r="F37" s="1474">
        <f xml:space="preserve"> SUM(dolnośląskie!F37, 'kujawsko-pomorskie'!F37,lubelskie!F37,lubuskie!F37,łódzkie!F37,małopolskie!F37,mazowieckie!F37,opolskie!F37,podkarpackie!F37,podlaskie!F37,pomorskie!F37,śląskie!F37,świętokrzyskie!F37,'warmińsko-mazurskie'!F37,wielkopolskie!F37,zachodniopomorskie!F37)</f>
        <v>1500</v>
      </c>
      <c r="G37" s="9"/>
      <c r="H37" s="9"/>
    </row>
    <row r="38" spans="1:8" ht="38.25">
      <c r="A38" s="1216" t="s">
        <v>503</v>
      </c>
      <c r="B38" s="1474">
        <f xml:space="preserve"> SUM(dolnośląskie!B38, 'kujawsko-pomorskie'!B38,lubelskie!B38,lubuskie!B38,łódzkie!B38,małopolskie!B38,mazowieckie!B38,opolskie!B38,podkarpackie!B38,podlaskie!B38,pomorskie!B38,śląskie!B38,świętokrzyskie!B38,'warmińsko-mazurskie'!B38,wielkopolskie!B38,zachodniopomorskie!B38)</f>
        <v>6</v>
      </c>
      <c r="C38" s="1474">
        <f xml:space="preserve"> SUM(dolnośląskie!C38, 'kujawsko-pomorskie'!C38,lubelskie!C38,lubuskie!C38,łódzkie!C38,małopolskie!C38,mazowieckie!C38,opolskie!C38,podkarpackie!C38,podlaskie!C38,pomorskie!C38,śląskie!C38,świętokrzyskie!C38,'warmińsko-mazurskie'!C38,wielkopolskie!C38,zachodniopomorskie!C38)</f>
        <v>4431</v>
      </c>
      <c r="D38" s="10" t="s">
        <v>34</v>
      </c>
      <c r="E38" s="1474">
        <f xml:space="preserve"> SUM(dolnośląskie!E38, 'kujawsko-pomorskie'!E38,lubelskie!E38,lubuskie!E38,łódzkie!E38,małopolskie!E38,mazowieckie!E38,opolskie!E38,podkarpackie!E38,podlaskie!E38,pomorskie!E38,śląskie!E38,świętokrzyskie!E38,'warmińsko-mazurskie'!E38,wielkopolskie!E38,zachodniopomorskie!E38)</f>
        <v>26</v>
      </c>
      <c r="F38" s="1474">
        <f xml:space="preserve"> SUM(dolnośląskie!F38, 'kujawsko-pomorskie'!F38,lubelskie!F38,lubuskie!F38,łódzkie!F38,małopolskie!F38,mazowieckie!F38,opolskie!F38,podkarpackie!F38,podlaskie!F38,pomorskie!F38,śląskie!F38,świętokrzyskie!F38,'warmińsko-mazurskie'!F38,wielkopolskie!F38,zachodniopomorskie!F38)</f>
        <v>6020</v>
      </c>
      <c r="G38" s="9"/>
      <c r="H38" s="9"/>
    </row>
    <row r="39" spans="1:8" ht="18.75" thickBot="1">
      <c r="A39" s="1226"/>
      <c r="B39" s="1474">
        <f xml:space="preserve"> SUM(dolnośląskie!B39, 'kujawsko-pomorskie'!B39,lubelskie!B39,lubuskie!B39,łódzkie!B39,małopolskie!B39,mazowieckie!B39,opolskie!B39,podkarpackie!B39,podlaskie!B39,pomorskie!B39,śląskie!B39,świętokrzyskie!B39,'warmińsko-mazurskie'!B39,wielkopolskie!B39,zachodniopomorskie!B39)</f>
        <v>0</v>
      </c>
      <c r="C39" s="1474">
        <f xml:space="preserve"> SUM(dolnośląskie!C39, 'kujawsko-pomorskie'!C39,lubelskie!C39,lubuskie!C39,łódzkie!C39,małopolskie!C39,mazowieckie!C39,opolskie!C39,podkarpackie!C39,podlaskie!C39,pomorskie!C39,śląskie!C39,świętokrzyskie!C39,'warmińsko-mazurskie'!C39,wielkopolskie!C39,zachodniopomorskie!C39)</f>
        <v>0</v>
      </c>
      <c r="D39" s="34" t="s">
        <v>503</v>
      </c>
      <c r="E39" s="1474">
        <f xml:space="preserve"> SUM(dolnośląskie!E39, 'kujawsko-pomorskie'!E39,lubelskie!E39,lubuskie!E39,łódzkie!E39,małopolskie!E39,mazowieckie!E39,opolskie!E39,podkarpackie!E39,podlaskie!E39,pomorskie!E39,śląskie!E39,świętokrzyskie!E39,'warmińsko-mazurskie'!E39,wielkopolskie!E39,zachodniopomorskie!E39)</f>
        <v>0</v>
      </c>
      <c r="F39" s="1474">
        <f xml:space="preserve"> SUM(dolnośląskie!F39, 'kujawsko-pomorskie'!F39,lubelskie!F39,lubuskie!F39,łódzkie!F39,małopolskie!F39,mazowieckie!F39,opolskie!F39,podkarpackie!F39,podlaskie!F39,pomorskie!F39,śląskie!F39,świętokrzyskie!F39,'warmińsko-mazurskie'!F39,wielkopolskie!F39,zachodniopomorskie!F39)</f>
        <v>0</v>
      </c>
      <c r="G39" s="9"/>
      <c r="H39" s="9"/>
    </row>
    <row r="40" spans="1:8" ht="18.75" thickBot="1">
      <c r="A40" s="1313" t="s">
        <v>112</v>
      </c>
      <c r="B40" s="1314"/>
      <c r="C40" s="1315"/>
      <c r="D40" s="1313" t="s">
        <v>112</v>
      </c>
      <c r="E40" s="1314"/>
      <c r="F40" s="1315"/>
      <c r="G40" s="9"/>
      <c r="H40" s="9"/>
    </row>
    <row r="41" spans="1:8" ht="18">
      <c r="A41" s="1316" t="s">
        <v>50</v>
      </c>
      <c r="B41" s="1477">
        <f xml:space="preserve"> SUM(dolnośląskie!B41, 'kujawsko-pomorskie'!B41,lubelskie!B41,lubuskie!B41,łódzkie!B41,małopolskie!B41,mazowieckie!B41,opolskie!B41,podkarpackie!B41,podlaskie!B41,pomorskie!B41,śląskie!B41,świętokrzyskie!B41,'warmińsko-mazurskie'!B41,wielkopolskie!B41,zachodniopomorskie!B41)</f>
        <v>50</v>
      </c>
      <c r="C41" s="1478">
        <f xml:space="preserve"> SUM(dolnośląskie!C41, 'kujawsko-pomorskie'!C41,lubelskie!C41,lubuskie!C41,łódzkie!C41,małopolskie!C41,mazowieckie!C41,opolskie!C41,podkarpackie!C41,podlaskie!C41,pomorskie!C41,śląskie!C41,świętokrzyskie!C41,'warmińsko-mazurskie'!C41,wielkopolskie!C41,zachodniopomorskie!C41)</f>
        <v>128193</v>
      </c>
      <c r="D41" s="1316" t="s">
        <v>50</v>
      </c>
      <c r="E41" s="1477">
        <f xml:space="preserve"> SUM(dolnośląskie!E41, 'kujawsko-pomorskie'!E41,lubelskie!E41,lubuskie!E41,łódzkie!E41,małopolskie!E41,mazowieckie!E41,opolskie!E41,podkarpackie!E41,podlaskie!E41,pomorskie!E41,śląskie!E41,świętokrzyskie!E41,'warmińsko-mazurskie'!E41,wielkopolskie!E41,zachodniopomorskie!E41)</f>
        <v>23</v>
      </c>
      <c r="F41" s="1478">
        <f xml:space="preserve"> SUM(dolnośląskie!F41, 'kujawsko-pomorskie'!F41,lubelskie!F41,lubuskie!F41,łódzkie!F41,małopolskie!F41,mazowieckie!F41,opolskie!F41,podkarpackie!F41,podlaskie!F41,pomorskie!F41,śląskie!F41,świętokrzyskie!F41,'warmińsko-mazurskie'!F41,wielkopolskie!F41,zachodniopomorskie!F41)</f>
        <v>7120</v>
      </c>
      <c r="G41" s="9"/>
      <c r="H41" s="9"/>
    </row>
    <row r="42" spans="1:8" ht="18">
      <c r="A42" s="32" t="s">
        <v>51</v>
      </c>
      <c r="B42" s="1474">
        <f xml:space="preserve"> SUM(dolnośląskie!B42, 'kujawsko-pomorskie'!B42,lubelskie!B42,lubuskie!B42,łódzkie!B42,małopolskie!B42,mazowieckie!B42,opolskie!B42,podkarpackie!B42,podlaskie!B42,pomorskie!B42,śląskie!B42,świętokrzyskie!B42,'warmińsko-mazurskie'!B42,wielkopolskie!B42,zachodniopomorskie!B42)</f>
        <v>8</v>
      </c>
      <c r="C42" s="1473">
        <f xml:space="preserve"> SUM(dolnośląskie!C42, 'kujawsko-pomorskie'!C42,lubelskie!C42,lubuskie!C42,łódzkie!C42,małopolskie!C42,mazowieckie!C42,opolskie!C42,podkarpackie!C42,podlaskie!C42,pomorskie!C42,śląskie!C42,świętokrzyskie!C42,'warmińsko-mazurskie'!C42,wielkopolskie!C42,zachodniopomorskie!C42)</f>
        <v>3168</v>
      </c>
      <c r="D42" s="32" t="s">
        <v>51</v>
      </c>
      <c r="E42" s="1474">
        <f xml:space="preserve"> SUM(dolnośląskie!E42, 'kujawsko-pomorskie'!E42,lubelskie!E42,lubuskie!E42,łódzkie!E42,małopolskie!E42,mazowieckie!E42,opolskie!E42,podkarpackie!E42,podlaskie!E42,pomorskie!E42,śląskie!E42,świętokrzyskie!E42,'warmińsko-mazurskie'!E42,wielkopolskie!E42,zachodniopomorskie!E42)</f>
        <v>0</v>
      </c>
      <c r="F42" s="1473">
        <f xml:space="preserve"> SUM(dolnośląskie!F42, 'kujawsko-pomorskie'!F42,lubelskie!F42,lubuskie!F42,łódzkie!F42,małopolskie!F42,mazowieckie!F42,opolskie!F42,podkarpackie!F42,podlaskie!F42,pomorskie!F42,śląskie!F42,świętokrzyskie!F42,'warmińsko-mazurskie'!F42,wielkopolskie!F42,zachodniopomorskie!F42)</f>
        <v>0</v>
      </c>
      <c r="G42" s="9"/>
      <c r="H42" s="9"/>
    </row>
    <row r="43" spans="1:8" ht="18.75" thickBot="1">
      <c r="A43" s="34" t="s">
        <v>52</v>
      </c>
      <c r="B43" s="1475">
        <f xml:space="preserve"> SUM(dolnośląskie!B43, 'kujawsko-pomorskie'!B43,lubelskie!B43,lubuskie!B43,łódzkie!B43,małopolskie!B43,mazowieckie!B43,opolskie!B43,podkarpackie!B43,podlaskie!B43,pomorskie!B43,śląskie!B43,świętokrzyskie!B43,'warmińsko-mazurskie'!B43,wielkopolskie!B43,zachodniopomorskie!B43)</f>
        <v>0</v>
      </c>
      <c r="C43" s="1476">
        <f xml:space="preserve"> SUM(dolnośląskie!C43, 'kujawsko-pomorskie'!C43,lubelskie!C43,lubuskie!C43,łódzkie!C43,małopolskie!C43,mazowieckie!C43,opolskie!C43,podkarpackie!C43,podlaskie!C43,pomorskie!C43,śląskie!C43,świętokrzyskie!C43,'warmińsko-mazurskie'!C43,wielkopolskie!C43,zachodniopomorskie!C43)</f>
        <v>0</v>
      </c>
      <c r="D43" s="34" t="s">
        <v>52</v>
      </c>
      <c r="E43" s="1475">
        <f xml:space="preserve"> SUM(dolnośląskie!E43, 'kujawsko-pomorskie'!E43,lubelskie!E43,lubuskie!E43,łódzkie!E43,małopolskie!E43,mazowieckie!E43,opolskie!E43,podkarpackie!E43,podlaskie!E43,pomorskie!E43,śląskie!E43,świętokrzyskie!E43,'warmińsko-mazurskie'!E43,wielkopolskie!E43,zachodniopomorskie!E43)</f>
        <v>0</v>
      </c>
      <c r="F43" s="1476">
        <f xml:space="preserve"> SUM(dolnośląskie!F43, 'kujawsko-pomorskie'!F43,lubelskie!F43,lubuskie!F43,łódzkie!F43,małopolskie!F43,mazowieckie!F43,opolskie!F43,podkarpackie!F43,podlaskie!F43,pomorskie!F43,śląskie!F43,świętokrzyskie!F43,'warmińsko-mazurskie'!F43,wielkopolskie!F43,zachodniopomorskie!F43)</f>
        <v>0</v>
      </c>
      <c r="G43" s="9"/>
      <c r="H43" s="9"/>
    </row>
    <row r="44" spans="1:8" ht="27.75" customHeight="1" thickBot="1">
      <c r="A44" s="1310" t="s">
        <v>113</v>
      </c>
      <c r="B44" s="1311"/>
      <c r="C44" s="1312"/>
      <c r="D44" s="1310" t="s">
        <v>113</v>
      </c>
      <c r="E44" s="1311"/>
      <c r="F44" s="1312"/>
      <c r="G44" s="9"/>
      <c r="H44" s="9"/>
    </row>
    <row r="45" spans="1:8" ht="25.5">
      <c r="A45" s="883" t="s">
        <v>53</v>
      </c>
      <c r="B45" s="1477">
        <f xml:space="preserve"> SUM(dolnośląskie!B45, 'kujawsko-pomorskie'!B45,lubelskie!B45,lubuskie!B45,łódzkie!B45,małopolskie!B45,mazowieckie!B45,opolskie!B45,podkarpackie!B45,podlaskie!B45,pomorskie!B45,śląskie!B45,świętokrzyskie!B45,'warmińsko-mazurskie'!B45,wielkopolskie!B45,zachodniopomorskie!B45)</f>
        <v>0</v>
      </c>
      <c r="C45" s="1478">
        <f xml:space="preserve"> SUM(dolnośląskie!C45, 'kujawsko-pomorskie'!C45,lubelskie!C45,lubuskie!C45,łódzkie!C45,małopolskie!C45,mazowieckie!C45,opolskie!C45,podkarpackie!C45,podlaskie!C45,pomorskie!C45,śląskie!C45,świętokrzyskie!C45,'warmińsko-mazurskie'!C45,wielkopolskie!C45,zachodniopomorskie!C45)</f>
        <v>0</v>
      </c>
      <c r="D45" s="883" t="s">
        <v>53</v>
      </c>
      <c r="E45" s="1477">
        <f xml:space="preserve"> SUM(dolnośląskie!E45, 'kujawsko-pomorskie'!E45,lubelskie!E45,lubuskie!E45,łódzkie!E45,małopolskie!E45,mazowieckie!E45,opolskie!E45,podkarpackie!E45,podlaskie!E45,pomorskie!E45,śląskie!E45,świętokrzyskie!E45,'warmińsko-mazurskie'!E45,wielkopolskie!E45,zachodniopomorskie!E45)</f>
        <v>2</v>
      </c>
      <c r="F45" s="1478">
        <f xml:space="preserve"> SUM(dolnośląskie!F45, 'kujawsko-pomorskie'!F45,lubelskie!F45,lubuskie!F45,łódzkie!F45,małopolskie!F45,mazowieckie!F45,opolskie!F45,podkarpackie!F45,podlaskie!F45,pomorskie!F45,śląskie!F45,świętokrzyskie!F45,'warmińsko-mazurskie'!F45,wielkopolskie!F45,zachodniopomorskie!F45)</f>
        <v>70</v>
      </c>
      <c r="G45" s="9"/>
      <c r="H45" s="9"/>
    </row>
    <row r="46" spans="1:8" ht="25.5">
      <c r="A46" s="10" t="s">
        <v>54</v>
      </c>
      <c r="B46" s="1474">
        <f xml:space="preserve"> SUM(dolnośląskie!B46, 'kujawsko-pomorskie'!B46,lubelskie!B46,lubuskie!B46,łódzkie!B46,małopolskie!B46,mazowieckie!B46,opolskie!B46,podkarpackie!B46,podlaskie!B46,pomorskie!B46,śląskie!B46,świętokrzyskie!B46,'warmińsko-mazurskie'!B46,wielkopolskie!B46,zachodniopomorskie!B46)</f>
        <v>14</v>
      </c>
      <c r="C46" s="1473">
        <f xml:space="preserve"> SUM(dolnośląskie!C46, 'kujawsko-pomorskie'!C46,lubelskie!C46,lubuskie!C46,łódzkie!C46,małopolskie!C46,mazowieckie!C46,opolskie!C46,podkarpackie!C46,podlaskie!C46,pomorskie!C46,śląskie!C46,świętokrzyskie!C46,'warmińsko-mazurskie'!C46,wielkopolskie!C46,zachodniopomorskie!C46)</f>
        <v>77154</v>
      </c>
      <c r="D46" s="10" t="s">
        <v>54</v>
      </c>
      <c r="E46" s="1474">
        <f xml:space="preserve"> SUM(dolnośląskie!E46, 'kujawsko-pomorskie'!E46,lubelskie!E46,lubuskie!E46,łódzkie!E46,małopolskie!E46,mazowieckie!E46,opolskie!E46,podkarpackie!E46,podlaskie!E46,pomorskie!E46,śląskie!E46,świętokrzyskie!E46,'warmińsko-mazurskie'!E46,wielkopolskie!E46,zachodniopomorskie!E46)</f>
        <v>4</v>
      </c>
      <c r="F46" s="1473">
        <f xml:space="preserve"> SUM(dolnośląskie!F46, 'kujawsko-pomorskie'!F46,lubelskie!F46,lubuskie!F46,łódzkie!F46,małopolskie!F46,mazowieckie!F46,opolskie!F46,podkarpackie!F46,podlaskie!F46,pomorskie!F46,śląskie!F46,świętokrzyskie!F46,'warmińsko-mazurskie'!F46,wielkopolskie!F46,zachodniopomorskie!F46)</f>
        <v>140</v>
      </c>
      <c r="G46" s="9"/>
      <c r="H46" s="9"/>
    </row>
    <row r="47" spans="1:8" ht="25.5">
      <c r="A47" s="10" t="s">
        <v>55</v>
      </c>
      <c r="B47" s="1474">
        <f xml:space="preserve"> SUM(dolnośląskie!B47, 'kujawsko-pomorskie'!B47,lubelskie!B47,lubuskie!B47,łódzkie!B47,małopolskie!B47,mazowieckie!B47,opolskie!B47,podkarpackie!B47,podlaskie!B47,pomorskie!B47,śląskie!B47,świętokrzyskie!B47,'warmińsko-mazurskie'!B47,wielkopolskie!B47,zachodniopomorskie!B47)</f>
        <v>4</v>
      </c>
      <c r="C47" s="1473">
        <f xml:space="preserve"> SUM(dolnośląskie!C47, 'kujawsko-pomorskie'!C47,lubelskie!C47,lubuskie!C47,łódzkie!C47,małopolskie!C47,mazowieckie!C47,opolskie!C47,podkarpackie!C47,podlaskie!C47,pomorskie!C47,śląskie!C47,świętokrzyskie!C47,'warmińsko-mazurskie'!C47,wielkopolskie!C47,zachodniopomorskie!C47)</f>
        <v>1452</v>
      </c>
      <c r="D47" s="10" t="s">
        <v>55</v>
      </c>
      <c r="E47" s="1474">
        <f xml:space="preserve"> SUM(dolnośląskie!E47, 'kujawsko-pomorskie'!E47,lubelskie!E47,lubuskie!E47,łódzkie!E47,małopolskie!E47,mazowieckie!E47,opolskie!E47,podkarpackie!E47,podlaskie!E47,pomorskie!E47,śląskie!E47,świętokrzyskie!E47,'warmińsko-mazurskie'!E47,wielkopolskie!E47,zachodniopomorskie!E47)</f>
        <v>0</v>
      </c>
      <c r="F47" s="1473">
        <f xml:space="preserve"> SUM(dolnośląskie!F47, 'kujawsko-pomorskie'!F47,lubelskie!F47,lubuskie!F47,łódzkie!F47,małopolskie!F47,mazowieckie!F47,opolskie!F47,podkarpackie!F47,podlaskie!F47,pomorskie!F47,śląskie!F47,świętokrzyskie!F47,'warmińsko-mazurskie'!F47,wielkopolskie!F47,zachodniopomorskie!F47)</f>
        <v>0</v>
      </c>
      <c r="G47" s="9"/>
      <c r="H47" s="9"/>
    </row>
    <row r="48" spans="1:8" ht="25.5">
      <c r="A48" s="10" t="s">
        <v>68</v>
      </c>
      <c r="B48" s="1474">
        <f xml:space="preserve"> SUM(dolnośląskie!B48, 'kujawsko-pomorskie'!B48,lubelskie!B48,lubuskie!B48,łódzkie!B48,małopolskie!B48,mazowieckie!B48,opolskie!B48,podkarpackie!B48,podlaskie!B48,pomorskie!B48,śląskie!B48,świętokrzyskie!B48,'warmińsko-mazurskie'!B48,wielkopolskie!B48,zachodniopomorskie!B48)</f>
        <v>4</v>
      </c>
      <c r="C48" s="1473">
        <f xml:space="preserve"> SUM(dolnośląskie!C48, 'kujawsko-pomorskie'!C48,lubelskie!C48,lubuskie!C48,łódzkie!C48,małopolskie!C48,mazowieckie!C48,opolskie!C48,podkarpackie!C48,podlaskie!C48,pomorskie!C48,śląskie!C48,świętokrzyskie!C48,'warmińsko-mazurskie'!C48,wielkopolskie!C48,zachodniopomorskie!C48)</f>
        <v>4070</v>
      </c>
      <c r="D48" s="10" t="s">
        <v>68</v>
      </c>
      <c r="E48" s="1474">
        <f xml:space="preserve"> SUM(dolnośląskie!E48, 'kujawsko-pomorskie'!E48,lubelskie!E48,lubuskie!E48,łódzkie!E48,małopolskie!E48,mazowieckie!E48,opolskie!E48,podkarpackie!E48,podlaskie!E48,pomorskie!E48,śląskie!E48,świętokrzyskie!E48,'warmińsko-mazurskie'!E48,wielkopolskie!E48,zachodniopomorskie!E48)</f>
        <v>0</v>
      </c>
      <c r="F48" s="1473">
        <f xml:space="preserve"> SUM(dolnośląskie!F48, 'kujawsko-pomorskie'!F48,lubelskie!F48,lubuskie!F48,łódzkie!F48,małopolskie!F48,mazowieckie!F48,opolskie!F48,podkarpackie!F48,podlaskie!F48,pomorskie!F48,śląskie!F48,świętokrzyskie!F48,'warmińsko-mazurskie'!F48,wielkopolskie!F48,zachodniopomorskie!F48)</f>
        <v>0</v>
      </c>
      <c r="G48" s="9"/>
      <c r="H48" s="9"/>
    </row>
    <row r="49" spans="1:8" ht="38.25">
      <c r="A49" s="10" t="s">
        <v>56</v>
      </c>
      <c r="B49" s="1474">
        <f xml:space="preserve"> SUM(dolnośląskie!B49, 'kujawsko-pomorskie'!B49,lubelskie!B49,lubuskie!B49,łódzkie!B49,małopolskie!B49,mazowieckie!B49,opolskie!B49,podkarpackie!B49,podlaskie!B49,pomorskie!B49,śląskie!B49,świętokrzyskie!B49,'warmińsko-mazurskie'!B49,wielkopolskie!B49,zachodniopomorskie!B49)</f>
        <v>0</v>
      </c>
      <c r="C49" s="1473">
        <f xml:space="preserve"> SUM(dolnośląskie!C49, 'kujawsko-pomorskie'!C49,lubelskie!C49,lubuskie!C49,łódzkie!C49,małopolskie!C49,mazowieckie!C49,opolskie!C49,podkarpackie!C49,podlaskie!C49,pomorskie!C49,śląskie!C49,świętokrzyskie!C49,'warmińsko-mazurskie'!C49,wielkopolskie!C49,zachodniopomorskie!C49)</f>
        <v>0</v>
      </c>
      <c r="D49" s="10" t="s">
        <v>56</v>
      </c>
      <c r="E49" s="1474">
        <f xml:space="preserve"> SUM(dolnośląskie!E49, 'kujawsko-pomorskie'!E49,lubelskie!E49,lubuskie!E49,łódzkie!E49,małopolskie!E49,mazowieckie!E49,opolskie!E49,podkarpackie!E49,podlaskie!E49,pomorskie!E49,śląskie!E49,świętokrzyskie!E49,'warmińsko-mazurskie'!E49,wielkopolskie!E49,zachodniopomorskie!E49)</f>
        <v>0</v>
      </c>
      <c r="F49" s="1473">
        <f xml:space="preserve"> SUM(dolnośląskie!F49, 'kujawsko-pomorskie'!F49,lubelskie!F49,lubuskie!F49,łódzkie!F49,małopolskie!F49,mazowieckie!F49,opolskie!F49,podkarpackie!F49,podlaskie!F49,pomorskie!F49,śląskie!F49,świętokrzyskie!F49,'warmińsko-mazurskie'!F49,wielkopolskie!F49,zachodniopomorskie!F49)</f>
        <v>0</v>
      </c>
      <c r="G49" s="9"/>
      <c r="H49" s="9"/>
    </row>
    <row r="50" spans="1:8" ht="38.25">
      <c r="A50" s="10" t="s">
        <v>69</v>
      </c>
      <c r="B50" s="1474">
        <f xml:space="preserve"> SUM(dolnośląskie!B50, 'kujawsko-pomorskie'!B50,lubelskie!B50,lubuskie!B50,łódzkie!B50,małopolskie!B50,mazowieckie!B50,opolskie!B50,podkarpackie!B50,podlaskie!B50,pomorskie!B50,śląskie!B50,świętokrzyskie!B50,'warmińsko-mazurskie'!B50,wielkopolskie!B50,zachodniopomorskie!B50)</f>
        <v>0</v>
      </c>
      <c r="C50" s="1473">
        <f xml:space="preserve"> SUM(dolnośląskie!C50, 'kujawsko-pomorskie'!C50,lubelskie!C50,lubuskie!C50,łódzkie!C50,małopolskie!C50,mazowieckie!C50,opolskie!C50,podkarpackie!C50,podlaskie!C50,pomorskie!C50,śląskie!C50,świętokrzyskie!C50,'warmińsko-mazurskie'!C50,wielkopolskie!C50,zachodniopomorskie!C50)</f>
        <v>0</v>
      </c>
      <c r="D50" s="10" t="s">
        <v>69</v>
      </c>
      <c r="E50" s="1474">
        <f xml:space="preserve"> SUM(dolnośląskie!E50, 'kujawsko-pomorskie'!E50,lubelskie!E50,lubuskie!E50,łódzkie!E50,małopolskie!E50,mazowieckie!E50,opolskie!E50,podkarpackie!E50,podlaskie!E50,pomorskie!E50,śląskie!E50,świętokrzyskie!E50,'warmińsko-mazurskie'!E50,wielkopolskie!E50,zachodniopomorskie!E50)</f>
        <v>0</v>
      </c>
      <c r="F50" s="1473">
        <f xml:space="preserve"> SUM(dolnośląskie!F50, 'kujawsko-pomorskie'!F50,lubelskie!F50,lubuskie!F50,łódzkie!F50,małopolskie!F50,mazowieckie!F50,opolskie!F50,podkarpackie!F50,podlaskie!F50,pomorskie!F50,śląskie!F50,świętokrzyskie!F50,'warmińsko-mazurskie'!F50,wielkopolskie!F50,zachodniopomorskie!F50)</f>
        <v>0</v>
      </c>
      <c r="G50" s="9"/>
      <c r="H50" s="9"/>
    </row>
    <row r="51" spans="1:8" ht="39" thickBot="1">
      <c r="A51" s="18" t="s">
        <v>502</v>
      </c>
      <c r="B51" s="1475">
        <f xml:space="preserve"> SUM(dolnośląskie!B51, 'kujawsko-pomorskie'!B51,lubelskie!B51,lubuskie!B51,łódzkie!B51,małopolskie!B51,mazowieckie!B51,opolskie!B51,podkarpackie!B51,podlaskie!B51,pomorskie!B51,śląskie!B51,świętokrzyskie!B51,'warmińsko-mazurskie'!B51,wielkopolskie!B51,zachodniopomorskie!B51)</f>
        <v>33</v>
      </c>
      <c r="C51" s="1476">
        <f xml:space="preserve"> SUM(dolnośląskie!C51, 'kujawsko-pomorskie'!C51,lubelskie!C51,lubuskie!C51,łódzkie!C51,małopolskie!C51,mazowieckie!C51,opolskie!C51,podkarpackie!C51,podlaskie!C51,pomorskie!C51,śląskie!C51,świętokrzyskie!C51,'warmińsko-mazurskie'!C51,wielkopolskie!C51,zachodniopomorskie!C51)</f>
        <v>45665</v>
      </c>
      <c r="D51" s="18" t="s">
        <v>521</v>
      </c>
      <c r="E51" s="1475">
        <f xml:space="preserve"> SUM(dolnośląskie!E51, 'kujawsko-pomorskie'!E51,lubelskie!E51,lubuskie!E51,łódzkie!E51,małopolskie!E51,mazowieckie!E51,opolskie!E51,podkarpackie!E51,podlaskie!E51,pomorskie!E51,śląskie!E51,świętokrzyskie!E51,'warmińsko-mazurskie'!E51,wielkopolskie!E51,zachodniopomorskie!E51)</f>
        <v>1</v>
      </c>
      <c r="F51" s="1476">
        <f xml:space="preserve"> SUM(dolnośląskie!F51, 'kujawsko-pomorskie'!F51,lubelskie!F51,lubuskie!F51,łódzkie!F51,małopolskie!F51,mazowieckie!F51,opolskie!F51,podkarpackie!F51,podlaskie!F51,pomorskie!F51,śląskie!F51,świętokrzyskie!F51,'warmińsko-mazurskie'!F51,wielkopolskie!F51,zachodniopomorskie!F51)</f>
        <v>1500</v>
      </c>
      <c r="G51" s="9"/>
      <c r="H51" s="9"/>
    </row>
    <row r="52" spans="1:8" ht="13.5" thickBot="1">
      <c r="A52" s="1608" t="s">
        <v>606</v>
      </c>
      <c r="B52" s="1609"/>
      <c r="C52" s="1610"/>
      <c r="D52" s="1608" t="s">
        <v>606</v>
      </c>
      <c r="E52" s="1609"/>
      <c r="F52" s="1610"/>
      <c r="G52" s="9"/>
      <c r="H52" s="9"/>
    </row>
    <row r="53" spans="1:8">
      <c r="A53" s="1232"/>
      <c r="B53" s="1232"/>
      <c r="C53" s="1232"/>
      <c r="D53" s="1232"/>
      <c r="E53" s="1232"/>
      <c r="F53" s="1232"/>
      <c r="G53" s="9"/>
      <c r="H53" s="9"/>
    </row>
    <row r="54" spans="1:8" ht="16.5" thickBot="1">
      <c r="A54" s="38" t="s">
        <v>100</v>
      </c>
      <c r="B54" s="1232"/>
      <c r="C54" s="1232"/>
      <c r="D54" s="1232"/>
      <c r="E54" s="1232"/>
      <c r="F54" s="1232"/>
      <c r="G54" s="9"/>
      <c r="H54" s="9"/>
    </row>
    <row r="55" spans="1:8" ht="33" customHeight="1" thickBot="1">
      <c r="A55" s="2148" t="s">
        <v>89</v>
      </c>
      <c r="B55" s="2149"/>
      <c r="C55" s="2149"/>
      <c r="D55" s="2150"/>
      <c r="E55" s="2148" t="s">
        <v>146</v>
      </c>
      <c r="F55" s="2149"/>
      <c r="G55" s="2149"/>
      <c r="H55" s="2150"/>
    </row>
    <row r="56" spans="1:8" ht="60.75" customHeight="1" thickBot="1">
      <c r="A56" s="43"/>
      <c r="B56" s="44" t="s">
        <v>9</v>
      </c>
      <c r="C56" s="44" t="s">
        <v>10</v>
      </c>
      <c r="D56" s="1224" t="s">
        <v>114</v>
      </c>
      <c r="E56" s="43"/>
      <c r="F56" s="44" t="s">
        <v>9</v>
      </c>
      <c r="G56" s="44" t="s">
        <v>10</v>
      </c>
      <c r="H56" s="1220" t="s">
        <v>114</v>
      </c>
    </row>
    <row r="57" spans="1:8" ht="18">
      <c r="A57" s="25" t="s">
        <v>11</v>
      </c>
      <c r="B57" s="1474">
        <f xml:space="preserve"> SUM(dolnośląskie!B57, 'kujawsko-pomorskie'!B57,lubelskie!B57,lubuskie!B57,łódzkie!B57,małopolskie!B57,mazowieckie!B57,opolskie!B57,podkarpackie!B57,podlaskie!B57,pomorskie!B57,śląskie!B57,świętokrzyskie!B57,'warmińsko-mazurskie'!B57,wielkopolskie!B57,zachodniopomorskie!B57)</f>
        <v>0</v>
      </c>
      <c r="C57" s="1474">
        <f xml:space="preserve"> SUM(dolnośląskie!C57, 'kujawsko-pomorskie'!C57,lubelskie!C57,lubuskie!C57,łódzkie!C57,małopolskie!C57,mazowieckie!C57,opolskie!C57,podkarpackie!C57,podlaskie!C57,pomorskie!C57,śląskie!C57,świętokrzyskie!C57,'warmińsko-mazurskie'!C57,wielkopolskie!C57,zachodniopomorskie!C57)</f>
        <v>0</v>
      </c>
      <c r="D57" s="1474">
        <f xml:space="preserve"> SUM(dolnośląskie!D57, 'kujawsko-pomorskie'!D57,lubelskie!D57,lubuskie!D57,łódzkie!D57,małopolskie!D57,mazowieckie!D57,opolskie!D57,podkarpackie!D57,podlaskie!D57,pomorskie!D57,śląskie!D57,świętokrzyskie!D57,'warmińsko-mazurskie'!D57,wielkopolskie!D57,zachodniopomorskie!D57)</f>
        <v>0</v>
      </c>
      <c r="E57" s="883" t="s">
        <v>11</v>
      </c>
      <c r="F57" s="1477">
        <f xml:space="preserve"> SUM(dolnośląskie!F57, 'kujawsko-pomorskie'!F57,lubelskie!F57,lubuskie!F57,łódzkie!F57,małopolskie!F57,mazowieckie!F57,opolskie!F57,podkarpackie!F57,podlaskie!F57,pomorskie!F57,śląskie!F57,świętokrzyskie!F57,'warmińsko-mazurskie'!F57,wielkopolskie!F57,zachodniopomorskie!F57)</f>
        <v>500</v>
      </c>
      <c r="G57" s="1477">
        <f xml:space="preserve"> SUM(dolnośląskie!G57, 'kujawsko-pomorskie'!G57,lubelskie!G57,lubuskie!G57,łódzkie!G57,małopolskie!G57,mazowieckie!G57,opolskie!G57,podkarpackie!G57,podlaskie!G57,pomorskie!G57,śląskie!G57,świętokrzyskie!G57,'warmińsko-mazurskie'!G57,wielkopolskie!G57,zachodniopomorskie!G57)</f>
        <v>300</v>
      </c>
      <c r="H57" s="1478">
        <f xml:space="preserve"> SUM(dolnośląskie!H57, 'kujawsko-pomorskie'!H57,lubelskie!H57,lubuskie!H57,łódzkie!H57,małopolskie!H57,mazowieckie!H57,opolskie!H57,podkarpackie!H57,podlaskie!H57,pomorskie!H57,śląskie!H57,świętokrzyskie!H57,'warmińsko-mazurskie'!H57,wielkopolskie!H57,zachodniopomorskie!H57)</f>
        <v>0</v>
      </c>
    </row>
    <row r="58" spans="1:8" ht="18">
      <c r="A58" s="10" t="s">
        <v>12</v>
      </c>
      <c r="B58" s="1474">
        <f xml:space="preserve"> SUM(dolnośląskie!B58, 'kujawsko-pomorskie'!B58,lubelskie!B58,lubuskie!B58,łódzkie!B58,małopolskie!B58,mazowieckie!B58,opolskie!B58,podkarpackie!B58,podlaskie!B58,pomorskie!B58,śląskie!B58,świętokrzyskie!B58,'warmińsko-mazurskie'!B58,wielkopolskie!B58,zachodniopomorskie!B58)</f>
        <v>3781</v>
      </c>
      <c r="C58" s="1474">
        <f xml:space="preserve"> SUM(dolnośląskie!C58, 'kujawsko-pomorskie'!C58,lubelskie!C58,lubuskie!C58,łódzkie!C58,małopolskie!C58,mazowieckie!C58,opolskie!C58,podkarpackie!C58,podlaskie!C58,pomorskie!C58,śląskie!C58,świętokrzyskie!C58,'warmińsko-mazurskie'!C58,wielkopolskie!C58,zachodniopomorskie!C58)</f>
        <v>3781</v>
      </c>
      <c r="D58" s="1474">
        <f xml:space="preserve"> SUM(dolnośląskie!D58, 'kujawsko-pomorskie'!D58,lubelskie!D58,lubuskie!D58,łódzkie!D58,małopolskie!D58,mazowieckie!D58,opolskie!D58,podkarpackie!D58,podlaskie!D58,pomorskie!D58,śląskie!D58,świętokrzyskie!D58,'warmińsko-mazurskie'!D58,wielkopolskie!D58,zachodniopomorskie!D58)</f>
        <v>0</v>
      </c>
      <c r="E58" s="10" t="s">
        <v>12</v>
      </c>
      <c r="F58" s="1474">
        <f xml:space="preserve"> SUM(dolnośląskie!F58, 'kujawsko-pomorskie'!F58,lubelskie!F58,lubuskie!F58,łódzkie!F58,małopolskie!F58,mazowieckie!F58,opolskie!F58,podkarpackie!F58,podlaskie!F58,pomorskie!F58,śląskie!F58,świętokrzyskie!F58,'warmińsko-mazurskie'!F58,wielkopolskie!F58,zachodniopomorskie!F58)</f>
        <v>0</v>
      </c>
      <c r="G58" s="1474">
        <f xml:space="preserve"> SUM(dolnośląskie!G58, 'kujawsko-pomorskie'!G58,lubelskie!G58,lubuskie!G58,łódzkie!G58,małopolskie!G58,mazowieckie!G58,opolskie!G58,podkarpackie!G58,podlaskie!G58,pomorskie!G58,śląskie!G58,świętokrzyskie!G58,'warmińsko-mazurskie'!G58,wielkopolskie!G58,zachodniopomorskie!G58)</f>
        <v>0</v>
      </c>
      <c r="H58" s="1473">
        <f xml:space="preserve"> SUM(dolnośląskie!H58, 'kujawsko-pomorskie'!H58,lubelskie!H58,lubuskie!H58,łódzkie!H58,małopolskie!H58,mazowieckie!H58,opolskie!H58,podkarpackie!H58,podlaskie!H58,pomorskie!H58,śląskie!H58,świętokrzyskie!H58,'warmińsko-mazurskie'!H58,wielkopolskie!H58,zachodniopomorskie!H58)</f>
        <v>0</v>
      </c>
    </row>
    <row r="59" spans="1:8" ht="18">
      <c r="A59" s="10" t="s">
        <v>13</v>
      </c>
      <c r="B59" s="1474">
        <f xml:space="preserve"> SUM(dolnośląskie!B59, 'kujawsko-pomorskie'!B59,lubelskie!B59,lubuskie!B59,łódzkie!B59,małopolskie!B59,mazowieckie!B59,opolskie!B59,podkarpackie!B59,podlaskie!B59,pomorskie!B59,śląskie!B59,świętokrzyskie!B59,'warmińsko-mazurskie'!B59,wielkopolskie!B59,zachodniopomorskie!B59)</f>
        <v>0</v>
      </c>
      <c r="C59" s="1474">
        <f xml:space="preserve"> SUM(dolnośląskie!C59, 'kujawsko-pomorskie'!C59,lubelskie!C59,lubuskie!C59,łódzkie!C59,małopolskie!C59,mazowieckie!C59,opolskie!C59,podkarpackie!C59,podlaskie!C59,pomorskie!C59,śląskie!C59,świętokrzyskie!C59,'warmińsko-mazurskie'!C59,wielkopolskie!C59,zachodniopomorskie!C59)</f>
        <v>0</v>
      </c>
      <c r="D59" s="1474">
        <f xml:space="preserve"> SUM(dolnośląskie!D59, 'kujawsko-pomorskie'!D59,lubelskie!D59,lubuskie!D59,łódzkie!D59,małopolskie!D59,mazowieckie!D59,opolskie!D59,podkarpackie!D59,podlaskie!D59,pomorskie!D59,śląskie!D59,świętokrzyskie!D59,'warmińsko-mazurskie'!D59,wielkopolskie!D59,zachodniopomorskie!D59)</f>
        <v>0</v>
      </c>
      <c r="E59" s="10" t="s">
        <v>13</v>
      </c>
      <c r="F59" s="1474">
        <f xml:space="preserve"> SUM(dolnośląskie!F59, 'kujawsko-pomorskie'!F59,lubelskie!F59,lubuskie!F59,łódzkie!F59,małopolskie!F59,mazowieckie!F59,opolskie!F59,podkarpackie!F59,podlaskie!F59,pomorskie!F59,śląskie!F59,świętokrzyskie!F59,'warmińsko-mazurskie'!F59,wielkopolskie!F59,zachodniopomorskie!F59)</f>
        <v>0</v>
      </c>
      <c r="G59" s="1474">
        <f xml:space="preserve"> SUM(dolnośląskie!G59, 'kujawsko-pomorskie'!G59,lubelskie!G59,lubuskie!G59,łódzkie!G59,małopolskie!G59,mazowieckie!G59,opolskie!G59,podkarpackie!G59,podlaskie!G59,pomorskie!G59,śląskie!G59,świętokrzyskie!G59,'warmińsko-mazurskie'!G59,wielkopolskie!G59,zachodniopomorskie!G59)</f>
        <v>0</v>
      </c>
      <c r="H59" s="1473">
        <f xml:space="preserve"> SUM(dolnośląskie!H59, 'kujawsko-pomorskie'!H59,lubelskie!H59,lubuskie!H59,łódzkie!H59,małopolskie!H59,mazowieckie!H59,opolskie!H59,podkarpackie!H59,podlaskie!H59,pomorskie!H59,śląskie!H59,świętokrzyskie!H59,'warmińsko-mazurskie'!H59,wielkopolskie!H59,zachodniopomorskie!H59)</f>
        <v>0</v>
      </c>
    </row>
    <row r="60" spans="1:8" ht="18">
      <c r="A60" s="10" t="s">
        <v>14</v>
      </c>
      <c r="B60" s="1474">
        <f xml:space="preserve"> SUM(dolnośląskie!B60, 'kujawsko-pomorskie'!B60,lubelskie!B60,lubuskie!B60,łódzkie!B60,małopolskie!B60,mazowieckie!B60,opolskie!B60,podkarpackie!B60,podlaskie!B60,pomorskie!B60,śląskie!B60,świętokrzyskie!B60,'warmińsko-mazurskie'!B60,wielkopolskie!B60,zachodniopomorskie!B60)</f>
        <v>0</v>
      </c>
      <c r="C60" s="1474">
        <f xml:space="preserve"> SUM(dolnośląskie!C60, 'kujawsko-pomorskie'!C60,lubelskie!C60,lubuskie!C60,łódzkie!C60,małopolskie!C60,mazowieckie!C60,opolskie!C60,podkarpackie!C60,podlaskie!C60,pomorskie!C60,śląskie!C60,świętokrzyskie!C60,'warmińsko-mazurskie'!C60,wielkopolskie!C60,zachodniopomorskie!C60)</f>
        <v>0</v>
      </c>
      <c r="D60" s="1474">
        <f xml:space="preserve"> SUM(dolnośląskie!D60, 'kujawsko-pomorskie'!D60,lubelskie!D60,lubuskie!D60,łódzkie!D60,małopolskie!D60,mazowieckie!D60,opolskie!D60,podkarpackie!D60,podlaskie!D60,pomorskie!D60,śląskie!D60,świętokrzyskie!D60,'warmińsko-mazurskie'!D60,wielkopolskie!D60,zachodniopomorskie!D60)</f>
        <v>0</v>
      </c>
      <c r="E60" s="10" t="s">
        <v>14</v>
      </c>
      <c r="F60" s="1474">
        <f xml:space="preserve"> SUM(dolnośląskie!F60, 'kujawsko-pomorskie'!F60,lubelskie!F60,lubuskie!F60,łódzkie!F60,małopolskie!F60,mazowieckie!F60,opolskie!F60,podkarpackie!F60,podlaskie!F60,pomorskie!F60,śląskie!F60,świętokrzyskie!F60,'warmińsko-mazurskie'!F60,wielkopolskie!F60,zachodniopomorskie!F60)</f>
        <v>0</v>
      </c>
      <c r="G60" s="1474">
        <f xml:space="preserve"> SUM(dolnośląskie!G60, 'kujawsko-pomorskie'!G60,lubelskie!G60,lubuskie!G60,łódzkie!G60,małopolskie!G60,mazowieckie!G60,opolskie!G60,podkarpackie!G60,podlaskie!G60,pomorskie!G60,śląskie!G60,świętokrzyskie!G60,'warmińsko-mazurskie'!G60,wielkopolskie!G60,zachodniopomorskie!G60)</f>
        <v>0</v>
      </c>
      <c r="H60" s="1473">
        <f xml:space="preserve"> SUM(dolnośląskie!H60, 'kujawsko-pomorskie'!H60,lubelskie!H60,lubuskie!H60,łódzkie!H60,małopolskie!H60,mazowieckie!H60,opolskie!H60,podkarpackie!H60,podlaskie!H60,pomorskie!H60,śląskie!H60,świętokrzyskie!H60,'warmińsko-mazurskie'!H60,wielkopolskie!H60,zachodniopomorskie!H60)</f>
        <v>0</v>
      </c>
    </row>
    <row r="61" spans="1:8" ht="25.5">
      <c r="A61" s="10" t="s">
        <v>15</v>
      </c>
      <c r="B61" s="1474">
        <f xml:space="preserve"> SUM(dolnośląskie!B61, 'kujawsko-pomorskie'!B61,lubelskie!B61,lubuskie!B61,łódzkie!B61,małopolskie!B61,mazowieckie!B61,opolskie!B61,podkarpackie!B61,podlaskie!B61,pomorskie!B61,śląskie!B61,świętokrzyskie!B61,'warmińsko-mazurskie'!B61,wielkopolskie!B61,zachodniopomorskie!B61)</f>
        <v>320</v>
      </c>
      <c r="C61" s="1474">
        <f xml:space="preserve"> SUM(dolnośląskie!C61, 'kujawsko-pomorskie'!C61,lubelskie!C61,lubuskie!C61,łódzkie!C61,małopolskie!C61,mazowieckie!C61,opolskie!C61,podkarpackie!C61,podlaskie!C61,pomorskie!C61,śląskie!C61,świętokrzyskie!C61,'warmińsko-mazurskie'!C61,wielkopolskie!C61,zachodniopomorskie!C61)</f>
        <v>320</v>
      </c>
      <c r="D61" s="1474">
        <f xml:space="preserve"> SUM(dolnośląskie!D61, 'kujawsko-pomorskie'!D61,lubelskie!D61,lubuskie!D61,łódzkie!D61,małopolskie!D61,mazowieckie!D61,opolskie!D61,podkarpackie!D61,podlaskie!D61,pomorskie!D61,śląskie!D61,świętokrzyskie!D61,'warmińsko-mazurskie'!D61,wielkopolskie!D61,zachodniopomorskie!D61)</f>
        <v>320</v>
      </c>
      <c r="E61" s="10" t="s">
        <v>15</v>
      </c>
      <c r="F61" s="1474">
        <f xml:space="preserve"> SUM(dolnośląskie!F61, 'kujawsko-pomorskie'!F61,lubelskie!F61,lubuskie!F61,łódzkie!F61,małopolskie!F61,mazowieckie!F61,opolskie!F61,podkarpackie!F61,podlaskie!F61,pomorskie!F61,śląskie!F61,świętokrzyskie!F61,'warmińsko-mazurskie'!F61,wielkopolskie!F61,zachodniopomorskie!F61)</f>
        <v>0</v>
      </c>
      <c r="G61" s="1474">
        <f xml:space="preserve"> SUM(dolnośląskie!G61, 'kujawsko-pomorskie'!G61,lubelskie!G61,lubuskie!G61,łódzkie!G61,małopolskie!G61,mazowieckie!G61,opolskie!G61,podkarpackie!G61,podlaskie!G61,pomorskie!G61,śląskie!G61,świętokrzyskie!G61,'warmińsko-mazurskie'!G61,wielkopolskie!G61,zachodniopomorskie!G61)</f>
        <v>0</v>
      </c>
      <c r="H61" s="1473">
        <f xml:space="preserve"> SUM(dolnośląskie!H61, 'kujawsko-pomorskie'!H61,lubelskie!H61,lubuskie!H61,łódzkie!H61,małopolskie!H61,mazowieckie!H61,opolskie!H61,podkarpackie!H61,podlaskie!H61,pomorskie!H61,śląskie!H61,świętokrzyskie!H61,'warmińsko-mazurskie'!H61,wielkopolskie!H61,zachodniopomorskie!H61)</f>
        <v>0</v>
      </c>
    </row>
    <row r="62" spans="1:8" ht="18">
      <c r="A62" s="10" t="s">
        <v>16</v>
      </c>
      <c r="B62" s="1474">
        <f xml:space="preserve"> SUM(dolnośląskie!B62, 'kujawsko-pomorskie'!B62,lubelskie!B62,lubuskie!B62,łódzkie!B62,małopolskie!B62,mazowieckie!B62,opolskie!B62,podkarpackie!B62,podlaskie!B62,pomorskie!B62,śląskie!B62,świętokrzyskie!B62,'warmińsko-mazurskie'!B62,wielkopolskie!B62,zachodniopomorskie!B62)</f>
        <v>120</v>
      </c>
      <c r="C62" s="1474">
        <f xml:space="preserve"> SUM(dolnośląskie!C62, 'kujawsko-pomorskie'!C62,lubelskie!C62,lubuskie!C62,łódzkie!C62,małopolskie!C62,mazowieckie!C62,opolskie!C62,podkarpackie!C62,podlaskie!C62,pomorskie!C62,śląskie!C62,świętokrzyskie!C62,'warmińsko-mazurskie'!C62,wielkopolskie!C62,zachodniopomorskie!C62)</f>
        <v>120</v>
      </c>
      <c r="D62" s="1474">
        <f xml:space="preserve"> SUM(dolnośląskie!D62, 'kujawsko-pomorskie'!D62,lubelskie!D62,lubuskie!D62,łódzkie!D62,małopolskie!D62,mazowieckie!D62,opolskie!D62,podkarpackie!D62,podlaskie!D62,pomorskie!D62,śląskie!D62,świętokrzyskie!D62,'warmińsko-mazurskie'!D62,wielkopolskie!D62,zachodniopomorskie!D62)</f>
        <v>0</v>
      </c>
      <c r="E62" s="10" t="s">
        <v>16</v>
      </c>
      <c r="F62" s="1474">
        <f xml:space="preserve"> SUM(dolnośląskie!F62, 'kujawsko-pomorskie'!F62,lubelskie!F62,lubuskie!F62,łódzkie!F62,małopolskie!F62,mazowieckie!F62,opolskie!F62,podkarpackie!F62,podlaskie!F62,pomorskie!F62,śląskie!F62,świętokrzyskie!F62,'warmińsko-mazurskie'!F62,wielkopolskie!F62,zachodniopomorskie!F62)</f>
        <v>17</v>
      </c>
      <c r="G62" s="1474">
        <f xml:space="preserve"> SUM(dolnośląskie!G62, 'kujawsko-pomorskie'!G62,lubelskie!G62,lubuskie!G62,łódzkie!G62,małopolskie!G62,mazowieckie!G62,opolskie!G62,podkarpackie!G62,podlaskie!G62,pomorskie!G62,śląskie!G62,świętokrzyskie!G62,'warmińsko-mazurskie'!G62,wielkopolskie!G62,zachodniopomorskie!G62)</f>
        <v>16</v>
      </c>
      <c r="H62" s="1473">
        <f xml:space="preserve"> SUM(dolnośląskie!H62, 'kujawsko-pomorskie'!H62,lubelskie!H62,lubuskie!H62,łódzkie!H62,małopolskie!H62,mazowieckie!H62,opolskie!H62,podkarpackie!H62,podlaskie!H62,pomorskie!H62,śląskie!H62,świętokrzyskie!H62,'warmińsko-mazurskie'!H62,wielkopolskie!H62,zachodniopomorskie!H62)</f>
        <v>0</v>
      </c>
    </row>
    <row r="63" spans="1:8" ht="18">
      <c r="A63" s="10" t="s">
        <v>629</v>
      </c>
      <c r="B63" s="1474">
        <f xml:space="preserve"> SUM(dolnośląskie!B63, 'kujawsko-pomorskie'!B63,lubelskie!B63,lubuskie!B63,łódzkie!B63,małopolskie!B63,mazowieckie!B63,opolskie!B63,podkarpackie!B63,podlaskie!B63,pomorskie!B63,śląskie!B63,świętokrzyskie!B63,'warmińsko-mazurskie'!B63,wielkopolskie!B63,zachodniopomorskie!B63)</f>
        <v>150</v>
      </c>
      <c r="C63" s="1474">
        <f xml:space="preserve"> SUM(dolnośląskie!C63, 'kujawsko-pomorskie'!C63,lubelskie!C63,lubuskie!C63,łódzkie!C63,małopolskie!C63,mazowieckie!C63,opolskie!C63,podkarpackie!C63,podlaskie!C63,pomorskie!C63,śląskie!C63,świętokrzyskie!C63,'warmińsko-mazurskie'!C63,wielkopolskie!C63,zachodniopomorskie!C63)</f>
        <v>150</v>
      </c>
      <c r="D63" s="1474">
        <f xml:space="preserve"> SUM(dolnośląskie!D63, 'kujawsko-pomorskie'!D63,lubelskie!D63,lubuskie!D63,łódzkie!D63,małopolskie!D63,mazowieckie!D63,opolskie!D63,podkarpackie!D63,podlaskie!D63,pomorskie!D63,śląskie!D63,świętokrzyskie!D63,'warmińsko-mazurskie'!D63,wielkopolskie!D63,zachodniopomorskie!D63)</f>
        <v>0</v>
      </c>
      <c r="E63" s="10" t="s">
        <v>57</v>
      </c>
      <c r="F63" s="1474">
        <f xml:space="preserve"> SUM(dolnośląskie!F63, 'kujawsko-pomorskie'!F63,lubelskie!F63,lubuskie!F63,łódzkie!F63,małopolskie!F63,mazowieckie!F63,opolskie!F63,podkarpackie!F63,podlaskie!F63,pomorskie!F63,śląskie!F63,świętokrzyskie!F63,'warmińsko-mazurskie'!F63,wielkopolskie!F63,zachodniopomorskie!F63)</f>
        <v>0</v>
      </c>
      <c r="G63" s="1474">
        <f xml:space="preserve"> SUM(dolnośląskie!G63, 'kujawsko-pomorskie'!G63,lubelskie!G63,lubuskie!G63,łódzkie!G63,małopolskie!G63,mazowieckie!G63,opolskie!G63,podkarpackie!G63,podlaskie!G63,pomorskie!G63,śląskie!G63,świętokrzyskie!G63,'warmińsko-mazurskie'!G63,wielkopolskie!G63,zachodniopomorskie!G63)</f>
        <v>0</v>
      </c>
      <c r="H63" s="1473">
        <f xml:space="preserve"> SUM(dolnośląskie!H63, 'kujawsko-pomorskie'!H63,lubelskie!H63,lubuskie!H63,łódzkie!H63,małopolskie!H63,mazowieckie!H63,opolskie!H63,podkarpackie!H63,podlaskie!H63,pomorskie!H63,śląskie!H63,świętokrzyskie!H63,'warmińsko-mazurskie'!H63,wielkopolskie!H63,zachodniopomorskie!H63)</f>
        <v>0</v>
      </c>
    </row>
    <row r="64" spans="1:8" ht="18">
      <c r="A64" s="10" t="s">
        <v>58</v>
      </c>
      <c r="B64" s="1474">
        <f xml:space="preserve"> SUM(dolnośląskie!B64, 'kujawsko-pomorskie'!B64,lubelskie!B64,lubuskie!B64,łódzkie!B64,małopolskie!B64,mazowieckie!B64,opolskie!B64,podkarpackie!B64,podlaskie!B64,pomorskie!B64,śląskie!B64,świętokrzyskie!B64,'warmińsko-mazurskie'!B64,wielkopolskie!B64,zachodniopomorskie!B64)</f>
        <v>0</v>
      </c>
      <c r="C64" s="1474">
        <f xml:space="preserve"> SUM(dolnośląskie!C64, 'kujawsko-pomorskie'!C64,lubelskie!C64,lubuskie!C64,łódzkie!C64,małopolskie!C64,mazowieckie!C64,opolskie!C64,podkarpackie!C64,podlaskie!C64,pomorskie!C64,śląskie!C64,świętokrzyskie!C64,'warmińsko-mazurskie'!C64,wielkopolskie!C64,zachodniopomorskie!C64)</f>
        <v>0</v>
      </c>
      <c r="D64" s="1474">
        <f xml:space="preserve"> SUM(dolnośląskie!D64, 'kujawsko-pomorskie'!D64,lubelskie!D64,lubuskie!D64,łódzkie!D64,małopolskie!D64,mazowieckie!D64,opolskie!D64,podkarpackie!D64,podlaskie!D64,pomorskie!D64,śląskie!D64,świętokrzyskie!D64,'warmińsko-mazurskie'!D64,wielkopolskie!D64,zachodniopomorskie!D64)</f>
        <v>0</v>
      </c>
      <c r="E64" s="10" t="s">
        <v>58</v>
      </c>
      <c r="F64" s="1474">
        <f xml:space="preserve"> SUM(dolnośląskie!F64, 'kujawsko-pomorskie'!F64,lubelskie!F64,lubuskie!F64,łódzkie!F64,małopolskie!F64,mazowieckie!F64,opolskie!F64,podkarpackie!F64,podlaskie!F64,pomorskie!F64,śląskie!F64,świętokrzyskie!F64,'warmińsko-mazurskie'!F64,wielkopolskie!F64,zachodniopomorskie!F64)</f>
        <v>0</v>
      </c>
      <c r="G64" s="1474">
        <f xml:space="preserve"> SUM(dolnośląskie!G64, 'kujawsko-pomorskie'!G64,lubelskie!G64,lubuskie!G64,łódzkie!G64,małopolskie!G64,mazowieckie!G64,opolskie!G64,podkarpackie!G64,podlaskie!G64,pomorskie!G64,śląskie!G64,świętokrzyskie!G64,'warmińsko-mazurskie'!G64,wielkopolskie!G64,zachodniopomorskie!G64)</f>
        <v>0</v>
      </c>
      <c r="H64" s="1473">
        <f xml:space="preserve"> SUM(dolnośląskie!H64, 'kujawsko-pomorskie'!H64,lubelskie!H64,lubuskie!H64,łódzkie!H64,małopolskie!H64,mazowieckie!H64,opolskie!H64,podkarpackie!H64,podlaskie!H64,pomorskie!H64,śląskie!H64,świętokrzyskie!H64,'warmińsko-mazurskie'!H64,wielkopolskie!H64,zachodniopomorskie!H64)</f>
        <v>0</v>
      </c>
    </row>
    <row r="65" spans="1:8" ht="18">
      <c r="A65" s="10" t="s">
        <v>59</v>
      </c>
      <c r="B65" s="1474">
        <f xml:space="preserve"> SUM(dolnośląskie!B65, 'kujawsko-pomorskie'!B65,lubelskie!B65,lubuskie!B65,łódzkie!B65,małopolskie!B65,mazowieckie!B65,opolskie!B65,podkarpackie!B65,podlaskie!B65,pomorskie!B65,śląskie!B65,świętokrzyskie!B65,'warmińsko-mazurskie'!B65,wielkopolskie!B65,zachodniopomorskie!B65)</f>
        <v>0</v>
      </c>
      <c r="C65" s="1474">
        <f xml:space="preserve"> SUM(dolnośląskie!C65, 'kujawsko-pomorskie'!C65,lubelskie!C65,lubuskie!C65,łódzkie!C65,małopolskie!C65,mazowieckie!C65,opolskie!C65,podkarpackie!C65,podlaskie!C65,pomorskie!C65,śląskie!C65,świętokrzyskie!C65,'warmińsko-mazurskie'!C65,wielkopolskie!C65,zachodniopomorskie!C65)</f>
        <v>0</v>
      </c>
      <c r="D65" s="1474">
        <f xml:space="preserve"> SUM(dolnośląskie!D65, 'kujawsko-pomorskie'!D65,lubelskie!D65,lubuskie!D65,łódzkie!D65,małopolskie!D65,mazowieckie!D65,opolskie!D65,podkarpackie!D65,podlaskie!D65,pomorskie!D65,śląskie!D65,świętokrzyskie!D65,'warmińsko-mazurskie'!D65,wielkopolskie!D65,zachodniopomorskie!D65)</f>
        <v>0</v>
      </c>
      <c r="E65" s="10" t="s">
        <v>59</v>
      </c>
      <c r="F65" s="1474">
        <f xml:space="preserve"> SUM(dolnośląskie!F65, 'kujawsko-pomorskie'!F65,lubelskie!F65,lubuskie!F65,łódzkie!F65,małopolskie!F65,mazowieckie!F65,opolskie!F65,podkarpackie!F65,podlaskie!F65,pomorskie!F65,śląskie!F65,świętokrzyskie!F65,'warmińsko-mazurskie'!F65,wielkopolskie!F65,zachodniopomorskie!F65)</f>
        <v>0</v>
      </c>
      <c r="G65" s="1474">
        <f xml:space="preserve"> SUM(dolnośląskie!G65, 'kujawsko-pomorskie'!G65,lubelskie!G65,lubuskie!G65,łódzkie!G65,małopolskie!G65,mazowieckie!G65,opolskie!G65,podkarpackie!G65,podlaskie!G65,pomorskie!G65,śląskie!G65,świętokrzyskie!G65,'warmińsko-mazurskie'!G65,wielkopolskie!G65,zachodniopomorskie!G65)</f>
        <v>0</v>
      </c>
      <c r="H65" s="1473">
        <f xml:space="preserve"> SUM(dolnośląskie!H65, 'kujawsko-pomorskie'!H65,lubelskie!H65,lubuskie!H65,łódzkie!H65,małopolskie!H65,mazowieckie!H65,opolskie!H65,podkarpackie!H65,podlaskie!H65,pomorskie!H65,śląskie!H65,świętokrzyskie!H65,'warmińsko-mazurskie'!H65,wielkopolskie!H65,zachodniopomorskie!H65)</f>
        <v>0</v>
      </c>
    </row>
    <row r="66" spans="1:8" ht="18">
      <c r="A66" s="10" t="s">
        <v>60</v>
      </c>
      <c r="B66" s="1474">
        <f xml:space="preserve"> SUM(dolnośląskie!B66, 'kujawsko-pomorskie'!B66,lubelskie!B66,lubuskie!B66,łódzkie!B66,małopolskie!B66,mazowieckie!B66,opolskie!B66,podkarpackie!B66,podlaskie!B66,pomorskie!B66,śląskie!B66,świętokrzyskie!B66,'warmińsko-mazurskie'!B66,wielkopolskie!B66,zachodniopomorskie!B66)</f>
        <v>0</v>
      </c>
      <c r="C66" s="1474">
        <f xml:space="preserve"> SUM(dolnośląskie!C66, 'kujawsko-pomorskie'!C66,lubelskie!C66,lubuskie!C66,łódzkie!C66,małopolskie!C66,mazowieckie!C66,opolskie!C66,podkarpackie!C66,podlaskie!C66,pomorskie!C66,śląskie!C66,świętokrzyskie!C66,'warmińsko-mazurskie'!C66,wielkopolskie!C66,zachodniopomorskie!C66)</f>
        <v>0</v>
      </c>
      <c r="D66" s="1474">
        <f xml:space="preserve"> SUM(dolnośląskie!D66, 'kujawsko-pomorskie'!D66,lubelskie!D66,lubuskie!D66,łódzkie!D66,małopolskie!D66,mazowieckie!D66,opolskie!D66,podkarpackie!D66,podlaskie!D66,pomorskie!D66,śląskie!D66,świętokrzyskie!D66,'warmińsko-mazurskie'!D66,wielkopolskie!D66,zachodniopomorskie!D66)</f>
        <v>0</v>
      </c>
      <c r="E66" s="10" t="s">
        <v>60</v>
      </c>
      <c r="F66" s="1474">
        <f xml:space="preserve"> SUM(dolnośląskie!F66, 'kujawsko-pomorskie'!F66,lubelskie!F66,lubuskie!F66,łódzkie!F66,małopolskie!F66,mazowieckie!F66,opolskie!F66,podkarpackie!F66,podlaskie!F66,pomorskie!F66,śląskie!F66,świętokrzyskie!F66,'warmińsko-mazurskie'!F66,wielkopolskie!F66,zachodniopomorskie!F66)</f>
        <v>0</v>
      </c>
      <c r="G66" s="1474">
        <f xml:space="preserve"> SUM(dolnośląskie!G66, 'kujawsko-pomorskie'!G66,lubelskie!G66,lubuskie!G66,łódzkie!G66,małopolskie!G66,mazowieckie!G66,opolskie!G66,podkarpackie!G66,podlaskie!G66,pomorskie!G66,śląskie!G66,świętokrzyskie!G66,'warmińsko-mazurskie'!G66,wielkopolskie!G66,zachodniopomorskie!G66)</f>
        <v>0</v>
      </c>
      <c r="H66" s="1473">
        <f xml:space="preserve"> SUM(dolnośląskie!H66, 'kujawsko-pomorskie'!H66,lubelskie!H66,lubuskie!H66,łódzkie!H66,małopolskie!H66,mazowieckie!H66,opolskie!H66,podkarpackie!H66,podlaskie!H66,pomorskie!H66,śląskie!H66,świętokrzyskie!H66,'warmińsko-mazurskie'!H66,wielkopolskie!H66,zachodniopomorskie!H66)</f>
        <v>0</v>
      </c>
    </row>
    <row r="67" spans="1:8" ht="18">
      <c r="A67" s="2159" t="s">
        <v>611</v>
      </c>
      <c r="B67" s="2160">
        <v>3781</v>
      </c>
      <c r="C67" s="2160">
        <v>0</v>
      </c>
      <c r="D67" s="2162">
        <v>0</v>
      </c>
      <c r="E67" s="91" t="s">
        <v>147</v>
      </c>
      <c r="F67" s="1474">
        <f xml:space="preserve"> SUM(dolnośląskie!F67, 'kujawsko-pomorskie'!F67,lubelskie!F67,lubuskie!F67,łódzkie!F67,małopolskie!F67,mazowieckie!F67,opolskie!F67,podkarpackie!F67,podlaskie!F67,pomorskie!F67,śląskie!F67,świętokrzyskie!F67,'warmińsko-mazurskie'!F67,wielkopolskie!F67,zachodniopomorskie!F67)</f>
        <v>239</v>
      </c>
      <c r="G67" s="1474">
        <f xml:space="preserve"> SUM(dolnośląskie!G67, 'kujawsko-pomorskie'!G67,lubelskie!G67,lubuskie!G67,łódzkie!G67,małopolskie!G67,mazowieckie!G67,opolskie!G67,podkarpackie!G67,podlaskie!G67,pomorskie!G67,śląskie!G67,świętokrzyskie!G67,'warmińsko-mazurskie'!G67,wielkopolskie!G67,zachodniopomorskie!G67)</f>
        <v>198</v>
      </c>
      <c r="H67" s="1473">
        <f xml:space="preserve"> SUM(dolnośląskie!H67, 'kujawsko-pomorskie'!H67,lubelskie!H67,lubuskie!H67,łódzkie!H67,małopolskie!H67,mazowieckie!H67,opolskie!H67,podkarpackie!H67,podlaskie!H67,pomorskie!H67,śląskie!H67,świętokrzyskie!H67,'warmińsko-mazurskie'!H67,wielkopolskie!H67,zachodniopomorskie!H67)</f>
        <v>0</v>
      </c>
    </row>
    <row r="68" spans="1:8" ht="18.75" thickBot="1">
      <c r="A68" s="1641"/>
      <c r="B68" s="2161"/>
      <c r="C68" s="2161"/>
      <c r="D68" s="2163"/>
      <c r="E68" s="34" t="s">
        <v>628</v>
      </c>
      <c r="F68" s="1475">
        <f xml:space="preserve"> SUM(dolnośląskie!F68, 'kujawsko-pomorskie'!F68,lubelskie!F68,lubuskie!F68,łódzkie!F68,małopolskie!F68,mazowieckie!F68,opolskie!F68,podkarpackie!F68,podlaskie!F68,pomorskie!F68,śląskie!F68,świętokrzyskie!F68,'warmińsko-mazurskie'!F68,wielkopolskie!F68,zachodniopomorskie!F68)</f>
        <v>2000</v>
      </c>
      <c r="G68" s="1475">
        <f xml:space="preserve"> SUM(dolnośląskie!G68, 'kujawsko-pomorskie'!G68,lubelskie!G68,lubuskie!G68,łódzkie!G68,małopolskie!G68,mazowieckie!G68,opolskie!G68,podkarpackie!G68,podlaskie!G68,pomorskie!G68,śląskie!G68,świętokrzyskie!G68,'warmińsko-mazurskie'!G68,wielkopolskie!G68,zachodniopomorskie!G68)</f>
        <v>500</v>
      </c>
      <c r="H68" s="1476">
        <f xml:space="preserve"> SUM(dolnośląskie!H68, 'kujawsko-pomorskie'!H68,lubelskie!H68,lubuskie!H68,łódzkie!H68,małopolskie!H68,mazowieckie!H68,opolskie!H68,podkarpackie!H68,podlaskie!H68,pomorskie!H68,śląskie!H68,świętokrzyskie!H68,'warmińsko-mazurskie'!H68,wielkopolskie!H68,zachodniopomorskie!H68)</f>
        <v>1</v>
      </c>
    </row>
    <row r="69" spans="1:8" ht="20.25" customHeight="1">
      <c r="A69" s="1239" t="s">
        <v>113</v>
      </c>
      <c r="B69" s="878"/>
      <c r="C69" s="878"/>
      <c r="D69" s="877"/>
      <c r="E69" s="1322" t="s">
        <v>113</v>
      </c>
      <c r="F69" s="868"/>
      <c r="G69" s="868"/>
      <c r="H69" s="867"/>
    </row>
    <row r="70" spans="1:8" ht="25.5">
      <c r="A70" s="10" t="s">
        <v>53</v>
      </c>
      <c r="B70" s="1474">
        <f xml:space="preserve"> SUM(dolnośląskie!B70, 'kujawsko-pomorskie'!B70,lubelskie!B70,lubuskie!B70,łódzkie!B70,małopolskie!B70,mazowieckie!B70,opolskie!B70,podkarpackie!B70,podlaskie!B70,pomorskie!B70,śląskie!B70,świętokrzyskie!B70,'warmińsko-mazurskie'!B70,wielkopolskie!B70,zachodniopomorskie!B70)</f>
        <v>0</v>
      </c>
      <c r="C70" s="1474">
        <f xml:space="preserve"> SUM(dolnośląskie!C70, 'kujawsko-pomorskie'!C70,lubelskie!C70,lubuskie!C70,łódzkie!C70,małopolskie!C70,mazowieckie!C70,opolskie!C70,podkarpackie!C70,podlaskie!C70,pomorskie!C70,śląskie!C70,świętokrzyskie!C70,'warmińsko-mazurskie'!C70,wielkopolskie!C70,zachodniopomorskie!C70)</f>
        <v>0</v>
      </c>
      <c r="D70" s="1474">
        <f xml:space="preserve"> SUM(dolnośląskie!D70, 'kujawsko-pomorskie'!D70,lubelskie!D70,lubuskie!D70,łódzkie!D70,małopolskie!D70,mazowieckie!D70,opolskie!D70,podkarpackie!D70,podlaskie!D70,pomorskie!D70,śląskie!D70,świętokrzyskie!D70,'warmińsko-mazurskie'!D70,wielkopolskie!D70,zachodniopomorskie!D70)</f>
        <v>0</v>
      </c>
      <c r="E70" s="1410" t="s">
        <v>53</v>
      </c>
      <c r="F70" s="1479">
        <f xml:space="preserve"> SUM(dolnośląskie!F70, 'kujawsko-pomorskie'!F70,lubelskie!F70,lubuskie!F70,łódzkie!F70,małopolskie!F70,mazowieckie!F70,opolskie!F70,podkarpackie!F70,podlaskie!F70,pomorskie!F70,śląskie!F70,świętokrzyskie!F70,'warmińsko-mazurskie'!F70,wielkopolskie!F70,zachodniopomorskie!F70)</f>
        <v>17</v>
      </c>
      <c r="G70" s="1479">
        <f xml:space="preserve"> SUM(dolnośląskie!G70, 'kujawsko-pomorskie'!G70,lubelskie!G70,lubuskie!G70,łódzkie!G70,małopolskie!G70,mazowieckie!G70,opolskie!G70,podkarpackie!G70,podlaskie!G70,pomorskie!G70,śląskie!G70,świętokrzyskie!G70,'warmińsko-mazurskie'!G70,wielkopolskie!G70,zachodniopomorskie!G70)</f>
        <v>16</v>
      </c>
      <c r="H70" s="1480">
        <f xml:space="preserve"> SUM(dolnośląskie!H70, 'kujawsko-pomorskie'!H70,lubelskie!H70,lubuskie!H70,łódzkie!H70,małopolskie!H70,mazowieckie!H70,opolskie!H70,podkarpackie!H70,podlaskie!H70,pomorskie!H70,śląskie!H70,świętokrzyskie!H70,'warmińsko-mazurskie'!H70,wielkopolskie!H70,zachodniopomorskie!H70)</f>
        <v>0</v>
      </c>
    </row>
    <row r="71" spans="1:8" ht="25.5">
      <c r="A71" s="10" t="s">
        <v>54</v>
      </c>
      <c r="B71" s="1474">
        <f xml:space="preserve"> SUM(dolnośląskie!B71, 'kujawsko-pomorskie'!B71,lubelskie!B71,lubuskie!B71,łódzkie!B71,małopolskie!B71,mazowieckie!B71,opolskie!B71,podkarpackie!B71,podlaskie!B71,pomorskie!B71,śląskie!B71,świętokrzyskie!B71,'warmińsko-mazurskie'!B71,wielkopolskie!B71,zachodniopomorskie!B71)</f>
        <v>100</v>
      </c>
      <c r="C71" s="1474">
        <f xml:space="preserve"> SUM(dolnośląskie!C71, 'kujawsko-pomorskie'!C71,lubelskie!C71,lubuskie!C71,łódzkie!C71,małopolskie!C71,mazowieckie!C71,opolskie!C71,podkarpackie!C71,podlaskie!C71,pomorskie!C71,śląskie!C71,świętokrzyskie!C71,'warmińsko-mazurskie'!C71,wielkopolskie!C71,zachodniopomorskie!C71)</f>
        <v>100</v>
      </c>
      <c r="D71" s="1474">
        <f xml:space="preserve"> SUM(dolnośląskie!D71, 'kujawsko-pomorskie'!D71,lubelskie!D71,lubuskie!D71,łódzkie!D71,małopolskie!D71,mazowieckie!D71,opolskie!D71,podkarpackie!D71,podlaskie!D71,pomorskie!D71,śląskie!D71,świętokrzyskie!D71,'warmińsko-mazurskie'!D71,wielkopolskie!D71,zachodniopomorskie!D71)</f>
        <v>0</v>
      </c>
      <c r="E71" s="1410" t="s">
        <v>54</v>
      </c>
      <c r="F71" s="1479">
        <f xml:space="preserve"> SUM(dolnośląskie!F71, 'kujawsko-pomorskie'!F71,lubelskie!F71,lubuskie!F71,łódzkie!F71,małopolskie!F71,mazowieckie!F71,opolskie!F71,podkarpackie!F71,podlaskie!F71,pomorskie!F71,śląskie!F71,świętokrzyskie!F71,'warmińsko-mazurskie'!F71,wielkopolskie!F71,zachodniopomorskie!F71)</f>
        <v>500</v>
      </c>
      <c r="G71" s="1479">
        <f xml:space="preserve"> SUM(dolnośląskie!G71, 'kujawsko-pomorskie'!G71,lubelskie!G71,lubuskie!G71,łódzkie!G71,małopolskie!G71,mazowieckie!G71,opolskie!G71,podkarpackie!G71,podlaskie!G71,pomorskie!G71,śląskie!G71,świętokrzyskie!G71,'warmińsko-mazurskie'!G71,wielkopolskie!G71,zachodniopomorskie!G71)</f>
        <v>300</v>
      </c>
      <c r="H71" s="1480">
        <f xml:space="preserve"> SUM(dolnośląskie!H71, 'kujawsko-pomorskie'!H71,lubelskie!H71,lubuskie!H71,łódzkie!H71,małopolskie!H71,mazowieckie!H71,opolskie!H71,podkarpackie!H71,podlaskie!H71,pomorskie!H71,śląskie!H71,świętokrzyskie!H71,'warmińsko-mazurskie'!H71,wielkopolskie!H71,zachodniopomorskie!H71)</f>
        <v>0</v>
      </c>
    </row>
    <row r="72" spans="1:8" ht="25.5">
      <c r="A72" s="10" t="s">
        <v>55</v>
      </c>
      <c r="B72" s="1474">
        <f xml:space="preserve"> SUM(dolnośląskie!B72, 'kujawsko-pomorskie'!B72,lubelskie!B72,lubuskie!B72,łódzkie!B72,małopolskie!B72,mazowieckie!B72,opolskie!B72,podkarpackie!B72,podlaskie!B72,pomorskie!B72,śląskie!B72,świętokrzyskie!B72,'warmińsko-mazurskie'!B72,wielkopolskie!B72,zachodniopomorskie!B72)</f>
        <v>4040</v>
      </c>
      <c r="C72" s="1474">
        <f xml:space="preserve"> SUM(dolnośląskie!C72, 'kujawsko-pomorskie'!C72,lubelskie!C72,lubuskie!C72,łódzkie!C72,małopolskie!C72,mazowieckie!C72,opolskie!C72,podkarpackie!C72,podlaskie!C72,pomorskie!C72,śląskie!C72,świętokrzyskie!C72,'warmińsko-mazurskie'!C72,wielkopolskie!C72,zachodniopomorskie!C72)</f>
        <v>4040</v>
      </c>
      <c r="D72" s="1474">
        <f xml:space="preserve"> SUM(dolnośląskie!D72, 'kujawsko-pomorskie'!D72,lubelskie!D72,lubuskie!D72,łódzkie!D72,małopolskie!D72,mazowieckie!D72,opolskie!D72,podkarpackie!D72,podlaskie!D72,pomorskie!D72,śląskie!D72,świętokrzyskie!D72,'warmińsko-mazurskie'!D72,wielkopolskie!D72,zachodniopomorskie!D72)</f>
        <v>240</v>
      </c>
      <c r="E72" s="1410" t="s">
        <v>55</v>
      </c>
      <c r="F72" s="1479">
        <f xml:space="preserve"> SUM(dolnośląskie!F72, 'kujawsko-pomorskie'!F72,lubelskie!F72,lubuskie!F72,łódzkie!F72,małopolskie!F72,mazowieckie!F72,opolskie!F72,podkarpackie!F72,podlaskie!F72,pomorskie!F72,śląskie!F72,świętokrzyskie!F72,'warmińsko-mazurskie'!F72,wielkopolskie!F72,zachodniopomorskie!F72)</f>
        <v>0</v>
      </c>
      <c r="G72" s="1479">
        <f xml:space="preserve"> SUM(dolnośląskie!G72, 'kujawsko-pomorskie'!G72,lubelskie!G72,lubuskie!G72,łódzkie!G72,małopolskie!G72,mazowieckie!G72,opolskie!G72,podkarpackie!G72,podlaskie!G72,pomorskie!G72,śląskie!G72,świętokrzyskie!G72,'warmińsko-mazurskie'!G72,wielkopolskie!G72,zachodniopomorskie!G72)</f>
        <v>0</v>
      </c>
      <c r="H72" s="1480">
        <f xml:space="preserve"> SUM(dolnośląskie!H72, 'kujawsko-pomorskie'!H72,lubelskie!H72,lubuskie!H72,łódzkie!H72,małopolskie!H72,mazowieckie!H72,opolskie!H72,podkarpackie!H72,podlaskie!H72,pomorskie!H72,śląskie!H72,świętokrzyskie!H72,'warmińsko-mazurskie'!H72,wielkopolskie!H72,zachodniopomorskie!H72)</f>
        <v>0</v>
      </c>
    </row>
    <row r="73" spans="1:8" ht="25.5">
      <c r="A73" s="10" t="s">
        <v>68</v>
      </c>
      <c r="B73" s="1474">
        <f xml:space="preserve"> SUM(dolnośląskie!B73, 'kujawsko-pomorskie'!B73,lubelskie!B73,lubuskie!B73,łódzkie!B73,małopolskie!B73,mazowieckie!B73,opolskie!B73,podkarpackie!B73,podlaskie!B73,pomorskie!B73,śląskie!B73,świętokrzyskie!B73,'warmińsko-mazurskie'!B73,wielkopolskie!B73,zachodniopomorskie!B73)</f>
        <v>0</v>
      </c>
      <c r="C73" s="1474">
        <f xml:space="preserve"> SUM(dolnośląskie!C73, 'kujawsko-pomorskie'!C73,lubelskie!C73,lubuskie!C73,łódzkie!C73,małopolskie!C73,mazowieckie!C73,opolskie!C73,podkarpackie!C73,podlaskie!C73,pomorskie!C73,śląskie!C73,świętokrzyskie!C73,'warmińsko-mazurskie'!C73,wielkopolskie!C73,zachodniopomorskie!C73)</f>
        <v>0</v>
      </c>
      <c r="D73" s="1474">
        <f xml:space="preserve"> SUM(dolnośląskie!D73, 'kujawsko-pomorskie'!D73,lubelskie!D73,lubuskie!D73,łódzkie!D73,małopolskie!D73,mazowieckie!D73,opolskie!D73,podkarpackie!D73,podlaskie!D73,pomorskie!D73,śląskie!D73,świętokrzyskie!D73,'warmińsko-mazurskie'!D73,wielkopolskie!D73,zachodniopomorskie!D73)</f>
        <v>0</v>
      </c>
      <c r="E73" s="1410" t="s">
        <v>68</v>
      </c>
      <c r="F73" s="1479">
        <f xml:space="preserve"> SUM(dolnośląskie!F73, 'kujawsko-pomorskie'!F73,lubelskie!F73,lubuskie!F73,łódzkie!F73,małopolskie!F73,mazowieckie!F73,opolskie!F73,podkarpackie!F73,podlaskie!F73,pomorskie!F73,śląskie!F73,świętokrzyskie!F73,'warmińsko-mazurskie'!F73,wielkopolskie!F73,zachodniopomorskie!F73)</f>
        <v>0</v>
      </c>
      <c r="G73" s="1479">
        <f xml:space="preserve"> SUM(dolnośląskie!G73, 'kujawsko-pomorskie'!G73,lubelskie!G73,lubuskie!G73,łódzkie!G73,małopolskie!G73,mazowieckie!G73,opolskie!G73,podkarpackie!G73,podlaskie!G73,pomorskie!G73,śląskie!G73,świętokrzyskie!G73,'warmińsko-mazurskie'!G73,wielkopolskie!G73,zachodniopomorskie!G73)</f>
        <v>0</v>
      </c>
      <c r="H73" s="1480">
        <f xml:space="preserve"> SUM(dolnośląskie!H73, 'kujawsko-pomorskie'!H73,lubelskie!H73,lubuskie!H73,łódzkie!H73,małopolskie!H73,mazowieckie!H73,opolskie!H73,podkarpackie!H73,podlaskie!H73,pomorskie!H73,śląskie!H73,świętokrzyskie!H73,'warmińsko-mazurskie'!H73,wielkopolskie!H73,zachodniopomorskie!H73)</f>
        <v>0</v>
      </c>
    </row>
    <row r="74" spans="1:8" ht="38.25">
      <c r="A74" s="10" t="s">
        <v>56</v>
      </c>
      <c r="B74" s="1474">
        <f xml:space="preserve"> SUM(dolnośląskie!B74, 'kujawsko-pomorskie'!B74,lubelskie!B74,lubuskie!B74,łódzkie!B74,małopolskie!B74,mazowieckie!B74,opolskie!B74,podkarpackie!B74,podlaskie!B74,pomorskie!B74,śląskie!B74,świętokrzyskie!B74,'warmińsko-mazurskie'!B74,wielkopolskie!B74,zachodniopomorskie!B74)</f>
        <v>0</v>
      </c>
      <c r="C74" s="1474">
        <f xml:space="preserve"> SUM(dolnośląskie!C74, 'kujawsko-pomorskie'!C74,lubelskie!C74,lubuskie!C74,łódzkie!C74,małopolskie!C74,mazowieckie!C74,opolskie!C74,podkarpackie!C74,podlaskie!C74,pomorskie!C74,śląskie!C74,świętokrzyskie!C74,'warmińsko-mazurskie'!C74,wielkopolskie!C74,zachodniopomorskie!C74)</f>
        <v>0</v>
      </c>
      <c r="D74" s="1474">
        <f xml:space="preserve"> SUM(dolnośląskie!D74, 'kujawsko-pomorskie'!D74,lubelskie!D74,lubuskie!D74,łódzkie!D74,małopolskie!D74,mazowieckie!D74,opolskie!D74,podkarpackie!D74,podlaskie!D74,pomorskie!D74,śląskie!D74,świętokrzyskie!D74,'warmińsko-mazurskie'!D74,wielkopolskie!D74,zachodniopomorskie!D74)</f>
        <v>0</v>
      </c>
      <c r="E74" s="1410" t="s">
        <v>56</v>
      </c>
      <c r="F74" s="1479">
        <f xml:space="preserve"> SUM(dolnośląskie!F74, 'kujawsko-pomorskie'!F74,lubelskie!F74,lubuskie!F74,łódzkie!F74,małopolskie!F74,mazowieckie!F74,opolskie!F74,podkarpackie!F74,podlaskie!F74,pomorskie!F74,śląskie!F74,świętokrzyskie!F74,'warmińsko-mazurskie'!F74,wielkopolskie!F74,zachodniopomorskie!F74)</f>
        <v>0</v>
      </c>
      <c r="G74" s="1479">
        <f xml:space="preserve"> SUM(dolnośląskie!G74, 'kujawsko-pomorskie'!G74,lubelskie!G74,lubuskie!G74,łódzkie!G74,małopolskie!G74,mazowieckie!G74,opolskie!G74,podkarpackie!G74,podlaskie!G74,pomorskie!G74,śląskie!G74,świętokrzyskie!G74,'warmińsko-mazurskie'!G74,wielkopolskie!G74,zachodniopomorskie!G74)</f>
        <v>0</v>
      </c>
      <c r="H74" s="1480">
        <f xml:space="preserve"> SUM(dolnośląskie!H74, 'kujawsko-pomorskie'!H74,lubelskie!H74,lubuskie!H74,łódzkie!H74,małopolskie!H74,mazowieckie!H74,opolskie!H74,podkarpackie!H74,podlaskie!H74,pomorskie!H74,śląskie!H74,świętokrzyskie!H74,'warmińsko-mazurskie'!H74,wielkopolskie!H74,zachodniopomorskie!H74)</f>
        <v>0</v>
      </c>
    </row>
    <row r="75" spans="1:8" ht="38.25">
      <c r="A75" s="10" t="s">
        <v>69</v>
      </c>
      <c r="B75" s="1474">
        <f xml:space="preserve"> SUM(dolnośląskie!B75, 'kujawsko-pomorskie'!B75,lubelskie!B75,lubuskie!B75,łódzkie!B75,małopolskie!B75,mazowieckie!B75,opolskie!B75,podkarpackie!B75,podlaskie!B75,pomorskie!B75,śląskie!B75,świętokrzyskie!B75,'warmińsko-mazurskie'!B75,wielkopolskie!B75,zachodniopomorskie!B75)</f>
        <v>0</v>
      </c>
      <c r="C75" s="1474">
        <f xml:space="preserve"> SUM(dolnośląskie!C75, 'kujawsko-pomorskie'!C75,lubelskie!C75,lubuskie!C75,łódzkie!C75,małopolskie!C75,mazowieckie!C75,opolskie!C75,podkarpackie!C75,podlaskie!C75,pomorskie!C75,śląskie!C75,świętokrzyskie!C75,'warmińsko-mazurskie'!C75,wielkopolskie!C75,zachodniopomorskie!C75)</f>
        <v>0</v>
      </c>
      <c r="D75" s="1474">
        <f xml:space="preserve"> SUM(dolnośląskie!D75, 'kujawsko-pomorskie'!D75,lubelskie!D75,lubuskie!D75,łódzkie!D75,małopolskie!D75,mazowieckie!D75,opolskie!D75,podkarpackie!D75,podlaskie!D75,pomorskie!D75,śląskie!D75,świętokrzyskie!D75,'warmińsko-mazurskie'!D75,wielkopolskie!D75,zachodniopomorskie!D75)</f>
        <v>0</v>
      </c>
      <c r="E75" s="1410" t="s">
        <v>69</v>
      </c>
      <c r="F75" s="1479">
        <f xml:space="preserve"> SUM(dolnośląskie!F75, 'kujawsko-pomorskie'!F75,lubelskie!F75,lubuskie!F75,łódzkie!F75,małopolskie!F75,mazowieckie!F75,opolskie!F75,podkarpackie!F75,podlaskie!F75,pomorskie!F75,śląskie!F75,świętokrzyskie!F75,'warmińsko-mazurskie'!F75,wielkopolskie!F75,zachodniopomorskie!F75)</f>
        <v>0</v>
      </c>
      <c r="G75" s="1479">
        <f xml:space="preserve"> SUM(dolnośląskie!G75, 'kujawsko-pomorskie'!G75,lubelskie!G75,lubuskie!G75,łódzkie!G75,małopolskie!G75,mazowieckie!G75,opolskie!G75,podkarpackie!G75,podlaskie!G75,pomorskie!G75,śląskie!G75,świętokrzyskie!G75,'warmińsko-mazurskie'!G75,wielkopolskie!G75,zachodniopomorskie!G75)</f>
        <v>0</v>
      </c>
      <c r="H75" s="1480">
        <f xml:space="preserve"> SUM(dolnośląskie!H75, 'kujawsko-pomorskie'!H75,lubelskie!H75,lubuskie!H75,łódzkie!H75,małopolskie!H75,mazowieckie!H75,opolskie!H75,podkarpackie!H75,podlaskie!H75,pomorskie!H75,śląskie!H75,świętokrzyskie!H75,'warmińsko-mazurskie'!H75,wielkopolskie!H75,zachodniopomorskie!H75)</f>
        <v>0</v>
      </c>
    </row>
    <row r="76" spans="1:8" ht="18.75" thickBot="1">
      <c r="A76" s="18" t="s">
        <v>48</v>
      </c>
      <c r="B76" s="1474">
        <f xml:space="preserve"> SUM(dolnośląskie!B76, 'kujawsko-pomorskie'!B76,lubelskie!B76,lubuskie!B76,łódzkie!B76,małopolskie!B76,mazowieckie!B76,opolskie!B76,podkarpackie!B76,podlaskie!B76,pomorskie!B76,śląskie!B76,świętokrzyskie!B76,'warmińsko-mazurskie'!B76,wielkopolskie!B76,zachodniopomorskie!B76)</f>
        <v>31611</v>
      </c>
      <c r="C76" s="1474">
        <f xml:space="preserve"> SUM(dolnośląskie!C76, 'kujawsko-pomorskie'!C76,lubelskie!C76,lubuskie!C76,łódzkie!C76,małopolskie!C76,mazowieckie!C76,opolskie!C76,podkarpackie!C76,podlaskie!C76,pomorskie!C76,śląskie!C76,świętokrzyskie!C76,'warmińsko-mazurskie'!C76,wielkopolskie!C76,zachodniopomorskie!C76)</f>
        <v>13441</v>
      </c>
      <c r="D76" s="1474">
        <f xml:space="preserve"> SUM(dolnośląskie!D76, 'kujawsko-pomorskie'!D76,lubelskie!D76,lubuskie!D76,łódzkie!D76,małopolskie!D76,mazowieckie!D76,opolskie!D76,podkarpackie!D76,podlaskie!D76,pomorskie!D76,śląskie!D76,świętokrzyskie!D76,'warmińsko-mazurskie'!D76,wielkopolskie!D76,zachodniopomorskie!D76)</f>
        <v>80</v>
      </c>
      <c r="E76" s="1412" t="s">
        <v>503</v>
      </c>
      <c r="F76" s="1479">
        <f xml:space="preserve"> SUM(dolnośląskie!F76, 'kujawsko-pomorskie'!F76,lubelskie!F76,lubuskie!F76,łódzkie!F76,małopolskie!F76,mazowieckie!F76,opolskie!F76,podkarpackie!F76,podlaskie!F76,pomorskie!F76,śląskie!F76,świętokrzyskie!F76,'warmińsko-mazurskie'!F76,wielkopolskie!F76,zachodniopomorskie!F76)</f>
        <v>2160</v>
      </c>
      <c r="G76" s="1479">
        <f xml:space="preserve"> SUM(dolnośląskie!G76, 'kujawsko-pomorskie'!G76,lubelskie!G76,lubuskie!G76,łódzkie!G76,małopolskie!G76,mazowieckie!G76,opolskie!G76,podkarpackie!G76,podlaskie!G76,pomorskie!G76,śląskie!G76,świętokrzyskie!G76,'warmińsko-mazurskie'!G76,wielkopolskie!G76,zachodniopomorskie!G76)</f>
        <v>658</v>
      </c>
      <c r="H76" s="1480">
        <f xml:space="preserve"> SUM(dolnośląskie!H76, 'kujawsko-pomorskie'!H76,lubelskie!H76,lubuskie!H76,łódzkie!H76,małopolskie!H76,mazowieckie!H76,opolskie!H76,podkarpackie!H76,podlaskie!H76,pomorskie!H76,śląskie!H76,świętokrzyskie!H76,'warmińsko-mazurskie'!H76,wielkopolskie!H76,zachodniopomorskie!H76)</f>
        <v>0</v>
      </c>
    </row>
    <row r="77" spans="1:8" ht="13.5" thickBot="1">
      <c r="A77" s="1608" t="s">
        <v>607</v>
      </c>
      <c r="B77" s="2076"/>
      <c r="C77" s="2076"/>
      <c r="D77" s="2077"/>
      <c r="E77" s="1608" t="s">
        <v>608</v>
      </c>
      <c r="F77" s="1609"/>
      <c r="G77" s="1609"/>
      <c r="H77" s="1610"/>
    </row>
    <row r="78" spans="1:8" ht="12.75" customHeight="1">
      <c r="A78" s="1232" t="s">
        <v>115</v>
      </c>
      <c r="B78" s="1232"/>
      <c r="C78" s="1232"/>
      <c r="D78" s="1232"/>
      <c r="E78" s="1232"/>
      <c r="F78" s="1232"/>
      <c r="G78" s="1232"/>
      <c r="H78" s="1232"/>
    </row>
    <row r="79" spans="1:8">
      <c r="A79" s="1232"/>
      <c r="B79" s="1232"/>
      <c r="C79" s="1232"/>
      <c r="D79" s="1232"/>
      <c r="E79" s="1232"/>
      <c r="F79" s="1232"/>
      <c r="G79" s="1232"/>
      <c r="H79" s="1232"/>
    </row>
    <row r="80" spans="1:8" ht="16.5" thickBot="1">
      <c r="A80" s="38" t="s">
        <v>101</v>
      </c>
      <c r="B80" s="1232"/>
      <c r="C80" s="1232"/>
      <c r="D80" s="1232"/>
      <c r="E80" s="1232"/>
      <c r="F80" s="1232"/>
      <c r="G80" s="1232"/>
      <c r="H80" s="1232"/>
    </row>
    <row r="81" spans="1:12" ht="29.25" customHeight="1" thickBot="1">
      <c r="A81" s="2148" t="s">
        <v>105</v>
      </c>
      <c r="B81" s="2150"/>
      <c r="C81" s="2148" t="s">
        <v>138</v>
      </c>
      <c r="D81" s="2150"/>
      <c r="E81" s="1232"/>
      <c r="F81" s="1232"/>
      <c r="G81" s="1232"/>
      <c r="H81" s="1232"/>
    </row>
    <row r="82" spans="1:12" ht="27.75">
      <c r="A82" s="55"/>
      <c r="B82" s="27" t="s">
        <v>117</v>
      </c>
      <c r="C82" s="55"/>
      <c r="D82" s="27" t="s">
        <v>117</v>
      </c>
      <c r="E82" s="1232"/>
      <c r="F82" s="1232"/>
      <c r="G82" s="1232"/>
      <c r="H82" s="1232"/>
    </row>
    <row r="83" spans="1:12" ht="39" thickBot="1">
      <c r="A83" s="1413" t="s">
        <v>106</v>
      </c>
      <c r="B83" s="1414">
        <f xml:space="preserve"> SUM(dolnośląskie!B83, 'kujawsko-pomorskie'!B83,lubelskie!B83,lubuskie!B83,łódzkie!B83,małopolskie!B83,mazowieckie!B83,opolskie!B83,podkarpackie!B83,podlaskie!B83,pomorskie!B83,śląskie!B83,świętokrzyskie!B83,'warmińsko-mazurskie'!B83,wielkopolskie!B83,zachodniopomorskie!B83)</f>
        <v>32</v>
      </c>
      <c r="C83" s="1413" t="s">
        <v>106</v>
      </c>
      <c r="D83" s="1415">
        <f xml:space="preserve"> SUM(dolnośląskie!D83, 'kujawsko-pomorskie'!D83,lubelskie!D83,lubuskie!D83,łódzkie!D83,małopolskie!D83,mazowieckie!D83,opolskie!D83,podkarpackie!D83,podlaskie!D83,pomorskie!D83,śląskie!D83,świętokrzyskie!D83,'warmińsko-mazurskie'!D83,wielkopolskie!D83,zachodniopomorskie!D83)</f>
        <v>0</v>
      </c>
      <c r="E83" s="1232"/>
      <c r="F83" s="1232"/>
      <c r="G83" s="1232"/>
      <c r="H83" s="1232"/>
    </row>
    <row r="84" spans="1:12" ht="29.25" customHeight="1">
      <c r="A84" s="1317" t="s">
        <v>113</v>
      </c>
      <c r="B84" s="1318">
        <f xml:space="preserve"> SUM(dolnośląskie!B84, 'kujawsko-pomorskie'!B84,lubelskie!B84,lubuskie!B84,łódzkie!B84,małopolskie!B84,mazowieckie!B84,opolskie!B84,podkarpackie!B84,podlaskie!B84,pomorskie!B84,śląskie!B84,świętokrzyskie!B84,'warmińsko-mazurskie'!B84,wielkopolskie!B84,zachodniopomorskie!B84)</f>
        <v>0</v>
      </c>
      <c r="C84" s="1317" t="s">
        <v>113</v>
      </c>
      <c r="D84" s="1318">
        <f xml:space="preserve"> SUM(dolnośląskie!D84, 'kujawsko-pomorskie'!D84,lubelskie!D84,lubuskie!D84,łódzkie!D84,małopolskie!D84,mazowieckie!D84,opolskie!D84,podkarpackie!D84,podlaskie!D84,pomorskie!D84,śląskie!D84,świętokrzyskie!D84,'warmińsko-mazurskie'!D84,wielkopolskie!D84,zachodniopomorskie!D84)</f>
        <v>0</v>
      </c>
      <c r="E84" s="1232"/>
      <c r="F84" s="1232"/>
      <c r="G84" s="1232"/>
      <c r="H84" s="1232"/>
    </row>
    <row r="85" spans="1:12" ht="25.5">
      <c r="A85" s="10" t="s">
        <v>53</v>
      </c>
      <c r="B85" s="1272">
        <f xml:space="preserve"> SUM(dolnośląskie!B85, 'kujawsko-pomorskie'!B85,lubelskie!B85,lubuskie!B85,łódzkie!B85,małopolskie!B85,mazowieckie!B85,opolskie!B85,podkarpackie!B85,podlaskie!B85,pomorskie!B85,śląskie!B85,świętokrzyskie!B85,'warmińsko-mazurskie'!B85,wielkopolskie!B85,zachodniopomorskie!B85)</f>
        <v>0</v>
      </c>
      <c r="C85" s="10" t="s">
        <v>53</v>
      </c>
      <c r="D85" s="1272">
        <f xml:space="preserve"> SUM(dolnośląskie!D85, 'kujawsko-pomorskie'!D85,lubelskie!D85,lubuskie!D85,łódzkie!D85,małopolskie!D85,mazowieckie!D85,opolskie!D85,podkarpackie!D85,podlaskie!D85,pomorskie!D85,śląskie!D85,świętokrzyskie!D85,'warmińsko-mazurskie'!D85,wielkopolskie!D85,zachodniopomorskie!D85)</f>
        <v>0</v>
      </c>
      <c r="E85" s="1232"/>
      <c r="F85" s="1232"/>
      <c r="G85" s="1232"/>
      <c r="H85" s="1232"/>
    </row>
    <row r="86" spans="1:12" ht="25.5">
      <c r="A86" s="10" t="s">
        <v>54</v>
      </c>
      <c r="B86" s="1272">
        <f xml:space="preserve"> SUM(dolnośląskie!B86, 'kujawsko-pomorskie'!B86,lubelskie!B86,lubuskie!B86,łódzkie!B86,małopolskie!B86,mazowieckie!B86,opolskie!B86,podkarpackie!B86,podlaskie!B86,pomorskie!B86,śląskie!B86,świętokrzyskie!B86,'warmińsko-mazurskie'!B86,wielkopolskie!B86,zachodniopomorskie!B86)</f>
        <v>0</v>
      </c>
      <c r="C86" s="10" t="s">
        <v>54</v>
      </c>
      <c r="D86" s="1272">
        <f xml:space="preserve"> SUM(dolnośląskie!D86, 'kujawsko-pomorskie'!D86,lubelskie!D86,lubuskie!D86,łódzkie!D86,małopolskie!D86,mazowieckie!D86,opolskie!D86,podkarpackie!D86,podlaskie!D86,pomorskie!D86,śląskie!D86,świętokrzyskie!D86,'warmińsko-mazurskie'!D86,wielkopolskie!D86,zachodniopomorskie!D86)</f>
        <v>0</v>
      </c>
      <c r="E86" s="1232"/>
      <c r="F86" s="1232"/>
      <c r="G86" s="1232"/>
      <c r="H86" s="1232"/>
    </row>
    <row r="87" spans="1:12" ht="25.5">
      <c r="A87" s="10" t="s">
        <v>55</v>
      </c>
      <c r="B87" s="1272">
        <f xml:space="preserve"> SUM(dolnośląskie!B87, 'kujawsko-pomorskie'!B87,lubelskie!B87,lubuskie!B87,łódzkie!B87,małopolskie!B87,mazowieckie!B87,opolskie!B87,podkarpackie!B87,podlaskie!B87,pomorskie!B87,śląskie!B87,świętokrzyskie!B87,'warmińsko-mazurskie'!B87,wielkopolskie!B87,zachodniopomorskie!B87)</f>
        <v>1</v>
      </c>
      <c r="C87" s="10" t="s">
        <v>55</v>
      </c>
      <c r="D87" s="1272">
        <f xml:space="preserve"> SUM(dolnośląskie!D87, 'kujawsko-pomorskie'!D87,lubelskie!D87,lubuskie!D87,łódzkie!D87,małopolskie!D87,mazowieckie!D87,opolskie!D87,podkarpackie!D87,podlaskie!D87,pomorskie!D87,śląskie!D87,świętokrzyskie!D87,'warmińsko-mazurskie'!D87,wielkopolskie!D87,zachodniopomorskie!D87)</f>
        <v>0</v>
      </c>
      <c r="E87" s="1232"/>
      <c r="F87" s="1232"/>
      <c r="G87" s="1232"/>
      <c r="H87" s="1232"/>
    </row>
    <row r="88" spans="1:12" ht="25.5">
      <c r="A88" s="10" t="s">
        <v>68</v>
      </c>
      <c r="B88" s="1272">
        <f xml:space="preserve"> SUM(dolnośląskie!B88, 'kujawsko-pomorskie'!B88,lubelskie!B88,lubuskie!B88,łódzkie!B88,małopolskie!B88,mazowieckie!B88,opolskie!B88,podkarpackie!B88,podlaskie!B88,pomorskie!B88,śląskie!B88,świętokrzyskie!B88,'warmińsko-mazurskie'!B88,wielkopolskie!B88,zachodniopomorskie!B88)</f>
        <v>0</v>
      </c>
      <c r="C88" s="10" t="s">
        <v>68</v>
      </c>
      <c r="D88" s="1272">
        <f xml:space="preserve"> SUM(dolnośląskie!D88, 'kujawsko-pomorskie'!D88,lubelskie!D88,lubuskie!D88,łódzkie!D88,małopolskie!D88,mazowieckie!D88,opolskie!D88,podkarpackie!D88,podlaskie!D88,pomorskie!D88,śląskie!D88,świętokrzyskie!D88,'warmińsko-mazurskie'!D88,wielkopolskie!D88,zachodniopomorskie!D88)</f>
        <v>0</v>
      </c>
      <c r="E88" s="1232"/>
      <c r="F88" s="1232"/>
      <c r="G88" s="1232"/>
      <c r="H88" s="1232"/>
    </row>
    <row r="89" spans="1:12" ht="38.25">
      <c r="A89" s="10" t="s">
        <v>56</v>
      </c>
      <c r="B89" s="1272">
        <f xml:space="preserve"> SUM(dolnośląskie!B89, 'kujawsko-pomorskie'!B89,lubelskie!B89,lubuskie!B89,łódzkie!B89,małopolskie!B89,mazowieckie!B89,opolskie!B89,podkarpackie!B89,podlaskie!B89,pomorskie!B89,śląskie!B89,świętokrzyskie!B89,'warmińsko-mazurskie'!B89,wielkopolskie!B89,zachodniopomorskie!B89)</f>
        <v>0</v>
      </c>
      <c r="C89" s="10" t="s">
        <v>56</v>
      </c>
      <c r="D89" s="1272">
        <f xml:space="preserve"> SUM(dolnośląskie!D89, 'kujawsko-pomorskie'!D89,lubelskie!D89,lubuskie!D89,łódzkie!D89,małopolskie!D89,mazowieckie!D89,opolskie!D89,podkarpackie!D89,podlaskie!D89,pomorskie!D89,śląskie!D89,świętokrzyskie!D89,'warmińsko-mazurskie'!D89,wielkopolskie!D89,zachodniopomorskie!D89)</f>
        <v>0</v>
      </c>
      <c r="E89" s="1232"/>
      <c r="F89" s="1232"/>
      <c r="G89" s="1232"/>
      <c r="H89" s="1232"/>
    </row>
    <row r="90" spans="1:12" ht="38.25">
      <c r="A90" s="10" t="s">
        <v>69</v>
      </c>
      <c r="B90" s="1272">
        <f xml:space="preserve"> SUM(dolnośląskie!B90, 'kujawsko-pomorskie'!B90,lubelskie!B90,lubuskie!B90,łódzkie!B90,małopolskie!B90,mazowieckie!B90,opolskie!B90,podkarpackie!B90,podlaskie!B90,pomorskie!B90,śląskie!B90,świętokrzyskie!B90,'warmińsko-mazurskie'!B90,wielkopolskie!B90,zachodniopomorskie!B90)</f>
        <v>0</v>
      </c>
      <c r="C90" s="10" t="s">
        <v>69</v>
      </c>
      <c r="D90" s="1272">
        <f xml:space="preserve"> SUM(dolnośląskie!D90, 'kujawsko-pomorskie'!D90,lubelskie!D90,lubuskie!D90,łódzkie!D90,małopolskie!D90,mazowieckie!D90,opolskie!D90,podkarpackie!D90,podlaskie!D90,pomorskie!D90,śląskie!D90,świętokrzyskie!D90,'warmińsko-mazurskie'!D90,wielkopolskie!D90,zachodniopomorskie!D90)</f>
        <v>0</v>
      </c>
      <c r="E90" s="1232"/>
      <c r="F90" s="1232"/>
      <c r="G90" s="1232"/>
      <c r="H90" s="1232"/>
    </row>
    <row r="91" spans="1:12" ht="18.75" thickBot="1">
      <c r="A91" s="18" t="s">
        <v>503</v>
      </c>
      <c r="B91" s="1272">
        <f xml:space="preserve"> SUM(dolnośląskie!B91, 'kujawsko-pomorskie'!B91,lubelskie!B91,lubuskie!B91,łódzkie!B91,małopolskie!B91,mazowieckie!B91,opolskie!B91,podkarpackie!B91,podlaskie!B91,pomorskie!B91,śląskie!B91,świętokrzyskie!B91,'warmińsko-mazurskie'!B91,wielkopolskie!B91,zachodniopomorskie!B91)</f>
        <v>31</v>
      </c>
      <c r="C91" s="18" t="s">
        <v>503</v>
      </c>
      <c r="D91" s="1272">
        <f xml:space="preserve"> SUM(dolnośląskie!D91, 'kujawsko-pomorskie'!D91,lubelskie!D91,lubuskie!D91,łódzkie!D91,małopolskie!D91,mazowieckie!D91,opolskie!D91,podkarpackie!D91,podlaskie!D91,pomorskie!D91,śląskie!D91,świętokrzyskie!D91,'warmińsko-mazurskie'!D91,wielkopolskie!D91,zachodniopomorskie!D91)</f>
        <v>0</v>
      </c>
      <c r="E91" s="1232"/>
      <c r="F91" s="1232"/>
      <c r="G91" s="1232"/>
      <c r="H91" s="1232"/>
    </row>
    <row r="92" spans="1:12" ht="12.75" customHeight="1">
      <c r="A92" s="1225" t="s">
        <v>116</v>
      </c>
      <c r="B92" s="1225"/>
      <c r="C92" s="1225"/>
      <c r="D92" s="1225"/>
      <c r="E92" s="1232"/>
      <c r="F92" s="1232"/>
      <c r="G92" s="1232"/>
      <c r="H92" s="1232"/>
    </row>
    <row r="93" spans="1:12">
      <c r="A93" s="1232"/>
      <c r="B93" s="1232"/>
      <c r="C93" s="1232"/>
      <c r="D93" s="1232"/>
      <c r="E93" s="1232"/>
      <c r="F93" s="1232"/>
      <c r="G93" s="1232"/>
      <c r="H93" s="1232"/>
    </row>
    <row r="94" spans="1:12" ht="16.5" thickBot="1">
      <c r="A94" s="38" t="s">
        <v>102</v>
      </c>
      <c r="B94" s="1232"/>
      <c r="C94" s="1232"/>
      <c r="D94" s="1232"/>
      <c r="E94" s="1232"/>
      <c r="F94" s="1232"/>
      <c r="G94" s="1232"/>
      <c r="H94" s="1232"/>
    </row>
    <row r="95" spans="1:12" ht="36" customHeight="1">
      <c r="A95" s="2151" t="s">
        <v>96</v>
      </c>
      <c r="B95" s="2152"/>
      <c r="C95" s="2152"/>
      <c r="D95" s="2152"/>
      <c r="E95" s="2152"/>
      <c r="F95" s="2153"/>
      <c r="G95" s="2151" t="s">
        <v>118</v>
      </c>
      <c r="H95" s="2152"/>
      <c r="I95" s="2152"/>
      <c r="J95" s="2152"/>
      <c r="K95" s="2152"/>
      <c r="L95" s="2153"/>
    </row>
    <row r="96" spans="1:12" ht="12.75" customHeight="1">
      <c r="A96" s="10"/>
      <c r="B96" s="1222" t="s">
        <v>97</v>
      </c>
      <c r="C96" s="1223"/>
      <c r="D96" s="1223"/>
      <c r="E96" s="1223"/>
      <c r="F96" s="1221" t="s">
        <v>18</v>
      </c>
      <c r="G96" s="1410"/>
      <c r="H96" s="1416" t="s">
        <v>97</v>
      </c>
      <c r="I96" s="1417"/>
      <c r="J96" s="1417"/>
      <c r="K96" s="1417"/>
      <c r="L96" s="1418" t="s">
        <v>18</v>
      </c>
    </row>
    <row r="97" spans="1:12" s="61" customFormat="1" ht="18">
      <c r="A97" s="10"/>
      <c r="B97" s="11" t="s">
        <v>19</v>
      </c>
      <c r="C97" s="60" t="s">
        <v>20</v>
      </c>
      <c r="D97" s="60" t="s">
        <v>21</v>
      </c>
      <c r="E97" s="60" t="s">
        <v>49</v>
      </c>
      <c r="F97" s="1474"/>
      <c r="G97" s="1410"/>
      <c r="H97" s="1419" t="s">
        <v>19</v>
      </c>
      <c r="I97" s="1420" t="s">
        <v>20</v>
      </c>
      <c r="J97" s="1420" t="s">
        <v>21</v>
      </c>
      <c r="K97" s="1420" t="s">
        <v>49</v>
      </c>
      <c r="L97" s="1418"/>
    </row>
    <row r="98" spans="1:12" ht="18">
      <c r="A98" s="10" t="s">
        <v>22</v>
      </c>
      <c r="B98" s="1272">
        <f xml:space="preserve"> SUM(dolnośląskie!B98, 'kujawsko-pomorskie'!B98,lubelskie!B98,lubuskie!B98,łódzkie!B98,małopolskie!B98,mazowieckie!B98,opolskie!B98,podkarpackie!B98,podlaskie!B98,pomorskie!B98,śląskie!B98,świętokrzyskie!B98,'warmińsko-mazurskie'!B98,wielkopolskie!B98,zachodniopomorskie!B98)</f>
        <v>1</v>
      </c>
      <c r="C98" s="1272">
        <f xml:space="preserve"> SUM(dolnośląskie!C98, 'kujawsko-pomorskie'!C98,lubelskie!C98,lubuskie!C98,łódzkie!C98,małopolskie!C98,mazowieckie!C98,opolskie!C98,podkarpackie!C98,podlaskie!C98,pomorskie!C98,śląskie!C98,świętokrzyskie!C98,'warmińsko-mazurskie'!C98,wielkopolskie!C98,zachodniopomorskie!C98)</f>
        <v>0</v>
      </c>
      <c r="D98" s="1272">
        <f xml:space="preserve"> SUM(dolnośląskie!D98, 'kujawsko-pomorskie'!D98,lubelskie!D98,lubuskie!D98,łódzkie!D98,małopolskie!D98,mazowieckie!D98,opolskie!D98,podkarpackie!D98,podlaskie!D98,pomorskie!D98,śląskie!D98,świętokrzyskie!D98,'warmińsko-mazurskie'!D98,wielkopolskie!D98,zachodniopomorskie!D98)</f>
        <v>0</v>
      </c>
      <c r="E98" s="1272">
        <f xml:space="preserve"> SUM(dolnośląskie!E98, 'kujawsko-pomorskie'!E98,lubelskie!E98,lubuskie!E98,łódzkie!E98,małopolskie!E98,mazowieckie!E98,opolskie!E98,podkarpackie!E98,podlaskie!E98,pomorskie!E98,śląskie!E98,świętokrzyskie!E98,'warmińsko-mazurskie'!E98,wielkopolskie!E98,zachodniopomorskie!E98)</f>
        <v>0</v>
      </c>
      <c r="F98" s="1474">
        <f xml:space="preserve"> SUM(dolnośląskie!F98, 'kujawsko-pomorskie'!F98,lubelskie!F98,lubuskie!F98,łódzkie!F98,małopolskie!F98,mazowieckie!F98,opolskie!F98,podkarpackie!F98,podlaskie!F98,pomorskie!F98,śląskie!F98,świętokrzyskie!F98,'warmińsko-mazurskie'!F98,wielkopolskie!F98,zachodniopomorskie!F98)</f>
        <v>5000</v>
      </c>
      <c r="G98" s="1410" t="s">
        <v>22</v>
      </c>
      <c r="H98" s="1411">
        <f xml:space="preserve"> SUM(dolnośląskie!H98, 'kujawsko-pomorskie'!H98,lubelskie!H98,lubuskie!H98,łódzkie!H98,małopolskie!H98,mazowieckie!H98,opolskie!H98,podkarpackie!H98,podlaskie!H98,pomorskie!H98,śląskie!H98,świętokrzyskie!H98,'warmińsko-mazurskie'!H98,wielkopolskie!H98,zachodniopomorskie!H98)</f>
        <v>2</v>
      </c>
      <c r="I98" s="1411">
        <f xml:space="preserve"> SUM(dolnośląskie!I98, 'kujawsko-pomorskie'!I98,lubelskie!I98,lubuskie!I98,łódzkie!I98,małopolskie!I98,mazowieckie!I98,opolskie!I98,podkarpackie!I98,podlaskie!I98,pomorskie!I98,śląskie!I98,świętokrzyskie!I98,'warmińsko-mazurskie'!I98,wielkopolskie!I98,zachodniopomorskie!I98)</f>
        <v>0</v>
      </c>
      <c r="J98" s="1411">
        <f xml:space="preserve"> SUM(dolnośląskie!J98, 'kujawsko-pomorskie'!J98,lubelskie!J98,lubuskie!J98,łódzkie!J98,małopolskie!J98,mazowieckie!J98,opolskie!J98,podkarpackie!J98,podlaskie!J98,pomorskie!J98,śląskie!J98,świętokrzyskie!J98,'warmińsko-mazurskie'!J98,wielkopolskie!J98,zachodniopomorskie!J98)</f>
        <v>0</v>
      </c>
      <c r="K98" s="1411">
        <f xml:space="preserve"> SUM(dolnośląskie!K98, 'kujawsko-pomorskie'!K98,lubelskie!K98,lubuskie!K98,łódzkie!K98,małopolskie!K98,mazowieckie!K98,opolskie!K98,podkarpackie!K98,podlaskie!K98,pomorskie!K98,śląskie!K98,świętokrzyskie!K98,'warmińsko-mazurskie'!K98,wielkopolskie!K98,zachodniopomorskie!K98)</f>
        <v>0</v>
      </c>
      <c r="L98" s="1480">
        <f xml:space="preserve"> SUM(dolnośląskie!L98, 'kujawsko-pomorskie'!L98,lubelskie!L98,lubuskie!L98,łódzkie!L98,małopolskie!L98,mazowieckie!L98,opolskie!L98,podkarpackie!L98,podlaskie!L98,pomorskie!L98,śląskie!L98,świętokrzyskie!L98,'warmińsko-mazurskie'!L98,wielkopolskie!L98,zachodniopomorskie!L98)</f>
        <v>12000</v>
      </c>
    </row>
    <row r="99" spans="1:12" ht="25.5">
      <c r="A99" s="10" t="s">
        <v>61</v>
      </c>
      <c r="B99" s="1272">
        <f xml:space="preserve"> SUM(dolnośląskie!B99, 'kujawsko-pomorskie'!B99,lubelskie!B99,lubuskie!B99,łódzkie!B99,małopolskie!B99,mazowieckie!B99,opolskie!B99,podkarpackie!B99,podlaskie!B99,pomorskie!B99,śląskie!B99,świętokrzyskie!B99,'warmińsko-mazurskie'!B99,wielkopolskie!B99,zachodniopomorskie!B99)</f>
        <v>46</v>
      </c>
      <c r="C99" s="1272">
        <f xml:space="preserve"> SUM(dolnośląskie!C99, 'kujawsko-pomorskie'!C99,lubelskie!C99,lubuskie!C99,łódzkie!C99,małopolskie!C99,mazowieckie!C99,opolskie!C99,podkarpackie!C99,podlaskie!C99,pomorskie!C99,śląskie!C99,świętokrzyskie!C99,'warmińsko-mazurskie'!C99,wielkopolskie!C99,zachodniopomorskie!C99)</f>
        <v>4</v>
      </c>
      <c r="D99" s="1272">
        <f xml:space="preserve"> SUM(dolnośląskie!D99, 'kujawsko-pomorskie'!D99,lubelskie!D99,lubuskie!D99,łódzkie!D99,małopolskie!D99,mazowieckie!D99,opolskie!D99,podkarpackie!D99,podlaskie!D99,pomorskie!D99,śląskie!D99,świętokrzyskie!D99,'warmińsko-mazurskie'!D99,wielkopolskie!D99,zachodniopomorskie!D99)</f>
        <v>6</v>
      </c>
      <c r="E99" s="1272">
        <f xml:space="preserve"> SUM(dolnośląskie!E99, 'kujawsko-pomorskie'!E99,lubelskie!E99,lubuskie!E99,łódzkie!E99,małopolskie!E99,mazowieckie!E99,opolskie!E99,podkarpackie!E99,podlaskie!E99,pomorskie!E99,śląskie!E99,świętokrzyskie!E99,'warmińsko-mazurskie'!E99,wielkopolskie!E99,zachodniopomorskie!E99)</f>
        <v>0</v>
      </c>
      <c r="F99" s="1474">
        <f xml:space="preserve"> SUM(dolnośląskie!F99, 'kujawsko-pomorskie'!F99,lubelskie!F99,lubuskie!F99,łódzkie!F99,małopolskie!F99,mazowieckie!F99,opolskie!F99,podkarpackie!F99,podlaskie!F99,pomorskie!F99,śląskie!F99,świętokrzyskie!F99,'warmińsko-mazurskie'!F99,wielkopolskie!F99,zachodniopomorskie!F99)</f>
        <v>459302</v>
      </c>
      <c r="G99" s="1410" t="s">
        <v>61</v>
      </c>
      <c r="H99" s="1411">
        <f xml:space="preserve"> SUM(dolnośląskie!H99, 'kujawsko-pomorskie'!H99,lubelskie!H99,lubuskie!H99,łódzkie!H99,małopolskie!H99,mazowieckie!H99,opolskie!H99,podkarpackie!H99,podlaskie!H99,pomorskie!H99,śląskie!H99,świętokrzyskie!H99,'warmińsko-mazurskie'!H99,wielkopolskie!H99,zachodniopomorskie!H99)</f>
        <v>13</v>
      </c>
      <c r="I99" s="1411">
        <f xml:space="preserve"> SUM(dolnośląskie!I99, 'kujawsko-pomorskie'!I99,lubelskie!I99,lubuskie!I99,łódzkie!I99,małopolskie!I99,mazowieckie!I99,opolskie!I99,podkarpackie!I99,podlaskie!I99,pomorskie!I99,śląskie!I99,świętokrzyskie!I99,'warmińsko-mazurskie'!I99,wielkopolskie!I99,zachodniopomorskie!I99)</f>
        <v>7</v>
      </c>
      <c r="J99" s="1411">
        <f xml:space="preserve"> SUM(dolnośląskie!J99, 'kujawsko-pomorskie'!J99,lubelskie!J99,lubuskie!J99,łódzkie!J99,małopolskie!J99,mazowieckie!J99,opolskie!J99,podkarpackie!J99,podlaskie!J99,pomorskie!J99,śląskie!J99,świętokrzyskie!J99,'warmińsko-mazurskie'!J99,wielkopolskie!J99,zachodniopomorskie!J99)</f>
        <v>13</v>
      </c>
      <c r="K99" s="1411">
        <f xml:space="preserve"> SUM(dolnośląskie!K99, 'kujawsko-pomorskie'!K99,lubelskie!K99,lubuskie!K99,łódzkie!K99,małopolskie!K99,mazowieckie!K99,opolskie!K99,podkarpackie!K99,podlaskie!K99,pomorskie!K99,śląskie!K99,świętokrzyskie!K99,'warmińsko-mazurskie'!K99,wielkopolskie!K99,zachodniopomorskie!K99)</f>
        <v>0</v>
      </c>
      <c r="L99" s="1480">
        <f xml:space="preserve"> SUM(dolnośląskie!L99, 'kujawsko-pomorskie'!L99,lubelskie!L99,lubuskie!L99,łódzkie!L99,małopolskie!L99,mazowieckie!L99,opolskie!L99,podkarpackie!L99,podlaskie!L99,pomorskie!L99,śląskie!L99,świętokrzyskie!L99,'warmińsko-mazurskie'!L99,wielkopolskie!L99,zachodniopomorskie!L99)</f>
        <v>557155</v>
      </c>
    </row>
    <row r="100" spans="1:12" ht="18">
      <c r="A100" s="10" t="s">
        <v>23</v>
      </c>
      <c r="B100" s="1272">
        <f xml:space="preserve"> SUM(dolnośląskie!B100, 'kujawsko-pomorskie'!B100,lubelskie!B100,lubuskie!B100,łódzkie!B100,małopolskie!B100,mazowieckie!B100,opolskie!B100,podkarpackie!B100,podlaskie!B100,pomorskie!B100,śląskie!B100,świętokrzyskie!B100,'warmińsko-mazurskie'!B100,wielkopolskie!B100,zachodniopomorskie!B100)</f>
        <v>0</v>
      </c>
      <c r="C100" s="1272">
        <f xml:space="preserve"> SUM(dolnośląskie!C100, 'kujawsko-pomorskie'!C100,lubelskie!C100,lubuskie!C100,łódzkie!C100,małopolskie!C100,mazowieckie!C100,opolskie!C100,podkarpackie!C100,podlaskie!C100,pomorskie!C100,śląskie!C100,świętokrzyskie!C100,'warmińsko-mazurskie'!C100,wielkopolskie!C100,zachodniopomorskie!C100)</f>
        <v>0</v>
      </c>
      <c r="D100" s="1272">
        <f xml:space="preserve"> SUM(dolnośląskie!D100, 'kujawsko-pomorskie'!D100,lubelskie!D100,lubuskie!D100,łódzkie!D100,małopolskie!D100,mazowieckie!D100,opolskie!D100,podkarpackie!D100,podlaskie!D100,pomorskie!D100,śląskie!D100,świętokrzyskie!D100,'warmińsko-mazurskie'!D100,wielkopolskie!D100,zachodniopomorskie!D100)</f>
        <v>0</v>
      </c>
      <c r="E100" s="1272">
        <f xml:space="preserve"> SUM(dolnośląskie!E100, 'kujawsko-pomorskie'!E100,lubelskie!E100,lubuskie!E100,łódzkie!E100,małopolskie!E100,mazowieckie!E100,opolskie!E100,podkarpackie!E100,podlaskie!E100,pomorskie!E100,śląskie!E100,świętokrzyskie!E100,'warmińsko-mazurskie'!E100,wielkopolskie!E100,zachodniopomorskie!E100)</f>
        <v>0</v>
      </c>
      <c r="F100" s="1474">
        <f xml:space="preserve"> SUM(dolnośląskie!F100, 'kujawsko-pomorskie'!F100,lubelskie!F100,lubuskie!F100,łódzkie!F100,małopolskie!F100,mazowieckie!F100,opolskie!F100,podkarpackie!F100,podlaskie!F100,pomorskie!F100,śląskie!F100,świętokrzyskie!F100,'warmińsko-mazurskie'!F100,wielkopolskie!F100,zachodniopomorskie!F100)</f>
        <v>0</v>
      </c>
      <c r="G100" s="1410" t="s">
        <v>23</v>
      </c>
      <c r="H100" s="1411">
        <f xml:space="preserve"> SUM(dolnośląskie!H100, 'kujawsko-pomorskie'!H100,lubelskie!H100,lubuskie!H100,łódzkie!H100,małopolskie!H100,mazowieckie!H100,opolskie!H100,podkarpackie!H100,podlaskie!H100,pomorskie!H100,śląskie!H100,świętokrzyskie!H100,'warmińsko-mazurskie'!H100,wielkopolskie!H100,zachodniopomorskie!H100)</f>
        <v>0</v>
      </c>
      <c r="I100" s="1411">
        <f xml:space="preserve"> SUM(dolnośląskie!I100, 'kujawsko-pomorskie'!I100,lubelskie!I100,lubuskie!I100,łódzkie!I100,małopolskie!I100,mazowieckie!I100,opolskie!I100,podkarpackie!I100,podlaskie!I100,pomorskie!I100,śląskie!I100,świętokrzyskie!I100,'warmińsko-mazurskie'!I100,wielkopolskie!I100,zachodniopomorskie!I100)</f>
        <v>0</v>
      </c>
      <c r="J100" s="1411">
        <f xml:space="preserve"> SUM(dolnośląskie!J100, 'kujawsko-pomorskie'!J100,lubelskie!J100,lubuskie!J100,łódzkie!J100,małopolskie!J100,mazowieckie!J100,opolskie!J100,podkarpackie!J100,podlaskie!J100,pomorskie!J100,śląskie!J100,świętokrzyskie!J100,'warmińsko-mazurskie'!J100,wielkopolskie!J100,zachodniopomorskie!J100)</f>
        <v>0</v>
      </c>
      <c r="K100" s="1411">
        <f xml:space="preserve"> SUM(dolnośląskie!K100, 'kujawsko-pomorskie'!K100,lubelskie!K100,lubuskie!K100,łódzkie!K100,małopolskie!K100,mazowieckie!K100,opolskie!K100,podkarpackie!K100,podlaskie!K100,pomorskie!K100,śląskie!K100,świętokrzyskie!K100,'warmińsko-mazurskie'!K100,wielkopolskie!K100,zachodniopomorskie!K100)</f>
        <v>0</v>
      </c>
      <c r="L100" s="1480">
        <f xml:space="preserve"> SUM(dolnośląskie!L100, 'kujawsko-pomorskie'!L100,lubelskie!L100,lubuskie!L100,łódzkie!L100,małopolskie!L100,mazowieckie!L100,opolskie!L100,podkarpackie!L100,podlaskie!L100,pomorskie!L100,śląskie!L100,świętokrzyskie!L100,'warmińsko-mazurskie'!L100,wielkopolskie!L100,zachodniopomorskie!L100)</f>
        <v>0</v>
      </c>
    </row>
    <row r="101" spans="1:12" ht="26.25" thickBot="1">
      <c r="A101" s="18" t="s">
        <v>65</v>
      </c>
      <c r="B101" s="1272">
        <f xml:space="preserve"> SUM(dolnośląskie!B101, 'kujawsko-pomorskie'!B101,lubelskie!B101,lubuskie!B101,łódzkie!B101,małopolskie!B101,mazowieckie!B101,opolskie!B101,podkarpackie!B101,podlaskie!B101,pomorskie!B101,śląskie!B101,świętokrzyskie!B101,'warmińsko-mazurskie'!B101,wielkopolskie!B101,zachodniopomorskie!B101)</f>
        <v>0</v>
      </c>
      <c r="C101" s="1272">
        <f xml:space="preserve"> SUM(dolnośląskie!C101, 'kujawsko-pomorskie'!C101,lubelskie!C101,lubuskie!C101,łódzkie!C101,małopolskie!C101,mazowieckie!C101,opolskie!C101,podkarpackie!C101,podlaskie!C101,pomorskie!C101,śląskie!C101,świętokrzyskie!C101,'warmińsko-mazurskie'!C101,wielkopolskie!C101,zachodniopomorskie!C101)</f>
        <v>0</v>
      </c>
      <c r="D101" s="1272">
        <f xml:space="preserve"> SUM(dolnośląskie!D101, 'kujawsko-pomorskie'!D101,lubelskie!D101,lubuskie!D101,łódzkie!D101,małopolskie!D101,mazowieckie!D101,opolskie!D101,podkarpackie!D101,podlaskie!D101,pomorskie!D101,śląskie!D101,świętokrzyskie!D101,'warmińsko-mazurskie'!D101,wielkopolskie!D101,zachodniopomorskie!D101)</f>
        <v>0</v>
      </c>
      <c r="E101" s="1272">
        <f xml:space="preserve"> SUM(dolnośląskie!E101, 'kujawsko-pomorskie'!E101,lubelskie!E101,lubuskie!E101,łódzkie!E101,małopolskie!E101,mazowieckie!E101,opolskie!E101,podkarpackie!E101,podlaskie!E101,pomorskie!E101,śląskie!E101,świętokrzyskie!E101,'warmińsko-mazurskie'!E101,wielkopolskie!E101,zachodniopomorskie!E101)</f>
        <v>0</v>
      </c>
      <c r="F101" s="1474">
        <f xml:space="preserve"> SUM(dolnośląskie!F101, 'kujawsko-pomorskie'!F101,lubelskie!F101,lubuskie!F101,łódzkie!F101,małopolskie!F101,mazowieckie!F101,opolskie!F101,podkarpackie!F101,podlaskie!F101,pomorskie!F101,śląskie!F101,świętokrzyskie!F101,'warmińsko-mazurskie'!F101,wielkopolskie!F101,zachodniopomorskie!F101)</f>
        <v>0</v>
      </c>
      <c r="G101" s="1421" t="s">
        <v>65</v>
      </c>
      <c r="H101" s="1411">
        <f xml:space="preserve"> SUM(dolnośląskie!H101, 'kujawsko-pomorskie'!H101,lubelskie!H101,lubuskie!H101,łódzkie!H101,małopolskie!H101,mazowieckie!H101,opolskie!H101,podkarpackie!H101,podlaskie!H101,pomorskie!H101,śląskie!H101,świętokrzyskie!H101,'warmińsko-mazurskie'!H101,wielkopolskie!H101,zachodniopomorskie!H101)</f>
        <v>0</v>
      </c>
      <c r="I101" s="1411">
        <f xml:space="preserve"> SUM(dolnośląskie!I101, 'kujawsko-pomorskie'!I101,lubelskie!I101,lubuskie!I101,łódzkie!I101,małopolskie!I101,mazowieckie!I101,opolskie!I101,podkarpackie!I101,podlaskie!I101,pomorskie!I101,śląskie!I101,świętokrzyskie!I101,'warmińsko-mazurskie'!I101,wielkopolskie!I101,zachodniopomorskie!I101)</f>
        <v>0</v>
      </c>
      <c r="J101" s="1411">
        <f xml:space="preserve"> SUM(dolnośląskie!J101, 'kujawsko-pomorskie'!J101,lubelskie!J101,lubuskie!J101,łódzkie!J101,małopolskie!J101,mazowieckie!J101,opolskie!J101,podkarpackie!J101,podlaskie!J101,pomorskie!J101,śląskie!J101,świętokrzyskie!J101,'warmińsko-mazurskie'!J101,wielkopolskie!J101,zachodniopomorskie!J101)</f>
        <v>0</v>
      </c>
      <c r="K101" s="1411">
        <f xml:space="preserve"> SUM(dolnośląskie!K101, 'kujawsko-pomorskie'!K101,lubelskie!K101,lubuskie!K101,łódzkie!K101,małopolskie!K101,mazowieckie!K101,opolskie!K101,podkarpackie!K101,podlaskie!K101,pomorskie!K101,śląskie!K101,świętokrzyskie!K101,'warmińsko-mazurskie'!K101,wielkopolskie!K101,zachodniopomorskie!K101)</f>
        <v>0</v>
      </c>
      <c r="L101" s="1480">
        <f xml:space="preserve"> SUM(dolnośląskie!L101, 'kujawsko-pomorskie'!L101,lubelskie!L101,lubuskie!L101,łódzkie!L101,małopolskie!L101,mazowieckie!L101,opolskie!L101,podkarpackie!L101,podlaskie!L101,pomorskie!L101,śląskie!L101,świętokrzyskie!L101,'warmińsko-mazurskie'!L101,wielkopolskie!L101,zachodniopomorskie!L101)</f>
        <v>0</v>
      </c>
    </row>
    <row r="102" spans="1:12" ht="12.75" customHeight="1">
      <c r="A102" s="1215" t="s">
        <v>113</v>
      </c>
      <c r="B102" s="868"/>
      <c r="C102" s="868"/>
      <c r="D102" s="868"/>
      <c r="E102" s="868"/>
      <c r="F102" s="867"/>
      <c r="G102" s="1322" t="s">
        <v>113</v>
      </c>
      <c r="H102" s="868"/>
      <c r="I102" s="868"/>
      <c r="J102" s="868"/>
      <c r="K102" s="868"/>
      <c r="L102" s="867"/>
    </row>
    <row r="103" spans="1:12" ht="25.5">
      <c r="A103" s="10" t="s">
        <v>53</v>
      </c>
      <c r="B103" s="1272">
        <f xml:space="preserve"> SUM(dolnośląskie!B103, 'kujawsko-pomorskie'!B103,lubelskie!B103,lubuskie!B103,łódzkie!B103,małopolskie!B103,mazowieckie!B103,opolskie!B103,podkarpackie!B103,podlaskie!B103,pomorskie!B103,śląskie!B103,świętokrzyskie!B103,'warmińsko-mazurskie'!B103,wielkopolskie!B103,zachodniopomorskie!B103)</f>
        <v>0</v>
      </c>
      <c r="C103" s="1272">
        <f xml:space="preserve"> SUM(dolnośląskie!C103, 'kujawsko-pomorskie'!C103,lubelskie!C103,lubuskie!C103,łódzkie!C103,małopolskie!C103,mazowieckie!C103,opolskie!C103,podkarpackie!C103,podlaskie!C103,pomorskie!C103,śląskie!C103,świętokrzyskie!C103,'warmińsko-mazurskie'!C103,wielkopolskie!C103,zachodniopomorskie!C103)</f>
        <v>1</v>
      </c>
      <c r="D103" s="1272">
        <f xml:space="preserve"> SUM(dolnośląskie!D103, 'kujawsko-pomorskie'!D103,lubelskie!D103,lubuskie!D103,łódzkie!D103,małopolskie!D103,mazowieckie!D103,opolskie!D103,podkarpackie!D103,podlaskie!D103,pomorskie!D103,śląskie!D103,świętokrzyskie!D103,'warmińsko-mazurskie'!D103,wielkopolskie!D103,zachodniopomorskie!D103)</f>
        <v>0</v>
      </c>
      <c r="E103" s="1272">
        <f xml:space="preserve"> SUM(dolnośląskie!E103, 'kujawsko-pomorskie'!E103,lubelskie!E103,lubuskie!E103,łódzkie!E103,małopolskie!E103,mazowieckie!E103,opolskie!E103,podkarpackie!E103,podlaskie!E103,pomorskie!E103,śląskie!E103,świętokrzyskie!E103,'warmińsko-mazurskie'!E103,wielkopolskie!E103,zachodniopomorskie!E103)</f>
        <v>0</v>
      </c>
      <c r="F103" s="1474">
        <f xml:space="preserve"> SUM(dolnośląskie!F103, 'kujawsko-pomorskie'!F103,lubelskie!F103,lubuskie!F103,łódzkie!F103,małopolskie!F103,mazowieckie!F103,opolskie!F103,podkarpackie!F103,podlaskie!F103,pomorskie!F103,śląskie!F103,świętokrzyskie!F103,'warmińsko-mazurskie'!F103,wielkopolskie!F103,zachodniopomorskie!F103)</f>
        <v>46000</v>
      </c>
      <c r="G103" s="1410" t="s">
        <v>53</v>
      </c>
      <c r="H103" s="1411">
        <f xml:space="preserve"> SUM(dolnośląskie!H103, 'kujawsko-pomorskie'!H103,lubelskie!H103,lubuskie!H103,łódzkie!H103,małopolskie!H103,mazowieckie!H103,opolskie!H103,podkarpackie!H103,podlaskie!H103,pomorskie!H103,śląskie!H103,świętokrzyskie!H103,'warmińsko-mazurskie'!H103,wielkopolskie!H103,zachodniopomorskie!H103)</f>
        <v>2</v>
      </c>
      <c r="I103" s="1411">
        <f xml:space="preserve"> SUM(dolnośląskie!I103, 'kujawsko-pomorskie'!I103,lubelskie!I103,lubuskie!I103,łódzkie!I103,małopolskie!I103,mazowieckie!I103,opolskie!I103,podkarpackie!I103,podlaskie!I103,pomorskie!I103,śląskie!I103,świętokrzyskie!I103,'warmińsko-mazurskie'!I103,wielkopolskie!I103,zachodniopomorskie!I103)</f>
        <v>0</v>
      </c>
      <c r="J103" s="1411">
        <f xml:space="preserve"> SUM(dolnośląskie!J103, 'kujawsko-pomorskie'!J103,lubelskie!J103,lubuskie!J103,łódzkie!J103,małopolskie!J103,mazowieckie!J103,opolskie!J103,podkarpackie!J103,podlaskie!J103,pomorskie!J103,śląskie!J103,świętokrzyskie!J103,'warmińsko-mazurskie'!J103,wielkopolskie!J103,zachodniopomorskie!J103)</f>
        <v>7</v>
      </c>
      <c r="K103" s="1411">
        <f xml:space="preserve"> SUM(dolnośląskie!K103, 'kujawsko-pomorskie'!K103,lubelskie!K103,lubuskie!K103,łódzkie!K103,małopolskie!K103,mazowieckie!K103,opolskie!K103,podkarpackie!K103,podlaskie!K103,pomorskie!K103,śląskie!K103,świętokrzyskie!K103,'warmińsko-mazurskie'!K103,wielkopolskie!K103,zachodniopomorskie!K103)</f>
        <v>0</v>
      </c>
      <c r="L103" s="1480">
        <f xml:space="preserve"> SUM(dolnośląskie!L103, 'kujawsko-pomorskie'!L103,lubelskie!L103,lubuskie!L103,łódzkie!L103,małopolskie!L103,mazowieckie!L103,opolskie!L103,podkarpackie!L103,podlaskie!L103,pomorskie!L103,śląskie!L103,świętokrzyskie!L103,'warmińsko-mazurskie'!L103,wielkopolskie!L103,zachodniopomorskie!L103)</f>
        <v>279000</v>
      </c>
    </row>
    <row r="104" spans="1:12" ht="25.5">
      <c r="A104" s="10" t="s">
        <v>54</v>
      </c>
      <c r="B104" s="1272">
        <f xml:space="preserve"> SUM(dolnośląskie!B104, 'kujawsko-pomorskie'!B104,lubelskie!B104,lubuskie!B104,łódzkie!B104,małopolskie!B104,mazowieckie!B104,opolskie!B104,podkarpackie!B104,podlaskie!B104,pomorskie!B104,śląskie!B104,świętokrzyskie!B104,'warmińsko-mazurskie'!B104,wielkopolskie!B104,zachodniopomorskie!B104)</f>
        <v>0</v>
      </c>
      <c r="C104" s="1272">
        <f xml:space="preserve"> SUM(dolnośląskie!C104, 'kujawsko-pomorskie'!C104,lubelskie!C104,lubuskie!C104,łódzkie!C104,małopolskie!C104,mazowieckie!C104,opolskie!C104,podkarpackie!C104,podlaskie!C104,pomorskie!C104,śląskie!C104,świętokrzyskie!C104,'warmińsko-mazurskie'!C104,wielkopolskie!C104,zachodniopomorskie!C104)</f>
        <v>1</v>
      </c>
      <c r="D104" s="1272">
        <f xml:space="preserve"> SUM(dolnośląskie!D104, 'kujawsko-pomorskie'!D104,lubelskie!D104,lubuskie!D104,łódzkie!D104,małopolskie!D104,mazowieckie!D104,opolskie!D104,podkarpackie!D104,podlaskie!D104,pomorskie!D104,śląskie!D104,świętokrzyskie!D104,'warmińsko-mazurskie'!D104,wielkopolskie!D104,zachodniopomorskie!D104)</f>
        <v>0</v>
      </c>
      <c r="E104" s="1272">
        <f xml:space="preserve"> SUM(dolnośląskie!E104, 'kujawsko-pomorskie'!E104,lubelskie!E104,lubuskie!E104,łódzkie!E104,małopolskie!E104,mazowieckie!E104,opolskie!E104,podkarpackie!E104,podlaskie!E104,pomorskie!E104,śląskie!E104,świętokrzyskie!E104,'warmińsko-mazurskie'!E104,wielkopolskie!E104,zachodniopomorskie!E104)</f>
        <v>0</v>
      </c>
      <c r="F104" s="1474">
        <f xml:space="preserve"> SUM(dolnośląskie!F104, 'kujawsko-pomorskie'!F104,lubelskie!F104,lubuskie!F104,łódzkie!F104,małopolskie!F104,mazowieckie!F104,opolskie!F104,podkarpackie!F104,podlaskie!F104,pomorskie!F104,śląskie!F104,świętokrzyskie!F104,'warmińsko-mazurskie'!F104,wielkopolskie!F104,zachodniopomorskie!F104)</f>
        <v>46000</v>
      </c>
      <c r="G104" s="1410" t="s">
        <v>54</v>
      </c>
      <c r="H104" s="1411">
        <f xml:space="preserve"> SUM(dolnośląskie!H104, 'kujawsko-pomorskie'!H104,lubelskie!H104,lubuskie!H104,łódzkie!H104,małopolskie!H104,mazowieckie!H104,opolskie!H104,podkarpackie!H104,podlaskie!H104,pomorskie!H104,śląskie!H104,świętokrzyskie!H104,'warmińsko-mazurskie'!H104,wielkopolskie!H104,zachodniopomorskie!H104)</f>
        <v>0</v>
      </c>
      <c r="I104" s="1411">
        <f xml:space="preserve"> SUM(dolnośląskie!I104, 'kujawsko-pomorskie'!I104,lubelskie!I104,lubuskie!I104,łódzkie!I104,małopolskie!I104,mazowieckie!I104,opolskie!I104,podkarpackie!I104,podlaskie!I104,pomorskie!I104,śląskie!I104,świętokrzyskie!I104,'warmińsko-mazurskie'!I104,wielkopolskie!I104,zachodniopomorskie!I104)</f>
        <v>0</v>
      </c>
      <c r="J104" s="1411">
        <f xml:space="preserve"> SUM(dolnośląskie!J104, 'kujawsko-pomorskie'!J104,lubelskie!J104,lubuskie!J104,łódzkie!J104,małopolskie!J104,mazowieckie!J104,opolskie!J104,podkarpackie!J104,podlaskie!J104,pomorskie!J104,śląskie!J104,świętokrzyskie!J104,'warmińsko-mazurskie'!J104,wielkopolskie!J104,zachodniopomorskie!J104)</f>
        <v>0</v>
      </c>
      <c r="K104" s="1411">
        <f xml:space="preserve"> SUM(dolnośląskie!K104, 'kujawsko-pomorskie'!K104,lubelskie!K104,lubuskie!K104,łódzkie!K104,małopolskie!K104,mazowieckie!K104,opolskie!K104,podkarpackie!K104,podlaskie!K104,pomorskie!K104,śląskie!K104,świętokrzyskie!K104,'warmińsko-mazurskie'!K104,wielkopolskie!K104,zachodniopomorskie!K104)</f>
        <v>0</v>
      </c>
      <c r="L104" s="1480">
        <f xml:space="preserve"> SUM(dolnośląskie!L104, 'kujawsko-pomorskie'!L104,lubelskie!L104,lubuskie!L104,łódzkie!L104,małopolskie!L104,mazowieckie!L104,opolskie!L104,podkarpackie!L104,podlaskie!L104,pomorskie!L104,śląskie!L104,świętokrzyskie!L104,'warmińsko-mazurskie'!L104,wielkopolskie!L104,zachodniopomorskie!L104)</f>
        <v>0</v>
      </c>
    </row>
    <row r="105" spans="1:12" ht="25.5">
      <c r="A105" s="10" t="s">
        <v>55</v>
      </c>
      <c r="B105" s="1272">
        <f xml:space="preserve"> SUM(dolnośląskie!B105, 'kujawsko-pomorskie'!B105,lubelskie!B105,lubuskie!B105,łódzkie!B105,małopolskie!B105,mazowieckie!B105,opolskie!B105,podkarpackie!B105,podlaskie!B105,pomorskie!B105,śląskie!B105,świętokrzyskie!B105,'warmińsko-mazurskie'!B105,wielkopolskie!B105,zachodniopomorskie!B105)</f>
        <v>0</v>
      </c>
      <c r="C105" s="1272">
        <f xml:space="preserve"> SUM(dolnośląskie!C105, 'kujawsko-pomorskie'!C105,lubelskie!C105,lubuskie!C105,łódzkie!C105,małopolskie!C105,mazowieckie!C105,opolskie!C105,podkarpackie!C105,podlaskie!C105,pomorskie!C105,śląskie!C105,świętokrzyskie!C105,'warmińsko-mazurskie'!C105,wielkopolskie!C105,zachodniopomorskie!C105)</f>
        <v>4</v>
      </c>
      <c r="D105" s="1272">
        <f xml:space="preserve"> SUM(dolnośląskie!D105, 'kujawsko-pomorskie'!D105,lubelskie!D105,lubuskie!D105,łódzkie!D105,małopolskie!D105,mazowieckie!D105,opolskie!D105,podkarpackie!D105,podlaskie!D105,pomorskie!D105,śląskie!D105,świętokrzyskie!D105,'warmińsko-mazurskie'!D105,wielkopolskie!D105,zachodniopomorskie!D105)</f>
        <v>0</v>
      </c>
      <c r="E105" s="1272">
        <f xml:space="preserve"> SUM(dolnośląskie!E105, 'kujawsko-pomorskie'!E105,lubelskie!E105,lubuskie!E105,łódzkie!E105,małopolskie!E105,mazowieckie!E105,opolskie!E105,podkarpackie!E105,podlaskie!E105,pomorskie!E105,śląskie!E105,świętokrzyskie!E105,'warmińsko-mazurskie'!E105,wielkopolskie!E105,zachodniopomorskie!E105)</f>
        <v>0</v>
      </c>
      <c r="F105" s="1474">
        <f xml:space="preserve"> SUM(dolnośląskie!F105, 'kujawsko-pomorskie'!F105,lubelskie!F105,lubuskie!F105,łódzkie!F105,małopolskie!F105,mazowieckie!F105,opolskie!F105,podkarpackie!F105,podlaskie!F105,pomorskie!F105,śląskie!F105,świętokrzyskie!F105,'warmińsko-mazurskie'!F105,wielkopolskie!F105,zachodniopomorskie!F105)</f>
        <v>253600</v>
      </c>
      <c r="G105" s="1410" t="s">
        <v>55</v>
      </c>
      <c r="H105" s="1411">
        <f xml:space="preserve"> SUM(dolnośląskie!H105, 'kujawsko-pomorskie'!H105,lubelskie!H105,lubuskie!H105,łódzkie!H105,małopolskie!H105,mazowieckie!H105,opolskie!H105,podkarpackie!H105,podlaskie!H105,pomorskie!H105,śląskie!H105,świętokrzyskie!H105,'warmińsko-mazurskie'!H105,wielkopolskie!H105,zachodniopomorskie!H105)</f>
        <v>0</v>
      </c>
      <c r="I105" s="1411">
        <f xml:space="preserve"> SUM(dolnośląskie!I105, 'kujawsko-pomorskie'!I105,lubelskie!I105,lubuskie!I105,łódzkie!I105,małopolskie!I105,mazowieckie!I105,opolskie!I105,podkarpackie!I105,podlaskie!I105,pomorskie!I105,śląskie!I105,świętokrzyskie!I105,'warmińsko-mazurskie'!I105,wielkopolskie!I105,zachodniopomorskie!I105)</f>
        <v>6</v>
      </c>
      <c r="J105" s="1411">
        <f xml:space="preserve"> SUM(dolnośląskie!J105, 'kujawsko-pomorskie'!J105,lubelskie!J105,lubuskie!J105,łódzkie!J105,małopolskie!J105,mazowieckie!J105,opolskie!J105,podkarpackie!J105,podlaskie!J105,pomorskie!J105,śląskie!J105,świętokrzyskie!J105,'warmińsko-mazurskie'!J105,wielkopolskie!J105,zachodniopomorskie!J105)</f>
        <v>0</v>
      </c>
      <c r="K105" s="1411">
        <f xml:space="preserve"> SUM(dolnośląskie!K105, 'kujawsko-pomorskie'!K105,lubelskie!K105,lubuskie!K105,łódzkie!K105,małopolskie!K105,mazowieckie!K105,opolskie!K105,podkarpackie!K105,podlaskie!K105,pomorskie!K105,śląskie!K105,świętokrzyskie!K105,'warmińsko-mazurskie'!K105,wielkopolskie!K105,zachodniopomorskie!K105)</f>
        <v>0</v>
      </c>
      <c r="L105" s="1480">
        <f xml:space="preserve"> SUM(dolnośląskie!L105, 'kujawsko-pomorskie'!L105,lubelskie!L105,lubuskie!L105,łódzkie!L105,małopolskie!L105,mazowieckie!L105,opolskie!L105,podkarpackie!L105,podlaskie!L105,pomorskie!L105,śląskie!L105,świętokrzyskie!L105,'warmińsko-mazurskie'!L105,wielkopolskie!L105,zachodniopomorskie!L105)</f>
        <v>69200</v>
      </c>
    </row>
    <row r="106" spans="1:12" ht="25.5">
      <c r="A106" s="10" t="s">
        <v>68</v>
      </c>
      <c r="B106" s="1272">
        <f xml:space="preserve"> SUM(dolnośląskie!B106, 'kujawsko-pomorskie'!B106,lubelskie!B106,lubuskie!B106,łódzkie!B106,małopolskie!B106,mazowieckie!B106,opolskie!B106,podkarpackie!B106,podlaskie!B106,pomorskie!B106,śląskie!B106,świętokrzyskie!B106,'warmińsko-mazurskie'!B106,wielkopolskie!B106,zachodniopomorskie!B106)</f>
        <v>0</v>
      </c>
      <c r="C106" s="1272">
        <f xml:space="preserve"> SUM(dolnośląskie!C106, 'kujawsko-pomorskie'!C106,lubelskie!C106,lubuskie!C106,łódzkie!C106,małopolskie!C106,mazowieckie!C106,opolskie!C106,podkarpackie!C106,podlaskie!C106,pomorskie!C106,śląskie!C106,świętokrzyskie!C106,'warmińsko-mazurskie'!C106,wielkopolskie!C106,zachodniopomorskie!C106)</f>
        <v>0</v>
      </c>
      <c r="D106" s="1272">
        <f xml:space="preserve"> SUM(dolnośląskie!D106, 'kujawsko-pomorskie'!D106,lubelskie!D106,lubuskie!D106,łódzkie!D106,małopolskie!D106,mazowieckie!D106,opolskie!D106,podkarpackie!D106,podlaskie!D106,pomorskie!D106,śląskie!D106,świętokrzyskie!D106,'warmińsko-mazurskie'!D106,wielkopolskie!D106,zachodniopomorskie!D106)</f>
        <v>3</v>
      </c>
      <c r="E106" s="1272">
        <f xml:space="preserve"> SUM(dolnośląskie!E106, 'kujawsko-pomorskie'!E106,lubelskie!E106,lubuskie!E106,łódzkie!E106,małopolskie!E106,mazowieckie!E106,opolskie!E106,podkarpackie!E106,podlaskie!E106,pomorskie!E106,śląskie!E106,świętokrzyskie!E106,'warmińsko-mazurskie'!E106,wielkopolskie!E106,zachodniopomorskie!E106)</f>
        <v>0</v>
      </c>
      <c r="F106" s="1474">
        <f xml:space="preserve"> SUM(dolnośląskie!F106, 'kujawsko-pomorskie'!F106,lubelskie!F106,lubuskie!F106,łódzkie!F106,małopolskie!F106,mazowieckie!F106,opolskie!F106,podkarpackie!F106,podlaskie!F106,pomorskie!F106,śląskie!F106,świętokrzyskie!F106,'warmińsko-mazurskie'!F106,wielkopolskie!F106,zachodniopomorskie!F106)</f>
        <v>74700</v>
      </c>
      <c r="G106" s="1410" t="s">
        <v>68</v>
      </c>
      <c r="H106" s="1411">
        <f xml:space="preserve"> SUM(dolnośląskie!H106, 'kujawsko-pomorskie'!H106,lubelskie!H106,lubuskie!H106,łódzkie!H106,małopolskie!H106,mazowieckie!H106,opolskie!H106,podkarpackie!H106,podlaskie!H106,pomorskie!H106,śląskie!H106,świętokrzyskie!H106,'warmińsko-mazurskie'!H106,wielkopolskie!H106,zachodniopomorskie!H106)</f>
        <v>0</v>
      </c>
      <c r="I106" s="1411">
        <f xml:space="preserve"> SUM(dolnośląskie!I106, 'kujawsko-pomorskie'!I106,lubelskie!I106,lubuskie!I106,łódzkie!I106,małopolskie!I106,mazowieckie!I106,opolskie!I106,podkarpackie!I106,podlaskie!I106,pomorskie!I106,śląskie!I106,świętokrzyskie!I106,'warmińsko-mazurskie'!I106,wielkopolskie!I106,zachodniopomorskie!I106)</f>
        <v>0</v>
      </c>
      <c r="J106" s="1411">
        <f xml:space="preserve"> SUM(dolnośląskie!J106, 'kujawsko-pomorskie'!J106,lubelskie!J106,lubuskie!J106,łódzkie!J106,małopolskie!J106,mazowieckie!J106,opolskie!J106,podkarpackie!J106,podlaskie!J106,pomorskie!J106,śląskie!J106,świętokrzyskie!J106,'warmińsko-mazurskie'!J106,wielkopolskie!J106,zachodniopomorskie!J106)</f>
        <v>0</v>
      </c>
      <c r="K106" s="1411">
        <f xml:space="preserve"> SUM(dolnośląskie!K106, 'kujawsko-pomorskie'!K106,lubelskie!K106,lubuskie!K106,łódzkie!K106,małopolskie!K106,mazowieckie!K106,opolskie!K106,podkarpackie!K106,podlaskie!K106,pomorskie!K106,śląskie!K106,świętokrzyskie!K106,'warmińsko-mazurskie'!K106,wielkopolskie!K106,zachodniopomorskie!K106)</f>
        <v>0</v>
      </c>
      <c r="L106" s="1480">
        <f xml:space="preserve"> SUM(dolnośląskie!L106, 'kujawsko-pomorskie'!L106,lubelskie!L106,lubuskie!L106,łódzkie!L106,małopolskie!L106,mazowieckie!L106,opolskie!L106,podkarpackie!L106,podlaskie!L106,pomorskie!L106,śląskie!L106,świętokrzyskie!L106,'warmińsko-mazurskie'!L106,wielkopolskie!L106,zachodniopomorskie!L106)</f>
        <v>0</v>
      </c>
    </row>
    <row r="107" spans="1:12" ht="38.25">
      <c r="A107" s="10" t="s">
        <v>56</v>
      </c>
      <c r="B107" s="1272">
        <f xml:space="preserve"> SUM(dolnośląskie!B107, 'kujawsko-pomorskie'!B107,lubelskie!B107,lubuskie!B107,łódzkie!B107,małopolskie!B107,mazowieckie!B107,opolskie!B107,podkarpackie!B107,podlaskie!B107,pomorskie!B107,śląskie!B107,świętokrzyskie!B107,'warmińsko-mazurskie'!B107,wielkopolskie!B107,zachodniopomorskie!B107)</f>
        <v>0</v>
      </c>
      <c r="C107" s="1272">
        <f xml:space="preserve"> SUM(dolnośląskie!C107, 'kujawsko-pomorskie'!C107,lubelskie!C107,lubuskie!C107,łódzkie!C107,małopolskie!C107,mazowieckie!C107,opolskie!C107,podkarpackie!C107,podlaskie!C107,pomorskie!C107,śląskie!C107,świętokrzyskie!C107,'warmińsko-mazurskie'!C107,wielkopolskie!C107,zachodniopomorskie!C107)</f>
        <v>0</v>
      </c>
      <c r="D107" s="1272">
        <f xml:space="preserve"> SUM(dolnośląskie!D107, 'kujawsko-pomorskie'!D107,lubelskie!D107,lubuskie!D107,łódzkie!D107,małopolskie!D107,mazowieckie!D107,opolskie!D107,podkarpackie!D107,podlaskie!D107,pomorskie!D107,śląskie!D107,świętokrzyskie!D107,'warmińsko-mazurskie'!D107,wielkopolskie!D107,zachodniopomorskie!D107)</f>
        <v>0</v>
      </c>
      <c r="E107" s="1272">
        <f xml:space="preserve"> SUM(dolnośląskie!E107, 'kujawsko-pomorskie'!E107,lubelskie!E107,lubuskie!E107,łódzkie!E107,małopolskie!E107,mazowieckie!E107,opolskie!E107,podkarpackie!E107,podlaskie!E107,pomorskie!E107,śląskie!E107,świętokrzyskie!E107,'warmińsko-mazurskie'!E107,wielkopolskie!E107,zachodniopomorskie!E107)</f>
        <v>0</v>
      </c>
      <c r="F107" s="1474">
        <f xml:space="preserve"> SUM(dolnośląskie!F107, 'kujawsko-pomorskie'!F107,lubelskie!F107,lubuskie!F107,łódzkie!F107,małopolskie!F107,mazowieckie!F107,opolskie!F107,podkarpackie!F107,podlaskie!F107,pomorskie!F107,śląskie!F107,świętokrzyskie!F107,'warmińsko-mazurskie'!F107,wielkopolskie!F107,zachodniopomorskie!F107)</f>
        <v>0</v>
      </c>
      <c r="G107" s="1410" t="s">
        <v>56</v>
      </c>
      <c r="H107" s="1411">
        <f xml:space="preserve"> SUM(dolnośląskie!H107, 'kujawsko-pomorskie'!H107,lubelskie!H107,lubuskie!H107,łódzkie!H107,małopolskie!H107,mazowieckie!H107,opolskie!H107,podkarpackie!H107,podlaskie!H107,pomorskie!H107,śląskie!H107,świętokrzyskie!H107,'warmińsko-mazurskie'!H107,wielkopolskie!H107,zachodniopomorskie!H107)</f>
        <v>0</v>
      </c>
      <c r="I107" s="1411">
        <f xml:space="preserve"> SUM(dolnośląskie!I107, 'kujawsko-pomorskie'!I107,lubelskie!I107,lubuskie!I107,łódzkie!I107,małopolskie!I107,mazowieckie!I107,opolskie!I107,podkarpackie!I107,podlaskie!I107,pomorskie!I107,śląskie!I107,świętokrzyskie!I107,'warmińsko-mazurskie'!I107,wielkopolskie!I107,zachodniopomorskie!I107)</f>
        <v>0</v>
      </c>
      <c r="J107" s="1411">
        <f xml:space="preserve"> SUM(dolnośląskie!J107, 'kujawsko-pomorskie'!J107,lubelskie!J107,lubuskie!J107,łódzkie!J107,małopolskie!J107,mazowieckie!J107,opolskie!J107,podkarpackie!J107,podlaskie!J107,pomorskie!J107,śląskie!J107,świętokrzyskie!J107,'warmińsko-mazurskie'!J107,wielkopolskie!J107,zachodniopomorskie!J107)</f>
        <v>0</v>
      </c>
      <c r="K107" s="1411">
        <f xml:space="preserve"> SUM(dolnośląskie!K107, 'kujawsko-pomorskie'!K107,lubelskie!K107,lubuskie!K107,łódzkie!K107,małopolskie!K107,mazowieckie!K107,opolskie!K107,podkarpackie!K107,podlaskie!K107,pomorskie!K107,śląskie!K107,świętokrzyskie!K107,'warmińsko-mazurskie'!K107,wielkopolskie!K107,zachodniopomorskie!K107)</f>
        <v>0</v>
      </c>
      <c r="L107" s="1480">
        <f xml:space="preserve"> SUM(dolnośląskie!L107, 'kujawsko-pomorskie'!L107,lubelskie!L107,lubuskie!L107,łódzkie!L107,małopolskie!L107,mazowieckie!L107,opolskie!L107,podkarpackie!L107,podlaskie!L107,pomorskie!L107,śląskie!L107,świętokrzyskie!L107,'warmińsko-mazurskie'!L107,wielkopolskie!L107,zachodniopomorskie!L107)</f>
        <v>0</v>
      </c>
    </row>
    <row r="108" spans="1:12" ht="38.25">
      <c r="A108" s="10" t="s">
        <v>69</v>
      </c>
      <c r="B108" s="1272">
        <f xml:space="preserve"> SUM(dolnośląskie!B108, 'kujawsko-pomorskie'!B108,lubelskie!B108,lubuskie!B108,łódzkie!B108,małopolskie!B108,mazowieckie!B108,opolskie!B108,podkarpackie!B108,podlaskie!B108,pomorskie!B108,śląskie!B108,świętokrzyskie!B108,'warmińsko-mazurskie'!B108,wielkopolskie!B108,zachodniopomorskie!B108)</f>
        <v>0</v>
      </c>
      <c r="C108" s="1272">
        <f xml:space="preserve"> SUM(dolnośląskie!C108, 'kujawsko-pomorskie'!C108,lubelskie!C108,lubuskie!C108,łódzkie!C108,małopolskie!C108,mazowieckie!C108,opolskie!C108,podkarpackie!C108,podlaskie!C108,pomorskie!C108,śląskie!C108,świętokrzyskie!C108,'warmińsko-mazurskie'!C108,wielkopolskie!C108,zachodniopomorskie!C108)</f>
        <v>0</v>
      </c>
      <c r="D108" s="1272">
        <f xml:space="preserve"> SUM(dolnośląskie!D108, 'kujawsko-pomorskie'!D108,lubelskie!D108,lubuskie!D108,łódzkie!D108,małopolskie!D108,mazowieckie!D108,opolskie!D108,podkarpackie!D108,podlaskie!D108,pomorskie!D108,śląskie!D108,świętokrzyskie!D108,'warmińsko-mazurskie'!D108,wielkopolskie!D108,zachodniopomorskie!D108)</f>
        <v>0</v>
      </c>
      <c r="E108" s="1272">
        <f xml:space="preserve"> SUM(dolnośląskie!E108, 'kujawsko-pomorskie'!E108,lubelskie!E108,lubuskie!E108,łódzkie!E108,małopolskie!E108,mazowieckie!E108,opolskie!E108,podkarpackie!E108,podlaskie!E108,pomorskie!E108,śląskie!E108,świętokrzyskie!E108,'warmińsko-mazurskie'!E108,wielkopolskie!E108,zachodniopomorskie!E108)</f>
        <v>0</v>
      </c>
      <c r="F108" s="1474">
        <f xml:space="preserve"> SUM(dolnośląskie!F108, 'kujawsko-pomorskie'!F108,lubelskie!F108,lubuskie!F108,łódzkie!F108,małopolskie!F108,mazowieckie!F108,opolskie!F108,podkarpackie!F108,podlaskie!F108,pomorskie!F108,śląskie!F108,świętokrzyskie!F108,'warmińsko-mazurskie'!F108,wielkopolskie!F108,zachodniopomorskie!F108)</f>
        <v>0</v>
      </c>
      <c r="G108" s="1410" t="s">
        <v>69</v>
      </c>
      <c r="H108" s="1411">
        <f xml:space="preserve"> SUM(dolnośląskie!H108, 'kujawsko-pomorskie'!H108,lubelskie!H108,lubuskie!H108,łódzkie!H108,małopolskie!H108,mazowieckie!H108,opolskie!H108,podkarpackie!H108,podlaskie!H108,pomorskie!H108,śląskie!H108,świętokrzyskie!H108,'warmińsko-mazurskie'!H108,wielkopolskie!H108,zachodniopomorskie!H108)</f>
        <v>0</v>
      </c>
      <c r="I108" s="1411">
        <f xml:space="preserve"> SUM(dolnośląskie!I108, 'kujawsko-pomorskie'!I108,lubelskie!I108,lubuskie!I108,łódzkie!I108,małopolskie!I108,mazowieckie!I108,opolskie!I108,podkarpackie!I108,podlaskie!I108,pomorskie!I108,śląskie!I108,świętokrzyskie!I108,'warmińsko-mazurskie'!I108,wielkopolskie!I108,zachodniopomorskie!I108)</f>
        <v>0</v>
      </c>
      <c r="J108" s="1411">
        <f xml:space="preserve"> SUM(dolnośląskie!J108, 'kujawsko-pomorskie'!J108,lubelskie!J108,lubuskie!J108,łódzkie!J108,małopolskie!J108,mazowieckie!J108,opolskie!J108,podkarpackie!J108,podlaskie!J108,pomorskie!J108,śląskie!J108,świętokrzyskie!J108,'warmińsko-mazurskie'!J108,wielkopolskie!J108,zachodniopomorskie!J108)</f>
        <v>0</v>
      </c>
      <c r="K108" s="1411">
        <f xml:space="preserve"> SUM(dolnośląskie!K108, 'kujawsko-pomorskie'!K108,lubelskie!K108,lubuskie!K108,łódzkie!K108,małopolskie!K108,mazowieckie!K108,opolskie!K108,podkarpackie!K108,podlaskie!K108,pomorskie!K108,śląskie!K108,świętokrzyskie!K108,'warmińsko-mazurskie'!K108,wielkopolskie!K108,zachodniopomorskie!K108)</f>
        <v>0</v>
      </c>
      <c r="L108" s="1480">
        <f xml:space="preserve"> SUM(dolnośląskie!L108, 'kujawsko-pomorskie'!L108,lubelskie!L108,lubuskie!L108,łódzkie!L108,małopolskie!L108,mazowieckie!L108,opolskie!L108,podkarpackie!L108,podlaskie!L108,pomorskie!L108,śląskie!L108,świętokrzyskie!L108,'warmińsko-mazurskie'!L108,wielkopolskie!L108,zachodniopomorskie!L108)</f>
        <v>0</v>
      </c>
    </row>
    <row r="109" spans="1:12" ht="18.75" thickBot="1">
      <c r="A109" s="16" t="s">
        <v>611</v>
      </c>
      <c r="B109" s="1272">
        <f xml:space="preserve"> SUM(dolnośląskie!B109, 'kujawsko-pomorskie'!B109,lubelskie!B109,lubuskie!B109,łódzkie!B109,małopolskie!B109,mazowieckie!B109,opolskie!B109,podkarpackie!B109,podlaskie!B109,pomorskie!B109,śląskie!B109,świętokrzyskie!B109,'warmińsko-mazurskie'!B109,wielkopolskie!B109,zachodniopomorskie!B109)</f>
        <v>47</v>
      </c>
      <c r="C109" s="1272">
        <f xml:space="preserve"> SUM(dolnośląskie!C109, 'kujawsko-pomorskie'!C109,lubelskie!C109,lubuskie!C109,łódzkie!C109,małopolskie!C109,mazowieckie!C109,opolskie!C109,podkarpackie!C109,podlaskie!C109,pomorskie!C109,śląskie!C109,świętokrzyskie!C109,'warmińsko-mazurskie'!C109,wielkopolskie!C109,zachodniopomorskie!C109)</f>
        <v>0</v>
      </c>
      <c r="D109" s="1272">
        <f xml:space="preserve"> SUM(dolnośląskie!D109, 'kujawsko-pomorskie'!D109,lubelskie!D109,lubuskie!D109,łódzkie!D109,małopolskie!D109,mazowieckie!D109,opolskie!D109,podkarpackie!D109,podlaskie!D109,pomorskie!D109,śląskie!D109,świętokrzyskie!D109,'warmińsko-mazurskie'!D109,wielkopolskie!D109,zachodniopomorskie!D109)</f>
        <v>3</v>
      </c>
      <c r="E109" s="1272">
        <f xml:space="preserve"> SUM(dolnośląskie!E109, 'kujawsko-pomorskie'!E109,lubelskie!E109,lubuskie!E109,łódzkie!E109,małopolskie!E109,mazowieckie!E109,opolskie!E109,podkarpackie!E109,podlaskie!E109,pomorskie!E109,śląskie!E109,świętokrzyskie!E109,'warmińsko-mazurskie'!E109,wielkopolskie!E109,zachodniopomorskie!E109)</f>
        <v>0</v>
      </c>
      <c r="F109" s="1474">
        <f xml:space="preserve"> SUM(dolnośląskie!F109, 'kujawsko-pomorskie'!F109,lubelskie!F109,lubuskie!F109,łódzkie!F109,małopolskie!F109,mazowieckie!F109,opolskie!F109,podkarpackie!F109,podlaskie!F109,pomorskie!F109,śląskie!F109,świętokrzyskie!F109,'warmińsko-mazurskie'!F109,wielkopolskie!F109,zachodniopomorskie!F109)</f>
        <v>136002</v>
      </c>
      <c r="G109" s="1421" t="s">
        <v>503</v>
      </c>
      <c r="H109" s="1411">
        <f xml:space="preserve"> SUM(dolnośląskie!H109, 'kujawsko-pomorskie'!H109,lubelskie!H109,lubuskie!H109,łódzkie!H109,małopolskie!H109,mazowieckie!H109,opolskie!H109,podkarpackie!H109,podlaskie!H109,pomorskie!H109,śląskie!H109,świętokrzyskie!H109,'warmińsko-mazurskie'!H109,wielkopolskie!H109,zachodniopomorskie!H109)</f>
        <v>3</v>
      </c>
      <c r="I109" s="1411">
        <f xml:space="preserve"> SUM(dolnośląskie!I109, 'kujawsko-pomorskie'!I109,lubelskie!I109,lubuskie!I109,łódzkie!I109,małopolskie!I109,mazowieckie!I109,opolskie!I109,podkarpackie!I109,podlaskie!I109,pomorskie!I109,śląskie!I109,świętokrzyskie!I109,'warmińsko-mazurskie'!I109,wielkopolskie!I109,zachodniopomorskie!I109)</f>
        <v>0</v>
      </c>
      <c r="J109" s="1411">
        <f xml:space="preserve"> SUM(dolnośląskie!J109, 'kujawsko-pomorskie'!J109,lubelskie!J109,lubuskie!J109,łódzkie!J109,małopolskie!J109,mazowieckie!J109,opolskie!J109,podkarpackie!J109,podlaskie!J109,pomorskie!J109,śląskie!J109,świętokrzyskie!J109,'warmińsko-mazurskie'!J109,wielkopolskie!J109,zachodniopomorskie!J109)</f>
        <v>6</v>
      </c>
      <c r="K109" s="1411">
        <f xml:space="preserve"> SUM(dolnośląskie!K109, 'kujawsko-pomorskie'!K109,lubelskie!K109,lubuskie!K109,łódzkie!K109,małopolskie!K109,mazowieckie!K109,opolskie!K109,podkarpackie!K109,podlaskie!K109,pomorskie!K109,śląskie!K109,świętokrzyskie!K109,'warmińsko-mazurskie'!K109,wielkopolskie!K109,zachodniopomorskie!K109)</f>
        <v>0</v>
      </c>
      <c r="L109" s="1480">
        <f xml:space="preserve"> SUM(dolnośląskie!L109, 'kujawsko-pomorskie'!L109,lubelskie!L109,lubuskie!L109,łódzkie!L109,małopolskie!L109,mazowieckie!L109,opolskie!L109,podkarpackie!L109,podlaskie!L109,pomorskie!L109,śląskie!L109,świętokrzyskie!L109,'warmińsko-mazurskie'!L109,wielkopolskie!L109,zachodniopomorskie!L109)</f>
        <v>200005</v>
      </c>
    </row>
    <row r="110" spans="1:12" ht="13.5" thickBot="1">
      <c r="A110" s="1608" t="s">
        <v>609</v>
      </c>
      <c r="B110" s="1609"/>
      <c r="C110" s="1609"/>
      <c r="D110" s="1609"/>
      <c r="E110" s="1609"/>
      <c r="F110" s="1610"/>
      <c r="G110" s="1608" t="s">
        <v>610</v>
      </c>
      <c r="H110" s="1609"/>
      <c r="I110" s="1609"/>
      <c r="J110" s="1609"/>
      <c r="K110" s="1609"/>
      <c r="L110" s="1610"/>
    </row>
    <row r="111" spans="1:12">
      <c r="A111" s="1232"/>
      <c r="B111" s="1232"/>
      <c r="C111" s="1232"/>
      <c r="D111" s="1232"/>
      <c r="E111" s="1232"/>
      <c r="F111" s="1232"/>
      <c r="G111" s="1232"/>
      <c r="H111" s="1232"/>
      <c r="I111" s="1232"/>
      <c r="J111" s="1232"/>
      <c r="K111" s="1232"/>
      <c r="L111" s="1232"/>
    </row>
    <row r="112" spans="1:12" ht="16.5" thickBot="1">
      <c r="A112" s="6" t="s">
        <v>103</v>
      </c>
      <c r="B112" s="1214"/>
      <c r="C112" s="1214"/>
      <c r="D112" s="1214"/>
      <c r="E112" s="1232"/>
      <c r="F112" s="1232"/>
      <c r="G112" s="1232"/>
      <c r="H112" s="9"/>
    </row>
    <row r="113" spans="1:8" ht="33.75" customHeight="1" thickBot="1">
      <c r="A113" s="2148" t="s">
        <v>90</v>
      </c>
      <c r="B113" s="2149"/>
      <c r="C113" s="2149"/>
      <c r="D113" s="2150"/>
      <c r="E113" s="2148" t="s">
        <v>119</v>
      </c>
      <c r="F113" s="2149"/>
      <c r="G113" s="2149"/>
      <c r="H113" s="2150"/>
    </row>
    <row r="114" spans="1:8" ht="38.25">
      <c r="A114" s="883"/>
      <c r="B114" s="856" t="s">
        <v>24</v>
      </c>
      <c r="C114" s="856" t="s">
        <v>25</v>
      </c>
      <c r="D114" s="855" t="s">
        <v>26</v>
      </c>
      <c r="E114" s="883"/>
      <c r="F114" s="856" t="s">
        <v>24</v>
      </c>
      <c r="G114" s="856" t="s">
        <v>25</v>
      </c>
      <c r="H114" s="855" t="s">
        <v>26</v>
      </c>
    </row>
    <row r="115" spans="1:8" ht="25.5">
      <c r="A115" s="10" t="s">
        <v>27</v>
      </c>
      <c r="B115" s="1272">
        <f xml:space="preserve"> SUM(dolnośląskie!B115, 'kujawsko-pomorskie'!B115,lubelskie!B115,lubuskie!B115,łódzkie!B115,małopolskie!B115,mazowieckie!B115,opolskie!B115,podkarpackie!B115,podlaskie!B115,pomorskie!B115,śląskie!B115,świętokrzyskie!B115,'warmińsko-mazurskie'!B115,wielkopolskie!B115,zachodniopomorskie!B115)</f>
        <v>18</v>
      </c>
      <c r="C115" s="1272">
        <f xml:space="preserve"> SUM(dolnośląskie!C115, 'kujawsko-pomorskie'!C115,lubelskie!C115,lubuskie!C115,łódzkie!C115,małopolskie!C115,mazowieckie!C115,opolskie!C115,podkarpackie!C115,podlaskie!C115,pomorskie!C115,śląskie!C115,świętokrzyskie!C115,'warmińsko-mazurskie'!C115,wielkopolskie!C115,zachodniopomorskie!C115)</f>
        <v>144</v>
      </c>
      <c r="D115" s="1474">
        <f xml:space="preserve"> SUM(dolnośląskie!D115, 'kujawsko-pomorskie'!D115,lubelskie!D115,lubuskie!D115,łódzkie!D115,małopolskie!D115,mazowieckie!D115,opolskie!D115,podkarpackie!D115,podlaskie!D115,pomorskie!D115,śląskie!D115,świętokrzyskie!D115,'warmińsko-mazurskie'!D115,wielkopolskie!D115,zachodniopomorskie!D115)</f>
        <v>1404000</v>
      </c>
      <c r="E115" s="10" t="s">
        <v>27</v>
      </c>
      <c r="F115" s="1272">
        <f xml:space="preserve"> SUM(dolnośląskie!F115, 'kujawsko-pomorskie'!F115,lubelskie!F115,lubuskie!F115,łódzkie!F115,małopolskie!F115,mazowieckie!F115,opolskie!F115,podkarpackie!F115,podlaskie!F115,pomorskie!F115,śląskie!F115,świętokrzyskie!F115,'warmińsko-mazurskie'!F115,wielkopolskie!F115,zachodniopomorskie!F115)</f>
        <v>16</v>
      </c>
      <c r="G115" s="1272">
        <f xml:space="preserve"> SUM(dolnośląskie!G115, 'kujawsko-pomorskie'!G115,lubelskie!G115,lubuskie!G115,łódzkie!G115,małopolskie!G115,mazowieckie!G115,opolskie!G115,podkarpackie!G115,podlaskie!G115,pomorskie!G115,śląskie!G115,świętokrzyskie!G115,'warmińsko-mazurskie'!G115,wielkopolskie!G115,zachodniopomorskie!G115)</f>
        <v>72</v>
      </c>
      <c r="H115" s="1473">
        <f xml:space="preserve"> SUM(dolnośląskie!H115, 'kujawsko-pomorskie'!H115,lubelskie!H115,lubuskie!H115,łódzkie!H115,małopolskie!H115,mazowieckie!H115,opolskie!H115,podkarpackie!H115,podlaskie!H115,pomorskie!H115,śląskie!H115,świętokrzyskie!H115,'warmińsko-mazurskie'!H115,wielkopolskie!H115,zachodniopomorskie!H115)</f>
        <v>474234</v>
      </c>
    </row>
    <row r="116" spans="1:8" ht="25.5">
      <c r="A116" s="10" t="s">
        <v>28</v>
      </c>
      <c r="B116" s="1272">
        <f xml:space="preserve"> SUM(dolnośląskie!B116, 'kujawsko-pomorskie'!B116,lubelskie!B116,lubuskie!B116,łódzkie!B116,małopolskie!B116,mazowieckie!B116,opolskie!B116,podkarpackie!B116,podlaskie!B116,pomorskie!B116,śląskie!B116,świętokrzyskie!B116,'warmińsko-mazurskie'!B116,wielkopolskie!B116,zachodniopomorskie!B116)</f>
        <v>15</v>
      </c>
      <c r="C116" s="1272">
        <f xml:space="preserve"> SUM(dolnośląskie!C116, 'kujawsko-pomorskie'!C116,lubelskie!C116,lubuskie!C116,łódzkie!C116,małopolskie!C116,mazowieckie!C116,opolskie!C116,podkarpackie!C116,podlaskie!C116,pomorskie!C116,śląskie!C116,świętokrzyskie!C116,'warmińsko-mazurskie'!C116,wielkopolskie!C116,zachodniopomorskie!C116)</f>
        <v>106</v>
      </c>
      <c r="D116" s="1474">
        <f xml:space="preserve"> SUM(dolnośląskie!D116, 'kujawsko-pomorskie'!D116,lubelskie!D116,lubuskie!D116,łódzkie!D116,małopolskie!D116,mazowieckie!D116,opolskie!D116,podkarpackie!D116,podlaskie!D116,pomorskie!D116,śląskie!D116,świętokrzyskie!D116,'warmińsko-mazurskie'!D116,wielkopolskie!D116,zachodniopomorskie!D116)</f>
        <v>94000</v>
      </c>
      <c r="E116" s="10" t="s">
        <v>28</v>
      </c>
      <c r="F116" s="1272">
        <f xml:space="preserve"> SUM(dolnośląskie!F116, 'kujawsko-pomorskie'!F116,lubelskie!F116,lubuskie!F116,łódzkie!F116,małopolskie!F116,mazowieckie!F116,opolskie!F116,podkarpackie!F116,podlaskie!F116,pomorskie!F116,śląskie!F116,świętokrzyskie!F116,'warmińsko-mazurskie'!F116,wielkopolskie!F116,zachodniopomorskie!F116)</f>
        <v>21</v>
      </c>
      <c r="G116" s="1272">
        <f xml:space="preserve"> SUM(dolnośląskie!G116, 'kujawsko-pomorskie'!G116,lubelskie!G116,lubuskie!G116,łódzkie!G116,małopolskie!G116,mazowieckie!G116,opolskie!G116,podkarpackie!G116,podlaskie!G116,pomorskie!G116,śląskie!G116,świętokrzyskie!G116,'warmińsko-mazurskie'!G116,wielkopolskie!G116,zachodniopomorskie!G116)</f>
        <v>22</v>
      </c>
      <c r="H116" s="1473">
        <f xml:space="preserve"> SUM(dolnośląskie!H116, 'kujawsko-pomorskie'!H116,lubelskie!H116,lubuskie!H116,łódzkie!H116,małopolskie!H116,mazowieckie!H116,opolskie!H116,podkarpackie!H116,podlaskie!H116,pomorskie!H116,śląskie!H116,świętokrzyskie!H116,'warmińsko-mazurskie'!H116,wielkopolskie!H116,zachodniopomorskie!H116)</f>
        <v>730000</v>
      </c>
    </row>
    <row r="117" spans="1:8" ht="39" thickBot="1">
      <c r="A117" s="18" t="s">
        <v>29</v>
      </c>
      <c r="B117" s="1276">
        <f xml:space="preserve"> SUM(dolnośląskie!B117, 'kujawsko-pomorskie'!B117,lubelskie!B117,lubuskie!B117,łódzkie!B117,małopolskie!B117,mazowieckie!B117,opolskie!B117,podkarpackie!B117,podlaskie!B117,pomorskie!B117,śląskie!B117,świętokrzyskie!B117,'warmińsko-mazurskie'!B117,wielkopolskie!B117,zachodniopomorskie!B117)</f>
        <v>7</v>
      </c>
      <c r="C117" s="1276">
        <f xml:space="preserve"> SUM(dolnośląskie!C117, 'kujawsko-pomorskie'!C117,lubelskie!C117,lubuskie!C117,łódzkie!C117,małopolskie!C117,mazowieckie!C117,opolskie!C117,podkarpackie!C117,podlaskie!C117,pomorskie!C117,śląskie!C117,świętokrzyskie!C117,'warmińsko-mazurskie'!C117,wielkopolskie!C117,zachodniopomorskie!C117)</f>
        <v>7</v>
      </c>
      <c r="D117" s="1475">
        <f xml:space="preserve"> SUM(dolnośląskie!D117, 'kujawsko-pomorskie'!D117,lubelskie!D117,lubuskie!D117,łódzkie!D117,małopolskie!D117,mazowieckie!D117,opolskie!D117,podkarpackie!D117,podlaskie!D117,pomorskie!D117,śląskie!D117,świętokrzyskie!D117,'warmińsko-mazurskie'!D117,wielkopolskie!D117,zachodniopomorskie!D117)</f>
        <v>33000</v>
      </c>
      <c r="E117" s="18" t="s">
        <v>29</v>
      </c>
      <c r="F117" s="1276">
        <f xml:space="preserve"> SUM(dolnośląskie!F117, 'kujawsko-pomorskie'!F117,lubelskie!F117,lubuskie!F117,łódzkie!F117,małopolskie!F117,mazowieckie!F117,opolskie!F117,podkarpackie!F117,podlaskie!F117,pomorskie!F117,śląskie!F117,świętokrzyskie!F117,'warmińsko-mazurskie'!F117,wielkopolskie!F117,zachodniopomorskie!F117)</f>
        <v>16</v>
      </c>
      <c r="G117" s="1276">
        <f xml:space="preserve"> SUM(dolnośląskie!G117, 'kujawsko-pomorskie'!G117,lubelskie!G117,lubuskie!G117,łódzkie!G117,małopolskie!G117,mazowieckie!G117,opolskie!G117,podkarpackie!G117,podlaskie!G117,pomorskie!G117,śląskie!G117,świętokrzyskie!G117,'warmińsko-mazurskie'!G117,wielkopolskie!G117,zachodniopomorskie!G117)</f>
        <v>34</v>
      </c>
      <c r="H117" s="1476">
        <f xml:space="preserve"> SUM(dolnośląskie!H117, 'kujawsko-pomorskie'!H117,lubelskie!H117,lubuskie!H117,łódzkie!H117,małopolskie!H117,mazowieckie!H117,opolskie!H117,podkarpackie!H117,podlaskie!H117,pomorskie!H117,śląskie!H117,świętokrzyskie!H117,'warmińsko-mazurskie'!H117,wielkopolskie!H117,zachodniopomorskie!H117)</f>
        <v>111482</v>
      </c>
    </row>
    <row r="118" spans="1:8" ht="26.25" customHeight="1">
      <c r="A118" s="1317" t="s">
        <v>113</v>
      </c>
      <c r="B118" s="1318">
        <f xml:space="preserve"> SUM(dolnośląskie!B118, 'kujawsko-pomorskie'!B118,lubelskie!B118,lubuskie!B118,łódzkie!B118,małopolskie!B118,mazowieckie!B118,opolskie!B118,podkarpackie!B118,podlaskie!B118,pomorskie!B118,śląskie!B118,świętokrzyskie!B118,'warmińsko-mazurskie'!B118,wielkopolskie!B118,zachodniopomorskie!B118)</f>
        <v>0</v>
      </c>
      <c r="C118" s="1318">
        <f xml:space="preserve"> SUM(dolnośląskie!C118, 'kujawsko-pomorskie'!C118,lubelskie!C118,lubuskie!C118,łódzkie!C118,małopolskie!C118,mazowieckie!C118,opolskie!C118,podkarpackie!C118,podlaskie!C118,pomorskie!C118,śląskie!C118,świętokrzyskie!C118,'warmińsko-mazurskie'!C118,wielkopolskie!C118,zachodniopomorskie!C118)</f>
        <v>0</v>
      </c>
      <c r="D118" s="1481">
        <f xml:space="preserve"> SUM(dolnośląskie!D118, 'kujawsko-pomorskie'!D118,lubelskie!D118,lubuskie!D118,łódzkie!D118,małopolskie!D118,mazowieckie!D118,opolskie!D118,podkarpackie!D118,podlaskie!D118,pomorskie!D118,śląskie!D118,świętokrzyskie!D118,'warmińsko-mazurskie'!D118,wielkopolskie!D118,zachodniopomorskie!D118)</f>
        <v>0</v>
      </c>
      <c r="E118" s="1317" t="s">
        <v>113</v>
      </c>
      <c r="F118" s="1318">
        <f xml:space="preserve"> SUM(dolnośląskie!F118, 'kujawsko-pomorskie'!F118,lubelskie!F118,lubuskie!F118,łódzkie!F118,małopolskie!F118,mazowieckie!F118,opolskie!F118,podkarpackie!F118,podlaskie!F118,pomorskie!F118,śląskie!F118,świętokrzyskie!F118,'warmińsko-mazurskie'!F118,wielkopolskie!F118,zachodniopomorskie!F118)</f>
        <v>0</v>
      </c>
      <c r="G118" s="1318">
        <f xml:space="preserve"> SUM(dolnośląskie!G118, 'kujawsko-pomorskie'!G118,lubelskie!G118,lubuskie!G118,łódzkie!G118,małopolskie!G118,mazowieckie!G118,opolskie!G118,podkarpackie!G118,podlaskie!G118,pomorskie!G118,śląskie!G118,świętokrzyskie!G118,'warmińsko-mazurskie'!G118,wielkopolskie!G118,zachodniopomorskie!G118)</f>
        <v>0</v>
      </c>
      <c r="H118" s="1482">
        <f xml:space="preserve"> SUM(dolnośląskie!H118, 'kujawsko-pomorskie'!H118,lubelskie!H118,lubuskie!H118,łódzkie!H118,małopolskie!H118,mazowieckie!H118,opolskie!H118,podkarpackie!H118,podlaskie!H118,pomorskie!H118,śląskie!H118,świętokrzyskie!H118,'warmińsko-mazurskie'!H118,wielkopolskie!H118,zachodniopomorskie!H118)</f>
        <v>0</v>
      </c>
    </row>
    <row r="119" spans="1:8" ht="25.5">
      <c r="A119" s="10" t="s">
        <v>53</v>
      </c>
      <c r="B119" s="1272">
        <f xml:space="preserve"> SUM(dolnośląskie!B119, 'kujawsko-pomorskie'!B119,lubelskie!B119,lubuskie!B119,łódzkie!B119,małopolskie!B119,mazowieckie!B119,opolskie!B119,podkarpackie!B119,podlaskie!B119,pomorskie!B119,śląskie!B119,świętokrzyskie!B119,'warmińsko-mazurskie'!B119,wielkopolskie!B119,zachodniopomorskie!B119)</f>
        <v>0</v>
      </c>
      <c r="C119" s="1272">
        <f xml:space="preserve"> SUM(dolnośląskie!C119, 'kujawsko-pomorskie'!C119,lubelskie!C119,lubuskie!C119,łódzkie!C119,małopolskie!C119,mazowieckie!C119,opolskie!C119,podkarpackie!C119,podlaskie!C119,pomorskie!C119,śląskie!C119,świętokrzyskie!C119,'warmińsko-mazurskie'!C119,wielkopolskie!C119,zachodniopomorskie!C119)</f>
        <v>0</v>
      </c>
      <c r="D119" s="1474">
        <f xml:space="preserve"> SUM(dolnośląskie!D119, 'kujawsko-pomorskie'!D119,lubelskie!D119,lubuskie!D119,łódzkie!D119,małopolskie!D119,mazowieckie!D119,opolskie!D119,podkarpackie!D119,podlaskie!D119,pomorskie!D119,śląskie!D119,świętokrzyskie!D119,'warmińsko-mazurskie'!D119,wielkopolskie!D119,zachodniopomorskie!D119)</f>
        <v>0</v>
      </c>
      <c r="E119" s="10" t="s">
        <v>53</v>
      </c>
      <c r="F119" s="1272">
        <f xml:space="preserve"> SUM(dolnośląskie!F119, 'kujawsko-pomorskie'!F119,lubelskie!F119,lubuskie!F119,łódzkie!F119,małopolskie!F119,mazowieckie!F119,opolskie!F119,podkarpackie!F119,podlaskie!F119,pomorskie!F119,śląskie!F119,świętokrzyskie!F119,'warmińsko-mazurskie'!F119,wielkopolskie!F119,zachodniopomorskie!F119)</f>
        <v>2</v>
      </c>
      <c r="G119" s="1272">
        <f xml:space="preserve"> SUM(dolnośląskie!G119, 'kujawsko-pomorskie'!G119,lubelskie!G119,lubuskie!G119,łódzkie!G119,małopolskie!G119,mazowieckie!G119,opolskie!G119,podkarpackie!G119,podlaskie!G119,pomorskie!G119,śląskie!G119,świętokrzyskie!G119,'warmińsko-mazurskie'!G119,wielkopolskie!G119,zachodniopomorskie!G119)</f>
        <v>2</v>
      </c>
      <c r="H119" s="1473">
        <f xml:space="preserve"> SUM(dolnośląskie!H119, 'kujawsko-pomorskie'!H119,lubelskie!H119,lubuskie!H119,łódzkie!H119,małopolskie!H119,mazowieckie!H119,opolskie!H119,podkarpackie!H119,podlaskie!H119,pomorskie!H119,śląskie!H119,świętokrzyskie!H119,'warmińsko-mazurskie'!H119,wielkopolskie!H119,zachodniopomorskie!H119)</f>
        <v>15000</v>
      </c>
    </row>
    <row r="120" spans="1:8" ht="25.5">
      <c r="A120" s="10" t="s">
        <v>54</v>
      </c>
      <c r="B120" s="1272">
        <f xml:space="preserve"> SUM(dolnośląskie!B120, 'kujawsko-pomorskie'!B120,lubelskie!B120,lubuskie!B120,łódzkie!B120,małopolskie!B120,mazowieckie!B120,opolskie!B120,podkarpackie!B120,podlaskie!B120,pomorskie!B120,śląskie!B120,świętokrzyskie!B120,'warmińsko-mazurskie'!B120,wielkopolskie!B120,zachodniopomorskie!B120)</f>
        <v>3</v>
      </c>
      <c r="C120" s="1272">
        <f xml:space="preserve"> SUM(dolnośląskie!C120, 'kujawsko-pomorskie'!C120,lubelskie!C120,lubuskie!C120,łódzkie!C120,małopolskie!C120,mazowieckie!C120,opolskie!C120,podkarpackie!C120,podlaskie!C120,pomorskie!C120,śląskie!C120,świętokrzyskie!C120,'warmińsko-mazurskie'!C120,wielkopolskie!C120,zachodniopomorskie!C120)</f>
        <v>93</v>
      </c>
      <c r="D120" s="1474">
        <f xml:space="preserve"> SUM(dolnośląskie!D120, 'kujawsko-pomorskie'!D120,lubelskie!D120,lubuskie!D120,łódzkie!D120,małopolskie!D120,mazowieckie!D120,opolskie!D120,podkarpackie!D120,podlaskie!D120,pomorskie!D120,śląskie!D120,świętokrzyskie!D120,'warmińsko-mazurskie'!D120,wielkopolskie!D120,zachodniopomorskie!D120)</f>
        <v>51000</v>
      </c>
      <c r="E120" s="10" t="s">
        <v>54</v>
      </c>
      <c r="F120" s="1272">
        <f xml:space="preserve"> SUM(dolnośląskie!F120, 'kujawsko-pomorskie'!F120,lubelskie!F120,lubuskie!F120,łódzkie!F120,małopolskie!F120,mazowieckie!F120,opolskie!F120,podkarpackie!F120,podlaskie!F120,pomorskie!F120,śląskie!F120,świętokrzyskie!F120,'warmińsko-mazurskie'!F120,wielkopolskie!F120,zachodniopomorskie!F120)</f>
        <v>8</v>
      </c>
      <c r="G120" s="1272">
        <f xml:space="preserve"> SUM(dolnośląskie!G120, 'kujawsko-pomorskie'!G120,lubelskie!G120,lubuskie!G120,łódzkie!G120,małopolskie!G120,mazowieckie!G120,opolskie!G120,podkarpackie!G120,podlaskie!G120,pomorskie!G120,śląskie!G120,świętokrzyskie!G120,'warmińsko-mazurskie'!G120,wielkopolskie!G120,zachodniopomorskie!G120)</f>
        <v>14</v>
      </c>
      <c r="H120" s="1473">
        <f xml:space="preserve"> SUM(dolnośląskie!H120, 'kujawsko-pomorskie'!H120,lubelskie!H120,lubuskie!H120,łódzkie!H120,małopolskie!H120,mazowieckie!H120,opolskie!H120,podkarpackie!H120,podlaskie!H120,pomorskie!H120,śląskie!H120,świętokrzyskie!H120,'warmińsko-mazurskie'!H120,wielkopolskie!H120,zachodniopomorskie!H120)</f>
        <v>33000</v>
      </c>
    </row>
    <row r="121" spans="1:8" ht="25.5">
      <c r="A121" s="10" t="s">
        <v>55</v>
      </c>
      <c r="B121" s="1272">
        <f xml:space="preserve"> SUM(dolnośląskie!B121, 'kujawsko-pomorskie'!B121,lubelskie!B121,lubuskie!B121,łódzkie!B121,małopolskie!B121,mazowieckie!B121,opolskie!B121,podkarpackie!B121,podlaskie!B121,pomorskie!B121,śląskie!B121,świętokrzyskie!B121,'warmińsko-mazurskie'!B121,wielkopolskie!B121,zachodniopomorskie!B121)</f>
        <v>11</v>
      </c>
      <c r="C121" s="1272">
        <f xml:space="preserve"> SUM(dolnośląskie!C121, 'kujawsko-pomorskie'!C121,lubelskie!C121,lubuskie!C121,łódzkie!C121,małopolskie!C121,mazowieckie!C121,opolskie!C121,podkarpackie!C121,podlaskie!C121,pomorskie!C121,śląskie!C121,świętokrzyskie!C121,'warmińsko-mazurskie'!C121,wielkopolskie!C121,zachodniopomorskie!C121)</f>
        <v>64</v>
      </c>
      <c r="D121" s="1474">
        <f xml:space="preserve"> SUM(dolnośląskie!D121, 'kujawsko-pomorskie'!D121,lubelskie!D121,lubuskie!D121,łódzkie!D121,małopolskie!D121,mazowieckie!D121,opolskie!D121,podkarpackie!D121,podlaskie!D121,pomorskie!D121,śląskie!D121,świętokrzyskie!D121,'warmińsko-mazurskie'!D121,wielkopolskie!D121,zachodniopomorskie!D121)</f>
        <v>137000</v>
      </c>
      <c r="E121" s="10" t="s">
        <v>55</v>
      </c>
      <c r="F121" s="1272">
        <f xml:space="preserve"> SUM(dolnośląskie!F121, 'kujawsko-pomorskie'!F121,lubelskie!F121,lubuskie!F121,łódzkie!F121,małopolskie!F121,mazowieckie!F121,opolskie!F121,podkarpackie!F121,podlaskie!F121,pomorskie!F121,śląskie!F121,świętokrzyskie!F121,'warmińsko-mazurskie'!F121,wielkopolskie!F121,zachodniopomorskie!F121)</f>
        <v>6</v>
      </c>
      <c r="G121" s="1272">
        <f xml:space="preserve"> SUM(dolnośląskie!G121, 'kujawsko-pomorskie'!G121,lubelskie!G121,lubuskie!G121,łódzkie!G121,małopolskie!G121,mazowieckie!G121,opolskie!G121,podkarpackie!G121,podlaskie!G121,pomorskie!G121,śląskie!G121,świętokrzyskie!G121,'warmińsko-mazurskie'!G121,wielkopolskie!G121,zachodniopomorskie!G121)</f>
        <v>12</v>
      </c>
      <c r="H121" s="1473">
        <f xml:space="preserve"> SUM(dolnośląskie!H121, 'kujawsko-pomorskie'!H121,lubelskie!H121,lubuskie!H121,łódzkie!H121,małopolskie!H121,mazowieckie!H121,opolskie!H121,podkarpackie!H121,podlaskie!H121,pomorskie!H121,śląskie!H121,świętokrzyskie!H121,'warmińsko-mazurskie'!H121,wielkopolskie!H121,zachodniopomorskie!H121)</f>
        <v>33000</v>
      </c>
    </row>
    <row r="122" spans="1:8" ht="25.5">
      <c r="A122" s="10" t="s">
        <v>68</v>
      </c>
      <c r="B122" s="1272">
        <f xml:space="preserve"> SUM(dolnośląskie!B122, 'kujawsko-pomorskie'!B122,lubelskie!B122,lubuskie!B122,łódzkie!B122,małopolskie!B122,mazowieckie!B122,opolskie!B122,podkarpackie!B122,podlaskie!B122,pomorskie!B122,śląskie!B122,świętokrzyskie!B122,'warmińsko-mazurskie'!B122,wielkopolskie!B122,zachodniopomorskie!B122)</f>
        <v>1</v>
      </c>
      <c r="C122" s="1272">
        <f xml:space="preserve"> SUM(dolnośląskie!C122, 'kujawsko-pomorskie'!C122,lubelskie!C122,lubuskie!C122,łódzkie!C122,małopolskie!C122,mazowieckie!C122,opolskie!C122,podkarpackie!C122,podlaskie!C122,pomorskie!C122,śląskie!C122,świętokrzyskie!C122,'warmińsko-mazurskie'!C122,wielkopolskie!C122,zachodniopomorskie!C122)</f>
        <v>3</v>
      </c>
      <c r="D122" s="1474">
        <f xml:space="preserve"> SUM(dolnośląskie!D122, 'kujawsko-pomorskie'!D122,lubelskie!D122,lubuskie!D122,łódzkie!D122,małopolskie!D122,mazowieckie!D122,opolskie!D122,podkarpackie!D122,podlaskie!D122,pomorskie!D122,śląskie!D122,świętokrzyskie!D122,'warmińsko-mazurskie'!D122,wielkopolskie!D122,zachodniopomorskie!D122)</f>
        <v>51000</v>
      </c>
      <c r="E122" s="10" t="s">
        <v>68</v>
      </c>
      <c r="F122" s="1272">
        <f xml:space="preserve"> SUM(dolnośląskie!F122, 'kujawsko-pomorskie'!F122,lubelskie!F122,lubuskie!F122,łódzkie!F122,małopolskie!F122,mazowieckie!F122,opolskie!F122,podkarpackie!F122,podlaskie!F122,pomorskie!F122,śląskie!F122,świętokrzyskie!F122,'warmińsko-mazurskie'!F122,wielkopolskie!F122,zachodniopomorskie!F122)</f>
        <v>0</v>
      </c>
      <c r="G122" s="1272">
        <f xml:space="preserve"> SUM(dolnośląskie!G122, 'kujawsko-pomorskie'!G122,lubelskie!G122,lubuskie!G122,łódzkie!G122,małopolskie!G122,mazowieckie!G122,opolskie!G122,podkarpackie!G122,podlaskie!G122,pomorskie!G122,śląskie!G122,świętokrzyskie!G122,'warmińsko-mazurskie'!G122,wielkopolskie!G122,zachodniopomorskie!G122)</f>
        <v>0</v>
      </c>
      <c r="H122" s="1473">
        <f xml:space="preserve"> SUM(dolnośląskie!H122, 'kujawsko-pomorskie'!H122,lubelskie!H122,lubuskie!H122,łódzkie!H122,małopolskie!H122,mazowieckie!H122,opolskie!H122,podkarpackie!H122,podlaskie!H122,pomorskie!H122,śląskie!H122,świętokrzyskie!H122,'warmińsko-mazurskie'!H122,wielkopolskie!H122,zachodniopomorskie!H122)</f>
        <v>0</v>
      </c>
    </row>
    <row r="123" spans="1:8" ht="38.25">
      <c r="A123" s="10" t="s">
        <v>56</v>
      </c>
      <c r="B123" s="1272">
        <f xml:space="preserve"> SUM(dolnośląskie!B123, 'kujawsko-pomorskie'!B123,lubelskie!B123,lubuskie!B123,łódzkie!B123,małopolskie!B123,mazowieckie!B123,opolskie!B123,podkarpackie!B123,podlaskie!B123,pomorskie!B123,śląskie!B123,świętokrzyskie!B123,'warmińsko-mazurskie'!B123,wielkopolskie!B123,zachodniopomorskie!B123)</f>
        <v>0</v>
      </c>
      <c r="C123" s="1272">
        <f xml:space="preserve"> SUM(dolnośląskie!C123, 'kujawsko-pomorskie'!C123,lubelskie!C123,lubuskie!C123,łódzkie!C123,małopolskie!C123,mazowieckie!C123,opolskie!C123,podkarpackie!C123,podlaskie!C123,pomorskie!C123,śląskie!C123,świętokrzyskie!C123,'warmińsko-mazurskie'!C123,wielkopolskie!C123,zachodniopomorskie!C123)</f>
        <v>0</v>
      </c>
      <c r="D123" s="1474">
        <f xml:space="preserve"> SUM(dolnośląskie!D123, 'kujawsko-pomorskie'!D123,lubelskie!D123,lubuskie!D123,łódzkie!D123,małopolskie!D123,mazowieckie!D123,opolskie!D123,podkarpackie!D123,podlaskie!D123,pomorskie!D123,śląskie!D123,świętokrzyskie!D123,'warmińsko-mazurskie'!D123,wielkopolskie!D123,zachodniopomorskie!D123)</f>
        <v>0</v>
      </c>
      <c r="E123" s="10" t="s">
        <v>56</v>
      </c>
      <c r="F123" s="1272">
        <f xml:space="preserve"> SUM(dolnośląskie!F123, 'kujawsko-pomorskie'!F123,lubelskie!F123,lubuskie!F123,łódzkie!F123,małopolskie!F123,mazowieckie!F123,opolskie!F123,podkarpackie!F123,podlaskie!F123,pomorskie!F123,śląskie!F123,świętokrzyskie!F123,'warmińsko-mazurskie'!F123,wielkopolskie!F123,zachodniopomorskie!F123)</f>
        <v>0</v>
      </c>
      <c r="G123" s="1272">
        <f xml:space="preserve"> SUM(dolnośląskie!G123, 'kujawsko-pomorskie'!G123,lubelskie!G123,lubuskie!G123,łódzkie!G123,małopolskie!G123,mazowieckie!G123,opolskie!G123,podkarpackie!G123,podlaskie!G123,pomorskie!G123,śląskie!G123,świętokrzyskie!G123,'warmińsko-mazurskie'!G123,wielkopolskie!G123,zachodniopomorskie!G123)</f>
        <v>0</v>
      </c>
      <c r="H123" s="1473">
        <f xml:space="preserve"> SUM(dolnośląskie!H123, 'kujawsko-pomorskie'!H123,lubelskie!H123,lubuskie!H123,łódzkie!H123,małopolskie!H123,mazowieckie!H123,opolskie!H123,podkarpackie!H123,podlaskie!H123,pomorskie!H123,śląskie!H123,świętokrzyskie!H123,'warmińsko-mazurskie'!H123,wielkopolskie!H123,zachodniopomorskie!H123)</f>
        <v>0</v>
      </c>
    </row>
    <row r="124" spans="1:8" ht="38.25">
      <c r="A124" s="10" t="s">
        <v>69</v>
      </c>
      <c r="B124" s="1272">
        <f xml:space="preserve"> SUM(dolnośląskie!B124, 'kujawsko-pomorskie'!B124,lubelskie!B124,lubuskie!B124,łódzkie!B124,małopolskie!B124,mazowieckie!B124,opolskie!B124,podkarpackie!B124,podlaskie!B124,pomorskie!B124,śląskie!B124,świętokrzyskie!B124,'warmińsko-mazurskie'!B124,wielkopolskie!B124,zachodniopomorskie!B124)</f>
        <v>0</v>
      </c>
      <c r="C124" s="1272">
        <f xml:space="preserve"> SUM(dolnośląskie!C124, 'kujawsko-pomorskie'!C124,lubelskie!C124,lubuskie!C124,łódzkie!C124,małopolskie!C124,mazowieckie!C124,opolskie!C124,podkarpackie!C124,podlaskie!C124,pomorskie!C124,śląskie!C124,świętokrzyskie!C124,'warmińsko-mazurskie'!C124,wielkopolskie!C124,zachodniopomorskie!C124)</f>
        <v>0</v>
      </c>
      <c r="D124" s="1474">
        <f xml:space="preserve"> SUM(dolnośląskie!D124, 'kujawsko-pomorskie'!D124,lubelskie!D124,lubuskie!D124,łódzkie!D124,małopolskie!D124,mazowieckie!D124,opolskie!D124,podkarpackie!D124,podlaskie!D124,pomorskie!D124,śląskie!D124,świętokrzyskie!D124,'warmińsko-mazurskie'!D124,wielkopolskie!D124,zachodniopomorskie!D124)</f>
        <v>0</v>
      </c>
      <c r="E124" s="10" t="s">
        <v>69</v>
      </c>
      <c r="F124" s="1272">
        <f xml:space="preserve"> SUM(dolnośląskie!F124, 'kujawsko-pomorskie'!F124,lubelskie!F124,lubuskie!F124,łódzkie!F124,małopolskie!F124,mazowieckie!F124,opolskie!F124,podkarpackie!F124,podlaskie!F124,pomorskie!F124,śląskie!F124,świętokrzyskie!F124,'warmińsko-mazurskie'!F124,wielkopolskie!F124,zachodniopomorskie!F124)</f>
        <v>0</v>
      </c>
      <c r="G124" s="1272">
        <f xml:space="preserve"> SUM(dolnośląskie!G124, 'kujawsko-pomorskie'!G124,lubelskie!G124,lubuskie!G124,łódzkie!G124,małopolskie!G124,mazowieckie!G124,opolskie!G124,podkarpackie!G124,podlaskie!G124,pomorskie!G124,śląskie!G124,świętokrzyskie!G124,'warmińsko-mazurskie'!G124,wielkopolskie!G124,zachodniopomorskie!G124)</f>
        <v>0</v>
      </c>
      <c r="H124" s="1473">
        <f xml:space="preserve"> SUM(dolnośląskie!H124, 'kujawsko-pomorskie'!H124,lubelskie!H124,lubuskie!H124,łódzkie!H124,małopolskie!H124,mazowieckie!H124,opolskie!H124,podkarpackie!H124,podlaskie!H124,pomorskie!H124,śląskie!H124,świętokrzyskie!H124,'warmińsko-mazurskie'!H124,wielkopolskie!H124,zachodniopomorskie!H124)</f>
        <v>0</v>
      </c>
    </row>
    <row r="125" spans="1:8" ht="80.25" customHeight="1" thickBot="1">
      <c r="A125" s="16" t="s">
        <v>509</v>
      </c>
      <c r="B125" s="1272">
        <f xml:space="preserve"> SUM(dolnośląskie!B125, 'kujawsko-pomorskie'!B125,lubelskie!B125,lubuskie!B125,łódzkie!B125,małopolskie!B125,mazowieckie!B125,opolskie!B125,podkarpackie!B125,podlaskie!B125,pomorskie!B125,śląskie!B125,świętokrzyskie!B125,'warmińsko-mazurskie'!B125,wielkopolskie!B125,zachodniopomorskie!B125)</f>
        <v>16</v>
      </c>
      <c r="C125" s="1272">
        <f xml:space="preserve"> SUM(dolnośląskie!C125, 'kujawsko-pomorskie'!C125,lubelskie!C125,lubuskie!C125,łódzkie!C125,małopolskie!C125,mazowieckie!C125,opolskie!C125,podkarpackie!C125,podlaskie!C125,pomorskie!C125,śląskie!C125,świętokrzyskie!C125,'warmińsko-mazurskie'!C125,wielkopolskie!C125,zachodniopomorskie!C125)</f>
        <v>88</v>
      </c>
      <c r="D125" s="1474">
        <f xml:space="preserve"> SUM(dolnośląskie!D125, 'kujawsko-pomorskie'!D125,lubelskie!D125,lubuskie!D125,łódzkie!D125,małopolskie!D125,mazowieckie!D125,opolskie!D125,podkarpackie!D125,podlaskie!D125,pomorskie!D125,śląskie!D125,świętokrzyskie!D125,'warmińsko-mazurskie'!D125,wielkopolskie!D125,zachodniopomorskie!D125)</f>
        <v>1201000</v>
      </c>
      <c r="E125" s="18" t="s">
        <v>503</v>
      </c>
      <c r="F125" s="1272">
        <f xml:space="preserve"> SUM(dolnośląskie!F125, 'kujawsko-pomorskie'!F125,lubelskie!F125,lubuskie!F125,łódzkie!F125,małopolskie!F125,mazowieckie!F125,opolskie!F125,podkarpackie!F125,podlaskie!F125,pomorskie!F125,śląskie!F125,świętokrzyskie!F125,'warmińsko-mazurskie'!F125,wielkopolskie!F125,zachodniopomorskie!F125)</f>
        <v>19</v>
      </c>
      <c r="G125" s="1272">
        <f xml:space="preserve"> SUM(dolnośląskie!G125, 'kujawsko-pomorskie'!G125,lubelskie!G125,lubuskie!G125,łódzkie!G125,małopolskie!G125,mazowieckie!G125,opolskie!G125,podkarpackie!G125,podlaskie!G125,pomorskie!G125,śląskie!G125,świętokrzyskie!G125,'warmińsko-mazurskie'!G125,wielkopolskie!G125,zachodniopomorskie!G125)</f>
        <v>49</v>
      </c>
      <c r="H125" s="1473">
        <f xml:space="preserve"> SUM(dolnośląskie!H125, 'kujawsko-pomorskie'!H125,lubelskie!H125,lubuskie!H125,łódzkie!H125,małopolskie!H125,mazowieckie!H125,opolskie!H125,podkarpackie!H125,podlaskie!H125,pomorskie!H125,śląskie!H125,świętokrzyskie!H125,'warmińsko-mazurskie'!H125,wielkopolskie!H125,zachodniopomorskie!H125)</f>
        <v>480000</v>
      </c>
    </row>
    <row r="126" spans="1:8" ht="13.5" thickBot="1">
      <c r="A126" s="1608" t="s">
        <v>612</v>
      </c>
      <c r="B126" s="1609"/>
      <c r="C126" s="1609"/>
      <c r="D126" s="1610"/>
      <c r="E126" s="1217" t="s">
        <v>507</v>
      </c>
      <c r="F126" s="1218"/>
      <c r="G126" s="1218"/>
      <c r="H126" s="1219"/>
    </row>
    <row r="127" spans="1:8">
      <c r="A127" s="1232"/>
      <c r="B127" s="1232"/>
      <c r="C127" s="1232"/>
      <c r="D127" s="1232"/>
      <c r="E127" s="1232"/>
      <c r="F127" s="1232"/>
      <c r="G127" s="1232"/>
      <c r="H127" s="1232"/>
    </row>
    <row r="128" spans="1:8" ht="16.5" thickBot="1">
      <c r="A128" s="38" t="s">
        <v>104</v>
      </c>
      <c r="B128" s="1232"/>
      <c r="C128" s="1232"/>
      <c r="D128" s="1232"/>
      <c r="E128" s="1232"/>
      <c r="F128" s="1232"/>
      <c r="G128" s="1232"/>
      <c r="H128" s="9"/>
    </row>
    <row r="129" spans="1:19" ht="24.75" customHeight="1" thickBot="1">
      <c r="A129" s="2148" t="s">
        <v>91</v>
      </c>
      <c r="B129" s="2149"/>
      <c r="C129" s="2149"/>
      <c r="D129" s="2149"/>
      <c r="E129" s="2150"/>
      <c r="F129" s="2148" t="s">
        <v>120</v>
      </c>
      <c r="G129" s="2149"/>
      <c r="H129" s="2149"/>
      <c r="I129" s="2149"/>
      <c r="J129" s="2150"/>
    </row>
    <row r="130" spans="1:19" s="67" customFormat="1" ht="42" customHeight="1">
      <c r="A130" s="51"/>
      <c r="B130" s="860" t="s">
        <v>30</v>
      </c>
      <c r="C130" s="860" t="s">
        <v>62</v>
      </c>
      <c r="D130" s="860" t="s">
        <v>63</v>
      </c>
      <c r="E130" s="859" t="s">
        <v>64</v>
      </c>
      <c r="F130" s="51"/>
      <c r="G130" s="860" t="s">
        <v>30</v>
      </c>
      <c r="H130" s="860" t="s">
        <v>62</v>
      </c>
      <c r="I130" s="860" t="s">
        <v>63</v>
      </c>
      <c r="J130" s="859" t="s">
        <v>64</v>
      </c>
    </row>
    <row r="131" spans="1:19" ht="96.75" customHeight="1" thickBot="1">
      <c r="A131" s="18" t="s">
        <v>121</v>
      </c>
      <c r="B131" s="1475">
        <f xml:space="preserve"> SUM(dolnośląskie!B131, 'kujawsko-pomorskie'!B131,lubelskie!B131,lubuskie!B131,łódzkie!B131,małopolskie!B131,mazowieckie!B131,opolskie!B131,podkarpackie!B131,podlaskie!B131,pomorskie!B131,śląskie!B131,świętokrzyskie!B131,'warmińsko-mazurskie'!B131,wielkopolskie!B131,zachodniopomorskie!B131)</f>
        <v>138499</v>
      </c>
      <c r="C131" s="1475">
        <f xml:space="preserve"> SUM(dolnośląskie!C131, 'kujawsko-pomorskie'!C131,lubelskie!C131,lubuskie!C131,łódzkie!C131,małopolskie!C131,mazowieckie!C131,opolskie!C131,podkarpackie!C131,podlaskie!C131,pomorskie!C131,śląskie!C131,świętokrzyskie!C131,'warmińsko-mazurskie'!C131,wielkopolskie!C131,zachodniopomorskie!C131)</f>
        <v>38555</v>
      </c>
      <c r="D131" s="1466">
        <f>AVERAGE(dolnośląskie!D131,'kujawsko-pomorskie'!D131,lubelskie!D131,lubuskie!D131,łódzkie!D131,małopolskie!D131,mazowieckie!D131,opolskie!D131,pomorskie!D131,śląskie!D131,świętokrzyskie!D131,'warmińsko-mazurskie'!D131,wielkopolskie!D131,zachodniopomorskie!D131)</f>
        <v>1.4316239316239318E-3</v>
      </c>
      <c r="E131" s="1427"/>
      <c r="F131" s="18" t="s">
        <v>124</v>
      </c>
      <c r="G131" s="1475">
        <f xml:space="preserve"> SUM(dolnośląskie!G131, 'kujawsko-pomorskie'!G131,lubelskie!G131,lubuskie!G131,łódzkie!G131,małopolskie!G131,mazowieckie!G131,opolskie!G131,podkarpackie!G131,podlaskie!G131,pomorskie!G131,śląskie!G131,świętokrzyskie!G131,'warmińsko-mazurskie'!G131,wielkopolskie!G131,zachodniopomorskie!G131)</f>
        <v>414907</v>
      </c>
      <c r="H131" s="1427"/>
      <c r="I131" s="1427"/>
      <c r="J131" s="1428"/>
      <c r="K131" s="858"/>
    </row>
    <row r="132" spans="1:19" ht="28.5" customHeight="1">
      <c r="A132" s="1232" t="s">
        <v>122</v>
      </c>
      <c r="B132" s="1232"/>
      <c r="C132" s="1232"/>
      <c r="D132" s="1232"/>
      <c r="E132" s="1232"/>
      <c r="F132" s="9"/>
      <c r="G132" s="9"/>
      <c r="H132" s="9"/>
    </row>
    <row r="133" spans="1:19" ht="15" customHeight="1">
      <c r="A133" s="1232"/>
      <c r="B133" s="1232"/>
      <c r="C133" s="1232"/>
      <c r="D133" s="1232"/>
      <c r="E133" s="1232"/>
      <c r="F133" s="9"/>
      <c r="G133" s="9"/>
      <c r="H133" s="9"/>
    </row>
    <row r="134" spans="1:19" ht="24.95" customHeight="1" thickBot="1">
      <c r="A134" s="38" t="s">
        <v>123</v>
      </c>
      <c r="B134" s="1232"/>
      <c r="C134" s="1232"/>
      <c r="D134" s="1232"/>
      <c r="E134" s="1232"/>
      <c r="F134" s="9"/>
      <c r="G134" s="9"/>
      <c r="H134" s="9"/>
    </row>
    <row r="135" spans="1:19" ht="36" customHeight="1" thickBot="1">
      <c r="A135" s="2148" t="s">
        <v>87</v>
      </c>
      <c r="B135" s="2149"/>
      <c r="C135" s="2149"/>
      <c r="D135" s="2149"/>
      <c r="E135" s="2149"/>
      <c r="F135" s="2149"/>
      <c r="G135" s="2149"/>
      <c r="H135" s="2149"/>
      <c r="I135" s="2150"/>
      <c r="J135" s="2148" t="s">
        <v>125</v>
      </c>
      <c r="K135" s="2149"/>
      <c r="L135" s="2149"/>
      <c r="M135" s="2149"/>
      <c r="N135" s="2149"/>
      <c r="O135" s="2149"/>
      <c r="P135" s="2149"/>
      <c r="Q135" s="2149"/>
      <c r="R135" s="2150"/>
    </row>
    <row r="136" spans="1:19" s="67" customFormat="1" ht="89.25">
      <c r="A136" s="68"/>
      <c r="B136" s="69" t="s">
        <v>79</v>
      </c>
      <c r="C136" s="69" t="s">
        <v>80</v>
      </c>
      <c r="D136" s="69" t="s">
        <v>81</v>
      </c>
      <c r="E136" s="69" t="s">
        <v>82</v>
      </c>
      <c r="F136" s="65" t="s">
        <v>83</v>
      </c>
      <c r="G136" s="65" t="s">
        <v>84</v>
      </c>
      <c r="H136" s="65" t="s">
        <v>85</v>
      </c>
      <c r="I136" s="70" t="s">
        <v>86</v>
      </c>
      <c r="J136" s="64"/>
      <c r="K136" s="65" t="s">
        <v>79</v>
      </c>
      <c r="L136" s="65" t="s">
        <v>80</v>
      </c>
      <c r="M136" s="65" t="s">
        <v>81</v>
      </c>
      <c r="N136" s="65" t="s">
        <v>82</v>
      </c>
      <c r="O136" s="65" t="s">
        <v>83</v>
      </c>
      <c r="P136" s="65" t="s">
        <v>84</v>
      </c>
      <c r="Q136" s="65" t="s">
        <v>85</v>
      </c>
      <c r="R136" s="66" t="s">
        <v>86</v>
      </c>
    </row>
    <row r="137" spans="1:19" s="61" customFormat="1" ht="89.25" customHeight="1" thickBot="1">
      <c r="A137" s="71" t="s">
        <v>126</v>
      </c>
      <c r="B137" s="1474">
        <f xml:space="preserve"> SUM(dolnośląskie!B137, 'kujawsko-pomorskie'!B137,lubelskie!B137,lubuskie!B137,łódzkie!B137,małopolskie!B137,mazowieckie!B137,opolskie!B137,podkarpackie!B137,podlaskie!B137,pomorskie!B137,śląskie!B137,świętokrzyskie!B137,'warmińsko-mazurskie'!B137,wielkopolskie!B137,zachodniopomorskie!B137)</f>
        <v>1</v>
      </c>
      <c r="C137" s="1474">
        <f xml:space="preserve"> SUM(dolnośląskie!C137, 'kujawsko-pomorskie'!C137,lubelskie!C137,lubuskie!C137,łódzkie!C137,małopolskie!C137,mazowieckie!C137,opolskie!C137,podkarpackie!C137,podlaskie!C137,pomorskie!C137,śląskie!C137,świętokrzyskie!C137,'warmińsko-mazurskie'!C137,wielkopolskie!C137,zachodniopomorskie!C137)</f>
        <v>0</v>
      </c>
      <c r="D137" s="1474">
        <f xml:space="preserve"> SUM(dolnośląskie!D137, 'kujawsko-pomorskie'!D137,lubelskie!D137,lubuskie!D137,łódzkie!D137,małopolskie!D137,mazowieckie!D137,opolskie!D137,podkarpackie!D137,podlaskie!D137,pomorskie!D137,śląskie!D137,świętokrzyskie!D137,'warmińsko-mazurskie'!D137,wielkopolskie!D137,zachodniopomorskie!D137)</f>
        <v>0</v>
      </c>
      <c r="E137" s="1474">
        <f xml:space="preserve"> SUM(dolnośląskie!E137, 'kujawsko-pomorskie'!E137,lubelskie!E137,lubuskie!E137,łódzkie!E137,małopolskie!E137,mazowieckie!E137,opolskie!E137,podkarpackie!E137,podlaskie!E137,pomorskie!E137,śląskie!E137,świętokrzyskie!E137,'warmińsko-mazurskie'!E137,wielkopolskie!E137,zachodniopomorskie!E137)</f>
        <v>156</v>
      </c>
      <c r="F137" s="1474">
        <f xml:space="preserve"> SUM(dolnośląskie!F137, 'kujawsko-pomorskie'!F137,lubelskie!F137,lubuskie!F137,łódzkie!F137,małopolskie!F137,mazowieckie!F137,opolskie!F137,podkarpackie!F137,podlaskie!F137,pomorskie!F137,śląskie!F137,świętokrzyskie!F137,'warmińsko-mazurskie'!F137,wielkopolskie!F137,zachodniopomorskie!F137)</f>
        <v>0</v>
      </c>
      <c r="G137" s="1474">
        <f xml:space="preserve"> SUM(dolnośląskie!G137, 'kujawsko-pomorskie'!G137,lubelskie!G137,lubuskie!G137,łódzkie!G137,małopolskie!G137,mazowieckie!G137,opolskie!G137,podkarpackie!G137,podlaskie!G137,pomorskie!G137,śląskie!G137,świętokrzyskie!G137,'warmińsko-mazurskie'!G137,wielkopolskie!G137,zachodniopomorskie!G137)</f>
        <v>0</v>
      </c>
      <c r="H137" s="1474">
        <f xml:space="preserve"> SUM(dolnośląskie!H137, 'kujawsko-pomorskie'!H137,lubelskie!H137,lubuskie!H137,łódzkie!H137,małopolskie!H137,mazowieckie!H137,opolskie!H137,podkarpackie!H137,podlaskie!H137,pomorskie!H137,śląskie!H137,świętokrzyskie!H137,'warmińsko-mazurskie'!H137,wielkopolskie!H137,zachodniopomorskie!H137)</f>
        <v>15</v>
      </c>
      <c r="I137" s="1474">
        <f xml:space="preserve"> SUM(dolnośląskie!I137, 'kujawsko-pomorskie'!I137,lubelskie!I137,lubuskie!I137,łódzkie!I137,małopolskie!I137,mazowieckie!I137,opolskie!I137,podkarpackie!I137,podlaskie!I137,pomorskie!I137,śląskie!I137,świętokrzyskie!I137,'warmińsko-mazurskie'!I137,wielkopolskie!I137,zachodniopomorskie!I137)</f>
        <v>695</v>
      </c>
      <c r="J137" s="1413" t="s">
        <v>128</v>
      </c>
      <c r="K137" s="1483">
        <f xml:space="preserve"> SUM(dolnośląskie!K137, 'kujawsko-pomorskie'!K137,lubelskie!K137,lubuskie!K137,łódzkie!K137,małopolskie!K137,mazowieckie!K137,opolskie!K137,podkarpackie!K137,podlaskie!K137,pomorskie!K137,śląskie!K137,świętokrzyskie!K137,'warmińsko-mazurskie'!K137,wielkopolskie!K137,zachodniopomorskie!K137)</f>
        <v>1</v>
      </c>
      <c r="L137" s="1483">
        <f xml:space="preserve"> SUM(dolnośląskie!L137, 'kujawsko-pomorskie'!L137,lubelskie!L137,lubuskie!L137,łódzkie!L137,małopolskie!L137,mazowieckie!L137,opolskie!L137,podkarpackie!L137,podlaskie!L137,pomorskie!L137,śląskie!L137,świętokrzyskie!L137,'warmińsko-mazurskie'!L137,wielkopolskie!L137,zachodniopomorskie!L137)</f>
        <v>0</v>
      </c>
      <c r="M137" s="1483">
        <f xml:space="preserve"> SUM(dolnośląskie!M137, 'kujawsko-pomorskie'!M137,lubelskie!M137,lubuskie!M137,łódzkie!M137,małopolskie!M137,mazowieckie!M137,opolskie!M137,podkarpackie!M137,podlaskie!M137,pomorskie!M137,śląskie!M137,świętokrzyskie!M137,'warmińsko-mazurskie'!M137,wielkopolskie!M137,zachodniopomorskie!M137)</f>
        <v>0</v>
      </c>
      <c r="N137" s="1483">
        <f xml:space="preserve"> SUM(dolnośląskie!N137, 'kujawsko-pomorskie'!N137,lubelskie!N137,lubuskie!N137,łódzkie!N137,małopolskie!N137,mazowieckie!N137,opolskie!N137,podkarpackie!N137,podlaskie!N137,pomorskie!N137,śląskie!N137,świętokrzyskie!N137,'warmińsko-mazurskie'!N137,wielkopolskie!N137,zachodniopomorskie!N137)</f>
        <v>1877</v>
      </c>
      <c r="O137" s="1483">
        <f xml:space="preserve"> SUM(dolnośląskie!O137, 'kujawsko-pomorskie'!O137,lubelskie!O137,lubuskie!O137,łódzkie!O137,małopolskie!O137,mazowieckie!O137,opolskie!O137,podkarpackie!O137,podlaskie!O137,pomorskie!O137,śląskie!O137,świętokrzyskie!O137,'warmińsko-mazurskie'!O137,wielkopolskie!O137,zachodniopomorskie!O137)</f>
        <v>0</v>
      </c>
      <c r="P137" s="1483">
        <f xml:space="preserve"> SUM(dolnośląskie!P137, 'kujawsko-pomorskie'!P137,lubelskie!P137,lubuskie!P137,łódzkie!P137,małopolskie!P137,mazowieckie!P137,opolskie!P137,podkarpackie!P137,podlaskie!P137,pomorskie!P137,śląskie!P137,świętokrzyskie!P137,'warmińsko-mazurskie'!P137,wielkopolskie!P137,zachodniopomorskie!P137)</f>
        <v>0</v>
      </c>
      <c r="Q137" s="1483">
        <f xml:space="preserve"> SUM(dolnośląskie!Q137, 'kujawsko-pomorskie'!Q137,lubelskie!Q137,lubuskie!Q137,łódzkie!Q137,małopolskie!Q137,mazowieckie!Q137,opolskie!Q137,podkarpackie!Q137,podlaskie!Q137,pomorskie!Q137,śląskie!Q137,świętokrzyskie!Q137,'warmińsko-mazurskie'!Q137,wielkopolskie!Q137,zachodniopomorskie!Q137)</f>
        <v>28</v>
      </c>
      <c r="R137" s="1484">
        <f xml:space="preserve"> SUM(dolnośląskie!R137, 'kujawsko-pomorskie'!R137,lubelskie!R137,lubuskie!R137,łódzkie!R137,małopolskie!R137,mazowieckie!R137,opolskie!R137,podkarpackie!R137,podlaskie!R137,pomorskie!R137,śląskie!R137,świętokrzyskie!R137,'warmińsko-mazurskie'!R137,wielkopolskie!R137,zachodniopomorskie!R137)</f>
        <v>0</v>
      </c>
    </row>
    <row r="138" spans="1:19" ht="51.75" customHeight="1">
      <c r="A138" s="1650" t="s">
        <v>127</v>
      </c>
      <c r="B138" s="1650"/>
      <c r="C138" s="1650"/>
      <c r="D138" s="1650"/>
      <c r="E138" s="1650"/>
      <c r="F138" s="1650"/>
      <c r="G138" s="1650"/>
      <c r="H138" s="1233"/>
      <c r="I138" s="1233"/>
    </row>
    <row r="139" spans="1:19" ht="16.5" customHeight="1">
      <c r="G139" s="9"/>
      <c r="H139" s="9"/>
    </row>
    <row r="140" spans="1:19" ht="24.95" customHeight="1" thickBot="1">
      <c r="A140" s="38" t="s">
        <v>129</v>
      </c>
      <c r="G140" s="9"/>
      <c r="H140" s="9"/>
    </row>
    <row r="141" spans="1:19" ht="33.75" customHeight="1" thickBot="1">
      <c r="A141" s="2148" t="s">
        <v>139</v>
      </c>
      <c r="B141" s="2149"/>
      <c r="C141" s="2149"/>
      <c r="D141" s="2149"/>
      <c r="E141" s="2149"/>
      <c r="F141" s="2149"/>
      <c r="G141" s="2149"/>
      <c r="H141" s="2149"/>
      <c r="I141" s="2150"/>
      <c r="J141" s="1212"/>
      <c r="K141" s="1212"/>
      <c r="L141" s="1212"/>
      <c r="M141" s="1212"/>
      <c r="N141" s="1212"/>
      <c r="O141" s="1212"/>
      <c r="P141" s="1212"/>
      <c r="Q141" s="1212"/>
      <c r="R141" s="1212"/>
      <c r="S141" s="24"/>
    </row>
    <row r="142" spans="1:19" ht="102.6" customHeight="1">
      <c r="A142" s="1319"/>
      <c r="B142" s="1320" t="s">
        <v>140</v>
      </c>
      <c r="C142" s="1320" t="s">
        <v>150</v>
      </c>
      <c r="D142" s="1320" t="s">
        <v>151</v>
      </c>
      <c r="E142" s="1320" t="s">
        <v>141</v>
      </c>
      <c r="F142" s="1320" t="s">
        <v>142</v>
      </c>
      <c r="G142" s="1320" t="s">
        <v>143</v>
      </c>
      <c r="H142" s="1320" t="s">
        <v>144</v>
      </c>
      <c r="I142" s="1321" t="s">
        <v>152</v>
      </c>
      <c r="J142" s="1212"/>
      <c r="K142" s="1212"/>
      <c r="L142" s="1212"/>
      <c r="M142" s="1212"/>
      <c r="N142" s="1212"/>
      <c r="O142" s="1212"/>
      <c r="P142" s="1212"/>
      <c r="Q142" s="1212"/>
      <c r="R142" s="1212"/>
    </row>
    <row r="143" spans="1:19" s="61" customFormat="1" ht="77.25" thickBot="1">
      <c r="A143" s="1421" t="s">
        <v>130</v>
      </c>
      <c r="B143" s="1414">
        <f xml:space="preserve"> SUM(dolnośląskie!B143, 'kujawsko-pomorskie'!B143,lubelskie!B143,lubuskie!B143,łódzkie!B143,małopolskie!B143,mazowieckie!B143,opolskie!B143,podkarpackie!B143,podlaskie!B143,pomorskie!B143,śląskie!B143,świętokrzyskie!B143,'warmińsko-mazurskie'!B143,wielkopolskie!B143,zachodniopomorskie!B143)</f>
        <v>1</v>
      </c>
      <c r="C143" s="1414">
        <f xml:space="preserve"> SUM(dolnośląskie!C143, 'kujawsko-pomorskie'!C143,lubelskie!C143,lubuskie!C143,łódzkie!C143,małopolskie!C143,mazowieckie!C143,opolskie!C143,podkarpackie!C143,podlaskie!C143,pomorskie!C143,śląskie!C143,świętokrzyskie!C143,'warmińsko-mazurskie'!C143,wielkopolskie!C143,zachodniopomorskie!C143)</f>
        <v>10</v>
      </c>
      <c r="D143" s="1414">
        <f xml:space="preserve"> SUM(dolnośląskie!D143, 'kujawsko-pomorskie'!D143,lubelskie!D143,lubuskie!D143,łódzkie!D143,małopolskie!D143,mazowieckie!D143,opolskie!D143,podkarpackie!D143,podlaskie!D143,pomorskie!D143,śląskie!D143,świętokrzyskie!D143,'warmińsko-mazurskie'!D143,wielkopolskie!D143,zachodniopomorskie!D143)</f>
        <v>3</v>
      </c>
      <c r="E143" s="1414">
        <f xml:space="preserve"> SUM(dolnośląskie!E143, 'kujawsko-pomorskie'!E143,lubelskie!E143,lubuskie!E143,łódzkie!E143,małopolskie!E143,mazowieckie!E143,opolskie!E143,podkarpackie!E143,podlaskie!E143,pomorskie!E143,śląskie!E143,świętokrzyskie!E143,'warmińsko-mazurskie'!E143,wielkopolskie!E143,zachodniopomorskie!E143)</f>
        <v>0</v>
      </c>
      <c r="F143" s="1414">
        <f xml:space="preserve"> SUM(dolnośląskie!F143, 'kujawsko-pomorskie'!F143,lubelskie!F143,lubuskie!F143,łódzkie!F143,małopolskie!F143,mazowieckie!F143,opolskie!F143,podkarpackie!F143,podlaskie!F143,pomorskie!F143,śląskie!F143,świętokrzyskie!F143,'warmińsko-mazurskie'!F143,wielkopolskie!F143,zachodniopomorskie!F143)</f>
        <v>1</v>
      </c>
      <c r="G143" s="1414">
        <f xml:space="preserve"> SUM(dolnośląskie!G143, 'kujawsko-pomorskie'!G143,lubelskie!G143,lubuskie!G143,łódzkie!G143,małopolskie!G143,mazowieckie!G143,opolskie!G143,podkarpackie!G143,podlaskie!G143,pomorskie!G143,śląskie!G143,świętokrzyskie!G143,'warmińsko-mazurskie'!G143,wielkopolskie!G143,zachodniopomorskie!G143)</f>
        <v>3</v>
      </c>
      <c r="H143" s="1414">
        <f xml:space="preserve"> SUM(dolnośląskie!H143, 'kujawsko-pomorskie'!H143,lubelskie!H143,lubuskie!H143,łódzkie!H143,małopolskie!H143,mazowieckie!H143,opolskie!H143,podkarpackie!H143,podlaskie!H143,pomorskie!H143,śląskie!H143,świętokrzyskie!H143,'warmińsko-mazurskie'!H143,wielkopolskie!H143,zachodniopomorskie!H143)</f>
        <v>24</v>
      </c>
      <c r="I143" s="1415">
        <f xml:space="preserve"> SUM(dolnośląskie!I143, 'kujawsko-pomorskie'!I143,lubelskie!I143,lubuskie!I143,łódzkie!I143,małopolskie!I143,mazowieckie!I143,opolskie!I143,podkarpackie!I143,podlaskie!I143,pomorskie!I143,śląskie!I143,świętokrzyskie!I143,'warmińsko-mazurskie'!I143,wielkopolskie!I143,zachodniopomorskie!I143)</f>
        <v>23</v>
      </c>
      <c r="J143" s="82"/>
      <c r="K143" s="83"/>
      <c r="L143" s="83"/>
      <c r="M143" s="83"/>
      <c r="N143" s="83"/>
      <c r="O143" s="84"/>
      <c r="P143" s="84"/>
      <c r="Q143" s="83"/>
      <c r="R143" s="83"/>
    </row>
    <row r="144" spans="1:19" ht="110.45" customHeight="1">
      <c r="A144" s="2154" t="s">
        <v>145</v>
      </c>
      <c r="B144" s="2154"/>
      <c r="C144" s="2154"/>
      <c r="D144" s="2154"/>
      <c r="E144" s="2154"/>
      <c r="F144" s="2154"/>
      <c r="G144" s="2154"/>
      <c r="H144" s="2154"/>
    </row>
    <row r="145" spans="1:8">
      <c r="G145" s="9"/>
      <c r="H145" s="9"/>
    </row>
    <row r="146" spans="1:8" ht="16.5" thickBot="1">
      <c r="A146" s="38" t="s">
        <v>131</v>
      </c>
      <c r="B146" s="1214"/>
      <c r="C146" s="1214"/>
      <c r="D146" s="1232"/>
      <c r="E146" s="9"/>
      <c r="F146" s="9"/>
      <c r="G146" s="9"/>
      <c r="H146" s="9"/>
    </row>
    <row r="147" spans="1:8" ht="32.25" customHeight="1">
      <c r="A147" s="2151" t="s">
        <v>132</v>
      </c>
      <c r="B147" s="2152"/>
      <c r="C147" s="2152"/>
      <c r="D147" s="2153"/>
    </row>
    <row r="148" spans="1:8" ht="52.5" customHeight="1">
      <c r="A148" s="1422" t="s">
        <v>35</v>
      </c>
      <c r="B148" s="1419" t="s">
        <v>36</v>
      </c>
      <c r="C148" s="1416" t="s">
        <v>37</v>
      </c>
      <c r="D148" s="1423"/>
    </row>
    <row r="149" spans="1:8">
      <c r="A149" s="1422"/>
      <c r="B149" s="1419"/>
      <c r="C149" s="1416" t="s">
        <v>38</v>
      </c>
      <c r="D149" s="1424" t="s">
        <v>39</v>
      </c>
    </row>
    <row r="150" spans="1:8" ht="18">
      <c r="A150" s="1410" t="s">
        <v>40</v>
      </c>
      <c r="B150" s="1479">
        <f xml:space="preserve"> SUM(dolnośląskie!B150, 'kujawsko-pomorskie'!B150,lubelskie!B150,lubuskie!B150,łódzkie!B150,małopolskie!B150,mazowieckie!B150,opolskie!B150,podkarpackie!B150,podlaskie!B150,pomorskie!B150,śląskie!B150,świętokrzyskie!B150,'warmińsko-mazurskie'!B150,wielkopolskie!B150,zachodniopomorskie!B150)</f>
        <v>0</v>
      </c>
      <c r="C150" s="1479">
        <f xml:space="preserve"> SUM(dolnośląskie!C150, 'kujawsko-pomorskie'!C150,lubelskie!C150,lubuskie!C150,łódzkie!C150,małopolskie!C150,mazowieckie!C150,opolskie!C150,podkarpackie!C150,podlaskie!C150,pomorskie!C150,śląskie!C150,świętokrzyskie!C150,'warmińsko-mazurskie'!C150,wielkopolskie!C150,zachodniopomorskie!C150)</f>
        <v>0</v>
      </c>
      <c r="D150" s="1480">
        <f xml:space="preserve"> SUM(dolnośląskie!D150, 'kujawsko-pomorskie'!D150,lubelskie!D150,lubuskie!D150,łódzkie!D150,małopolskie!D150,mazowieckie!D150,opolskie!D150,podkarpackie!D150,podlaskie!D150,pomorskie!D150,śląskie!D150,świętokrzyskie!D150,'warmińsko-mazurskie'!D150,wielkopolskie!D150,zachodniopomorskie!D150)</f>
        <v>0</v>
      </c>
    </row>
    <row r="151" spans="1:8" ht="18">
      <c r="A151" s="1410" t="s">
        <v>41</v>
      </c>
      <c r="B151" s="1479">
        <f xml:space="preserve"> SUM(dolnośląskie!B151, 'kujawsko-pomorskie'!B151,lubelskie!B151,lubuskie!B151,łódzkie!B151,małopolskie!B151,mazowieckie!B151,opolskie!B151,podkarpackie!B151,podlaskie!B151,pomorskie!B151,śląskie!B151,świętokrzyskie!B151,'warmińsko-mazurskie'!B151,wielkopolskie!B151,zachodniopomorskie!B151)</f>
        <v>0</v>
      </c>
      <c r="C151" s="1479">
        <f xml:space="preserve"> SUM(dolnośląskie!C151, 'kujawsko-pomorskie'!C151,lubelskie!C151,lubuskie!C151,łódzkie!C151,małopolskie!C151,mazowieckie!C151,opolskie!C151,podkarpackie!C151,podlaskie!C151,pomorskie!C151,śląskie!C151,świętokrzyskie!C151,'warmińsko-mazurskie'!C151,wielkopolskie!C151,zachodniopomorskie!C151)</f>
        <v>0</v>
      </c>
      <c r="D151" s="1480">
        <f xml:space="preserve"> SUM(dolnośląskie!D151, 'kujawsko-pomorskie'!D151,lubelskie!D151,lubuskie!D151,łódzkie!D151,małopolskie!D151,mazowieckie!D151,opolskie!D151,podkarpackie!D151,podlaskie!D151,pomorskie!D151,śląskie!D151,świętokrzyskie!D151,'warmińsko-mazurskie'!D151,wielkopolskie!D151,zachodniopomorskie!D151)</f>
        <v>0</v>
      </c>
    </row>
    <row r="152" spans="1:8" ht="18">
      <c r="A152" s="1410" t="s">
        <v>42</v>
      </c>
      <c r="B152" s="1479">
        <f xml:space="preserve"> SUM(dolnośląskie!B152, 'kujawsko-pomorskie'!B152,lubelskie!B152,lubuskie!B152,łódzkie!B152,małopolskie!B152,mazowieckie!B152,opolskie!B152,podkarpackie!B152,podlaskie!B152,pomorskie!B152,śląskie!B152,świętokrzyskie!B152,'warmińsko-mazurskie'!B152,wielkopolskie!B152,zachodniopomorskie!B152)</f>
        <v>0</v>
      </c>
      <c r="C152" s="1479">
        <f xml:space="preserve"> SUM(dolnośląskie!C152, 'kujawsko-pomorskie'!C152,lubelskie!C152,lubuskie!C152,łódzkie!C152,małopolskie!C152,mazowieckie!C152,opolskie!C152,podkarpackie!C152,podlaskie!C152,pomorskie!C152,śląskie!C152,świętokrzyskie!C152,'warmińsko-mazurskie'!C152,wielkopolskie!C152,zachodniopomorskie!C152)</f>
        <v>0</v>
      </c>
      <c r="D152" s="1480">
        <f xml:space="preserve"> SUM(dolnośląskie!D152, 'kujawsko-pomorskie'!D152,lubelskie!D152,lubuskie!D152,łódzkie!D152,małopolskie!D152,mazowieckie!D152,opolskie!D152,podkarpackie!D152,podlaskie!D152,pomorskie!D152,śląskie!D152,świętokrzyskie!D152,'warmińsko-mazurskie'!D152,wielkopolskie!D152,zachodniopomorskie!D152)</f>
        <v>0</v>
      </c>
    </row>
    <row r="153" spans="1:8" ht="25.5" customHeight="1" thickBot="1">
      <c r="A153" s="1412" t="s">
        <v>43</v>
      </c>
      <c r="B153" s="1479">
        <f xml:space="preserve"> SUM(dolnośląskie!B153, 'kujawsko-pomorskie'!B153,lubelskie!B153,lubuskie!B153,łódzkie!B153,małopolskie!B153,mazowieckie!B153,opolskie!B153,podkarpackie!B153,podlaskie!B153,pomorskie!B153,śląskie!B153,świętokrzyskie!B153,'warmińsko-mazurskie'!B153,wielkopolskie!B153,zachodniopomorskie!B153)</f>
        <v>12422</v>
      </c>
      <c r="C153" s="1479">
        <f xml:space="preserve"> SUM(dolnośląskie!C153, 'kujawsko-pomorskie'!C153,lubelskie!C153,lubuskie!C153,łódzkie!C153,małopolskie!C153,mazowieckie!C153,opolskie!C153,podkarpackie!C153,podlaskie!C153,pomorskie!C153,śląskie!C153,świętokrzyskie!C153,'warmińsko-mazurskie'!C153,wielkopolskie!C153,zachodniopomorskie!C153)</f>
        <v>159</v>
      </c>
      <c r="D153" s="1480">
        <f xml:space="preserve"> SUM(dolnośląskie!D153, 'kujawsko-pomorskie'!D153,lubelskie!D153,lubuskie!D153,łódzkie!D153,małopolskie!D153,mazowieckie!D153,opolskie!D153,podkarpackie!D153,podlaskie!D153,pomorskie!D153,śląskie!D153,świętokrzyskie!D153,'warmińsko-mazurskie'!D153,wielkopolskie!D153,zachodniopomorskie!D153)</f>
        <v>977</v>
      </c>
    </row>
    <row r="154" spans="1:8" ht="12.75" customHeight="1">
      <c r="A154" s="1322" t="s">
        <v>133</v>
      </c>
      <c r="B154" s="1323"/>
      <c r="C154" s="1323"/>
      <c r="D154" s="1324"/>
    </row>
    <row r="155" spans="1:8" ht="25.5">
      <c r="A155" s="1410" t="s">
        <v>53</v>
      </c>
      <c r="B155" s="1479">
        <f xml:space="preserve"> SUM(dolnośląskie!B155, 'kujawsko-pomorskie'!B155,lubelskie!B155,lubuskie!B155,łódzkie!B155,małopolskie!B155,mazowieckie!B155,opolskie!B155,podkarpackie!B155,podlaskie!B155,pomorskie!B155,śląskie!B155,świętokrzyskie!B155,'warmińsko-mazurskie'!B155,wielkopolskie!B155,zachodniopomorskie!B155)</f>
        <v>2421</v>
      </c>
      <c r="C155" s="1479">
        <f xml:space="preserve"> SUM(dolnośląskie!C155, 'kujawsko-pomorskie'!C155,lubelskie!C155,lubuskie!C155,łódzkie!C155,małopolskie!C155,mazowieckie!C155,opolskie!C155,podkarpackie!C155,podlaskie!C155,pomorskie!C155,śląskie!C155,świętokrzyskie!C155,'warmińsko-mazurskie'!C155,wielkopolskie!C155,zachodniopomorskie!C155)</f>
        <v>5</v>
      </c>
      <c r="D155" s="1480">
        <f xml:space="preserve"> SUM(dolnośląskie!D155, 'kujawsko-pomorskie'!D155,lubelskie!D155,lubuskie!D155,łódzkie!D155,małopolskie!D155,mazowieckie!D155,opolskie!D155,podkarpackie!D155,podlaskie!D155,pomorskie!D155,śląskie!D155,świętokrzyskie!D155,'warmińsko-mazurskie'!D155,wielkopolskie!D155,zachodniopomorskie!D155)</f>
        <v>592</v>
      </c>
    </row>
    <row r="156" spans="1:8" ht="25.5">
      <c r="A156" s="1410" t="s">
        <v>54</v>
      </c>
      <c r="B156" s="1479">
        <f xml:space="preserve"> SUM(dolnośląskie!B156, 'kujawsko-pomorskie'!B156,lubelskie!B156,lubuskie!B156,łódzkie!B156,małopolskie!B156,mazowieckie!B156,opolskie!B156,podkarpackie!B156,podlaskie!B156,pomorskie!B156,śląskie!B156,świętokrzyskie!B156,'warmińsko-mazurskie'!B156,wielkopolskie!B156,zachodniopomorskie!B156)</f>
        <v>671</v>
      </c>
      <c r="C156" s="1479">
        <f xml:space="preserve"> SUM(dolnośląskie!C156, 'kujawsko-pomorskie'!C156,lubelskie!C156,lubuskie!C156,łódzkie!C156,małopolskie!C156,mazowieckie!C156,opolskie!C156,podkarpackie!C156,podlaskie!C156,pomorskie!C156,śląskie!C156,świętokrzyskie!C156,'warmińsko-mazurskie'!C156,wielkopolskie!C156,zachodniopomorskie!C156)</f>
        <v>7</v>
      </c>
      <c r="D156" s="1480">
        <f xml:space="preserve"> SUM(dolnośląskie!D156, 'kujawsko-pomorskie'!D156,lubelskie!D156,lubuskie!D156,łódzkie!D156,małopolskie!D156,mazowieckie!D156,opolskie!D156,podkarpackie!D156,podlaskie!D156,pomorskie!D156,śląskie!D156,świętokrzyskie!D156,'warmińsko-mazurskie'!D156,wielkopolskie!D156,zachodniopomorskie!D156)</f>
        <v>58</v>
      </c>
    </row>
    <row r="157" spans="1:8" ht="25.5">
      <c r="A157" s="1410" t="s">
        <v>55</v>
      </c>
      <c r="B157" s="1479">
        <f xml:space="preserve"> SUM(dolnośląskie!B157, 'kujawsko-pomorskie'!B157,lubelskie!B157,lubuskie!B157,łódzkie!B157,małopolskie!B157,mazowieckie!B157,opolskie!B157,podkarpackie!B157,podlaskie!B157,pomorskie!B157,śląskie!B157,świętokrzyskie!B157,'warmińsko-mazurskie'!B157,wielkopolskie!B157,zachodniopomorskie!B157)</f>
        <v>550</v>
      </c>
      <c r="C157" s="1479">
        <f xml:space="preserve"> SUM(dolnośląskie!C157, 'kujawsko-pomorskie'!C157,lubelskie!C157,lubuskie!C157,łódzkie!C157,małopolskie!C157,mazowieckie!C157,opolskie!C157,podkarpackie!C157,podlaskie!C157,pomorskie!C157,śląskie!C157,świętokrzyskie!C157,'warmińsko-mazurskie'!C157,wielkopolskie!C157,zachodniopomorskie!C157)</f>
        <v>0</v>
      </c>
      <c r="D157" s="1480">
        <f xml:space="preserve"> SUM(dolnośląskie!D157, 'kujawsko-pomorskie'!D157,lubelskie!D157,lubuskie!D157,łódzkie!D157,małopolskie!D157,mazowieckie!D157,opolskie!D157,podkarpackie!D157,podlaskie!D157,pomorskie!D157,śląskie!D157,świętokrzyskie!D157,'warmińsko-mazurskie'!D157,wielkopolskie!D157,zachodniopomorskie!D157)</f>
        <v>0</v>
      </c>
    </row>
    <row r="158" spans="1:8" ht="25.5">
      <c r="A158" s="1410" t="s">
        <v>68</v>
      </c>
      <c r="B158" s="1479">
        <f xml:space="preserve"> SUM(dolnośląskie!B158, 'kujawsko-pomorskie'!B158,lubelskie!B158,lubuskie!B158,łódzkie!B158,małopolskie!B158,mazowieckie!B158,opolskie!B158,podkarpackie!B158,podlaskie!B158,pomorskie!B158,śląskie!B158,świętokrzyskie!B158,'warmińsko-mazurskie'!B158,wielkopolskie!B158,zachodniopomorskie!B158)</f>
        <v>103</v>
      </c>
      <c r="C158" s="1479">
        <f xml:space="preserve"> SUM(dolnośląskie!C158, 'kujawsko-pomorskie'!C158,lubelskie!C158,lubuskie!C158,łódzkie!C158,małopolskie!C158,mazowieckie!C158,opolskie!C158,podkarpackie!C158,podlaskie!C158,pomorskie!C158,śląskie!C158,świętokrzyskie!C158,'warmińsko-mazurskie'!C158,wielkopolskie!C158,zachodniopomorskie!C158)</f>
        <v>0</v>
      </c>
      <c r="D158" s="1480">
        <f xml:space="preserve"> SUM(dolnośląskie!D158, 'kujawsko-pomorskie'!D158,lubelskie!D158,lubuskie!D158,łódzkie!D158,małopolskie!D158,mazowieckie!D158,opolskie!D158,podkarpackie!D158,podlaskie!D158,pomorskie!D158,śląskie!D158,świętokrzyskie!D158,'warmińsko-mazurskie'!D158,wielkopolskie!D158,zachodniopomorskie!D158)</f>
        <v>0</v>
      </c>
    </row>
    <row r="159" spans="1:8" ht="38.25">
      <c r="A159" s="1410" t="s">
        <v>56</v>
      </c>
      <c r="B159" s="1479">
        <f xml:space="preserve"> SUM(dolnośląskie!B159, 'kujawsko-pomorskie'!B159,lubelskie!B159,lubuskie!B159,łódzkie!B159,małopolskie!B159,mazowieckie!B159,opolskie!B159,podkarpackie!B159,podlaskie!B159,pomorskie!B159,śląskie!B159,świętokrzyskie!B159,'warmińsko-mazurskie'!B159,wielkopolskie!B159,zachodniopomorskie!B159)</f>
        <v>44</v>
      </c>
      <c r="C159" s="1479">
        <f xml:space="preserve"> SUM(dolnośląskie!C159, 'kujawsko-pomorskie'!C159,lubelskie!C159,lubuskie!C159,łódzkie!C159,małopolskie!C159,mazowieckie!C159,opolskie!C159,podkarpackie!C159,podlaskie!C159,pomorskie!C159,śląskie!C159,świętokrzyskie!C159,'warmińsko-mazurskie'!C159,wielkopolskie!C159,zachodniopomorskie!C159)</f>
        <v>0</v>
      </c>
      <c r="D159" s="1480">
        <f xml:space="preserve"> SUM(dolnośląskie!D159, 'kujawsko-pomorskie'!D159,lubelskie!D159,lubuskie!D159,łódzkie!D159,małopolskie!D159,mazowieckie!D159,opolskie!D159,podkarpackie!D159,podlaskie!D159,pomorskie!D159,śląskie!D159,świętokrzyskie!D159,'warmińsko-mazurskie'!D159,wielkopolskie!D159,zachodniopomorskie!D159)</f>
        <v>0</v>
      </c>
    </row>
    <row r="160" spans="1:8" ht="38.25">
      <c r="A160" s="1410" t="s">
        <v>69</v>
      </c>
      <c r="B160" s="1479">
        <f xml:space="preserve"> SUM(dolnośląskie!B160, 'kujawsko-pomorskie'!B160,lubelskie!B160,lubuskie!B160,łódzkie!B160,małopolskie!B160,mazowieckie!B160,opolskie!B160,podkarpackie!B160,podlaskie!B160,pomorskie!B160,śląskie!B160,świętokrzyskie!B160,'warmińsko-mazurskie'!B160,wielkopolskie!B160,zachodniopomorskie!B160)</f>
        <v>0</v>
      </c>
      <c r="C160" s="1479">
        <f xml:space="preserve"> SUM(dolnośląskie!C160, 'kujawsko-pomorskie'!C160,lubelskie!C160,lubuskie!C160,łódzkie!C160,małopolskie!C160,mazowieckie!C160,opolskie!C160,podkarpackie!C160,podlaskie!C160,pomorskie!C160,śląskie!C160,świętokrzyskie!C160,'warmińsko-mazurskie'!C160,wielkopolskie!C160,zachodniopomorskie!C160)</f>
        <v>0</v>
      </c>
      <c r="D160" s="1480">
        <f xml:space="preserve"> SUM(dolnośląskie!D160, 'kujawsko-pomorskie'!D160,lubelskie!D160,lubuskie!D160,łódzkie!D160,małopolskie!D160,mazowieckie!D160,opolskie!D160,podkarpackie!D160,podlaskie!D160,pomorskie!D160,śląskie!D160,świętokrzyskie!D160,'warmińsko-mazurskie'!D160,wielkopolskie!D160,zachodniopomorskie!D160)</f>
        <v>0</v>
      </c>
    </row>
    <row r="161" spans="1:8" ht="13.5" thickBot="1">
      <c r="A161" s="1421" t="s">
        <v>502</v>
      </c>
      <c r="B161" s="1425"/>
      <c r="C161" s="1425"/>
      <c r="D161" s="1426"/>
    </row>
    <row r="162" spans="1:8">
      <c r="A162" s="82"/>
      <c r="B162" s="82"/>
      <c r="C162" s="82"/>
      <c r="D162" s="82"/>
    </row>
    <row r="163" spans="1:8">
      <c r="A163" s="82"/>
      <c r="B163" s="82"/>
      <c r="C163" s="82"/>
      <c r="D163" s="82"/>
    </row>
    <row r="164" spans="1:8" ht="16.5" thickBot="1">
      <c r="A164" s="38" t="s">
        <v>134</v>
      </c>
      <c r="B164" s="1232"/>
      <c r="C164" s="1232"/>
      <c r="D164" s="1232"/>
      <c r="E164" s="1232"/>
      <c r="F164" s="9"/>
      <c r="G164" s="9"/>
      <c r="H164" s="9"/>
    </row>
    <row r="165" spans="1:8" ht="27" customHeight="1" thickBot="1">
      <c r="A165" s="2155" t="s">
        <v>93</v>
      </c>
      <c r="B165" s="2156"/>
      <c r="C165" s="2157"/>
      <c r="D165" s="2155" t="s">
        <v>135</v>
      </c>
      <c r="E165" s="2156"/>
      <c r="F165" s="2157"/>
      <c r="G165" s="9"/>
    </row>
    <row r="166" spans="1:8" ht="83.25" customHeight="1">
      <c r="A166" s="857"/>
      <c r="B166" s="856" t="s">
        <v>148</v>
      </c>
      <c r="C166" s="855" t="s">
        <v>149</v>
      </c>
      <c r="D166" s="857"/>
      <c r="E166" s="856" t="s">
        <v>148</v>
      </c>
      <c r="F166" s="855" t="s">
        <v>149</v>
      </c>
    </row>
    <row r="167" spans="1:8" ht="51">
      <c r="A167" s="10" t="s">
        <v>73</v>
      </c>
      <c r="B167" s="1474">
        <f xml:space="preserve"> SUM(dolnośląskie!B167, 'kujawsko-pomorskie'!B167,lubelskie!B167,lubuskie!B167,łódzkie!B167,małopolskie!B167,mazowieckie!B167,opolskie!B167,podkarpackie!B167,podlaskie!B167,pomorskie!B167,śląskie!B167,świętokrzyskie!B167,'warmińsko-mazurskie'!B167,wielkopolskie!B167,zachodniopomorskie!B167)</f>
        <v>15</v>
      </c>
      <c r="C167" s="1474">
        <f xml:space="preserve"> SUM(dolnośląskie!C167, 'kujawsko-pomorskie'!C167,lubelskie!C167,lubuskie!C167,łódzkie!C167,małopolskie!C167,mazowieckie!C167,opolskie!C167,podkarpackie!C167,podlaskie!C167,pomorskie!C167,śląskie!C167,świętokrzyskie!C167,'warmińsko-mazurskie'!C167,wielkopolskie!C167,zachodniopomorskie!C167)</f>
        <v>4975</v>
      </c>
      <c r="D167" s="10" t="s">
        <v>74</v>
      </c>
      <c r="E167" s="1474">
        <f xml:space="preserve"> SUM(dolnośląskie!E167, 'kujawsko-pomorskie'!E167,lubelskie!E167,lubuskie!E167,łódzkie!E167,małopolskie!E167,mazowieckie!E167,opolskie!E167,podkarpackie!E167,podlaskie!E167,pomorskie!E167,śląskie!E167,świętokrzyskie!E167,'warmińsko-mazurskie'!E167,wielkopolskie!E167,zachodniopomorskie!E167)</f>
        <v>55</v>
      </c>
      <c r="F167" s="1473">
        <f xml:space="preserve"> SUM(dolnośląskie!F167, 'kujawsko-pomorskie'!F167,lubelskie!F167,lubuskie!F167,łódzkie!F167,małopolskie!F167,mazowieckie!F167,opolskie!F167,podkarpackie!F167,podlaskie!F167,pomorskie!F167,śląskie!F167,świętokrzyskie!F167,'warmińsko-mazurskie'!F167,wielkopolskie!F167,zachodniopomorskie!F167)</f>
        <v>4295</v>
      </c>
    </row>
    <row r="168" spans="1:8" ht="79.5" customHeight="1" thickBot="1">
      <c r="A168" s="18" t="s">
        <v>75</v>
      </c>
      <c r="B168" s="1474">
        <f xml:space="preserve"> SUM(dolnośląskie!B168, 'kujawsko-pomorskie'!B168,lubelskie!B168,lubuskie!B168,łódzkie!B168,małopolskie!B168,mazowieckie!B168,opolskie!B168,podkarpackie!B168,podlaskie!B168,pomorskie!B168,śląskie!B168,świętokrzyskie!B168,'warmińsko-mazurskie'!B168,wielkopolskie!B168,zachodniopomorskie!B168)</f>
        <v>56</v>
      </c>
      <c r="C168" s="1474">
        <f xml:space="preserve"> SUM(dolnośląskie!C168, 'kujawsko-pomorskie'!C168,lubelskie!C168,lubuskie!C168,łódzkie!C168,małopolskie!C168,mazowieckie!C168,opolskie!C168,podkarpackie!C168,podlaskie!C168,pomorskie!C168,śląskie!C168,świętokrzyskie!C168,'warmińsko-mazurskie'!C168,wielkopolskie!C168,zachodniopomorskie!C168)</f>
        <v>2597</v>
      </c>
      <c r="D168" s="18" t="s">
        <v>76</v>
      </c>
      <c r="E168" s="1474">
        <f xml:space="preserve"> SUM(dolnośląskie!E168, 'kujawsko-pomorskie'!E168,lubelskie!E168,lubuskie!E168,łódzkie!E168,małopolskie!E168,mazowieckie!E168,opolskie!E168,podkarpackie!E168,podlaskie!E168,pomorskie!E168,śląskie!E168,świętokrzyskie!E168,'warmińsko-mazurskie'!E168,wielkopolskie!E168,zachodniopomorskie!E168)</f>
        <v>67</v>
      </c>
      <c r="F168" s="1473">
        <f xml:space="preserve"> SUM(dolnośląskie!F168, 'kujawsko-pomorskie'!F168,lubelskie!F168,lubuskie!F168,łódzkie!F168,małopolskie!F168,mazowieckie!F168,opolskie!F168,podkarpackie!F168,podlaskie!F168,pomorskie!F168,śląskie!F168,świętokrzyskie!F168,'warmińsko-mazurskie'!F168,wielkopolskie!F168,zachodniopomorskie!F168)</f>
        <v>1793</v>
      </c>
    </row>
    <row r="169" spans="1:8" ht="16.5" thickBot="1">
      <c r="A169" s="2068" t="s">
        <v>613</v>
      </c>
      <c r="B169" s="2069"/>
      <c r="C169" s="2070"/>
      <c r="D169" s="1608" t="s">
        <v>614</v>
      </c>
      <c r="E169" s="1609"/>
      <c r="F169" s="1610"/>
      <c r="G169" s="9"/>
    </row>
    <row r="170" spans="1:8">
      <c r="A170" s="1232"/>
      <c r="B170" s="1232"/>
      <c r="C170" s="1232"/>
      <c r="D170" s="1232"/>
      <c r="E170" s="1232"/>
      <c r="F170" s="1232"/>
      <c r="G170" s="9"/>
    </row>
    <row r="171" spans="1:8">
      <c r="A171" s="1232"/>
      <c r="B171" s="1232"/>
      <c r="C171" s="1232"/>
      <c r="D171" s="1232"/>
      <c r="E171" s="1232"/>
      <c r="F171" s="1232"/>
      <c r="G171" s="9"/>
    </row>
    <row r="172" spans="1:8" ht="16.5" thickBot="1">
      <c r="A172" s="38" t="s">
        <v>136</v>
      </c>
      <c r="B172" s="82"/>
      <c r="C172" s="82"/>
      <c r="D172" s="82"/>
      <c r="E172" s="9"/>
      <c r="F172" s="9"/>
      <c r="G172" s="9"/>
      <c r="H172" s="9"/>
    </row>
    <row r="173" spans="1:8" ht="40.5" customHeight="1" thickBot="1">
      <c r="A173" s="2148" t="s">
        <v>77</v>
      </c>
      <c r="B173" s="2149"/>
      <c r="C173" s="2150"/>
      <c r="D173" s="2148" t="s">
        <v>137</v>
      </c>
      <c r="E173" s="2149"/>
      <c r="F173" s="2150"/>
      <c r="G173" s="9"/>
      <c r="H173" s="9"/>
    </row>
    <row r="174" spans="1:8" ht="65.25" customHeight="1">
      <c r="A174" s="857" t="s">
        <v>44</v>
      </c>
      <c r="B174" s="856" t="s">
        <v>45</v>
      </c>
      <c r="C174" s="855" t="s">
        <v>46</v>
      </c>
      <c r="D174" s="857" t="s">
        <v>44</v>
      </c>
      <c r="E174" s="856" t="s">
        <v>45</v>
      </c>
      <c r="F174" s="855" t="s">
        <v>46</v>
      </c>
      <c r="G174" s="9"/>
      <c r="H174" s="9"/>
    </row>
    <row r="175" spans="1:8" ht="35.25" customHeight="1">
      <c r="A175" s="10" t="s">
        <v>47</v>
      </c>
      <c r="B175" s="1474">
        <f xml:space="preserve"> SUM(dolnośląskie!B175, 'kujawsko-pomorskie'!B175,lubelskie!B175,lubuskie!B175,łódzkie!B175,małopolskie!B175,mazowieckie!B175,opolskie!B175,podkarpackie!B175,podlaskie!B175,pomorskie!B175,śląskie!B175,świętokrzyskie!B175,'warmińsko-mazurskie'!B175,wielkopolskie!B175,zachodniopomorskie!B175)</f>
        <v>1</v>
      </c>
      <c r="C175" s="1474">
        <f xml:space="preserve"> SUM(dolnośląskie!C175, 'kujawsko-pomorskie'!C175,lubelskie!C175,lubuskie!C175,łódzkie!C175,małopolskie!C175,mazowieckie!C175,opolskie!C175,podkarpackie!C175,podlaskie!C175,pomorskie!C175,śląskie!C175,świętokrzyskie!C175,'warmińsko-mazurskie'!C175,wielkopolskie!C175,zachodniopomorskie!C175)</f>
        <v>33000</v>
      </c>
      <c r="D175" s="10" t="s">
        <v>47</v>
      </c>
      <c r="E175" s="1474">
        <f xml:space="preserve"> SUM(dolnośląskie!E175, 'kujawsko-pomorskie'!E175,lubelskie!E175,lubuskie!E175,łódzkie!E175,małopolskie!E175,mazowieckie!E175,opolskie!E175,podkarpackie!E175,podlaskie!E175,pomorskie!E175,śląskie!E175,świętokrzyskie!E175,'warmińsko-mazurskie'!E175,wielkopolskie!E175,zachodniopomorskie!E175)</f>
        <v>1</v>
      </c>
      <c r="F175" s="1473">
        <f xml:space="preserve"> SUM(dolnośląskie!F175, 'kujawsko-pomorskie'!F175,lubelskie!F175,lubuskie!F175,łódzkie!F175,małopolskie!F175,mazowieckie!F175,opolskie!F175,podkarpackie!F175,podlaskie!F175,pomorskie!F175,śląskie!F175,świętokrzyskie!F175,'warmińsko-mazurskie'!F175,wielkopolskie!F175,zachodniopomorskie!F175)</f>
        <v>33000</v>
      </c>
      <c r="G175" s="9"/>
      <c r="H175" s="9"/>
    </row>
    <row r="176" spans="1:8" ht="51">
      <c r="A176" s="1216" t="s">
        <v>504</v>
      </c>
      <c r="B176" s="1474">
        <f xml:space="preserve"> SUM(dolnośląskie!B176, 'kujawsko-pomorskie'!B176,lubelskie!B176,lubuskie!B176,łódzkie!B176,małopolskie!B176,mazowieckie!B176,opolskie!B176,podkarpackie!B176,podlaskie!B176,pomorskie!B176,śląskie!B176,świętokrzyskie!B176,'warmińsko-mazurskie'!B176,wielkopolskie!B176,zachodniopomorskie!B176)</f>
        <v>1</v>
      </c>
      <c r="C176" s="1474">
        <f xml:space="preserve"> SUM(dolnośląskie!C176, 'kujawsko-pomorskie'!C176,lubelskie!C176,lubuskie!C176,łódzkie!C176,małopolskie!C176,mazowieckie!C176,opolskie!C176,podkarpackie!C176,podlaskie!C176,pomorskie!C176,śląskie!C176,świętokrzyskie!C176,'warmińsko-mazurskie'!C176,wielkopolskie!C176,zachodniopomorskie!C176)</f>
        <v>100000</v>
      </c>
      <c r="D176" s="10" t="s">
        <v>94</v>
      </c>
      <c r="E176" s="1474">
        <f xml:space="preserve"> SUM(dolnośląskie!E176, 'kujawsko-pomorskie'!E176,lubelskie!E176,lubuskie!E176,łódzkie!E176,małopolskie!E176,mazowieckie!E176,opolskie!E176,podkarpackie!E176,podlaskie!E176,pomorskie!E176,śląskie!E176,świętokrzyskie!E176,'warmińsko-mazurskie'!E176,wielkopolskie!E176,zachodniopomorskie!E176)</f>
        <v>0</v>
      </c>
      <c r="F176" s="1473">
        <f xml:space="preserve"> SUM(dolnośląskie!F176, 'kujawsko-pomorskie'!F176,lubelskie!F176,lubuskie!F176,łódzkie!F176,małopolskie!F176,mazowieckie!F176,opolskie!F176,podkarpackie!F176,podlaskie!F176,pomorskie!F176,śląskie!F176,świętokrzyskie!F176,'warmińsko-mazurskie'!F176,wielkopolskie!F176,zachodniopomorskie!F176)</f>
        <v>0</v>
      </c>
      <c r="G176" s="9"/>
      <c r="H176" s="9"/>
    </row>
    <row r="177" spans="1:8" ht="18.75" thickBot="1">
      <c r="A177" s="1226"/>
      <c r="B177" s="1475">
        <f xml:space="preserve"> SUM(dolnośląskie!B177, 'kujawsko-pomorskie'!B177,lubelskie!B177,lubuskie!B177,łódzkie!B177,małopolskie!B177,mazowieckie!B177,opolskie!B177,podkarpackie!B177,podlaskie!B177,pomorskie!B177,śląskie!B177,świętokrzyskie!B177,'warmińsko-mazurskie'!B177,wielkopolskie!B177,zachodniopomorskie!B177)</f>
        <v>0</v>
      </c>
      <c r="C177" s="1475">
        <f xml:space="preserve"> SUM(dolnośląskie!C177, 'kujawsko-pomorskie'!C177,lubelskie!C177,lubuskie!C177,łódzkie!C177,małopolskie!C177,mazowieckie!C177,opolskie!C177,podkarpackie!C177,podlaskie!C177,pomorskie!C177,śląskie!C177,świętokrzyskie!C177,'warmińsko-mazurskie'!C177,wielkopolskie!C177,zachodniopomorskie!C177)</f>
        <v>0</v>
      </c>
      <c r="D177" s="34" t="s">
        <v>503</v>
      </c>
      <c r="E177" s="1475">
        <f xml:space="preserve"> SUM(dolnośląskie!E177, 'kujawsko-pomorskie'!E177,lubelskie!E177,lubuskie!E177,łódzkie!E177,małopolskie!E177,mazowieckie!E177,opolskie!E177,podkarpackie!E177,podlaskie!E177,pomorskie!E177,śląskie!E177,świętokrzyskie!E177,'warmińsko-mazurskie'!E177,wielkopolskie!E177,zachodniopomorskie!E177)</f>
        <v>0</v>
      </c>
      <c r="F177" s="1476">
        <f xml:space="preserve"> SUM(dolnośląskie!F177, 'kujawsko-pomorskie'!F177,lubelskie!F177,lubuskie!F177,łódzkie!F177,małopolskie!F177,mazowieckie!F177,opolskie!F177,podkarpackie!F177,podlaskie!F177,pomorskie!F177,śląskie!F177,świętokrzyskie!F177,'warmińsko-mazurskie'!F177,wielkopolskie!F177,zachodniopomorskie!F177)</f>
        <v>0</v>
      </c>
      <c r="G177" s="9"/>
      <c r="H177" s="9"/>
    </row>
    <row r="178" spans="1:8" ht="18.75" customHeight="1">
      <c r="A178" s="1317" t="s">
        <v>113</v>
      </c>
      <c r="B178" s="1481">
        <f xml:space="preserve"> SUM(dolnośląskie!B178, 'kujawsko-pomorskie'!B178,lubelskie!B178,lubuskie!B178,łódzkie!B178,małopolskie!B178,mazowieckie!B178,opolskie!B178,podkarpackie!B178,podlaskie!B178,pomorskie!B178,śląskie!B178,świętokrzyskie!B178,'warmińsko-mazurskie'!B178,wielkopolskie!B178,zachodniopomorskie!B178)</f>
        <v>0</v>
      </c>
      <c r="C178" s="1481">
        <f xml:space="preserve"> SUM(dolnośląskie!C178, 'kujawsko-pomorskie'!C178,lubelskie!C178,lubuskie!C178,łódzkie!C178,małopolskie!C178,mazowieckie!C178,opolskie!C178,podkarpackie!C178,podlaskie!C178,pomorskie!C178,śląskie!C178,świętokrzyskie!C178,'warmińsko-mazurskie'!C178,wielkopolskie!C178,zachodniopomorskie!C178)</f>
        <v>0</v>
      </c>
      <c r="D178" s="1317" t="s">
        <v>113</v>
      </c>
      <c r="E178" s="1481">
        <f xml:space="preserve"> SUM(dolnośląskie!E178, 'kujawsko-pomorskie'!E178,lubelskie!E178,lubuskie!E178,łódzkie!E178,małopolskie!E178,mazowieckie!E178,opolskie!E178,podkarpackie!E178,podlaskie!E178,pomorskie!E178,śląskie!E178,świętokrzyskie!E178,'warmińsko-mazurskie'!E178,wielkopolskie!E178,zachodniopomorskie!E178)</f>
        <v>0</v>
      </c>
      <c r="F178" s="1482">
        <f xml:space="preserve"> SUM(dolnośląskie!F178, 'kujawsko-pomorskie'!F178,lubelskie!F178,lubuskie!F178,łódzkie!F178,małopolskie!F178,mazowieckie!F178,opolskie!F178,podkarpackie!F178,podlaskie!F178,pomorskie!F178,śląskie!F178,świętokrzyskie!F178,'warmińsko-mazurskie'!F178,wielkopolskie!F178,zachodniopomorskie!F178)</f>
        <v>0</v>
      </c>
      <c r="G178" s="9"/>
      <c r="H178" s="9"/>
    </row>
    <row r="179" spans="1:8" ht="43.5" customHeight="1">
      <c r="A179" s="10" t="s">
        <v>53</v>
      </c>
      <c r="B179" s="1474">
        <f xml:space="preserve"> SUM(dolnośląskie!B179, 'kujawsko-pomorskie'!B179,lubelskie!B179,lubuskie!B179,łódzkie!B179,małopolskie!B179,mazowieckie!B179,opolskie!B179,podkarpackie!B179,podlaskie!B179,pomorskie!B179,śląskie!B179,świętokrzyskie!B179,'warmińsko-mazurskie'!B179,wielkopolskie!B179,zachodniopomorskie!B179)</f>
        <v>0</v>
      </c>
      <c r="C179" s="1474">
        <f xml:space="preserve"> SUM(dolnośląskie!C179, 'kujawsko-pomorskie'!C179,lubelskie!C179,lubuskie!C179,łódzkie!C179,małopolskie!C179,mazowieckie!C179,opolskie!C179,podkarpackie!C179,podlaskie!C179,pomorskie!C179,śląskie!C179,świętokrzyskie!C179,'warmińsko-mazurskie'!C179,wielkopolskie!C179,zachodniopomorskie!C179)</f>
        <v>0</v>
      </c>
      <c r="D179" s="10" t="s">
        <v>53</v>
      </c>
      <c r="E179" s="1474">
        <f xml:space="preserve"> SUM(dolnośląskie!E179, 'kujawsko-pomorskie'!E179,lubelskie!E179,lubuskie!E179,łódzkie!E179,małopolskie!E179,mazowieckie!E179,opolskie!E179,podkarpackie!E179,podlaskie!E179,pomorskie!E179,śląskie!E179,świętokrzyskie!E179,'warmińsko-mazurskie'!E179,wielkopolskie!E179,zachodniopomorskie!E179)</f>
        <v>0</v>
      </c>
      <c r="F179" s="1473">
        <f xml:space="preserve"> SUM(dolnośląskie!F179, 'kujawsko-pomorskie'!F179,lubelskie!F179,lubuskie!F179,łódzkie!F179,małopolskie!F179,mazowieckie!F179,opolskie!F179,podkarpackie!F179,podlaskie!F179,pomorskie!F179,śląskie!F179,świętokrzyskie!F179,'warmińsko-mazurskie'!F179,wielkopolskie!F179,zachodniopomorskie!F179)</f>
        <v>0</v>
      </c>
      <c r="G179" s="9"/>
      <c r="H179" s="9"/>
    </row>
    <row r="180" spans="1:8" ht="45" customHeight="1">
      <c r="A180" s="10" t="s">
        <v>54</v>
      </c>
      <c r="B180" s="1474">
        <f xml:space="preserve"> SUM(dolnośląskie!B180, 'kujawsko-pomorskie'!B180,lubelskie!B180,lubuskie!B180,łódzkie!B180,małopolskie!B180,mazowieckie!B180,opolskie!B180,podkarpackie!B180,podlaskie!B180,pomorskie!B180,śląskie!B180,świętokrzyskie!B180,'warmińsko-mazurskie'!B180,wielkopolskie!B180,zachodniopomorskie!B180)</f>
        <v>0</v>
      </c>
      <c r="C180" s="1474">
        <f xml:space="preserve"> SUM(dolnośląskie!C180, 'kujawsko-pomorskie'!C180,lubelskie!C180,lubuskie!C180,łódzkie!C180,małopolskie!C180,mazowieckie!C180,opolskie!C180,podkarpackie!C180,podlaskie!C180,pomorskie!C180,śląskie!C180,świętokrzyskie!C180,'warmińsko-mazurskie'!C180,wielkopolskie!C180,zachodniopomorskie!C180)</f>
        <v>0</v>
      </c>
      <c r="D180" s="10" t="s">
        <v>54</v>
      </c>
      <c r="E180" s="1474">
        <f xml:space="preserve"> SUM(dolnośląskie!E180, 'kujawsko-pomorskie'!E180,lubelskie!E180,lubuskie!E180,łódzkie!E180,małopolskie!E180,mazowieckie!E180,opolskie!E180,podkarpackie!E180,podlaskie!E180,pomorskie!E180,śląskie!E180,świętokrzyskie!E180,'warmińsko-mazurskie'!E180,wielkopolskie!E180,zachodniopomorskie!E180)</f>
        <v>1</v>
      </c>
      <c r="F180" s="1473">
        <f xml:space="preserve"> SUM(dolnośląskie!F180, 'kujawsko-pomorskie'!F180,lubelskie!F180,lubuskie!F180,łódzkie!F180,małopolskie!F180,mazowieckie!F180,opolskie!F180,podkarpackie!F180,podlaskie!F180,pomorskie!F180,śląskie!F180,świętokrzyskie!F180,'warmińsko-mazurskie'!F180,wielkopolskie!F180,zachodniopomorskie!F180)</f>
        <v>33000</v>
      </c>
      <c r="G180" s="9"/>
      <c r="H180" s="9"/>
    </row>
    <row r="181" spans="1:8" ht="40.5" customHeight="1">
      <c r="A181" s="10" t="s">
        <v>55</v>
      </c>
      <c r="B181" s="1474">
        <f xml:space="preserve"> SUM(dolnośląskie!B181, 'kujawsko-pomorskie'!B181,lubelskie!B181,lubuskie!B181,łódzkie!B181,małopolskie!B181,mazowieckie!B181,opolskie!B181,podkarpackie!B181,podlaskie!B181,pomorskie!B181,śląskie!B181,świętokrzyskie!B181,'warmińsko-mazurskie'!B181,wielkopolskie!B181,zachodniopomorskie!B181)</f>
        <v>1</v>
      </c>
      <c r="C181" s="1474">
        <f xml:space="preserve"> SUM(dolnośląskie!C181, 'kujawsko-pomorskie'!C181,lubelskie!C181,lubuskie!C181,łódzkie!C181,małopolskie!C181,mazowieckie!C181,opolskie!C181,podkarpackie!C181,podlaskie!C181,pomorskie!C181,śląskie!C181,świętokrzyskie!C181,'warmińsko-mazurskie'!C181,wielkopolskie!C181,zachodniopomorskie!C181)</f>
        <v>33000</v>
      </c>
      <c r="D181" s="10" t="s">
        <v>55</v>
      </c>
      <c r="E181" s="1474">
        <f xml:space="preserve"> SUM(dolnośląskie!E181, 'kujawsko-pomorskie'!E181,lubelskie!E181,lubuskie!E181,łódzkie!E181,małopolskie!E181,mazowieckie!E181,opolskie!E181,podkarpackie!E181,podlaskie!E181,pomorskie!E181,śląskie!E181,świętokrzyskie!E181,'warmińsko-mazurskie'!E181,wielkopolskie!E181,zachodniopomorskie!E181)</f>
        <v>1</v>
      </c>
      <c r="F181" s="1473">
        <f xml:space="preserve"> SUM(dolnośląskie!F181, 'kujawsko-pomorskie'!F181,lubelskie!F181,lubuskie!F181,łódzkie!F181,małopolskie!F181,mazowieckie!F181,opolskie!F181,podkarpackie!F181,podlaskie!F181,pomorskie!F181,śląskie!F181,świętokrzyskie!F181,'warmińsko-mazurskie'!F181,wielkopolskie!F181,zachodniopomorskie!F181)</f>
        <v>33000</v>
      </c>
      <c r="G181" s="9"/>
      <c r="H181" s="9"/>
    </row>
    <row r="182" spans="1:8" ht="34.5" customHeight="1">
      <c r="A182" s="10" t="s">
        <v>68</v>
      </c>
      <c r="B182" s="1474">
        <f xml:space="preserve"> SUM(dolnośląskie!B182, 'kujawsko-pomorskie'!B182,lubelskie!B182,lubuskie!B182,łódzkie!B182,małopolskie!B182,mazowieckie!B182,opolskie!B182,podkarpackie!B182,podlaskie!B182,pomorskie!B182,śląskie!B182,świętokrzyskie!B182,'warmińsko-mazurskie'!B182,wielkopolskie!B182,zachodniopomorskie!B182)</f>
        <v>0</v>
      </c>
      <c r="C182" s="1474">
        <f xml:space="preserve"> SUM(dolnośląskie!C182, 'kujawsko-pomorskie'!C182,lubelskie!C182,lubuskie!C182,łódzkie!C182,małopolskie!C182,mazowieckie!C182,opolskie!C182,podkarpackie!C182,podlaskie!C182,pomorskie!C182,śląskie!C182,świętokrzyskie!C182,'warmińsko-mazurskie'!C182,wielkopolskie!C182,zachodniopomorskie!C182)</f>
        <v>0</v>
      </c>
      <c r="D182" s="10" t="s">
        <v>68</v>
      </c>
      <c r="E182" s="1474">
        <f xml:space="preserve"> SUM(dolnośląskie!E182, 'kujawsko-pomorskie'!E182,lubelskie!E182,lubuskie!E182,łódzkie!E182,małopolskie!E182,mazowieckie!E182,opolskie!E182,podkarpackie!E182,podlaskie!E182,pomorskie!E182,śląskie!E182,świętokrzyskie!E182,'warmińsko-mazurskie'!E182,wielkopolskie!E182,zachodniopomorskie!E182)</f>
        <v>0</v>
      </c>
      <c r="F182" s="1473">
        <f xml:space="preserve"> SUM(dolnośląskie!F182, 'kujawsko-pomorskie'!F182,lubelskie!F182,lubuskie!F182,łódzkie!F182,małopolskie!F182,mazowieckie!F182,opolskie!F182,podkarpackie!F182,podlaskie!F182,pomorskie!F182,śląskie!F182,świętokrzyskie!F182,'warmińsko-mazurskie'!F182,wielkopolskie!F182,zachodniopomorskie!F182)</f>
        <v>0</v>
      </c>
      <c r="G182" s="9"/>
      <c r="H182" s="9"/>
    </row>
    <row r="183" spans="1:8" ht="38.25">
      <c r="A183" s="10" t="s">
        <v>56</v>
      </c>
      <c r="B183" s="1474">
        <f xml:space="preserve"> SUM(dolnośląskie!B183, 'kujawsko-pomorskie'!B183,lubelskie!B183,lubuskie!B183,łódzkie!B183,małopolskie!B183,mazowieckie!B183,opolskie!B183,podkarpackie!B183,podlaskie!B183,pomorskie!B183,śląskie!B183,świętokrzyskie!B183,'warmińsko-mazurskie'!B183,wielkopolskie!B183,zachodniopomorskie!B183)</f>
        <v>0</v>
      </c>
      <c r="C183" s="1474">
        <f xml:space="preserve"> SUM(dolnośląskie!C183, 'kujawsko-pomorskie'!C183,lubelskie!C183,lubuskie!C183,łódzkie!C183,małopolskie!C183,mazowieckie!C183,opolskie!C183,podkarpackie!C183,podlaskie!C183,pomorskie!C183,śląskie!C183,świętokrzyskie!C183,'warmińsko-mazurskie'!C183,wielkopolskie!C183,zachodniopomorskie!C183)</f>
        <v>0</v>
      </c>
      <c r="D183" s="10" t="s">
        <v>56</v>
      </c>
      <c r="E183" s="1474">
        <f xml:space="preserve"> SUM(dolnośląskie!E183, 'kujawsko-pomorskie'!E183,lubelskie!E183,lubuskie!E183,łódzkie!E183,małopolskie!E183,mazowieckie!E183,opolskie!E183,podkarpackie!E183,podlaskie!E183,pomorskie!E183,śląskie!E183,świętokrzyskie!E183,'warmińsko-mazurskie'!E183,wielkopolskie!E183,zachodniopomorskie!E183)</f>
        <v>0</v>
      </c>
      <c r="F183" s="1473">
        <f xml:space="preserve"> SUM(dolnośląskie!F183, 'kujawsko-pomorskie'!F183,lubelskie!F183,lubuskie!F183,łódzkie!F183,małopolskie!F183,mazowieckie!F183,opolskie!F183,podkarpackie!F183,podlaskie!F183,pomorskie!F183,śląskie!F183,świętokrzyskie!F183,'warmińsko-mazurskie'!F183,wielkopolskie!F183,zachodniopomorskie!F183)</f>
        <v>0</v>
      </c>
      <c r="G183" s="9"/>
      <c r="H183" s="9"/>
    </row>
    <row r="184" spans="1:8" ht="46.5" customHeight="1">
      <c r="A184" s="10" t="s">
        <v>69</v>
      </c>
      <c r="B184" s="1474">
        <f xml:space="preserve"> SUM(dolnośląskie!B184, 'kujawsko-pomorskie'!B184,lubelskie!B184,lubuskie!B184,łódzkie!B184,małopolskie!B184,mazowieckie!B184,opolskie!B184,podkarpackie!B184,podlaskie!B184,pomorskie!B184,śląskie!B184,świętokrzyskie!B184,'warmińsko-mazurskie'!B184,wielkopolskie!B184,zachodniopomorskie!B184)</f>
        <v>0</v>
      </c>
      <c r="C184" s="1474">
        <f xml:space="preserve"> SUM(dolnośląskie!C184, 'kujawsko-pomorskie'!C184,lubelskie!C184,lubuskie!C184,łódzkie!C184,małopolskie!C184,mazowieckie!C184,opolskie!C184,podkarpackie!C184,podlaskie!C184,pomorskie!C184,śląskie!C184,świętokrzyskie!C184,'warmińsko-mazurskie'!C184,wielkopolskie!C184,zachodniopomorskie!C184)</f>
        <v>0</v>
      </c>
      <c r="D184" s="10" t="s">
        <v>69</v>
      </c>
      <c r="E184" s="1474">
        <f xml:space="preserve"> SUM(dolnośląskie!E184, 'kujawsko-pomorskie'!E184,lubelskie!E184,lubuskie!E184,łódzkie!E184,małopolskie!E184,mazowieckie!E184,opolskie!E184,podkarpackie!E184,podlaskie!E184,pomorskie!E184,śląskie!E184,świętokrzyskie!E184,'warmińsko-mazurskie'!E184,wielkopolskie!E184,zachodniopomorskie!E184)</f>
        <v>0</v>
      </c>
      <c r="F184" s="1473">
        <f xml:space="preserve"> SUM(dolnośląskie!F184, 'kujawsko-pomorskie'!F184,lubelskie!F184,lubuskie!F184,łódzkie!F184,małopolskie!F184,mazowieckie!F184,opolskie!F184,podkarpackie!F184,podlaskie!F184,pomorskie!F184,śląskie!F184,świętokrzyskie!F184,'warmińsko-mazurskie'!F184,wielkopolskie!F184,zachodniopomorskie!F184)</f>
        <v>0</v>
      </c>
    </row>
    <row r="185" spans="1:8" ht="18.75" thickBot="1">
      <c r="A185" s="16" t="s">
        <v>616</v>
      </c>
      <c r="B185" s="1485">
        <f xml:space="preserve"> SUM(dolnośląskie!B185, 'kujawsko-pomorskie'!B185,lubelskie!B185,lubuskie!B185,łódzkie!B185,małopolskie!B185,mazowieckie!B185,opolskie!B185,podkarpackie!B185,podlaskie!B185,pomorskie!B185,śląskie!B185,świętokrzyskie!B185,'warmińsko-mazurskie'!B185,wielkopolskie!B185,zachodniopomorskie!B185)</f>
        <v>1</v>
      </c>
      <c r="C185" s="1485">
        <f xml:space="preserve"> SUM(dolnośląskie!C185, 'kujawsko-pomorskie'!C185,lubelskie!C185,lubuskie!C185,łódzkie!C185,małopolskie!C185,mazowieckie!C185,opolskie!C185,podkarpackie!C185,podlaskie!C185,pomorskie!C185,śląskie!C185,świętokrzyskie!C185,'warmińsko-mazurskie'!C185,wielkopolskie!C185,zachodniopomorskie!C185)</f>
        <v>100000</v>
      </c>
      <c r="D185" s="16" t="s">
        <v>502</v>
      </c>
      <c r="E185" s="1485">
        <f xml:space="preserve"> SUM(dolnośląskie!E185, 'kujawsko-pomorskie'!E185,lubelskie!E185,lubuskie!E185,łódzkie!E185,małopolskie!E185,mazowieckie!E185,opolskie!E185,podkarpackie!E185,podlaskie!E185,pomorskie!E185,śląskie!E185,świętokrzyskie!E185,'warmińsko-mazurskie'!E185,wielkopolskie!E185,zachodniopomorskie!E185)</f>
        <v>0</v>
      </c>
      <c r="F185" s="1486">
        <f xml:space="preserve"> SUM(dolnośląskie!F185, 'kujawsko-pomorskie'!F185,lubelskie!F185,lubuskie!F185,łódzkie!F185,małopolskie!F185,mazowieckie!F185,opolskie!F185,podkarpackie!F185,podlaskie!F185,pomorskie!F185,śląskie!F185,świętokrzyskie!F185,'warmińsko-mazurskie'!F185,wielkopolskie!F185,zachodniopomorskie!F185)</f>
        <v>0</v>
      </c>
    </row>
    <row r="186" spans="1:8" ht="18.75" customHeight="1">
      <c r="A186" s="1213" t="s">
        <v>109</v>
      </c>
      <c r="B186" s="1477">
        <f xml:space="preserve"> SUM(dolnośląskie!B186, 'kujawsko-pomorskie'!B186,lubelskie!B186,lubuskie!B186,łódzkie!B186,małopolskie!B186,mazowieckie!B186,opolskie!B186,podkarpackie!B186,podlaskie!B186,pomorskie!B186,śląskie!B186,świętokrzyskie!B186,'warmińsko-mazurskie'!B186,wielkopolskie!B186,zachodniopomorskie!B186)</f>
        <v>0</v>
      </c>
      <c r="C186" s="1477">
        <f xml:space="preserve"> SUM(dolnośląskie!C186, 'kujawsko-pomorskie'!C186,lubelskie!C186,lubuskie!C186,łódzkie!C186,małopolskie!C186,mazowieckie!C186,opolskie!C186,podkarpackie!C186,podlaskie!C186,pomorskie!C186,śląskie!C186,świętokrzyskie!C186,'warmińsko-mazurskie'!C186,wielkopolskie!C186,zachodniopomorskie!C186)</f>
        <v>0</v>
      </c>
      <c r="D186" s="1349" t="s">
        <v>109</v>
      </c>
      <c r="E186" s="1477">
        <f xml:space="preserve"> SUM(dolnośląskie!E186, 'kujawsko-pomorskie'!E186,lubelskie!E186,lubuskie!E186,łódzkie!E186,małopolskie!E186,mazowieckie!E186,opolskie!E186,podkarpackie!E186,podlaskie!E186,pomorskie!E186,śląskie!E186,świętokrzyskie!E186,'warmińsko-mazurskie'!E186,wielkopolskie!E186,zachodniopomorskie!E186)</f>
        <v>0</v>
      </c>
      <c r="F186" s="1487">
        <f xml:space="preserve"> SUM(dolnośląskie!F186, 'kujawsko-pomorskie'!F186,lubelskie!F186,lubuskie!F186,łódzkie!F186,małopolskie!F186,mazowieckie!F186,opolskie!F186,podkarpackie!F186,podlaskie!F186,pomorskie!F186,śląskie!F186,świętokrzyskie!F186,'warmińsko-mazurskie'!F186,wielkopolskie!F186,zachodniopomorskie!F186)</f>
        <v>0</v>
      </c>
    </row>
    <row r="187" spans="1:8" ht="18">
      <c r="A187" s="10" t="s">
        <v>50</v>
      </c>
      <c r="B187" s="1474">
        <f xml:space="preserve"> SUM(dolnośląskie!B187, 'kujawsko-pomorskie'!B187,lubelskie!B187,lubuskie!B187,łódzkie!B187,małopolskie!B187,mazowieckie!B187,opolskie!B187,podkarpackie!B187,podlaskie!B187,pomorskie!B187,śląskie!B187,świętokrzyskie!B187,'warmińsko-mazurskie'!B187,wielkopolskie!B187,zachodniopomorskie!B187)</f>
        <v>1</v>
      </c>
      <c r="C187" s="1474">
        <f xml:space="preserve"> SUM(dolnośląskie!C187, 'kujawsko-pomorskie'!C187,lubelskie!C187,lubuskie!C187,łódzkie!C187,małopolskie!C187,mazowieckie!C187,opolskie!C187,podkarpackie!C187,podlaskie!C187,pomorskie!C187,śląskie!C187,świętokrzyskie!C187,'warmińsko-mazurskie'!C187,wielkopolskie!C187,zachodniopomorskie!C187)</f>
        <v>100000</v>
      </c>
      <c r="D187" s="1410" t="s">
        <v>50</v>
      </c>
      <c r="E187" s="1479">
        <f xml:space="preserve"> SUM(dolnośląskie!E187, 'kujawsko-pomorskie'!E187,lubelskie!E187,lubuskie!E187,łódzkie!E187,małopolskie!E187,mazowieckie!E187,opolskie!E187,podkarpackie!E187,podlaskie!E187,pomorskie!E187,śląskie!E187,świętokrzyskie!E187,'warmińsko-mazurskie'!E187,wielkopolskie!E187,zachodniopomorskie!E187)</f>
        <v>0</v>
      </c>
      <c r="F187" s="1488">
        <f xml:space="preserve"> SUM(dolnośląskie!F187, 'kujawsko-pomorskie'!F187,lubelskie!F187,lubuskie!F187,łódzkie!F187,małopolskie!F187,mazowieckie!F187,opolskie!F187,podkarpackie!F187,podlaskie!F187,pomorskie!F187,śląskie!F187,świętokrzyskie!F187,'warmińsko-mazurskie'!F187,wielkopolskie!F187,zachodniopomorskie!F187)</f>
        <v>0</v>
      </c>
    </row>
    <row r="188" spans="1:8" ht="18">
      <c r="A188" s="10" t="s">
        <v>51</v>
      </c>
      <c r="B188" s="1474">
        <f xml:space="preserve"> SUM(dolnośląskie!B188, 'kujawsko-pomorskie'!B188,lubelskie!B188,lubuskie!B188,łódzkie!B188,małopolskie!B188,mazowieckie!B188,opolskie!B188,podkarpackie!B188,podlaskie!B188,pomorskie!B188,śląskie!B188,świętokrzyskie!B188,'warmińsko-mazurskie'!B188,wielkopolskie!B188,zachodniopomorskie!B188)</f>
        <v>1</v>
      </c>
      <c r="C188" s="1474">
        <f xml:space="preserve"> SUM(dolnośląskie!C188, 'kujawsko-pomorskie'!C188,lubelskie!C188,lubuskie!C188,łódzkie!C188,małopolskie!C188,mazowieckie!C188,opolskie!C188,podkarpackie!C188,podlaskie!C188,pomorskie!C188,śląskie!C188,świętokrzyskie!C188,'warmińsko-mazurskie'!C188,wielkopolskie!C188,zachodniopomorskie!C188)</f>
        <v>33000</v>
      </c>
      <c r="D188" s="1410" t="s">
        <v>51</v>
      </c>
      <c r="E188" s="1479">
        <f xml:space="preserve"> SUM(dolnośląskie!E188, 'kujawsko-pomorskie'!E188,lubelskie!E188,lubuskie!E188,łódzkie!E188,małopolskie!E188,mazowieckie!E188,opolskie!E188,podkarpackie!E188,podlaskie!E188,pomorskie!E188,śląskie!E188,świętokrzyskie!E188,'warmińsko-mazurskie'!E188,wielkopolskie!E188,zachodniopomorskie!E188)</f>
        <v>1</v>
      </c>
      <c r="F188" s="1488">
        <f xml:space="preserve"> SUM(dolnośląskie!F188, 'kujawsko-pomorskie'!F188,lubelskie!F188,lubuskie!F188,łódzkie!F188,małopolskie!F188,mazowieckie!F188,opolskie!F188,podkarpackie!F188,podlaskie!F188,pomorskie!F188,śląskie!F188,świętokrzyskie!F188,'warmińsko-mazurskie'!F188,wielkopolskie!F188,zachodniopomorskie!F188)</f>
        <v>33000</v>
      </c>
    </row>
    <row r="189" spans="1:8" ht="18">
      <c r="A189" s="10" t="s">
        <v>52</v>
      </c>
      <c r="B189" s="1474">
        <f xml:space="preserve"> SUM(dolnośląskie!B189, 'kujawsko-pomorskie'!B189,lubelskie!B189,lubuskie!B189,łódzkie!B189,małopolskie!B189,mazowieckie!B189,opolskie!B189,podkarpackie!B189,podlaskie!B189,pomorskie!B189,śląskie!B189,świętokrzyskie!B189,'warmińsko-mazurskie'!B189,wielkopolskie!B189,zachodniopomorskie!B189)</f>
        <v>0</v>
      </c>
      <c r="C189" s="1474">
        <f xml:space="preserve"> SUM(dolnośląskie!C189, 'kujawsko-pomorskie'!C189,lubelskie!C189,lubuskie!C189,łódzkie!C189,małopolskie!C189,mazowieckie!C189,opolskie!C189,podkarpackie!C189,podlaskie!C189,pomorskie!C189,śląskie!C189,świętokrzyskie!C189,'warmińsko-mazurskie'!C189,wielkopolskie!C189,zachodniopomorskie!C189)</f>
        <v>0</v>
      </c>
      <c r="D189" s="1410" t="s">
        <v>52</v>
      </c>
      <c r="E189" s="1479">
        <f xml:space="preserve"> SUM(dolnośląskie!E189, 'kujawsko-pomorskie'!E189,lubelskie!E189,lubuskie!E189,łódzkie!E189,małopolskie!E189,mazowieckie!E189,opolskie!E189,podkarpackie!E189,podlaskie!E189,pomorskie!E189,śląskie!E189,świętokrzyskie!E189,'warmińsko-mazurskie'!E189,wielkopolskie!E189,zachodniopomorskie!E189)</f>
        <v>0</v>
      </c>
      <c r="F189" s="1488">
        <f xml:space="preserve"> SUM(dolnośląskie!F189, 'kujawsko-pomorskie'!F189,lubelskie!F189,lubuskie!F189,łódzkie!F189,małopolskie!F189,mazowieckie!F189,opolskie!F189,podkarpackie!F189,podlaskie!F189,pomorskie!F189,śląskie!F189,świętokrzyskie!F189,'warmińsko-mazurskie'!F189,wielkopolskie!F189,zachodniopomorskie!F189)</f>
        <v>0</v>
      </c>
    </row>
    <row r="190" spans="1:8" ht="18.75" thickBot="1">
      <c r="A190" s="2062" t="s">
        <v>615</v>
      </c>
      <c r="B190" s="2063"/>
      <c r="C190" s="2064"/>
      <c r="D190" s="1467" t="s">
        <v>500</v>
      </c>
      <c r="E190" s="1468"/>
      <c r="F190" s="1469"/>
    </row>
    <row r="193" spans="1:4">
      <c r="A193" s="67"/>
      <c r="B193" s="67"/>
      <c r="C193" s="67"/>
      <c r="D193" s="67"/>
    </row>
    <row r="194" spans="1:4">
      <c r="A194" s="67"/>
      <c r="B194" s="67"/>
      <c r="C194" s="67"/>
      <c r="D194" s="67"/>
    </row>
  </sheetData>
  <mergeCells count="41">
    <mergeCell ref="A1:F1"/>
    <mergeCell ref="A67:A68"/>
    <mergeCell ref="B67:B68"/>
    <mergeCell ref="C67:C68"/>
    <mergeCell ref="D67:D68"/>
    <mergeCell ref="A8:C8"/>
    <mergeCell ref="D8:F8"/>
    <mergeCell ref="D30:F30"/>
    <mergeCell ref="A30:C30"/>
    <mergeCell ref="A33:C33"/>
    <mergeCell ref="D52:F52"/>
    <mergeCell ref="A52:C52"/>
    <mergeCell ref="E55:H55"/>
    <mergeCell ref="A55:D55"/>
    <mergeCell ref="D33:F33"/>
    <mergeCell ref="A190:C190"/>
    <mergeCell ref="A138:G138"/>
    <mergeCell ref="A141:I141"/>
    <mergeCell ref="A147:D147"/>
    <mergeCell ref="A144:H144"/>
    <mergeCell ref="D165:F165"/>
    <mergeCell ref="A165:C165"/>
    <mergeCell ref="D169:F169"/>
    <mergeCell ref="A169:C169"/>
    <mergeCell ref="D173:F173"/>
    <mergeCell ref="A129:E129"/>
    <mergeCell ref="A77:D77"/>
    <mergeCell ref="E77:H77"/>
    <mergeCell ref="A173:C173"/>
    <mergeCell ref="C81:D81"/>
    <mergeCell ref="A81:B81"/>
    <mergeCell ref="F129:J129"/>
    <mergeCell ref="A135:I135"/>
    <mergeCell ref="J135:R135"/>
    <mergeCell ref="A126:D126"/>
    <mergeCell ref="A95:F95"/>
    <mergeCell ref="G95:L95"/>
    <mergeCell ref="A110:F110"/>
    <mergeCell ref="G110:L110"/>
    <mergeCell ref="E113:H113"/>
    <mergeCell ref="A113:D113"/>
  </mergeCells>
  <pageMargins left="0.7" right="0.7" top="0.75" bottom="0.75" header="0.3" footer="0.3"/>
  <pageSetup paperSize="9" scale="10" orientation="landscape" r:id="rId1"/>
  <ignoredErrors>
    <ignoredError sqref="B11 C10" emptyCellReference="1"/>
  </ignoredError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S190"/>
  <sheetViews>
    <sheetView topLeftCell="A169" zoomScale="70" zoomScaleNormal="70" workbookViewId="0">
      <selection activeCell="A3" sqref="A3"/>
    </sheetView>
  </sheetViews>
  <sheetFormatPr defaultRowHeight="12.75"/>
  <cols>
    <col min="1" max="2" width="26.140625" style="391" customWidth="1"/>
    <col min="3" max="3" width="26.42578125" style="391" customWidth="1"/>
    <col min="4" max="5" width="26.140625" style="391" customWidth="1"/>
    <col min="6" max="6" width="28.85546875" style="391" customWidth="1"/>
    <col min="7" max="7" width="26.140625" style="391" customWidth="1"/>
    <col min="8" max="8" width="26" style="391" customWidth="1"/>
    <col min="9" max="9" width="23.7109375" style="391" customWidth="1"/>
    <col min="10" max="10" width="18.42578125" style="391" customWidth="1"/>
    <col min="11" max="11" width="17.140625" style="391" customWidth="1"/>
    <col min="12" max="12" width="14.140625" style="391" customWidth="1"/>
    <col min="13" max="13" width="19.7109375" style="391" customWidth="1"/>
    <col min="14" max="14" width="16.85546875" style="391" customWidth="1"/>
    <col min="15" max="15" width="17.5703125" style="391" customWidth="1"/>
    <col min="16" max="16" width="19.85546875" style="391" customWidth="1"/>
    <col min="17" max="17" width="17" style="391" customWidth="1"/>
    <col min="18" max="18" width="24.28515625" style="391" customWidth="1"/>
    <col min="19" max="20" width="18.140625" style="391" customWidth="1"/>
    <col min="21" max="16384" width="9.140625" style="391"/>
  </cols>
  <sheetData>
    <row r="1" spans="1:8" ht="30.75" customHeight="1">
      <c r="A1" s="2190" t="s">
        <v>620</v>
      </c>
      <c r="B1" s="2190"/>
      <c r="C1" s="2190"/>
      <c r="D1" s="2190"/>
      <c r="E1" s="2190"/>
      <c r="F1" s="2190"/>
    </row>
    <row r="3" spans="1:8" ht="15.75">
      <c r="A3" s="501" t="s">
        <v>0</v>
      </c>
      <c r="B3" s="401"/>
      <c r="C3" s="401"/>
      <c r="D3" s="401"/>
      <c r="E3" s="401"/>
      <c r="F3" s="401"/>
      <c r="G3" s="401"/>
      <c r="H3" s="401"/>
    </row>
    <row r="4" spans="1:8" ht="15.75">
      <c r="A4" s="499" t="s">
        <v>88</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98</v>
      </c>
      <c r="B7" s="401"/>
      <c r="C7" s="401"/>
      <c r="D7" s="401"/>
      <c r="E7" s="401"/>
      <c r="F7" s="401"/>
      <c r="G7" s="401"/>
      <c r="H7" s="401"/>
    </row>
    <row r="8" spans="1:8" ht="28.5" customHeight="1" thickBot="1">
      <c r="A8" s="2191" t="s">
        <v>95</v>
      </c>
      <c r="B8" s="2192"/>
      <c r="C8" s="2193"/>
      <c r="D8" s="2191" t="s">
        <v>107</v>
      </c>
      <c r="E8" s="2192"/>
      <c r="F8" s="2193"/>
      <c r="G8" s="446"/>
      <c r="H8" s="401"/>
    </row>
    <row r="9" spans="1:8" ht="19.5" customHeight="1">
      <c r="A9" s="482"/>
      <c r="B9" s="412" t="s">
        <v>1</v>
      </c>
      <c r="C9" s="1496" t="s">
        <v>2</v>
      </c>
      <c r="D9" s="502"/>
      <c r="E9" s="503" t="s">
        <v>1</v>
      </c>
      <c r="F9" s="1380" t="s">
        <v>2</v>
      </c>
      <c r="G9" s="494"/>
      <c r="H9" s="401"/>
    </row>
    <row r="10" spans="1:8" ht="16.5" customHeight="1">
      <c r="A10" s="1390" t="s">
        <v>3</v>
      </c>
      <c r="B10" s="1497">
        <f>SUM('JC i MRiRW'!B10,'SUMA- JR  '!B10)</f>
        <v>31</v>
      </c>
      <c r="C10" s="1498">
        <f>SUM('JC i MRiRW'!C10,'SUMA- JR  '!C10)</f>
        <v>3970</v>
      </c>
      <c r="D10" s="1390" t="s">
        <v>3</v>
      </c>
      <c r="E10" s="1497">
        <f>SUM('JC i MRiRW'!E10,'SUMA- JR  '!E10)</f>
        <v>9</v>
      </c>
      <c r="F10" s="1503">
        <f>SUM('JC i MRiRW'!F10,'SUMA- JR  '!F10)</f>
        <v>1635</v>
      </c>
      <c r="G10" s="494"/>
      <c r="H10" s="401"/>
    </row>
    <row r="11" spans="1:8" ht="16.5" customHeight="1">
      <c r="A11" s="1390" t="s">
        <v>4</v>
      </c>
      <c r="B11" s="1497">
        <f>SUM('JC i MRiRW'!B11,'SUMA- JR  '!B11)</f>
        <v>12</v>
      </c>
      <c r="C11" s="1498">
        <f>SUM('JC i MRiRW'!C11,'SUMA- JR  '!C11)</f>
        <v>636</v>
      </c>
      <c r="D11" s="1391" t="s">
        <v>4</v>
      </c>
      <c r="E11" s="1497">
        <f>SUM('JC i MRiRW'!E11,'SUMA- JR  '!E11)</f>
        <v>7</v>
      </c>
      <c r="F11" s="1503">
        <f>SUM('JC i MRiRW'!F11,'SUMA- JR  '!F11)</f>
        <v>443</v>
      </c>
      <c r="G11" s="494"/>
      <c r="H11" s="401"/>
    </row>
    <row r="12" spans="1:8" ht="15" customHeight="1">
      <c r="A12" s="1390" t="s">
        <v>67</v>
      </c>
      <c r="B12" s="1497">
        <f>SUM('JC i MRiRW'!B12,'SUMA- JR  '!B12)</f>
        <v>29</v>
      </c>
      <c r="C12" s="1498">
        <f>SUM('JC i MRiRW'!C12,'SUMA- JR  '!C12)</f>
        <v>1182</v>
      </c>
      <c r="D12" s="1390" t="s">
        <v>67</v>
      </c>
      <c r="E12" s="1497">
        <f>SUM('JC i MRiRW'!E12,'SUMA- JR  '!E12)</f>
        <v>0</v>
      </c>
      <c r="F12" s="1503">
        <f>SUM('JC i MRiRW'!F12,'SUMA- JR  '!F12)</f>
        <v>0</v>
      </c>
      <c r="G12" s="494"/>
      <c r="H12" s="401"/>
    </row>
    <row r="13" spans="1:8" ht="38.25" customHeight="1">
      <c r="A13" s="1390" t="s">
        <v>357</v>
      </c>
      <c r="B13" s="1497">
        <f>SUM('JC i MRiRW'!B13,'SUMA- JR  '!B13)</f>
        <v>28</v>
      </c>
      <c r="C13" s="1498">
        <f>SUM('JC i MRiRW'!C13,'SUMA- JR  '!C13)</f>
        <v>18545</v>
      </c>
      <c r="D13" s="1390" t="s">
        <v>7</v>
      </c>
      <c r="E13" s="1497">
        <f>SUM('JC i MRiRW'!E13,'SUMA- JR  '!E13)</f>
        <v>3</v>
      </c>
      <c r="F13" s="1503">
        <f>SUM('JC i MRiRW'!F13,'SUMA- JR  '!F13)</f>
        <v>3</v>
      </c>
      <c r="G13" s="1454"/>
      <c r="H13" s="401"/>
    </row>
    <row r="14" spans="1:8" ht="16.5" customHeight="1">
      <c r="A14" s="1390" t="s">
        <v>8</v>
      </c>
      <c r="B14" s="1497">
        <f>SUM('JC i MRiRW'!B14,'SUMA- JR  '!B14)</f>
        <v>16</v>
      </c>
      <c r="C14" s="1498">
        <f>SUM('JC i MRiRW'!C14,'SUMA- JR  '!C14)</f>
        <v>306</v>
      </c>
      <c r="D14" s="1390" t="s">
        <v>8</v>
      </c>
      <c r="E14" s="1497">
        <f>SUM('JC i MRiRW'!E14,'SUMA- JR  '!E14)</f>
        <v>2</v>
      </c>
      <c r="F14" s="1503">
        <f>SUM('JC i MRiRW'!F14,'SUMA- JR  '!F14)</f>
        <v>143</v>
      </c>
      <c r="G14" s="494"/>
      <c r="H14" s="401"/>
    </row>
    <row r="15" spans="1:8" ht="16.5" customHeight="1">
      <c r="A15" s="2194" t="s">
        <v>48</v>
      </c>
      <c r="B15" s="1497">
        <f>SUM('JC i MRiRW'!B15,'SUMA- JR  '!B15)</f>
        <v>78</v>
      </c>
      <c r="C15" s="1498">
        <f>SUM('JC i MRiRW'!C15,'SUMA- JR  '!C15)</f>
        <v>1645</v>
      </c>
      <c r="D15" s="1407" t="s">
        <v>48</v>
      </c>
      <c r="E15" s="1497">
        <f>SUM('JC i MRiRW'!E15,'SUMA- JR  '!E15)</f>
        <v>11</v>
      </c>
      <c r="F15" s="1503">
        <f>SUM('JC i MRiRW'!F15,'SUMA- JR  '!F15)</f>
        <v>156</v>
      </c>
      <c r="G15" s="494"/>
      <c r="H15" s="401"/>
    </row>
    <row r="16" spans="1:8" ht="45" customHeight="1">
      <c r="A16" s="1862"/>
      <c r="B16" s="1499"/>
      <c r="C16" s="1500"/>
      <c r="D16" s="1390" t="s">
        <v>6</v>
      </c>
      <c r="E16" s="1497">
        <f>SUM('JC i MRiRW'!E16,'SUMA- JR  '!E16)</f>
        <v>1</v>
      </c>
      <c r="F16" s="1503">
        <f>SUM('JC i MRiRW'!F16,'SUMA- JR  '!F16)</f>
        <v>190</v>
      </c>
      <c r="G16" s="494"/>
      <c r="H16" s="401"/>
    </row>
    <row r="17" spans="1:12" ht="47.45" customHeight="1" thickBot="1">
      <c r="A17" s="2195"/>
      <c r="B17" s="1501"/>
      <c r="C17" s="1502"/>
      <c r="D17" s="1389" t="s">
        <v>5</v>
      </c>
      <c r="E17" s="1504">
        <f>SUM('JC i MRiRW'!E17,'SUMA- JR  '!E17)</f>
        <v>62</v>
      </c>
      <c r="F17" s="1505">
        <f>SUM('JC i MRiRW'!F17,'SUMA- JR  '!F17)</f>
        <v>4861</v>
      </c>
      <c r="G17" s="494"/>
      <c r="H17" s="401"/>
    </row>
    <row r="18" spans="1:12" ht="16.5" customHeight="1">
      <c r="A18" s="1855" t="s">
        <v>109</v>
      </c>
      <c r="B18" s="1856"/>
      <c r="C18" s="1856"/>
      <c r="D18" s="1888" t="s">
        <v>109</v>
      </c>
      <c r="E18" s="1889"/>
      <c r="F18" s="1890"/>
      <c r="G18" s="446"/>
      <c r="H18" s="401"/>
    </row>
    <row r="19" spans="1:12" ht="43.5" customHeight="1">
      <c r="A19" s="1407" t="s">
        <v>50</v>
      </c>
      <c r="B19" s="1497">
        <f>SUM('JC i MRiRW'!B19,'SUMA- JR  '!B19)</f>
        <v>117</v>
      </c>
      <c r="C19" s="1497">
        <f>SUM('JC i MRiRW'!C19,'SUMA- JR  '!C19)</f>
        <v>19579</v>
      </c>
      <c r="D19" s="1407" t="s">
        <v>50</v>
      </c>
      <c r="E19" s="1497">
        <f>SUM('JC i MRiRW'!E19,'SUMA- JR  '!E19)</f>
        <v>63</v>
      </c>
      <c r="F19" s="1503">
        <f>SUM('JC i MRiRW'!F19,'SUMA- JR  '!F19)</f>
        <v>4248</v>
      </c>
      <c r="G19" s="494"/>
      <c r="H19" s="401"/>
    </row>
    <row r="20" spans="1:12" ht="26.25" customHeight="1">
      <c r="A20" s="1407" t="s">
        <v>51</v>
      </c>
      <c r="B20" s="1497">
        <f>SUM('JC i MRiRW'!B20,'SUMA- JR  '!B20)</f>
        <v>51</v>
      </c>
      <c r="C20" s="1497">
        <f>SUM('JC i MRiRW'!C20,'SUMA- JR  '!C20)</f>
        <v>3554</v>
      </c>
      <c r="D20" s="1407" t="s">
        <v>51</v>
      </c>
      <c r="E20" s="1497">
        <f>SUM('JC i MRiRW'!E20,'SUMA- JR  '!E20)</f>
        <v>31</v>
      </c>
      <c r="F20" s="1503">
        <f>SUM('JC i MRiRW'!F20,'SUMA- JR  '!F20)</f>
        <v>2783</v>
      </c>
      <c r="G20" s="494"/>
      <c r="H20" s="401"/>
    </row>
    <row r="21" spans="1:12" ht="33.75" customHeight="1" thickBot="1">
      <c r="A21" s="1406" t="s">
        <v>52</v>
      </c>
      <c r="B21" s="1497">
        <f>SUM('JC i MRiRW'!B21,'SUMA- JR  '!B21)</f>
        <v>12</v>
      </c>
      <c r="C21" s="1497">
        <f>SUM('JC i MRiRW'!C21,'SUMA- JR  '!C21)</f>
        <v>357</v>
      </c>
      <c r="D21" s="1406" t="s">
        <v>52</v>
      </c>
      <c r="E21" s="1504">
        <f>SUM('JC i MRiRW'!E21,'SUMA- JR  '!E21)</f>
        <v>0</v>
      </c>
      <c r="F21" s="1505">
        <f>SUM('JC i MRiRW'!F21,'SUMA- JR  '!F21)</f>
        <v>0</v>
      </c>
      <c r="G21" s="494"/>
      <c r="H21" s="401"/>
    </row>
    <row r="22" spans="1:12" ht="23.25" customHeight="1">
      <c r="A22" s="1914" t="s">
        <v>110</v>
      </c>
      <c r="B22" s="1915"/>
      <c r="C22" s="1915"/>
      <c r="D22" s="1914" t="s">
        <v>110</v>
      </c>
      <c r="E22" s="1915"/>
      <c r="F22" s="1916"/>
      <c r="G22" s="495"/>
      <c r="H22" s="401"/>
    </row>
    <row r="23" spans="1:12" ht="25.5">
      <c r="A23" s="1390" t="s">
        <v>53</v>
      </c>
      <c r="B23" s="1497">
        <f>SUM('JC i MRiRW'!B23,'SUMA- JR  '!B23)</f>
        <v>2</v>
      </c>
      <c r="C23" s="1497">
        <f>SUM('JC i MRiRW'!C23,'SUMA- JR  '!C23)</f>
        <v>28</v>
      </c>
      <c r="D23" s="1390" t="s">
        <v>53</v>
      </c>
      <c r="E23" s="1497">
        <f>SUM('JC i MRiRW'!E23,'SUMA- JR  '!E23)</f>
        <v>33</v>
      </c>
      <c r="F23" s="1503">
        <f>SUM('JC i MRiRW'!F23,'SUMA- JR  '!F23)</f>
        <v>1234</v>
      </c>
      <c r="G23" s="494"/>
      <c r="H23" s="401"/>
    </row>
    <row r="24" spans="1:12" ht="25.5">
      <c r="A24" s="1390" t="s">
        <v>54</v>
      </c>
      <c r="B24" s="1497">
        <f>SUM('JC i MRiRW'!B24,'SUMA- JR  '!B24)</f>
        <v>25</v>
      </c>
      <c r="C24" s="1497">
        <f>SUM('JC i MRiRW'!C24,'SUMA- JR  '!C24)</f>
        <v>2432</v>
      </c>
      <c r="D24" s="1390" t="s">
        <v>54</v>
      </c>
      <c r="E24" s="1497">
        <f>SUM('JC i MRiRW'!E24,'SUMA- JR  '!E24)</f>
        <v>7</v>
      </c>
      <c r="F24" s="1503">
        <f>SUM('JC i MRiRW'!F24,'SUMA- JR  '!F24)</f>
        <v>505</v>
      </c>
      <c r="G24" s="494"/>
      <c r="H24" s="401"/>
    </row>
    <row r="25" spans="1:12" ht="25.5">
      <c r="A25" s="1390" t="s">
        <v>55</v>
      </c>
      <c r="B25" s="1497">
        <f>SUM('JC i MRiRW'!B25,'SUMA- JR  '!B25)</f>
        <v>33</v>
      </c>
      <c r="C25" s="1497">
        <f>SUM('JC i MRiRW'!C25,'SUMA- JR  '!C25)</f>
        <v>2245</v>
      </c>
      <c r="D25" s="1390" t="s">
        <v>55</v>
      </c>
      <c r="E25" s="1497">
        <f>SUM('JC i MRiRW'!E25,'SUMA- JR  '!E25)</f>
        <v>3</v>
      </c>
      <c r="F25" s="1503">
        <f>SUM('JC i MRiRW'!F25,'SUMA- JR  '!F25)</f>
        <v>613</v>
      </c>
      <c r="G25" s="494"/>
      <c r="H25" s="401"/>
    </row>
    <row r="26" spans="1:12" ht="34.9" customHeight="1">
      <c r="A26" s="1390" t="s">
        <v>68</v>
      </c>
      <c r="B26" s="1497">
        <f>SUM('JC i MRiRW'!B26,'SUMA- JR  '!B26)</f>
        <v>7</v>
      </c>
      <c r="C26" s="1497">
        <f>SUM('JC i MRiRW'!C26,'SUMA- JR  '!C26)</f>
        <v>297</v>
      </c>
      <c r="D26" s="1390" t="s">
        <v>68</v>
      </c>
      <c r="E26" s="1497">
        <f>SUM('JC i MRiRW'!E26,'SUMA- JR  '!E26)</f>
        <v>0</v>
      </c>
      <c r="F26" s="1503">
        <f>SUM('JC i MRiRW'!F26,'SUMA- JR  '!F26)</f>
        <v>0</v>
      </c>
      <c r="G26" s="494"/>
      <c r="H26" s="401"/>
    </row>
    <row r="27" spans="1:12" ht="46.9" customHeight="1">
      <c r="A27" s="1390" t="s">
        <v>56</v>
      </c>
      <c r="B27" s="1497">
        <f>SUM('JC i MRiRW'!B27,'SUMA- JR  '!B27)</f>
        <v>6</v>
      </c>
      <c r="C27" s="1497">
        <f>SUM('JC i MRiRW'!C27,'SUMA- JR  '!C27)</f>
        <v>487</v>
      </c>
      <c r="D27" s="1390" t="s">
        <v>56</v>
      </c>
      <c r="E27" s="1497">
        <f>SUM('JC i MRiRW'!E27,'SUMA- JR  '!E27)</f>
        <v>0</v>
      </c>
      <c r="F27" s="1503">
        <f>SUM('JC i MRiRW'!F27,'SUMA- JR  '!F27)</f>
        <v>0</v>
      </c>
      <c r="G27" s="494"/>
      <c r="H27" s="401"/>
    </row>
    <row r="28" spans="1:12" ht="46.9" customHeight="1">
      <c r="A28" s="1390" t="s">
        <v>69</v>
      </c>
      <c r="B28" s="1497">
        <f>SUM('JC i MRiRW'!B28,'SUMA- JR  '!B28)</f>
        <v>1</v>
      </c>
      <c r="C28" s="1497">
        <f>SUM('JC i MRiRW'!C28,'SUMA- JR  '!C28)</f>
        <v>26</v>
      </c>
      <c r="D28" s="1390" t="s">
        <v>69</v>
      </c>
      <c r="E28" s="1497">
        <f>SUM('JC i MRiRW'!E28,'SUMA- JR  '!E28)</f>
        <v>0</v>
      </c>
      <c r="F28" s="1503">
        <f>SUM('JC i MRiRW'!F28,'SUMA- JR  '!F28)</f>
        <v>0</v>
      </c>
      <c r="G28" s="494"/>
      <c r="H28" s="401"/>
    </row>
    <row r="29" spans="1:12" ht="41.25" customHeight="1" thickBot="1">
      <c r="A29" s="1389" t="s">
        <v>356</v>
      </c>
      <c r="B29" s="1497">
        <f>SUM('JC i MRiRW'!B29,'SUMA- JR  '!B29)</f>
        <v>55</v>
      </c>
      <c r="C29" s="1497">
        <f>SUM('JC i MRiRW'!C29,'SUMA- JR  '!C29)</f>
        <v>16923</v>
      </c>
      <c r="D29" s="1389" t="s">
        <v>48</v>
      </c>
      <c r="E29" s="1497">
        <f>SUM('JC i MRiRW'!E29,'SUMA- JR  '!E29)</f>
        <v>51</v>
      </c>
      <c r="F29" s="1503">
        <f>SUM('JC i MRiRW'!F29,'SUMA- JR  '!F29)</f>
        <v>4670</v>
      </c>
      <c r="G29" s="494"/>
      <c r="H29" s="401"/>
    </row>
    <row r="30" spans="1:12" ht="15" thickBot="1">
      <c r="A30" s="1858" t="s">
        <v>621</v>
      </c>
      <c r="B30" s="1859"/>
      <c r="C30" s="1859"/>
      <c r="D30" s="1858" t="s">
        <v>622</v>
      </c>
      <c r="E30" s="1859"/>
      <c r="F30" s="1860"/>
      <c r="G30" s="2177"/>
      <c r="H30" s="2177"/>
      <c r="I30" s="2177"/>
      <c r="J30" s="2177"/>
      <c r="K30" s="2177"/>
      <c r="L30" s="2177"/>
    </row>
    <row r="31" spans="1:12" ht="135.75" customHeight="1">
      <c r="A31" s="1868" t="s">
        <v>353</v>
      </c>
      <c r="B31" s="1868"/>
      <c r="C31" s="1868"/>
      <c r="D31" s="1868"/>
      <c r="E31" s="1868"/>
      <c r="F31" s="1868"/>
      <c r="G31" s="401"/>
      <c r="H31" s="401"/>
    </row>
    <row r="32" spans="1:12" ht="23.45" customHeight="1" thickBot="1">
      <c r="A32" s="415" t="s">
        <v>99</v>
      </c>
      <c r="B32" s="1327"/>
      <c r="C32" s="1327"/>
      <c r="D32" s="1327"/>
      <c r="E32" s="1327"/>
      <c r="F32" s="1327"/>
      <c r="G32" s="401"/>
      <c r="H32" s="401"/>
    </row>
    <row r="33" spans="1:8" ht="30" customHeight="1">
      <c r="A33" s="2165" t="s">
        <v>92</v>
      </c>
      <c r="B33" s="2166"/>
      <c r="C33" s="2167"/>
      <c r="D33" s="2165" t="s">
        <v>111</v>
      </c>
      <c r="E33" s="2166"/>
      <c r="F33" s="2167"/>
      <c r="G33" s="401"/>
      <c r="H33" s="401"/>
    </row>
    <row r="34" spans="1:8" ht="30" customHeight="1">
      <c r="A34" s="1390"/>
      <c r="B34" s="1395" t="s">
        <v>31</v>
      </c>
      <c r="C34" s="1403" t="s">
        <v>32</v>
      </c>
      <c r="D34" s="1390"/>
      <c r="E34" s="1395" t="s">
        <v>31</v>
      </c>
      <c r="F34" s="1403" t="s">
        <v>32</v>
      </c>
      <c r="G34" s="401"/>
      <c r="H34" s="401"/>
    </row>
    <row r="35" spans="1:8" ht="16.149999999999999" customHeight="1">
      <c r="A35" s="1390" t="s">
        <v>33</v>
      </c>
      <c r="B35" s="1497">
        <f>SUM('JC i MRiRW'!B35,'SUMA- JR  '!B35)</f>
        <v>17</v>
      </c>
      <c r="C35" s="1497">
        <f>SUM('JC i MRiRW'!C35,'SUMA- JR  '!C35)</f>
        <v>65463</v>
      </c>
      <c r="D35" s="1390" t="s">
        <v>33</v>
      </c>
      <c r="E35" s="1497">
        <f>SUM('JC i MRiRW'!E35,'SUMA- JR  '!E35)</f>
        <v>0</v>
      </c>
      <c r="F35" s="1503">
        <f>SUM('JC i MRiRW'!F35,'SUMA- JR  '!F35)</f>
        <v>0</v>
      </c>
      <c r="G35" s="401"/>
      <c r="H35" s="401"/>
    </row>
    <row r="36" spans="1:8" ht="16.149999999999999" customHeight="1">
      <c r="A36" s="1390" t="s">
        <v>71</v>
      </c>
      <c r="B36" s="1497">
        <f>SUM('JC i MRiRW'!B36,'SUMA- JR  '!B36)</f>
        <v>27</v>
      </c>
      <c r="C36" s="1497">
        <f>SUM('JC i MRiRW'!C36,'SUMA- JR  '!C36)</f>
        <v>54375</v>
      </c>
      <c r="D36" s="1390" t="s">
        <v>71</v>
      </c>
      <c r="E36" s="1497">
        <f>SUM('JC i MRiRW'!E36,'SUMA- JR  '!E36)</f>
        <v>0</v>
      </c>
      <c r="F36" s="1503">
        <f>SUM('JC i MRiRW'!F36,'SUMA- JR  '!F36)</f>
        <v>0</v>
      </c>
      <c r="G36" s="401"/>
      <c r="H36" s="401"/>
    </row>
    <row r="37" spans="1:8" ht="16.149999999999999" customHeight="1">
      <c r="A37" s="1390" t="s">
        <v>72</v>
      </c>
      <c r="B37" s="1497">
        <f>SUM('JC i MRiRW'!B37,'SUMA- JR  '!B37)</f>
        <v>9</v>
      </c>
      <c r="C37" s="1497">
        <f>SUM('JC i MRiRW'!C37,'SUMA- JR  '!C37)</f>
        <v>7187</v>
      </c>
      <c r="D37" s="1390" t="s">
        <v>72</v>
      </c>
      <c r="E37" s="1497">
        <f>SUM('JC i MRiRW'!E37,'SUMA- JR  '!E37)</f>
        <v>4</v>
      </c>
      <c r="F37" s="1503">
        <f>SUM('JC i MRiRW'!F37,'SUMA- JR  '!F37)</f>
        <v>31551</v>
      </c>
      <c r="G37" s="401"/>
      <c r="H37" s="401"/>
    </row>
    <row r="38" spans="1:8" ht="38.25">
      <c r="A38" s="2168" t="s">
        <v>48</v>
      </c>
      <c r="B38" s="1497">
        <f>SUM('JC i MRiRW'!B38,'SUMA- JR  '!B38)</f>
        <v>6</v>
      </c>
      <c r="C38" s="1497">
        <f>SUM('JC i MRiRW'!C38,'SUMA- JR  '!C38)</f>
        <v>4431</v>
      </c>
      <c r="D38" s="1390" t="s">
        <v>34</v>
      </c>
      <c r="E38" s="1497">
        <f>SUM('JC i MRiRW'!E38,'SUMA- JR  '!E38)</f>
        <v>26</v>
      </c>
      <c r="F38" s="1503">
        <f>SUM('JC i MRiRW'!F38,'SUMA- JR  '!F38)</f>
        <v>6020</v>
      </c>
      <c r="G38" s="401"/>
      <c r="H38" s="401"/>
    </row>
    <row r="39" spans="1:8" ht="16.149999999999999" customHeight="1" thickBot="1">
      <c r="A39" s="1852"/>
      <c r="B39" s="1511"/>
      <c r="C39" s="1512"/>
      <c r="D39" s="1392" t="s">
        <v>48</v>
      </c>
      <c r="E39" s="1509">
        <f>SUM('JC i MRiRW'!E39,'SUMA- JR  '!E39)</f>
        <v>0</v>
      </c>
      <c r="F39" s="1510">
        <f>SUM('JC i MRiRW'!F39,'SUMA- JR  '!F39)</f>
        <v>0</v>
      </c>
      <c r="G39" s="401"/>
      <c r="H39" s="401"/>
    </row>
    <row r="40" spans="1:8" ht="16.149999999999999" customHeight="1">
      <c r="A40" s="1888" t="s">
        <v>112</v>
      </c>
      <c r="B40" s="1889"/>
      <c r="C40" s="1889"/>
      <c r="D40" s="1849" t="s">
        <v>112</v>
      </c>
      <c r="E40" s="1881"/>
      <c r="F40" s="1850"/>
      <c r="G40" s="401"/>
      <c r="H40" s="401"/>
    </row>
    <row r="41" spans="1:8" ht="16.149999999999999" customHeight="1">
      <c r="A41" s="1407" t="s">
        <v>50</v>
      </c>
      <c r="B41" s="1497">
        <f>SUM('JC i MRiRW'!B41,'SUMA- JR  '!B41)</f>
        <v>50</v>
      </c>
      <c r="C41" s="1498">
        <f>SUM('JC i MRiRW'!C41,'SUMA- JR  '!C41)</f>
        <v>128193</v>
      </c>
      <c r="D41" s="1390" t="s">
        <v>50</v>
      </c>
      <c r="E41" s="1497">
        <f>SUM('JC i MRiRW'!E41,'SUMA- JR  '!E41)</f>
        <v>23</v>
      </c>
      <c r="F41" s="1503">
        <f>SUM('JC i MRiRW'!F41,'SUMA- JR  '!F41)</f>
        <v>7120</v>
      </c>
      <c r="G41" s="401"/>
      <c r="H41" s="401"/>
    </row>
    <row r="42" spans="1:8" ht="16.149999999999999" customHeight="1">
      <c r="A42" s="1407" t="s">
        <v>51</v>
      </c>
      <c r="B42" s="1497">
        <f>SUM('JC i MRiRW'!B42,'SUMA- JR  '!B42)</f>
        <v>9</v>
      </c>
      <c r="C42" s="1498">
        <f>SUM('JC i MRiRW'!C42,'SUMA- JR  '!C42)</f>
        <v>3198</v>
      </c>
      <c r="D42" s="1390" t="s">
        <v>51</v>
      </c>
      <c r="E42" s="1497">
        <f>SUM('JC i MRiRW'!E42,'SUMA- JR  '!E42)</f>
        <v>3</v>
      </c>
      <c r="F42" s="1503">
        <f>SUM('JC i MRiRW'!F42,'SUMA- JR  '!F42)</f>
        <v>30051</v>
      </c>
      <c r="G42" s="401"/>
      <c r="H42" s="401"/>
    </row>
    <row r="43" spans="1:8" ht="16.149999999999999" customHeight="1" thickBot="1">
      <c r="A43" s="1406" t="s">
        <v>52</v>
      </c>
      <c r="B43" s="1504">
        <f>SUM('JC i MRiRW'!B43,'SUMA- JR  '!B43)</f>
        <v>0</v>
      </c>
      <c r="C43" s="1508">
        <f>SUM('JC i MRiRW'!C43,'SUMA- JR  '!C43)</f>
        <v>0</v>
      </c>
      <c r="D43" s="1389" t="s">
        <v>52</v>
      </c>
      <c r="E43" s="1504">
        <f>SUM('JC i MRiRW'!E43,'SUMA- JR  '!E43)</f>
        <v>0</v>
      </c>
      <c r="F43" s="1505">
        <f>SUM('JC i MRiRW'!F43,'SUMA- JR  '!F43)</f>
        <v>0</v>
      </c>
      <c r="G43" s="401"/>
      <c r="H43" s="401"/>
    </row>
    <row r="44" spans="1:8" ht="16.149999999999999" customHeight="1">
      <c r="A44" s="1855" t="s">
        <v>113</v>
      </c>
      <c r="B44" s="1856"/>
      <c r="C44" s="1857"/>
      <c r="D44" s="1855" t="s">
        <v>113</v>
      </c>
      <c r="E44" s="1856"/>
      <c r="F44" s="1857"/>
      <c r="G44" s="401"/>
      <c r="H44" s="401"/>
    </row>
    <row r="45" spans="1:8" ht="30" customHeight="1">
      <c r="A45" s="1390" t="s">
        <v>53</v>
      </c>
      <c r="B45" s="1497">
        <f>SUM('JC i MRiRW'!B45,'SUMA- JR  '!B45)</f>
        <v>0</v>
      </c>
      <c r="C45" s="1497">
        <f>SUM('JC i MRiRW'!C45,'SUMA- JR  '!C45)</f>
        <v>0</v>
      </c>
      <c r="D45" s="1390" t="s">
        <v>53</v>
      </c>
      <c r="E45" s="1497">
        <f>SUM('JC i MRiRW'!E45,'SUMA- JR  '!E45)</f>
        <v>2</v>
      </c>
      <c r="F45" s="1503">
        <f>SUM('JC i MRiRW'!F45,'SUMA- JR  '!F45)</f>
        <v>70</v>
      </c>
      <c r="G45" s="401"/>
      <c r="H45" s="401"/>
    </row>
    <row r="46" spans="1:8" ht="30" customHeight="1">
      <c r="A46" s="1390" t="s">
        <v>54</v>
      </c>
      <c r="B46" s="1497">
        <f>SUM('JC i MRiRW'!B46,'SUMA- JR  '!B46)</f>
        <v>14</v>
      </c>
      <c r="C46" s="1497">
        <f>SUM('JC i MRiRW'!C46,'SUMA- JR  '!C46)</f>
        <v>77154</v>
      </c>
      <c r="D46" s="1390" t="s">
        <v>54</v>
      </c>
      <c r="E46" s="1497">
        <f>SUM('JC i MRiRW'!E46,'SUMA- JR  '!E46)</f>
        <v>5</v>
      </c>
      <c r="F46" s="1503">
        <f>SUM('JC i MRiRW'!F46,'SUMA- JR  '!F46)</f>
        <v>191</v>
      </c>
      <c r="G46" s="401"/>
      <c r="H46" s="401"/>
    </row>
    <row r="47" spans="1:8" ht="30" customHeight="1">
      <c r="A47" s="1390" t="s">
        <v>55</v>
      </c>
      <c r="B47" s="1497">
        <f>SUM('JC i MRiRW'!B47,'SUMA- JR  '!B47)</f>
        <v>5</v>
      </c>
      <c r="C47" s="1497">
        <f>SUM('JC i MRiRW'!C47,'SUMA- JR  '!C47)</f>
        <v>1482</v>
      </c>
      <c r="D47" s="1390" t="s">
        <v>55</v>
      </c>
      <c r="E47" s="1497">
        <f>SUM('JC i MRiRW'!E47,'SUMA- JR  '!E47)</f>
        <v>1</v>
      </c>
      <c r="F47" s="1503">
        <f>SUM('JC i MRiRW'!F47,'SUMA- JR  '!F47)</f>
        <v>51</v>
      </c>
      <c r="G47" s="401"/>
      <c r="H47" s="401"/>
    </row>
    <row r="48" spans="1:8" ht="30" customHeight="1">
      <c r="A48" s="1390" t="s">
        <v>68</v>
      </c>
      <c r="B48" s="1497">
        <f>SUM('JC i MRiRW'!B48,'SUMA- JR  '!B48)</f>
        <v>5</v>
      </c>
      <c r="C48" s="1497">
        <f>SUM('JC i MRiRW'!C48,'SUMA- JR  '!C48)</f>
        <v>4100</v>
      </c>
      <c r="D48" s="1390" t="s">
        <v>68</v>
      </c>
      <c r="E48" s="1497">
        <f>SUM('JC i MRiRW'!E48,'SUMA- JR  '!E48)</f>
        <v>1</v>
      </c>
      <c r="F48" s="1503">
        <f>SUM('JC i MRiRW'!F48,'SUMA- JR  '!F48)</f>
        <v>51</v>
      </c>
      <c r="G48" s="401"/>
      <c r="H48" s="401"/>
    </row>
    <row r="49" spans="1:8" ht="38.25">
      <c r="A49" s="1390" t="s">
        <v>56</v>
      </c>
      <c r="B49" s="1497">
        <f>SUM('JC i MRiRW'!B49,'SUMA- JR  '!B49)</f>
        <v>0</v>
      </c>
      <c r="C49" s="1497">
        <f>SUM('JC i MRiRW'!C49,'SUMA- JR  '!C49)</f>
        <v>0</v>
      </c>
      <c r="D49" s="1390" t="s">
        <v>56</v>
      </c>
      <c r="E49" s="1497">
        <f>SUM('JC i MRiRW'!E49,'SUMA- JR  '!E49)</f>
        <v>0</v>
      </c>
      <c r="F49" s="1503">
        <f>SUM('JC i MRiRW'!F49,'SUMA- JR  '!F49)</f>
        <v>0</v>
      </c>
      <c r="G49" s="401"/>
      <c r="H49" s="401"/>
    </row>
    <row r="50" spans="1:8" ht="38.25">
      <c r="A50" s="1390" t="s">
        <v>69</v>
      </c>
      <c r="B50" s="1497">
        <f>SUM('JC i MRiRW'!B50,'SUMA- JR  '!B50)</f>
        <v>0</v>
      </c>
      <c r="C50" s="1497">
        <f>SUM('JC i MRiRW'!C50,'SUMA- JR  '!C50)</f>
        <v>0</v>
      </c>
      <c r="D50" s="1390" t="s">
        <v>69</v>
      </c>
      <c r="E50" s="1497">
        <f>SUM('JC i MRiRW'!E50,'SUMA- JR  '!E50)</f>
        <v>0</v>
      </c>
      <c r="F50" s="1503">
        <f>SUM('JC i MRiRW'!F50,'SUMA- JR  '!F50)</f>
        <v>0</v>
      </c>
      <c r="G50" s="401"/>
      <c r="H50" s="401"/>
    </row>
    <row r="51" spans="1:8" ht="30" customHeight="1" thickBot="1">
      <c r="A51" s="1391" t="s">
        <v>66</v>
      </c>
      <c r="B51" s="1497">
        <f>SUM('JC i MRiRW'!B51,'SUMA- JR  '!B51)</f>
        <v>33</v>
      </c>
      <c r="C51" s="1497">
        <f>SUM('JC i MRiRW'!C51,'SUMA- JR  '!C51)</f>
        <v>45665</v>
      </c>
      <c r="D51" s="1391" t="s">
        <v>66</v>
      </c>
      <c r="E51" s="1497">
        <f>SUM('JC i MRiRW'!E51,'SUMA- JR  '!E51)</f>
        <v>3</v>
      </c>
      <c r="F51" s="1503">
        <f>SUM('JC i MRiRW'!F51,'SUMA- JR  '!F51)</f>
        <v>31500</v>
      </c>
      <c r="G51" s="401"/>
      <c r="H51" s="401"/>
    </row>
    <row r="52" spans="1:8" ht="13.5" thickBot="1">
      <c r="A52" s="1858" t="s">
        <v>607</v>
      </c>
      <c r="B52" s="1859"/>
      <c r="C52" s="1860"/>
      <c r="D52" s="1858" t="s">
        <v>607</v>
      </c>
      <c r="E52" s="1859"/>
      <c r="F52" s="1860"/>
      <c r="G52" s="401"/>
      <c r="H52" s="401"/>
    </row>
    <row r="53" spans="1:8" ht="30.6" customHeight="1">
      <c r="A53" s="1328"/>
      <c r="B53" s="1328"/>
      <c r="C53" s="1328"/>
      <c r="D53" s="1328"/>
      <c r="E53" s="1328"/>
      <c r="F53" s="1328"/>
      <c r="G53" s="401"/>
      <c r="H53" s="401"/>
    </row>
    <row r="54" spans="1:8" ht="30" customHeight="1" thickBot="1">
      <c r="A54" s="487" t="s">
        <v>100</v>
      </c>
      <c r="B54" s="1330"/>
      <c r="C54" s="1330"/>
      <c r="D54" s="1330"/>
      <c r="E54" s="1330"/>
      <c r="F54" s="1330"/>
      <c r="G54" s="401"/>
      <c r="H54" s="401"/>
    </row>
    <row r="55" spans="1:8" ht="36" customHeight="1" thickBot="1">
      <c r="A55" s="2172" t="s">
        <v>89</v>
      </c>
      <c r="B55" s="2173"/>
      <c r="C55" s="2173"/>
      <c r="D55" s="2174"/>
      <c r="E55" s="2172" t="s">
        <v>146</v>
      </c>
      <c r="F55" s="2173"/>
      <c r="G55" s="2173"/>
      <c r="H55" s="2174"/>
    </row>
    <row r="56" spans="1:8" ht="42" customHeight="1" thickBot="1">
      <c r="A56" s="486"/>
      <c r="B56" s="485" t="s">
        <v>9</v>
      </c>
      <c r="C56" s="485" t="s">
        <v>10</v>
      </c>
      <c r="D56" s="1325" t="s">
        <v>114</v>
      </c>
      <c r="E56" s="486"/>
      <c r="F56" s="485" t="s">
        <v>9</v>
      </c>
      <c r="G56" s="1325" t="s">
        <v>10</v>
      </c>
      <c r="H56" s="1325" t="s">
        <v>114</v>
      </c>
    </row>
    <row r="57" spans="1:8" ht="16.5" customHeight="1">
      <c r="A57" s="482" t="s">
        <v>11</v>
      </c>
      <c r="B57" s="1497">
        <f>SUM('JC i MRiRW'!B57,'SUMA- JR  '!B57)</f>
        <v>0</v>
      </c>
      <c r="C57" s="1497">
        <f>SUM('JC i MRiRW'!C57,'SUMA- JR  '!C57)</f>
        <v>0</v>
      </c>
      <c r="D57" s="1497">
        <f>SUM('JC i MRiRW'!D57,'SUMA- JR  '!D57)</f>
        <v>0</v>
      </c>
      <c r="E57" s="502" t="s">
        <v>11</v>
      </c>
      <c r="F57" s="1506">
        <f>SUM('JC i MRiRW'!F57,'SUMA- JR  '!F57)</f>
        <v>500</v>
      </c>
      <c r="G57" s="1506">
        <f>SUM('JC i MRiRW'!G57,'SUMA- JR  '!G57)</f>
        <v>300</v>
      </c>
      <c r="H57" s="1507">
        <f>SUM('JC i MRiRW'!H57,'SUMA- JR  '!H57)</f>
        <v>0</v>
      </c>
    </row>
    <row r="58" spans="1:8" ht="16.5" customHeight="1">
      <c r="A58" s="1390" t="s">
        <v>12</v>
      </c>
      <c r="B58" s="1497">
        <f>SUM('JC i MRiRW'!B58,'SUMA- JR  '!B58)</f>
        <v>4281</v>
      </c>
      <c r="C58" s="1497">
        <f>SUM('JC i MRiRW'!C58,'SUMA- JR  '!C58)</f>
        <v>4281</v>
      </c>
      <c r="D58" s="1497">
        <f>SUM('JC i MRiRW'!D58,'SUMA- JR  '!D58)</f>
        <v>0</v>
      </c>
      <c r="E58" s="1390" t="s">
        <v>12</v>
      </c>
      <c r="F58" s="1497">
        <f>SUM('JC i MRiRW'!F58,'SUMA- JR  '!F58)</f>
        <v>0</v>
      </c>
      <c r="G58" s="1497">
        <f>SUM('JC i MRiRW'!G58,'SUMA- JR  '!G58)</f>
        <v>0</v>
      </c>
      <c r="H58" s="1503">
        <f>SUM('JC i MRiRW'!H58,'SUMA- JR  '!H58)</f>
        <v>0</v>
      </c>
    </row>
    <row r="59" spans="1:8" ht="16.5" customHeight="1">
      <c r="A59" s="1390" t="s">
        <v>13</v>
      </c>
      <c r="B59" s="1497">
        <f>SUM('JC i MRiRW'!B59,'SUMA- JR  '!B59)</f>
        <v>3000</v>
      </c>
      <c r="C59" s="1497">
        <f>SUM('JC i MRiRW'!C59,'SUMA- JR  '!C59)</f>
        <v>3000</v>
      </c>
      <c r="D59" s="1497">
        <f>SUM('JC i MRiRW'!D59,'SUMA- JR  '!D59)</f>
        <v>0</v>
      </c>
      <c r="E59" s="1390" t="s">
        <v>13</v>
      </c>
      <c r="F59" s="1497">
        <f>SUM('JC i MRiRW'!F59,'SUMA- JR  '!F59)</f>
        <v>0</v>
      </c>
      <c r="G59" s="1497">
        <f>SUM('JC i MRiRW'!G59,'SUMA- JR  '!G59)</f>
        <v>0</v>
      </c>
      <c r="H59" s="1503">
        <f>SUM('JC i MRiRW'!H59,'SUMA- JR  '!H59)</f>
        <v>0</v>
      </c>
    </row>
    <row r="60" spans="1:8" ht="16.5" customHeight="1">
      <c r="A60" s="1390" t="s">
        <v>14</v>
      </c>
      <c r="B60" s="1497">
        <f>SUM('JC i MRiRW'!B60,'SUMA- JR  '!B60)</f>
        <v>0</v>
      </c>
      <c r="C60" s="1497">
        <f>SUM('JC i MRiRW'!C60,'SUMA- JR  '!C60)</f>
        <v>0</v>
      </c>
      <c r="D60" s="1497">
        <f>SUM('JC i MRiRW'!D60,'SUMA- JR  '!D60)</f>
        <v>0</v>
      </c>
      <c r="E60" s="1390" t="s">
        <v>14</v>
      </c>
      <c r="F60" s="1497">
        <f>SUM('JC i MRiRW'!F60,'SUMA- JR  '!F60)</f>
        <v>0</v>
      </c>
      <c r="G60" s="1497">
        <f>SUM('JC i MRiRW'!G60,'SUMA- JR  '!G60)</f>
        <v>0</v>
      </c>
      <c r="H60" s="1503">
        <f>SUM('JC i MRiRW'!H60,'SUMA- JR  '!H60)</f>
        <v>0</v>
      </c>
    </row>
    <row r="61" spans="1:8" ht="28.5" customHeight="1">
      <c r="A61" s="1390" t="s">
        <v>15</v>
      </c>
      <c r="B61" s="1497">
        <f>SUM('JC i MRiRW'!B61,'SUMA- JR  '!B61)</f>
        <v>1320</v>
      </c>
      <c r="C61" s="1497">
        <f>SUM('JC i MRiRW'!C61,'SUMA- JR  '!C61)</f>
        <v>320</v>
      </c>
      <c r="D61" s="1497">
        <f>SUM('JC i MRiRW'!D61,'SUMA- JR  '!D61)</f>
        <v>1320</v>
      </c>
      <c r="E61" s="1390" t="s">
        <v>15</v>
      </c>
      <c r="F61" s="1497">
        <f>SUM('JC i MRiRW'!F61,'SUMA- JR  '!F61)</f>
        <v>0</v>
      </c>
      <c r="G61" s="1497">
        <f>SUM('JC i MRiRW'!G61,'SUMA- JR  '!G61)</f>
        <v>0</v>
      </c>
      <c r="H61" s="1503">
        <f>SUM('JC i MRiRW'!H61,'SUMA- JR  '!H61)</f>
        <v>0</v>
      </c>
    </row>
    <row r="62" spans="1:8" ht="16.5" customHeight="1">
      <c r="A62" s="1390" t="s">
        <v>16</v>
      </c>
      <c r="B62" s="1497">
        <f>SUM('JC i MRiRW'!B62,'SUMA- JR  '!B62)</f>
        <v>878</v>
      </c>
      <c r="C62" s="1497">
        <f>SUM('JC i MRiRW'!C62,'SUMA- JR  '!C62)</f>
        <v>878</v>
      </c>
      <c r="D62" s="1497">
        <f>SUM('JC i MRiRW'!D62,'SUMA- JR  '!D62)</f>
        <v>0</v>
      </c>
      <c r="E62" s="1390" t="s">
        <v>16</v>
      </c>
      <c r="F62" s="1497">
        <f>SUM('JC i MRiRW'!F62,'SUMA- JR  '!F62)</f>
        <v>17</v>
      </c>
      <c r="G62" s="1497">
        <f>SUM('JC i MRiRW'!G62,'SUMA- JR  '!G62)</f>
        <v>16</v>
      </c>
      <c r="H62" s="1503">
        <f>SUM('JC i MRiRW'!H62,'SUMA- JR  '!H62)</f>
        <v>0</v>
      </c>
    </row>
    <row r="63" spans="1:8" ht="16.5" customHeight="1">
      <c r="A63" s="1390" t="s">
        <v>57</v>
      </c>
      <c r="B63" s="1497">
        <f>SUM('JC i MRiRW'!B63,'SUMA- JR  '!B63)</f>
        <v>160</v>
      </c>
      <c r="C63" s="1497">
        <f>SUM('JC i MRiRW'!C63,'SUMA- JR  '!C63)</f>
        <v>1368</v>
      </c>
      <c r="D63" s="1497">
        <f>SUM('JC i MRiRW'!D63,'SUMA- JR  '!D63)</f>
        <v>0</v>
      </c>
      <c r="E63" s="1390" t="s">
        <v>57</v>
      </c>
      <c r="F63" s="1497">
        <f>SUM('JC i MRiRW'!F63,'SUMA- JR  '!F63)</f>
        <v>0</v>
      </c>
      <c r="G63" s="1497">
        <f>SUM('JC i MRiRW'!G63,'SUMA- JR  '!G63)</f>
        <v>0</v>
      </c>
      <c r="H63" s="1503">
        <f>SUM('JC i MRiRW'!H63,'SUMA- JR  '!H63)</f>
        <v>0</v>
      </c>
    </row>
    <row r="64" spans="1:8" ht="16.5" customHeight="1">
      <c r="A64" s="1390" t="s">
        <v>58</v>
      </c>
      <c r="B64" s="1497">
        <f>SUM('JC i MRiRW'!B64,'SUMA- JR  '!B64)</f>
        <v>0</v>
      </c>
      <c r="C64" s="1497">
        <f>SUM('JC i MRiRW'!C64,'SUMA- JR  '!C64)</f>
        <v>0</v>
      </c>
      <c r="D64" s="1497">
        <f>SUM('JC i MRiRW'!D64,'SUMA- JR  '!D64)</f>
        <v>0</v>
      </c>
      <c r="E64" s="1390" t="s">
        <v>58</v>
      </c>
      <c r="F64" s="1497">
        <f>SUM('JC i MRiRW'!F64,'SUMA- JR  '!F64)</f>
        <v>0</v>
      </c>
      <c r="G64" s="1497">
        <f>SUM('JC i MRiRW'!G64,'SUMA- JR  '!G64)</f>
        <v>0</v>
      </c>
      <c r="H64" s="1503">
        <f>SUM('JC i MRiRW'!H64,'SUMA- JR  '!H64)</f>
        <v>0</v>
      </c>
    </row>
    <row r="65" spans="1:8" ht="16.5" customHeight="1">
      <c r="A65" s="1390" t="s">
        <v>59</v>
      </c>
      <c r="B65" s="1497">
        <f>SUM('JC i MRiRW'!B65,'SUMA- JR  '!B65)</f>
        <v>0</v>
      </c>
      <c r="C65" s="1497">
        <f>SUM('JC i MRiRW'!C65,'SUMA- JR  '!C65)</f>
        <v>0</v>
      </c>
      <c r="D65" s="1497">
        <f>SUM('JC i MRiRW'!D65,'SUMA- JR  '!D65)</f>
        <v>0</v>
      </c>
      <c r="E65" s="1390" t="s">
        <v>59</v>
      </c>
      <c r="F65" s="1497">
        <f>SUM('JC i MRiRW'!F65,'SUMA- JR  '!F65)</f>
        <v>0</v>
      </c>
      <c r="G65" s="1497">
        <f>SUM('JC i MRiRW'!G65,'SUMA- JR  '!G65)</f>
        <v>0</v>
      </c>
      <c r="H65" s="1503">
        <f>SUM('JC i MRiRW'!H65,'SUMA- JR  '!H65)</f>
        <v>0</v>
      </c>
    </row>
    <row r="66" spans="1:8" ht="16.5" customHeight="1">
      <c r="A66" s="1390" t="s">
        <v>60</v>
      </c>
      <c r="B66" s="1497">
        <f>SUM('JC i MRiRW'!B66,'SUMA- JR  '!B66)</f>
        <v>0</v>
      </c>
      <c r="C66" s="1497">
        <f>SUM('JC i MRiRW'!C66,'SUMA- JR  '!C66)</f>
        <v>0</v>
      </c>
      <c r="D66" s="1497">
        <f>SUM('JC i MRiRW'!D66,'SUMA- JR  '!D66)</f>
        <v>0</v>
      </c>
      <c r="E66" s="1390" t="s">
        <v>60</v>
      </c>
      <c r="F66" s="1497">
        <f>SUM('JC i MRiRW'!F66,'SUMA- JR  '!F66)</f>
        <v>0</v>
      </c>
      <c r="G66" s="1497">
        <f>SUM('JC i MRiRW'!G66,'SUMA- JR  '!G66)</f>
        <v>0</v>
      </c>
      <c r="H66" s="1503">
        <f>SUM('JC i MRiRW'!H66,'SUMA- JR  '!H66)</f>
        <v>0</v>
      </c>
    </row>
    <row r="67" spans="1:8" ht="16.5" customHeight="1">
      <c r="A67" s="2168" t="s">
        <v>624</v>
      </c>
      <c r="B67" s="1497">
        <f>SUM('JC i MRiRW'!B67,'SUMA- JR  '!B67)</f>
        <v>304031</v>
      </c>
      <c r="C67" s="1497">
        <f>SUM('JC i MRiRW'!C67,'SUMA- JR  '!C67)</f>
        <v>300250</v>
      </c>
      <c r="D67" s="1497">
        <f>SUM('JC i MRiRW'!D67,'SUMA- JR  '!D67)</f>
        <v>0</v>
      </c>
      <c r="E67" s="1390" t="s">
        <v>147</v>
      </c>
      <c r="F67" s="1497">
        <f>SUM('JC i MRiRW'!F67,'SUMA- JR  '!F67)</f>
        <v>239</v>
      </c>
      <c r="G67" s="1497">
        <f>SUM('JC i MRiRW'!G67,'SUMA- JR  '!G67)</f>
        <v>198</v>
      </c>
      <c r="H67" s="1503">
        <f>SUM('JC i MRiRW'!H67,'SUMA- JR  '!H67)</f>
        <v>0</v>
      </c>
    </row>
    <row r="68" spans="1:8" ht="16.5" customHeight="1" thickBot="1">
      <c r="A68" s="1852"/>
      <c r="B68" s="1495"/>
      <c r="C68" s="1511"/>
      <c r="D68" s="1512"/>
      <c r="E68" s="1389" t="s">
        <v>48</v>
      </c>
      <c r="F68" s="1504">
        <f>SUM('JC i MRiRW'!F68,'SUMA- JR  '!F68)</f>
        <v>4000</v>
      </c>
      <c r="G68" s="1504">
        <f>SUM('JC i MRiRW'!G68,'SUMA- JR  '!G68)</f>
        <v>2500</v>
      </c>
      <c r="H68" s="1505">
        <f>SUM('JC i MRiRW'!H68,'SUMA- JR  '!H68)</f>
        <v>1</v>
      </c>
    </row>
    <row r="69" spans="1:8" ht="16.5" customHeight="1">
      <c r="A69" s="477" t="s">
        <v>113</v>
      </c>
      <c r="B69" s="1872"/>
      <c r="C69" s="1873"/>
      <c r="D69" s="1874"/>
      <c r="E69" s="477" t="s">
        <v>113</v>
      </c>
      <c r="F69" s="1875"/>
      <c r="G69" s="1876"/>
      <c r="H69" s="1877"/>
    </row>
    <row r="70" spans="1:8" ht="25.5">
      <c r="A70" s="1390" t="s">
        <v>53</v>
      </c>
      <c r="B70" s="1497">
        <f>SUM('JC i MRiRW'!B70,'SUMA- JR  '!B70)</f>
        <v>0</v>
      </c>
      <c r="C70" s="1497">
        <f>SUM('JC i MRiRW'!C70,'SUMA- JR  '!C70)</f>
        <v>0</v>
      </c>
      <c r="D70" s="1497">
        <f>SUM('JC i MRiRW'!D70,'SUMA- JR  '!D70)</f>
        <v>0</v>
      </c>
      <c r="E70" s="1390" t="s">
        <v>53</v>
      </c>
      <c r="F70" s="1497">
        <f>SUM('JC i MRiRW'!F70,'SUMA- JR  '!F70)</f>
        <v>17</v>
      </c>
      <c r="G70" s="1497">
        <f>SUM('JC i MRiRW'!G70,'SUMA- JR  '!G70)</f>
        <v>16</v>
      </c>
      <c r="H70" s="1503">
        <f>SUM('JC i MRiRW'!H70,'SUMA- JR  '!H70)</f>
        <v>0</v>
      </c>
    </row>
    <row r="71" spans="1:8" ht="25.5">
      <c r="A71" s="1390" t="s">
        <v>54</v>
      </c>
      <c r="B71" s="1497">
        <f>SUM('JC i MRiRW'!B71,'SUMA- JR  '!B71)</f>
        <v>100</v>
      </c>
      <c r="C71" s="1497">
        <f>SUM('JC i MRiRW'!C71,'SUMA- JR  '!C71)</f>
        <v>100</v>
      </c>
      <c r="D71" s="1497">
        <f>SUM('JC i MRiRW'!D71,'SUMA- JR  '!D71)</f>
        <v>0</v>
      </c>
      <c r="E71" s="1390" t="s">
        <v>54</v>
      </c>
      <c r="F71" s="1497">
        <f>SUM('JC i MRiRW'!F71,'SUMA- JR  '!F71)</f>
        <v>500</v>
      </c>
      <c r="G71" s="1497">
        <f>SUM('JC i MRiRW'!G71,'SUMA- JR  '!G71)</f>
        <v>300</v>
      </c>
      <c r="H71" s="1503">
        <f>SUM('JC i MRiRW'!H71,'SUMA- JR  '!H71)</f>
        <v>0</v>
      </c>
    </row>
    <row r="72" spans="1:8" ht="25.5">
      <c r="A72" s="1390" t="s">
        <v>55</v>
      </c>
      <c r="B72" s="1497">
        <f>SUM('JC i MRiRW'!B72,'SUMA- JR  '!B72)</f>
        <v>4040</v>
      </c>
      <c r="C72" s="1497">
        <f>SUM('JC i MRiRW'!C72,'SUMA- JR  '!C72)</f>
        <v>4040</v>
      </c>
      <c r="D72" s="1497">
        <f>SUM('JC i MRiRW'!D72,'SUMA- JR  '!D72)</f>
        <v>240</v>
      </c>
      <c r="E72" s="1390" t="s">
        <v>55</v>
      </c>
      <c r="F72" s="1497">
        <f>SUM('JC i MRiRW'!F72,'SUMA- JR  '!F72)</f>
        <v>0</v>
      </c>
      <c r="G72" s="1497">
        <f>SUM('JC i MRiRW'!G72,'SUMA- JR  '!G72)</f>
        <v>0</v>
      </c>
      <c r="H72" s="1503">
        <f>SUM('JC i MRiRW'!H72,'SUMA- JR  '!H72)</f>
        <v>0</v>
      </c>
    </row>
    <row r="73" spans="1:8" ht="25.5">
      <c r="A73" s="1390" t="s">
        <v>68</v>
      </c>
      <c r="B73" s="1497">
        <f>SUM('JC i MRiRW'!B73,'SUMA- JR  '!B73)</f>
        <v>0</v>
      </c>
      <c r="C73" s="1497">
        <f>SUM('JC i MRiRW'!C73,'SUMA- JR  '!C73)</f>
        <v>0</v>
      </c>
      <c r="D73" s="1497">
        <f>SUM('JC i MRiRW'!D73,'SUMA- JR  '!D73)</f>
        <v>0</v>
      </c>
      <c r="E73" s="1390" t="s">
        <v>68</v>
      </c>
      <c r="F73" s="1497">
        <f>SUM('JC i MRiRW'!F73,'SUMA- JR  '!F73)</f>
        <v>0</v>
      </c>
      <c r="G73" s="1497">
        <f>SUM('JC i MRiRW'!G73,'SUMA- JR  '!G73)</f>
        <v>0</v>
      </c>
      <c r="H73" s="1503">
        <f>SUM('JC i MRiRW'!H73,'SUMA- JR  '!H73)</f>
        <v>0</v>
      </c>
    </row>
    <row r="74" spans="1:8" ht="38.25">
      <c r="A74" s="1390" t="s">
        <v>56</v>
      </c>
      <c r="B74" s="1497">
        <f>SUM('JC i MRiRW'!B74,'SUMA- JR  '!B74)</f>
        <v>0</v>
      </c>
      <c r="C74" s="1497">
        <f>SUM('JC i MRiRW'!C74,'SUMA- JR  '!C74)</f>
        <v>0</v>
      </c>
      <c r="D74" s="1497">
        <f>SUM('JC i MRiRW'!D74,'SUMA- JR  '!D74)</f>
        <v>0</v>
      </c>
      <c r="E74" s="1390" t="s">
        <v>56</v>
      </c>
      <c r="F74" s="1497">
        <f>SUM('JC i MRiRW'!F74,'SUMA- JR  '!F74)</f>
        <v>0</v>
      </c>
      <c r="G74" s="1497">
        <f>SUM('JC i MRiRW'!G74,'SUMA- JR  '!G74)</f>
        <v>0</v>
      </c>
      <c r="H74" s="1503">
        <f>SUM('JC i MRiRW'!H74,'SUMA- JR  '!H74)</f>
        <v>0</v>
      </c>
    </row>
    <row r="75" spans="1:8" ht="42" customHeight="1">
      <c r="A75" s="1390" t="s">
        <v>69</v>
      </c>
      <c r="B75" s="1497">
        <f>SUM('JC i MRiRW'!B75,'SUMA- JR  '!B75)</f>
        <v>0</v>
      </c>
      <c r="C75" s="1497">
        <f>SUM('JC i MRiRW'!C75,'SUMA- JR  '!C75)</f>
        <v>0</v>
      </c>
      <c r="D75" s="1497">
        <f>SUM('JC i MRiRW'!D75,'SUMA- JR  '!D75)</f>
        <v>0</v>
      </c>
      <c r="E75" s="1390" t="s">
        <v>69</v>
      </c>
      <c r="F75" s="1497">
        <f>SUM('JC i MRiRW'!F75,'SUMA- JR  '!F75)</f>
        <v>0</v>
      </c>
      <c r="G75" s="1497">
        <f>SUM('JC i MRiRW'!G75,'SUMA- JR  '!G75)</f>
        <v>0</v>
      </c>
      <c r="H75" s="1503">
        <f>SUM('JC i MRiRW'!H75,'SUMA- JR  '!H75)</f>
        <v>0</v>
      </c>
    </row>
    <row r="76" spans="1:8" ht="59.25" customHeight="1" thickBot="1">
      <c r="A76" s="1402" t="s">
        <v>350</v>
      </c>
      <c r="B76" s="1497">
        <f>SUM('JC i MRiRW'!B76,'SUMA- JR  '!B76)</f>
        <v>337129</v>
      </c>
      <c r="C76" s="1497">
        <f>SUM('JC i MRiRW'!C76,'SUMA- JR  '!C76)</f>
        <v>319167</v>
      </c>
      <c r="D76" s="1497">
        <f>SUM('JC i MRiRW'!D76,'SUMA- JR  '!D76)</f>
        <v>1080</v>
      </c>
      <c r="E76" s="1391" t="s">
        <v>48</v>
      </c>
      <c r="F76" s="1497">
        <f>SUM('JC i MRiRW'!F76,'SUMA- JR  '!F76)</f>
        <v>2160</v>
      </c>
      <c r="G76" s="1497">
        <f>SUM('JC i MRiRW'!G76,'SUMA- JR  '!G76)</f>
        <v>658</v>
      </c>
      <c r="H76" s="1503">
        <f>SUM('JC i MRiRW'!H76,'SUMA- JR  '!H76)</f>
        <v>0</v>
      </c>
    </row>
    <row r="77" spans="1:8" ht="13.5" thickBot="1">
      <c r="A77" s="1911" t="s">
        <v>607</v>
      </c>
      <c r="B77" s="1912"/>
      <c r="C77" s="1912"/>
      <c r="D77" s="1913"/>
      <c r="E77" s="1858" t="s">
        <v>607</v>
      </c>
      <c r="F77" s="1859"/>
      <c r="G77" s="1859"/>
      <c r="H77" s="1860"/>
    </row>
    <row r="78" spans="1:8" ht="48.75" customHeight="1">
      <c r="A78" s="1891" t="s">
        <v>115</v>
      </c>
      <c r="B78" s="1891"/>
      <c r="C78" s="1891"/>
      <c r="D78" s="1891"/>
      <c r="E78" s="1891"/>
      <c r="F78" s="1891"/>
      <c r="G78" s="1891"/>
      <c r="H78" s="1891"/>
    </row>
    <row r="79" spans="1:8" ht="15" customHeight="1">
      <c r="A79" s="1328"/>
      <c r="B79" s="1328"/>
      <c r="C79" s="1328"/>
      <c r="D79" s="1328"/>
      <c r="E79" s="1328"/>
      <c r="F79" s="1328"/>
      <c r="G79" s="1328"/>
      <c r="H79" s="1328"/>
    </row>
    <row r="80" spans="1:8" ht="24.95" customHeight="1" thickBot="1">
      <c r="A80" s="415" t="s">
        <v>101</v>
      </c>
      <c r="B80" s="1328"/>
      <c r="C80" s="1328"/>
      <c r="D80" s="1328"/>
      <c r="E80" s="1328"/>
      <c r="F80" s="1328"/>
      <c r="G80" s="1328"/>
      <c r="H80" s="1328"/>
    </row>
    <row r="81" spans="1:12" ht="39.75" customHeight="1" thickBot="1">
      <c r="A81" s="2175" t="s">
        <v>105</v>
      </c>
      <c r="B81" s="2176"/>
      <c r="C81" s="2175" t="s">
        <v>138</v>
      </c>
      <c r="D81" s="2176"/>
      <c r="E81" s="1328"/>
      <c r="F81" s="1328"/>
      <c r="G81" s="1328"/>
      <c r="H81" s="1328"/>
    </row>
    <row r="82" spans="1:12" ht="31.5" customHeight="1">
      <c r="A82" s="1326"/>
      <c r="B82" s="411" t="s">
        <v>117</v>
      </c>
      <c r="C82" s="1373"/>
      <c r="D82" s="411" t="s">
        <v>117</v>
      </c>
      <c r="E82" s="1328"/>
      <c r="F82" s="1328"/>
      <c r="G82" s="1328"/>
      <c r="H82" s="1328"/>
    </row>
    <row r="83" spans="1:12" ht="44.25" customHeight="1" thickBot="1">
      <c r="A83" s="1405" t="s">
        <v>106</v>
      </c>
      <c r="B83" s="1497">
        <f>SUM('JC i MRiRW'!B83,'SUMA- JR  '!B83)</f>
        <v>32</v>
      </c>
      <c r="C83" s="1405" t="s">
        <v>106</v>
      </c>
      <c r="D83" s="1503">
        <f>SUM('JC i MRiRW'!D83,'SUMA- JR  '!D83)</f>
        <v>0</v>
      </c>
      <c r="E83" s="1328"/>
      <c r="F83" s="1328"/>
      <c r="G83" s="1328"/>
      <c r="H83" s="1328"/>
    </row>
    <row r="84" spans="1:12" ht="20.25" customHeight="1">
      <c r="A84" s="1849" t="s">
        <v>113</v>
      </c>
      <c r="B84" s="1850"/>
      <c r="C84" s="1849" t="s">
        <v>113</v>
      </c>
      <c r="D84" s="1850"/>
      <c r="E84" s="1328"/>
      <c r="F84" s="1328"/>
      <c r="G84" s="1328"/>
      <c r="H84" s="1328"/>
    </row>
    <row r="85" spans="1:12" ht="30" customHeight="1">
      <c r="A85" s="1390" t="s">
        <v>53</v>
      </c>
      <c r="B85" s="1497">
        <f>SUM('JC i MRiRW'!B85,'SUMA- JR  '!B85)</f>
        <v>0</v>
      </c>
      <c r="C85" s="1390" t="s">
        <v>53</v>
      </c>
      <c r="D85" s="1503">
        <f>SUM('JC i MRiRW'!D85,'SUMA- JR  '!D85)</f>
        <v>0</v>
      </c>
      <c r="E85" s="1328"/>
      <c r="F85" s="1328"/>
      <c r="G85" s="1328"/>
      <c r="H85" s="1328"/>
    </row>
    <row r="86" spans="1:12" ht="30" customHeight="1">
      <c r="A86" s="1390" t="s">
        <v>54</v>
      </c>
      <c r="B86" s="1497">
        <f>SUM('JC i MRiRW'!B86,'SUMA- JR  '!B86)</f>
        <v>0</v>
      </c>
      <c r="C86" s="1390" t="s">
        <v>54</v>
      </c>
      <c r="D86" s="1503">
        <f>SUM('JC i MRiRW'!D86,'SUMA- JR  '!D86)</f>
        <v>0</v>
      </c>
      <c r="E86" s="1328"/>
      <c r="F86" s="1328"/>
      <c r="G86" s="1328"/>
      <c r="H86" s="1328"/>
    </row>
    <row r="87" spans="1:12" ht="30" customHeight="1">
      <c r="A87" s="1390" t="s">
        <v>55</v>
      </c>
      <c r="B87" s="1497">
        <f>SUM('JC i MRiRW'!B87,'SUMA- JR  '!B87)</f>
        <v>1</v>
      </c>
      <c r="C87" s="1390" t="s">
        <v>55</v>
      </c>
      <c r="D87" s="1503">
        <f>SUM('JC i MRiRW'!D87,'SUMA- JR  '!D87)</f>
        <v>0</v>
      </c>
      <c r="E87" s="1328"/>
      <c r="F87" s="1328"/>
      <c r="G87" s="1328"/>
      <c r="H87" s="1328"/>
    </row>
    <row r="88" spans="1:12" ht="30" customHeight="1">
      <c r="A88" s="1390" t="s">
        <v>68</v>
      </c>
      <c r="B88" s="1497">
        <f>SUM('JC i MRiRW'!B88,'SUMA- JR  '!B88)</f>
        <v>0</v>
      </c>
      <c r="C88" s="1390" t="s">
        <v>68</v>
      </c>
      <c r="D88" s="1503">
        <f>SUM('JC i MRiRW'!D88,'SUMA- JR  '!D88)</f>
        <v>0</v>
      </c>
      <c r="E88" s="1328"/>
      <c r="F88" s="1328"/>
      <c r="G88" s="1328"/>
      <c r="H88" s="1328"/>
    </row>
    <row r="89" spans="1:12" ht="45" customHeight="1">
      <c r="A89" s="1390" t="s">
        <v>56</v>
      </c>
      <c r="B89" s="1497">
        <f>SUM('JC i MRiRW'!B89,'SUMA- JR  '!B89)</f>
        <v>0</v>
      </c>
      <c r="C89" s="1390" t="s">
        <v>56</v>
      </c>
      <c r="D89" s="1503">
        <f>SUM('JC i MRiRW'!D89,'SUMA- JR  '!D89)</f>
        <v>0</v>
      </c>
      <c r="E89" s="1328"/>
      <c r="F89" s="1328"/>
      <c r="G89" s="1328"/>
      <c r="H89" s="1328"/>
    </row>
    <row r="90" spans="1:12" ht="45" customHeight="1">
      <c r="A90" s="1390" t="s">
        <v>69</v>
      </c>
      <c r="B90" s="1497">
        <f>SUM('JC i MRiRW'!B90,'SUMA- JR  '!B90)</f>
        <v>0</v>
      </c>
      <c r="C90" s="1390" t="s">
        <v>69</v>
      </c>
      <c r="D90" s="1503">
        <f>SUM('JC i MRiRW'!D90,'SUMA- JR  '!D90)</f>
        <v>0</v>
      </c>
      <c r="E90" s="1328"/>
      <c r="F90" s="1328"/>
      <c r="G90" s="1328"/>
      <c r="H90" s="1328"/>
    </row>
    <row r="91" spans="1:12" ht="54" customHeight="1" thickBot="1">
      <c r="A91" s="1389" t="s">
        <v>348</v>
      </c>
      <c r="B91" s="1497">
        <f>SUM('JC i MRiRW'!B91,'SUMA- JR  '!B91)</f>
        <v>31</v>
      </c>
      <c r="C91" s="1389" t="s">
        <v>48</v>
      </c>
      <c r="D91" s="1505">
        <f>SUM('JC i MRiRW'!D91,'SUMA- JR  '!D91)</f>
        <v>0</v>
      </c>
      <c r="E91" s="1328"/>
      <c r="F91" s="1328"/>
      <c r="G91" s="1328"/>
      <c r="H91" s="1328"/>
    </row>
    <row r="92" spans="1:12" ht="90.75" customHeight="1">
      <c r="A92" s="1884" t="s">
        <v>116</v>
      </c>
      <c r="B92" s="1884"/>
      <c r="C92" s="1884"/>
      <c r="D92" s="1884"/>
      <c r="E92" s="1328"/>
      <c r="F92" s="1328"/>
      <c r="G92" s="1328"/>
      <c r="H92" s="1328"/>
    </row>
    <row r="93" spans="1:12" ht="15" customHeight="1">
      <c r="A93" s="1328"/>
      <c r="B93" s="1328"/>
      <c r="C93" s="1328"/>
      <c r="D93" s="1328"/>
      <c r="E93" s="1328"/>
      <c r="F93" s="1328"/>
      <c r="G93" s="1328"/>
      <c r="H93" s="1328"/>
    </row>
    <row r="94" spans="1:12" ht="24.95" customHeight="1" thickBot="1">
      <c r="A94" s="415" t="s">
        <v>102</v>
      </c>
      <c r="B94" s="1328"/>
      <c r="C94" s="1328"/>
      <c r="D94" s="1328"/>
      <c r="E94" s="1328"/>
      <c r="F94" s="1328"/>
      <c r="G94" s="1328"/>
      <c r="H94" s="1328"/>
    </row>
    <row r="95" spans="1:12" ht="23.25" customHeight="1">
      <c r="A95" s="2165" t="s">
        <v>96</v>
      </c>
      <c r="B95" s="2166"/>
      <c r="C95" s="2166"/>
      <c r="D95" s="2166"/>
      <c r="E95" s="2166"/>
      <c r="F95" s="2167"/>
      <c r="G95" s="2165" t="s">
        <v>118</v>
      </c>
      <c r="H95" s="2166"/>
      <c r="I95" s="2166"/>
      <c r="J95" s="2166"/>
      <c r="K95" s="2166"/>
      <c r="L95" s="2167"/>
    </row>
    <row r="96" spans="1:12" ht="20.25" customHeight="1">
      <c r="A96" s="1390"/>
      <c r="B96" s="2169" t="s">
        <v>97</v>
      </c>
      <c r="C96" s="2171"/>
      <c r="D96" s="2171"/>
      <c r="E96" s="2171"/>
      <c r="F96" s="2164" t="s">
        <v>18</v>
      </c>
      <c r="G96" s="1390"/>
      <c r="H96" s="2169" t="s">
        <v>97</v>
      </c>
      <c r="I96" s="2171"/>
      <c r="J96" s="2171"/>
      <c r="K96" s="2171"/>
      <c r="L96" s="2164" t="s">
        <v>18</v>
      </c>
    </row>
    <row r="97" spans="1:12" s="436" customFormat="1" ht="19.5" customHeight="1">
      <c r="A97" s="1390"/>
      <c r="B97" s="1395" t="s">
        <v>19</v>
      </c>
      <c r="C97" s="1404" t="s">
        <v>20</v>
      </c>
      <c r="D97" s="1404" t="s">
        <v>21</v>
      </c>
      <c r="E97" s="1404" t="s">
        <v>49</v>
      </c>
      <c r="F97" s="2164"/>
      <c r="G97" s="1390"/>
      <c r="H97" s="1395" t="s">
        <v>19</v>
      </c>
      <c r="I97" s="1404" t="s">
        <v>20</v>
      </c>
      <c r="J97" s="1404" t="s">
        <v>21</v>
      </c>
      <c r="K97" s="1404" t="s">
        <v>49</v>
      </c>
      <c r="L97" s="2164"/>
    </row>
    <row r="98" spans="1:12" ht="22.5" customHeight="1">
      <c r="A98" s="1390" t="s">
        <v>22</v>
      </c>
      <c r="B98" s="1497">
        <f>SUM('JC i MRiRW'!B98,'SUMA- JR  '!B98)</f>
        <v>1</v>
      </c>
      <c r="C98" s="1497">
        <f>SUM('JC i MRiRW'!C98,'SUMA- JR  '!C98)</f>
        <v>0</v>
      </c>
      <c r="D98" s="1497">
        <f>SUM('JC i MRiRW'!D98,'SUMA- JR  '!D98)</f>
        <v>0</v>
      </c>
      <c r="E98" s="1497">
        <f>SUM('JC i MRiRW'!E98,'SUMA- JR  '!E98)</f>
        <v>0</v>
      </c>
      <c r="F98" s="1497">
        <f>SUM('JC i MRiRW'!F98,'SUMA- JR  '!F98)</f>
        <v>5000</v>
      </c>
      <c r="G98" s="1390" t="s">
        <v>22</v>
      </c>
      <c r="H98" s="1497">
        <f>SUM('JC i MRiRW'!H98,'SUMA- JR  '!H98)</f>
        <v>2</v>
      </c>
      <c r="I98" s="1497">
        <f>SUM('JC i MRiRW'!I98,'SUMA- JR  '!I98)</f>
        <v>0</v>
      </c>
      <c r="J98" s="1497">
        <f>SUM('JC i MRiRW'!J98,'SUMA- JR  '!J98)</f>
        <v>0</v>
      </c>
      <c r="K98" s="1497">
        <f>SUM('JC i MRiRW'!K98,'SUMA- JR  '!K98)</f>
        <v>0</v>
      </c>
      <c r="L98" s="1503">
        <f>SUM('JC i MRiRW'!L98,'SUMA- JR  '!L98)</f>
        <v>12000</v>
      </c>
    </row>
    <row r="99" spans="1:12" ht="29.25" customHeight="1">
      <c r="A99" s="1390" t="s">
        <v>61</v>
      </c>
      <c r="B99" s="1497">
        <f>SUM('JC i MRiRW'!B99,'SUMA- JR  '!B99)</f>
        <v>46</v>
      </c>
      <c r="C99" s="1497">
        <f>SUM('JC i MRiRW'!C99,'SUMA- JR  '!C99)</f>
        <v>4</v>
      </c>
      <c r="D99" s="1497">
        <f>SUM('JC i MRiRW'!D99,'SUMA- JR  '!D99)</f>
        <v>6</v>
      </c>
      <c r="E99" s="1497">
        <f>SUM('JC i MRiRW'!E99,'SUMA- JR  '!E99)</f>
        <v>0</v>
      </c>
      <c r="F99" s="1497">
        <f>SUM('JC i MRiRW'!F99,'SUMA- JR  '!F99)</f>
        <v>459302</v>
      </c>
      <c r="G99" s="1390" t="s">
        <v>61</v>
      </c>
      <c r="H99" s="1497">
        <f>SUM('JC i MRiRW'!H99,'SUMA- JR  '!H99)</f>
        <v>23</v>
      </c>
      <c r="I99" s="1497">
        <f>SUM('JC i MRiRW'!I99,'SUMA- JR  '!I99)</f>
        <v>7</v>
      </c>
      <c r="J99" s="1497">
        <f>SUM('JC i MRiRW'!J99,'SUMA- JR  '!J99)</f>
        <v>13</v>
      </c>
      <c r="K99" s="1497">
        <f>SUM('JC i MRiRW'!K99,'SUMA- JR  '!K99)</f>
        <v>0</v>
      </c>
      <c r="L99" s="1503">
        <f>SUM('JC i MRiRW'!L99,'SUMA- JR  '!L99)</f>
        <v>627155</v>
      </c>
    </row>
    <row r="100" spans="1:12" ht="29.25" customHeight="1">
      <c r="A100" s="1390" t="s">
        <v>23</v>
      </c>
      <c r="B100" s="1497">
        <f>SUM('JC i MRiRW'!B100,'SUMA- JR  '!B100)</f>
        <v>0</v>
      </c>
      <c r="C100" s="1497">
        <f>SUM('JC i MRiRW'!C100,'SUMA- JR  '!C100)</f>
        <v>0</v>
      </c>
      <c r="D100" s="1497">
        <f>SUM('JC i MRiRW'!D100,'SUMA- JR  '!D100)</f>
        <v>0</v>
      </c>
      <c r="E100" s="1497">
        <f>SUM('JC i MRiRW'!E100,'SUMA- JR  '!E100)</f>
        <v>0</v>
      </c>
      <c r="F100" s="1497">
        <f>SUM('JC i MRiRW'!F100,'SUMA- JR  '!F100)</f>
        <v>0</v>
      </c>
      <c r="G100" s="1390" t="s">
        <v>23</v>
      </c>
      <c r="H100" s="1497">
        <f>SUM('JC i MRiRW'!H100,'SUMA- JR  '!H100)</f>
        <v>0</v>
      </c>
      <c r="I100" s="1497">
        <f>SUM('JC i MRiRW'!I100,'SUMA- JR  '!I100)</f>
        <v>0</v>
      </c>
      <c r="J100" s="1497">
        <f>SUM('JC i MRiRW'!J100,'SUMA- JR  '!J100)</f>
        <v>0</v>
      </c>
      <c r="K100" s="1497">
        <f>SUM('JC i MRiRW'!K100,'SUMA- JR  '!K100)</f>
        <v>0</v>
      </c>
      <c r="L100" s="1503">
        <f>SUM('JC i MRiRW'!L100,'SUMA- JR  '!L100)</f>
        <v>0</v>
      </c>
    </row>
    <row r="101" spans="1:12" ht="33.75" customHeight="1" thickBot="1">
      <c r="A101" s="1402" t="s">
        <v>65</v>
      </c>
      <c r="B101" s="1497">
        <f>SUM('JC i MRiRW'!B101,'SUMA- JR  '!B101)</f>
        <v>0</v>
      </c>
      <c r="C101" s="1497">
        <f>SUM('JC i MRiRW'!C101,'SUMA- JR  '!C101)</f>
        <v>0</v>
      </c>
      <c r="D101" s="1497">
        <f>SUM('JC i MRiRW'!D101,'SUMA- JR  '!D101)</f>
        <v>0</v>
      </c>
      <c r="E101" s="1497">
        <f>SUM('JC i MRiRW'!E101,'SUMA- JR  '!E101)</f>
        <v>0</v>
      </c>
      <c r="F101" s="1497">
        <f>SUM('JC i MRiRW'!F101,'SUMA- JR  '!F101)</f>
        <v>0</v>
      </c>
      <c r="G101" s="1402" t="s">
        <v>65</v>
      </c>
      <c r="H101" s="1497">
        <f>SUM('JC i MRiRW'!H101,'SUMA- JR  '!H101)</f>
        <v>0</v>
      </c>
      <c r="I101" s="1497">
        <f>SUM('JC i MRiRW'!I101,'SUMA- JR  '!I101)</f>
        <v>0</v>
      </c>
      <c r="J101" s="1497">
        <f>SUM('JC i MRiRW'!J101,'SUMA- JR  '!J101)</f>
        <v>0</v>
      </c>
      <c r="K101" s="1497">
        <f>SUM('JC i MRiRW'!K101,'SUMA- JR  '!K101)</f>
        <v>0</v>
      </c>
      <c r="L101" s="1503">
        <f>SUM('JC i MRiRW'!L101,'SUMA- JR  '!L101)</f>
        <v>0</v>
      </c>
    </row>
    <row r="102" spans="1:12" ht="29.25" customHeight="1">
      <c r="A102" s="1888" t="s">
        <v>113</v>
      </c>
      <c r="B102" s="1889"/>
      <c r="C102" s="1889"/>
      <c r="D102" s="1889"/>
      <c r="E102" s="1889"/>
      <c r="F102" s="1890"/>
      <c r="G102" s="1888" t="s">
        <v>113</v>
      </c>
      <c r="H102" s="1889"/>
      <c r="I102" s="1889"/>
      <c r="J102" s="1889"/>
      <c r="K102" s="1889"/>
      <c r="L102" s="1890"/>
    </row>
    <row r="103" spans="1:12" ht="29.25" customHeight="1">
      <c r="A103" s="1390" t="s">
        <v>53</v>
      </c>
      <c r="B103" s="1497">
        <f>SUM('JC i MRiRW'!B103,'SUMA- JR  '!B103)</f>
        <v>0</v>
      </c>
      <c r="C103" s="1497">
        <f>SUM('JC i MRiRW'!C103,'SUMA- JR  '!C103)</f>
        <v>1</v>
      </c>
      <c r="D103" s="1497">
        <f>SUM('JC i MRiRW'!D103,'SUMA- JR  '!D103)</f>
        <v>0</v>
      </c>
      <c r="E103" s="1497">
        <f>SUM('JC i MRiRW'!E103,'SUMA- JR  '!E103)</f>
        <v>0</v>
      </c>
      <c r="F103" s="1497">
        <f>SUM('JC i MRiRW'!F103,'SUMA- JR  '!F103)</f>
        <v>46000</v>
      </c>
      <c r="G103" s="1390" t="s">
        <v>53</v>
      </c>
      <c r="H103" s="1497">
        <f>SUM('JC i MRiRW'!H103,'SUMA- JR  '!H103)</f>
        <v>2</v>
      </c>
      <c r="I103" s="1497">
        <f>SUM('JC i MRiRW'!I103,'SUMA- JR  '!I103)</f>
        <v>0</v>
      </c>
      <c r="J103" s="1497">
        <f>SUM('JC i MRiRW'!J103,'SUMA- JR  '!J103)</f>
        <v>7</v>
      </c>
      <c r="K103" s="1497">
        <f>SUM('JC i MRiRW'!K103,'SUMA- JR  '!K103)</f>
        <v>0</v>
      </c>
      <c r="L103" s="1503">
        <f>SUM('JC i MRiRW'!L103,'SUMA- JR  '!L103)</f>
        <v>279000</v>
      </c>
    </row>
    <row r="104" spans="1:12" ht="29.25" customHeight="1">
      <c r="A104" s="1390" t="s">
        <v>54</v>
      </c>
      <c r="B104" s="1497">
        <f>SUM('JC i MRiRW'!B104,'SUMA- JR  '!B104)</f>
        <v>0</v>
      </c>
      <c r="C104" s="1497">
        <f>SUM('JC i MRiRW'!C104,'SUMA- JR  '!C104)</f>
        <v>1</v>
      </c>
      <c r="D104" s="1497">
        <f>SUM('JC i MRiRW'!D104,'SUMA- JR  '!D104)</f>
        <v>0</v>
      </c>
      <c r="E104" s="1497">
        <f>SUM('JC i MRiRW'!E104,'SUMA- JR  '!E104)</f>
        <v>0</v>
      </c>
      <c r="F104" s="1497">
        <f>SUM('JC i MRiRW'!F104,'SUMA- JR  '!F104)</f>
        <v>46000</v>
      </c>
      <c r="G104" s="1390" t="s">
        <v>54</v>
      </c>
      <c r="H104" s="1497">
        <f>SUM('JC i MRiRW'!H104,'SUMA- JR  '!H104)</f>
        <v>0</v>
      </c>
      <c r="I104" s="1497">
        <f>SUM('JC i MRiRW'!I104,'SUMA- JR  '!I104)</f>
        <v>0</v>
      </c>
      <c r="J104" s="1497">
        <f>SUM('JC i MRiRW'!J104,'SUMA- JR  '!J104)</f>
        <v>0</v>
      </c>
      <c r="K104" s="1497">
        <f>SUM('JC i MRiRW'!K104,'SUMA- JR  '!K104)</f>
        <v>0</v>
      </c>
      <c r="L104" s="1503">
        <f>SUM('JC i MRiRW'!L104,'SUMA- JR  '!L104)</f>
        <v>0</v>
      </c>
    </row>
    <row r="105" spans="1:12" ht="29.25" customHeight="1">
      <c r="A105" s="1390" t="s">
        <v>55</v>
      </c>
      <c r="B105" s="1497">
        <f>SUM('JC i MRiRW'!B105,'SUMA- JR  '!B105)</f>
        <v>0</v>
      </c>
      <c r="C105" s="1497">
        <f>SUM('JC i MRiRW'!C105,'SUMA- JR  '!C105)</f>
        <v>4</v>
      </c>
      <c r="D105" s="1497">
        <f>SUM('JC i MRiRW'!D105,'SUMA- JR  '!D105)</f>
        <v>0</v>
      </c>
      <c r="E105" s="1497">
        <f>SUM('JC i MRiRW'!E105,'SUMA- JR  '!E105)</f>
        <v>0</v>
      </c>
      <c r="F105" s="1497">
        <f>SUM('JC i MRiRW'!F105,'SUMA- JR  '!F105)</f>
        <v>253600</v>
      </c>
      <c r="G105" s="1390" t="s">
        <v>55</v>
      </c>
      <c r="H105" s="1497">
        <f>SUM('JC i MRiRW'!H105,'SUMA- JR  '!H105)</f>
        <v>0</v>
      </c>
      <c r="I105" s="1497">
        <f>SUM('JC i MRiRW'!I105,'SUMA- JR  '!I105)</f>
        <v>6</v>
      </c>
      <c r="J105" s="1497">
        <f>SUM('JC i MRiRW'!J105,'SUMA- JR  '!J105)</f>
        <v>0</v>
      </c>
      <c r="K105" s="1497">
        <f>SUM('JC i MRiRW'!K105,'SUMA- JR  '!K105)</f>
        <v>0</v>
      </c>
      <c r="L105" s="1503">
        <f>SUM('JC i MRiRW'!L105,'SUMA- JR  '!L105)</f>
        <v>69200</v>
      </c>
    </row>
    <row r="106" spans="1:12" ht="29.25" customHeight="1">
      <c r="A106" s="1390" t="s">
        <v>68</v>
      </c>
      <c r="B106" s="1497">
        <f>SUM('JC i MRiRW'!B106,'SUMA- JR  '!B106)</f>
        <v>0</v>
      </c>
      <c r="C106" s="1497">
        <f>SUM('JC i MRiRW'!C106,'SUMA- JR  '!C106)</f>
        <v>0</v>
      </c>
      <c r="D106" s="1497">
        <f>SUM('JC i MRiRW'!D106,'SUMA- JR  '!D106)</f>
        <v>3</v>
      </c>
      <c r="E106" s="1497">
        <f>SUM('JC i MRiRW'!E106,'SUMA- JR  '!E106)</f>
        <v>0</v>
      </c>
      <c r="F106" s="1497">
        <f>SUM('JC i MRiRW'!F106,'SUMA- JR  '!F106)</f>
        <v>74700</v>
      </c>
      <c r="G106" s="1390" t="s">
        <v>68</v>
      </c>
      <c r="H106" s="1497">
        <f>SUM('JC i MRiRW'!H106,'SUMA- JR  '!H106)</f>
        <v>0</v>
      </c>
      <c r="I106" s="1497">
        <f>SUM('JC i MRiRW'!I106,'SUMA- JR  '!I106)</f>
        <v>0</v>
      </c>
      <c r="J106" s="1497">
        <f>SUM('JC i MRiRW'!J106,'SUMA- JR  '!J106)</f>
        <v>0</v>
      </c>
      <c r="K106" s="1497">
        <f>SUM('JC i MRiRW'!K106,'SUMA- JR  '!K106)</f>
        <v>0</v>
      </c>
      <c r="L106" s="1503">
        <f>SUM('JC i MRiRW'!L106,'SUMA- JR  '!L106)</f>
        <v>0</v>
      </c>
    </row>
    <row r="107" spans="1:12" ht="45" customHeight="1">
      <c r="A107" s="1390" t="s">
        <v>56</v>
      </c>
      <c r="B107" s="1497">
        <f>SUM('JC i MRiRW'!B107,'SUMA- JR  '!B107)</f>
        <v>0</v>
      </c>
      <c r="C107" s="1497">
        <f>SUM('JC i MRiRW'!C107,'SUMA- JR  '!C107)</f>
        <v>0</v>
      </c>
      <c r="D107" s="1497">
        <f>SUM('JC i MRiRW'!D107,'SUMA- JR  '!D107)</f>
        <v>0</v>
      </c>
      <c r="E107" s="1497">
        <f>SUM('JC i MRiRW'!E107,'SUMA- JR  '!E107)</f>
        <v>0</v>
      </c>
      <c r="F107" s="1497">
        <f>SUM('JC i MRiRW'!F107,'SUMA- JR  '!F107)</f>
        <v>0</v>
      </c>
      <c r="G107" s="1390" t="s">
        <v>56</v>
      </c>
      <c r="H107" s="1497">
        <f>SUM('JC i MRiRW'!H107,'SUMA- JR  '!H107)</f>
        <v>0</v>
      </c>
      <c r="I107" s="1497">
        <f>SUM('JC i MRiRW'!I107,'SUMA- JR  '!I107)</f>
        <v>0</v>
      </c>
      <c r="J107" s="1497">
        <f>SUM('JC i MRiRW'!J107,'SUMA- JR  '!J107)</f>
        <v>0</v>
      </c>
      <c r="K107" s="1497">
        <f>SUM('JC i MRiRW'!K107,'SUMA- JR  '!K107)</f>
        <v>0</v>
      </c>
      <c r="L107" s="1503">
        <f>SUM('JC i MRiRW'!L107,'SUMA- JR  '!L107)</f>
        <v>0</v>
      </c>
    </row>
    <row r="108" spans="1:12" ht="42.6" customHeight="1">
      <c r="A108" s="1390" t="s">
        <v>69</v>
      </c>
      <c r="B108" s="1497">
        <f>SUM('JC i MRiRW'!B108,'SUMA- JR  '!B108)</f>
        <v>0</v>
      </c>
      <c r="C108" s="1497">
        <f>SUM('JC i MRiRW'!C108,'SUMA- JR  '!C108)</f>
        <v>0</v>
      </c>
      <c r="D108" s="1497">
        <f>SUM('JC i MRiRW'!D108,'SUMA- JR  '!D108)</f>
        <v>0</v>
      </c>
      <c r="E108" s="1497">
        <f>SUM('JC i MRiRW'!E108,'SUMA- JR  '!E108)</f>
        <v>0</v>
      </c>
      <c r="F108" s="1497">
        <f>SUM('JC i MRiRW'!F108,'SUMA- JR  '!F108)</f>
        <v>0</v>
      </c>
      <c r="G108" s="1390" t="s">
        <v>69</v>
      </c>
      <c r="H108" s="1497">
        <f>SUM('JC i MRiRW'!H108,'SUMA- JR  '!H108)</f>
        <v>0</v>
      </c>
      <c r="I108" s="1497">
        <f>SUM('JC i MRiRW'!I108,'SUMA- JR  '!I108)</f>
        <v>0</v>
      </c>
      <c r="J108" s="1497">
        <f>SUM('JC i MRiRW'!J108,'SUMA- JR  '!J108)</f>
        <v>0</v>
      </c>
      <c r="K108" s="1497">
        <f>SUM('JC i MRiRW'!K108,'SUMA- JR  '!K108)</f>
        <v>0</v>
      </c>
      <c r="L108" s="1503">
        <f>SUM('JC i MRiRW'!L108,'SUMA- JR  '!L108)</f>
        <v>0</v>
      </c>
    </row>
    <row r="109" spans="1:12" ht="66.75" customHeight="1" thickBot="1">
      <c r="A109" s="1389" t="s">
        <v>624</v>
      </c>
      <c r="B109" s="1497">
        <f>SUM('JC i MRiRW'!B109,'SUMA- JR  '!B109)</f>
        <v>50</v>
      </c>
      <c r="C109" s="1497">
        <f>SUM('JC i MRiRW'!C109,'SUMA- JR  '!C109)</f>
        <v>0</v>
      </c>
      <c r="D109" s="1497">
        <f>SUM('JC i MRiRW'!D109,'SUMA- JR  '!D109)</f>
        <v>3</v>
      </c>
      <c r="E109" s="1497">
        <f>SUM('JC i MRiRW'!E109,'SUMA- JR  '!E109)</f>
        <v>0</v>
      </c>
      <c r="F109" s="1497">
        <f>SUM('JC i MRiRW'!F109,'SUMA- JR  '!F109)</f>
        <v>136002</v>
      </c>
      <c r="G109" s="1389" t="s">
        <v>48</v>
      </c>
      <c r="H109" s="1497">
        <f>SUM('JC i MRiRW'!H109,'SUMA- JR  '!H109)</f>
        <v>3</v>
      </c>
      <c r="I109" s="1497">
        <f>SUM('JC i MRiRW'!I109,'SUMA- JR  '!I109)</f>
        <v>0</v>
      </c>
      <c r="J109" s="1497">
        <f>SUM('JC i MRiRW'!J109,'SUMA- JR  '!J109)</f>
        <v>6</v>
      </c>
      <c r="K109" s="1497">
        <f>SUM('JC i MRiRW'!K109,'SUMA- JR  '!K109)</f>
        <v>0</v>
      </c>
      <c r="L109" s="1503">
        <f>SUM('JC i MRiRW'!L109,'SUMA- JR  '!L109)</f>
        <v>200005</v>
      </c>
    </row>
    <row r="110" spans="1:12" ht="13.5" thickBot="1">
      <c r="A110" s="1903" t="s">
        <v>610</v>
      </c>
      <c r="B110" s="1904"/>
      <c r="C110" s="1904"/>
      <c r="D110" s="1904"/>
      <c r="E110" s="1904"/>
      <c r="F110" s="1905"/>
      <c r="G110" s="2181" t="s">
        <v>70</v>
      </c>
      <c r="H110" s="2182"/>
      <c r="I110" s="2182"/>
      <c r="J110" s="2182"/>
      <c r="K110" s="2182"/>
      <c r="L110" s="2183"/>
    </row>
    <row r="111" spans="1:12" ht="18" customHeight="1">
      <c r="A111" s="1328"/>
      <c r="B111" s="1328"/>
      <c r="C111" s="1328"/>
      <c r="D111" s="1328"/>
      <c r="E111" s="1328"/>
      <c r="F111" s="1328"/>
      <c r="G111" s="1328"/>
      <c r="H111" s="1328"/>
      <c r="I111" s="1328"/>
      <c r="J111" s="1328"/>
      <c r="K111" s="1328"/>
      <c r="L111" s="1328"/>
    </row>
    <row r="112" spans="1:12" ht="24.95" customHeight="1" thickBot="1">
      <c r="A112" s="1333" t="s">
        <v>103</v>
      </c>
      <c r="B112" s="1330"/>
      <c r="C112" s="1330"/>
      <c r="D112" s="1330"/>
      <c r="E112" s="1328"/>
      <c r="F112" s="1328"/>
      <c r="G112" s="1328"/>
      <c r="H112" s="401"/>
    </row>
    <row r="113" spans="1:8" ht="24.75" customHeight="1">
      <c r="A113" s="2165" t="s">
        <v>90</v>
      </c>
      <c r="B113" s="2166"/>
      <c r="C113" s="2166"/>
      <c r="D113" s="2167"/>
      <c r="E113" s="2165" t="s">
        <v>119</v>
      </c>
      <c r="F113" s="2166"/>
      <c r="G113" s="2166"/>
      <c r="H113" s="2167"/>
    </row>
    <row r="114" spans="1:8" ht="46.5" customHeight="1">
      <c r="A114" s="1390"/>
      <c r="B114" s="1395" t="s">
        <v>24</v>
      </c>
      <c r="C114" s="1395" t="s">
        <v>25</v>
      </c>
      <c r="D114" s="1394" t="s">
        <v>26</v>
      </c>
      <c r="E114" s="1390"/>
      <c r="F114" s="1395" t="s">
        <v>24</v>
      </c>
      <c r="G114" s="1395" t="s">
        <v>25</v>
      </c>
      <c r="H114" s="1403" t="s">
        <v>26</v>
      </c>
    </row>
    <row r="115" spans="1:8" ht="35.25" customHeight="1">
      <c r="A115" s="1390" t="s">
        <v>27</v>
      </c>
      <c r="B115" s="1497">
        <f>SUM('JC i MRiRW'!B115,'SUMA- JR  '!B115)</f>
        <v>18</v>
      </c>
      <c r="C115" s="1497">
        <f>SUM('JC i MRiRW'!C115,'SUMA- JR  '!C115)</f>
        <v>144</v>
      </c>
      <c r="D115" s="1497">
        <f>SUM('JC i MRiRW'!D115,'SUMA- JR  '!D115)</f>
        <v>1404000</v>
      </c>
      <c r="E115" s="1390" t="s">
        <v>27</v>
      </c>
      <c r="F115" s="1497">
        <f>SUM('JC i MRiRW'!F115,'SUMA- JR  '!F115)</f>
        <v>16</v>
      </c>
      <c r="G115" s="1497">
        <f>SUM('JC i MRiRW'!G115,'SUMA- JR  '!G115)</f>
        <v>72</v>
      </c>
      <c r="H115" s="1503">
        <f>SUM('JC i MRiRW'!H115,'SUMA- JR  '!H115)</f>
        <v>474234</v>
      </c>
    </row>
    <row r="116" spans="1:8" ht="35.25" customHeight="1">
      <c r="A116" s="1390" t="s">
        <v>28</v>
      </c>
      <c r="B116" s="1497">
        <f>SUM('JC i MRiRW'!B116,'SUMA- JR  '!B116)</f>
        <v>71</v>
      </c>
      <c r="C116" s="1497">
        <f>SUM('JC i MRiRW'!C116,'SUMA- JR  '!C116)</f>
        <v>162</v>
      </c>
      <c r="D116" s="1497">
        <f>SUM('JC i MRiRW'!D116,'SUMA- JR  '!D116)</f>
        <v>3808564</v>
      </c>
      <c r="E116" s="1390" t="s">
        <v>28</v>
      </c>
      <c r="F116" s="1497">
        <f>SUM('JC i MRiRW'!F116,'SUMA- JR  '!F116)</f>
        <v>21</v>
      </c>
      <c r="G116" s="1497">
        <f>SUM('JC i MRiRW'!G116,'SUMA- JR  '!G116)</f>
        <v>22</v>
      </c>
      <c r="H116" s="1503">
        <f>SUM('JC i MRiRW'!H116,'SUMA- JR  '!H116)</f>
        <v>730000</v>
      </c>
    </row>
    <row r="117" spans="1:8" ht="45" customHeight="1" thickBot="1">
      <c r="A117" s="1391" t="s">
        <v>29</v>
      </c>
      <c r="B117" s="1497">
        <f>SUM('JC i MRiRW'!B117,'SUMA- JR  '!B117)</f>
        <v>12</v>
      </c>
      <c r="C117" s="1497">
        <f>SUM('JC i MRiRW'!C117,'SUMA- JR  '!C117)</f>
        <v>7</v>
      </c>
      <c r="D117" s="1497">
        <f>SUM('JC i MRiRW'!D117,'SUMA- JR  '!D117)</f>
        <v>33000</v>
      </c>
      <c r="E117" s="1391" t="s">
        <v>29</v>
      </c>
      <c r="F117" s="1497">
        <f>SUM('JC i MRiRW'!F117,'SUMA- JR  '!F117)</f>
        <v>16</v>
      </c>
      <c r="G117" s="1497">
        <f>SUM('JC i MRiRW'!G117,'SUMA- JR  '!G117)</f>
        <v>34</v>
      </c>
      <c r="H117" s="1503">
        <f>SUM('JC i MRiRW'!H117,'SUMA- JR  '!H117)</f>
        <v>111482</v>
      </c>
    </row>
    <row r="118" spans="1:8" ht="18.75" customHeight="1">
      <c r="A118" s="1849" t="s">
        <v>113</v>
      </c>
      <c r="B118" s="1881"/>
      <c r="C118" s="1881"/>
      <c r="D118" s="1882"/>
      <c r="E118" s="1849" t="s">
        <v>113</v>
      </c>
      <c r="F118" s="1881"/>
      <c r="G118" s="1881"/>
      <c r="H118" s="1850"/>
    </row>
    <row r="119" spans="1:8" ht="33" customHeight="1">
      <c r="A119" s="1390" t="s">
        <v>53</v>
      </c>
      <c r="B119" s="1497">
        <f>SUM('JC i MRiRW'!B119,'SUMA- JR  '!B119)</f>
        <v>0</v>
      </c>
      <c r="C119" s="1497">
        <f>SUM('JC i MRiRW'!C119,'SUMA- JR  '!C119)</f>
        <v>0</v>
      </c>
      <c r="D119" s="1497">
        <f>SUM('JC i MRiRW'!D119,'SUMA- JR  '!D119)</f>
        <v>0</v>
      </c>
      <c r="E119" s="1390" t="s">
        <v>53</v>
      </c>
      <c r="F119" s="1497">
        <f>SUM('JC i MRiRW'!F119,'SUMA- JR  '!F119)</f>
        <v>2</v>
      </c>
      <c r="G119" s="1497">
        <f>SUM('JC i MRiRW'!G119,'SUMA- JR  '!G119)</f>
        <v>2</v>
      </c>
      <c r="H119" s="1503">
        <f>SUM('JC i MRiRW'!H119,'SUMA- JR  '!H119)</f>
        <v>15000</v>
      </c>
    </row>
    <row r="120" spans="1:8" ht="33" customHeight="1">
      <c r="A120" s="1390" t="s">
        <v>54</v>
      </c>
      <c r="B120" s="1497">
        <f>SUM('JC i MRiRW'!B120,'SUMA- JR  '!B120)</f>
        <v>3</v>
      </c>
      <c r="C120" s="1497">
        <f>SUM('JC i MRiRW'!C120,'SUMA- JR  '!C120)</f>
        <v>93</v>
      </c>
      <c r="D120" s="1497">
        <f>SUM('JC i MRiRW'!D120,'SUMA- JR  '!D120)</f>
        <v>51000</v>
      </c>
      <c r="E120" s="1390" t="s">
        <v>54</v>
      </c>
      <c r="F120" s="1497">
        <f>SUM('JC i MRiRW'!F120,'SUMA- JR  '!F120)</f>
        <v>8</v>
      </c>
      <c r="G120" s="1497">
        <f>SUM('JC i MRiRW'!G120,'SUMA- JR  '!G120)</f>
        <v>14</v>
      </c>
      <c r="H120" s="1503">
        <f>SUM('JC i MRiRW'!H120,'SUMA- JR  '!H120)</f>
        <v>33000</v>
      </c>
    </row>
    <row r="121" spans="1:8" ht="33" customHeight="1">
      <c r="A121" s="1390" t="s">
        <v>55</v>
      </c>
      <c r="B121" s="1497">
        <f>SUM('JC i MRiRW'!B121,'SUMA- JR  '!B121)</f>
        <v>11</v>
      </c>
      <c r="C121" s="1497">
        <f>SUM('JC i MRiRW'!C121,'SUMA- JR  '!C121)</f>
        <v>64</v>
      </c>
      <c r="D121" s="1497">
        <f>SUM('JC i MRiRW'!D121,'SUMA- JR  '!D121)</f>
        <v>137000</v>
      </c>
      <c r="E121" s="1390" t="s">
        <v>55</v>
      </c>
      <c r="F121" s="1497">
        <f>SUM('JC i MRiRW'!F121,'SUMA- JR  '!F121)</f>
        <v>6</v>
      </c>
      <c r="G121" s="1497">
        <f>SUM('JC i MRiRW'!G121,'SUMA- JR  '!G121)</f>
        <v>12</v>
      </c>
      <c r="H121" s="1503">
        <f>SUM('JC i MRiRW'!H121,'SUMA- JR  '!H121)</f>
        <v>33000</v>
      </c>
    </row>
    <row r="122" spans="1:8" ht="33" customHeight="1">
      <c r="A122" s="1390" t="s">
        <v>68</v>
      </c>
      <c r="B122" s="1497">
        <f>SUM('JC i MRiRW'!B122,'SUMA- JR  '!B122)</f>
        <v>1</v>
      </c>
      <c r="C122" s="1497">
        <f>SUM('JC i MRiRW'!C122,'SUMA- JR  '!C122)</f>
        <v>3</v>
      </c>
      <c r="D122" s="1497">
        <f>SUM('JC i MRiRW'!D122,'SUMA- JR  '!D122)</f>
        <v>51000</v>
      </c>
      <c r="E122" s="1390" t="s">
        <v>68</v>
      </c>
      <c r="F122" s="1497">
        <f>SUM('JC i MRiRW'!F122,'SUMA- JR  '!F122)</f>
        <v>0</v>
      </c>
      <c r="G122" s="1497">
        <f>SUM('JC i MRiRW'!G122,'SUMA- JR  '!G122)</f>
        <v>0</v>
      </c>
      <c r="H122" s="1503">
        <f>SUM('JC i MRiRW'!H122,'SUMA- JR  '!H122)</f>
        <v>0</v>
      </c>
    </row>
    <row r="123" spans="1:8" ht="38.25">
      <c r="A123" s="1390" t="s">
        <v>56</v>
      </c>
      <c r="B123" s="1497">
        <f>SUM('JC i MRiRW'!B123,'SUMA- JR  '!B123)</f>
        <v>0</v>
      </c>
      <c r="C123" s="1497">
        <f>SUM('JC i MRiRW'!C123,'SUMA- JR  '!C123)</f>
        <v>0</v>
      </c>
      <c r="D123" s="1497">
        <f>SUM('JC i MRiRW'!D123,'SUMA- JR  '!D123)</f>
        <v>0</v>
      </c>
      <c r="E123" s="1390" t="s">
        <v>56</v>
      </c>
      <c r="F123" s="1497">
        <f>SUM('JC i MRiRW'!F123,'SUMA- JR  '!F123)</f>
        <v>0</v>
      </c>
      <c r="G123" s="1497">
        <f>SUM('JC i MRiRW'!G123,'SUMA- JR  '!G123)</f>
        <v>0</v>
      </c>
      <c r="H123" s="1503">
        <f>SUM('JC i MRiRW'!H123,'SUMA- JR  '!H123)</f>
        <v>0</v>
      </c>
    </row>
    <row r="124" spans="1:8" ht="43.9" customHeight="1">
      <c r="A124" s="1390" t="s">
        <v>69</v>
      </c>
      <c r="B124" s="1497">
        <f>SUM('JC i MRiRW'!B124,'SUMA- JR  '!B124)</f>
        <v>0</v>
      </c>
      <c r="C124" s="1497">
        <f>SUM('JC i MRiRW'!C124,'SUMA- JR  '!C124)</f>
        <v>0</v>
      </c>
      <c r="D124" s="1497">
        <f>SUM('JC i MRiRW'!D124,'SUMA- JR  '!D124)</f>
        <v>0</v>
      </c>
      <c r="E124" s="1390" t="s">
        <v>69</v>
      </c>
      <c r="F124" s="1497">
        <f>SUM('JC i MRiRW'!F124,'SUMA- JR  '!F124)</f>
        <v>0</v>
      </c>
      <c r="G124" s="1497">
        <f>SUM('JC i MRiRW'!G124,'SUMA- JR  '!G124)</f>
        <v>0</v>
      </c>
      <c r="H124" s="1503">
        <f>SUM('JC i MRiRW'!H124,'SUMA- JR  '!H124)</f>
        <v>0</v>
      </c>
    </row>
    <row r="125" spans="1:8" ht="18.75" thickBot="1">
      <c r="A125" s="1391" t="s">
        <v>48</v>
      </c>
      <c r="B125" s="1509">
        <f>SUM('JC i MRiRW'!B125,'SUMA- JR  '!B125)</f>
        <v>72</v>
      </c>
      <c r="C125" s="1509">
        <f>SUM('JC i MRiRW'!C125,'SUMA- JR  '!C125)</f>
        <v>144</v>
      </c>
      <c r="D125" s="1509">
        <f>SUM('JC i MRiRW'!D125,'SUMA- JR  '!D125)</f>
        <v>4915564</v>
      </c>
      <c r="E125" s="1391" t="s">
        <v>48</v>
      </c>
      <c r="F125" s="1509">
        <f>SUM('JC i MRiRW'!F125,'SUMA- JR  '!F125)</f>
        <v>19</v>
      </c>
      <c r="G125" s="1509">
        <f>SUM('JC i MRiRW'!G125,'SUMA- JR  '!G125)</f>
        <v>49</v>
      </c>
      <c r="H125" s="1510">
        <f>SUM('JC i MRiRW'!H125,'SUMA- JR  '!H125)</f>
        <v>480000</v>
      </c>
    </row>
    <row r="126" spans="1:8" ht="13.5" thickBot="1">
      <c r="A126" s="1858" t="s">
        <v>165</v>
      </c>
      <c r="B126" s="1859"/>
      <c r="C126" s="1859"/>
      <c r="D126" s="1860"/>
      <c r="E126" s="1858" t="s">
        <v>165</v>
      </c>
      <c r="F126" s="1859"/>
      <c r="G126" s="1859"/>
      <c r="H126" s="1860"/>
    </row>
    <row r="127" spans="1:8" ht="19.5" customHeight="1">
      <c r="A127" s="1328"/>
      <c r="B127" s="1328"/>
      <c r="C127" s="1328"/>
      <c r="D127" s="1328"/>
      <c r="E127" s="1328"/>
      <c r="F127" s="1328"/>
      <c r="G127" s="1328"/>
      <c r="H127" s="1328"/>
    </row>
    <row r="128" spans="1:8" ht="24.95" customHeight="1" thickBot="1">
      <c r="A128" s="415" t="s">
        <v>104</v>
      </c>
      <c r="B128" s="1328"/>
      <c r="C128" s="1328"/>
      <c r="D128" s="1328"/>
      <c r="E128" s="1328"/>
      <c r="F128" s="1328"/>
      <c r="G128" s="1328"/>
      <c r="H128" s="401"/>
    </row>
    <row r="129" spans="1:19" ht="24.75" customHeight="1" thickBot="1">
      <c r="A129" s="2178" t="s">
        <v>91</v>
      </c>
      <c r="B129" s="2179"/>
      <c r="C129" s="2179"/>
      <c r="D129" s="2179"/>
      <c r="E129" s="2180"/>
      <c r="F129" s="2178" t="s">
        <v>120</v>
      </c>
      <c r="G129" s="2179"/>
      <c r="H129" s="2179"/>
      <c r="I129" s="2179"/>
      <c r="J129" s="2180"/>
    </row>
    <row r="130" spans="1:19" s="451" customFormat="1" ht="42" customHeight="1">
      <c r="A130" s="454"/>
      <c r="B130" s="453" t="s">
        <v>30</v>
      </c>
      <c r="C130" s="453" t="s">
        <v>62</v>
      </c>
      <c r="D130" s="453" t="s">
        <v>63</v>
      </c>
      <c r="E130" s="452" t="s">
        <v>64</v>
      </c>
      <c r="F130" s="454"/>
      <c r="G130" s="453" t="s">
        <v>30</v>
      </c>
      <c r="H130" s="453" t="s">
        <v>62</v>
      </c>
      <c r="I130" s="453" t="s">
        <v>63</v>
      </c>
      <c r="J130" s="452" t="s">
        <v>64</v>
      </c>
    </row>
    <row r="131" spans="1:19" ht="68.45" customHeight="1" thickBot="1">
      <c r="A131" s="1389" t="s">
        <v>121</v>
      </c>
      <c r="B131" s="1504">
        <f>SUM('JC i MRiRW'!B131,'SUMA- JR  '!B131)</f>
        <v>138499</v>
      </c>
      <c r="C131" s="1504">
        <f>SUM('JC i MRiRW'!C131,'SUMA- JR  '!C131)</f>
        <v>38555</v>
      </c>
      <c r="D131" s="1466">
        <f xml:space="preserve"> AVERAGE(dolnośląskie!D131, 'kujawsko-pomorskie'!D131,lubelskie!D131,lubuskie!D131,łódzkie!D131,małopolskie!D131,mazowieckie!D131,opolskie!D131,pomorskie!D131,śląskie!D131,świętokrzyskie!D131,'warmińsko-mazurskie'!D131,wielkopolskie!D131,zachodniopomorskie!D131, 'JC i MRiRW'!D131)</f>
        <v>1.4316239316239318E-3</v>
      </c>
      <c r="E131" s="1513"/>
      <c r="F131" s="1389" t="s">
        <v>124</v>
      </c>
      <c r="G131" s="1504">
        <f>SUM('JC i MRiRW'!G131,'SUMA- JR  '!G131)</f>
        <v>414907</v>
      </c>
      <c r="H131" s="1513"/>
      <c r="I131" s="1513"/>
      <c r="J131" s="1514"/>
    </row>
    <row r="132" spans="1:19" ht="28.5" customHeight="1">
      <c r="A132" s="1883" t="s">
        <v>122</v>
      </c>
      <c r="B132" s="1883"/>
      <c r="C132" s="1883"/>
      <c r="D132" s="1883"/>
      <c r="E132" s="1883"/>
      <c r="F132" s="401"/>
      <c r="G132" s="401"/>
      <c r="H132" s="401"/>
    </row>
    <row r="133" spans="1:19" ht="15" customHeight="1">
      <c r="A133" s="1328"/>
      <c r="B133" s="1328"/>
      <c r="C133" s="1328"/>
      <c r="D133" s="1328"/>
      <c r="E133" s="1328"/>
      <c r="F133" s="401"/>
      <c r="G133" s="401"/>
      <c r="H133" s="401"/>
    </row>
    <row r="134" spans="1:19" ht="24.95" customHeight="1" thickBot="1">
      <c r="A134" s="415" t="s">
        <v>123</v>
      </c>
      <c r="B134" s="1328"/>
      <c r="C134" s="1328"/>
      <c r="D134" s="1328"/>
      <c r="E134" s="1328"/>
      <c r="F134" s="401"/>
      <c r="G134" s="401"/>
      <c r="H134" s="401"/>
    </row>
    <row r="135" spans="1:19" ht="43.15" customHeight="1" thickBot="1">
      <c r="A135" s="2178" t="s">
        <v>87</v>
      </c>
      <c r="B135" s="2179"/>
      <c r="C135" s="2179"/>
      <c r="D135" s="2179"/>
      <c r="E135" s="2179"/>
      <c r="F135" s="2179"/>
      <c r="G135" s="2179"/>
      <c r="H135" s="2179"/>
      <c r="I135" s="2180"/>
      <c r="J135" s="2178" t="s">
        <v>125</v>
      </c>
      <c r="K135" s="2179"/>
      <c r="L135" s="2179"/>
      <c r="M135" s="2179"/>
      <c r="N135" s="2179"/>
      <c r="O135" s="2179"/>
      <c r="P135" s="2179"/>
      <c r="Q135" s="2179"/>
      <c r="R135" s="2180"/>
    </row>
    <row r="136" spans="1:19" s="451" customFormat="1" ht="89.25">
      <c r="A136" s="457"/>
      <c r="B136" s="1369" t="s">
        <v>79</v>
      </c>
      <c r="C136" s="1369" t="s">
        <v>80</v>
      </c>
      <c r="D136" s="1369" t="s">
        <v>81</v>
      </c>
      <c r="E136" s="1369" t="s">
        <v>82</v>
      </c>
      <c r="F136" s="453" t="s">
        <v>83</v>
      </c>
      <c r="G136" s="453" t="s">
        <v>84</v>
      </c>
      <c r="H136" s="453" t="s">
        <v>85</v>
      </c>
      <c r="I136" s="455" t="s">
        <v>86</v>
      </c>
      <c r="J136" s="454"/>
      <c r="K136" s="453" t="s">
        <v>79</v>
      </c>
      <c r="L136" s="453" t="s">
        <v>80</v>
      </c>
      <c r="M136" s="453" t="s">
        <v>81</v>
      </c>
      <c r="N136" s="453" t="s">
        <v>82</v>
      </c>
      <c r="O136" s="453" t="s">
        <v>83</v>
      </c>
      <c r="P136" s="453" t="s">
        <v>84</v>
      </c>
      <c r="Q136" s="453" t="s">
        <v>85</v>
      </c>
      <c r="R136" s="452" t="s">
        <v>86</v>
      </c>
    </row>
    <row r="137" spans="1:19" s="436" customFormat="1" ht="89.25" customHeight="1" thickBot="1">
      <c r="A137" s="1401" t="s">
        <v>126</v>
      </c>
      <c r="B137" s="1504">
        <f>SUM('JC i MRiRW'!B137,'SUMA- JR  '!B137)</f>
        <v>1</v>
      </c>
      <c r="C137" s="1504">
        <f>SUM('JC i MRiRW'!C137,'SUMA- JR  '!C137)</f>
        <v>0</v>
      </c>
      <c r="D137" s="1504">
        <f>SUM('JC i MRiRW'!D137,'SUMA- JR  '!D137)</f>
        <v>0</v>
      </c>
      <c r="E137" s="1504">
        <f>SUM('JC i MRiRW'!E137,'SUMA- JR  '!E137)</f>
        <v>156</v>
      </c>
      <c r="F137" s="1504">
        <f>SUM('JC i MRiRW'!F137,'SUMA- JR  '!F137)</f>
        <v>0</v>
      </c>
      <c r="G137" s="1504">
        <f>SUM('JC i MRiRW'!G137,'SUMA- JR  '!G137)</f>
        <v>0</v>
      </c>
      <c r="H137" s="1504">
        <f>SUM('JC i MRiRW'!H137,'SUMA- JR  '!H137)</f>
        <v>15</v>
      </c>
      <c r="I137" s="1504">
        <f>SUM('JC i MRiRW'!I137,'SUMA- JR  '!I137)</f>
        <v>695</v>
      </c>
      <c r="J137" s="1401" t="s">
        <v>128</v>
      </c>
      <c r="K137" s="1504">
        <f>SUM('JC i MRiRW'!K137,'SUMA- JR  '!K137)</f>
        <v>1</v>
      </c>
      <c r="L137" s="1504">
        <f>SUM('JC i MRiRW'!L137,'SUMA- JR  '!L137)</f>
        <v>0</v>
      </c>
      <c r="M137" s="1504">
        <f>SUM('JC i MRiRW'!M137,'SUMA- JR  '!M137)</f>
        <v>0</v>
      </c>
      <c r="N137" s="1504">
        <f>SUM('JC i MRiRW'!N137,'SUMA- JR  '!N137)</f>
        <v>1877</v>
      </c>
      <c r="O137" s="1504">
        <f>SUM('JC i MRiRW'!O137,'SUMA- JR  '!O137)</f>
        <v>0</v>
      </c>
      <c r="P137" s="1504">
        <f>SUM('JC i MRiRW'!P137,'SUMA- JR  '!P137)</f>
        <v>0</v>
      </c>
      <c r="Q137" s="1504">
        <f>SUM('JC i MRiRW'!Q137,'SUMA- JR  '!Q137)</f>
        <v>28</v>
      </c>
      <c r="R137" s="1505">
        <f>SUM('JC i MRiRW'!R137,'SUMA- JR  '!R137)</f>
        <v>0</v>
      </c>
    </row>
    <row r="138" spans="1:19" ht="57" customHeight="1">
      <c r="A138" s="1891" t="s">
        <v>127</v>
      </c>
      <c r="B138" s="1891"/>
      <c r="C138" s="1891"/>
      <c r="D138" s="1891"/>
      <c r="E138" s="1891"/>
      <c r="F138" s="1891"/>
      <c r="G138" s="1891"/>
      <c r="H138" s="1891"/>
      <c r="I138" s="1891"/>
    </row>
    <row r="139" spans="1:19" ht="16.5" customHeight="1">
      <c r="G139" s="401"/>
      <c r="H139" s="401"/>
    </row>
    <row r="140" spans="1:19" ht="24.95" customHeight="1" thickBot="1">
      <c r="A140" s="415" t="s">
        <v>129</v>
      </c>
      <c r="G140" s="401"/>
      <c r="H140" s="401"/>
    </row>
    <row r="141" spans="1:19" ht="33.75" customHeight="1" thickBot="1">
      <c r="A141" s="2178" t="s">
        <v>139</v>
      </c>
      <c r="B141" s="2179"/>
      <c r="C141" s="2179"/>
      <c r="D141" s="2179"/>
      <c r="E141" s="2179"/>
      <c r="F141" s="2179"/>
      <c r="G141" s="2179"/>
      <c r="H141" s="2179"/>
      <c r="I141" s="2180"/>
      <c r="J141" s="1902"/>
      <c r="K141" s="1902"/>
      <c r="L141" s="1902"/>
      <c r="M141" s="1902"/>
      <c r="N141" s="1902"/>
      <c r="O141" s="1902"/>
      <c r="P141" s="1902"/>
      <c r="Q141" s="1902"/>
      <c r="R141" s="1902"/>
      <c r="S141" s="446"/>
    </row>
    <row r="142" spans="1:19" ht="102.6" customHeight="1">
      <c r="A142" s="1367"/>
      <c r="B142" s="1370" t="s">
        <v>140</v>
      </c>
      <c r="C142" s="1370" t="s">
        <v>150</v>
      </c>
      <c r="D142" s="1370" t="s">
        <v>151</v>
      </c>
      <c r="E142" s="1370" t="s">
        <v>141</v>
      </c>
      <c r="F142" s="1370" t="s">
        <v>142</v>
      </c>
      <c r="G142" s="1370" t="s">
        <v>143</v>
      </c>
      <c r="H142" s="1370" t="s">
        <v>144</v>
      </c>
      <c r="I142" s="1368" t="s">
        <v>152</v>
      </c>
      <c r="J142" s="1329"/>
      <c r="K142" s="1329"/>
      <c r="L142" s="1329"/>
      <c r="M142" s="1329"/>
      <c r="N142" s="1329"/>
      <c r="O142" s="1329"/>
      <c r="P142" s="1329"/>
      <c r="Q142" s="1329"/>
      <c r="R142" s="1329"/>
    </row>
    <row r="143" spans="1:19" s="436" customFormat="1" ht="118.5" customHeight="1" thickBot="1">
      <c r="A143" s="1389" t="s">
        <v>130</v>
      </c>
      <c r="B143" s="1504">
        <f>SUM('JC i MRiRW'!B143,'SUMA- JR  '!B143)</f>
        <v>1</v>
      </c>
      <c r="C143" s="1504">
        <f>SUM('JC i MRiRW'!C143,'SUMA- JR  '!C143)</f>
        <v>10</v>
      </c>
      <c r="D143" s="1504">
        <f>SUM('JC i MRiRW'!D143,'SUMA- JR  '!D143)</f>
        <v>3</v>
      </c>
      <c r="E143" s="1504">
        <f>SUM('JC i MRiRW'!E143,'SUMA- JR  '!E143)</f>
        <v>0</v>
      </c>
      <c r="F143" s="1504">
        <f>SUM('JC i MRiRW'!F143,'SUMA- JR  '!F143)</f>
        <v>1</v>
      </c>
      <c r="G143" s="1504">
        <f>SUM('JC i MRiRW'!G143,'SUMA- JR  '!G143)</f>
        <v>3</v>
      </c>
      <c r="H143" s="1504">
        <f>SUM('JC i MRiRW'!H143,'SUMA- JR  '!H143)</f>
        <v>24</v>
      </c>
      <c r="I143" s="1505">
        <f>SUM('JC i MRiRW'!I143,'SUMA- JR  '!I143)</f>
        <v>23</v>
      </c>
      <c r="J143" s="1194"/>
      <c r="K143" s="437"/>
      <c r="L143" s="437"/>
      <c r="M143" s="437"/>
      <c r="N143" s="437"/>
      <c r="O143" s="438"/>
      <c r="P143" s="438"/>
      <c r="Q143" s="437"/>
      <c r="R143" s="437"/>
    </row>
    <row r="144" spans="1:19" ht="86.25" customHeight="1">
      <c r="A144" s="2188" t="s">
        <v>619</v>
      </c>
      <c r="B144" s="2189"/>
      <c r="C144" s="2189"/>
      <c r="D144" s="2189"/>
      <c r="E144" s="2189"/>
      <c r="F144" s="2189"/>
      <c r="G144" s="2189"/>
      <c r="H144" s="401"/>
    </row>
    <row r="145" spans="1:8" ht="16.5" customHeight="1">
      <c r="G145" s="401"/>
      <c r="H145" s="401"/>
    </row>
    <row r="146" spans="1:8" ht="24.95" customHeight="1" thickBot="1">
      <c r="A146" s="415" t="s">
        <v>131</v>
      </c>
      <c r="B146" s="1330"/>
      <c r="C146" s="1330"/>
      <c r="D146" s="1328"/>
      <c r="E146" s="401"/>
      <c r="F146" s="401"/>
      <c r="G146" s="401"/>
      <c r="H146" s="401"/>
    </row>
    <row r="147" spans="1:8" ht="31.5" customHeight="1">
      <c r="A147" s="2165" t="s">
        <v>132</v>
      </c>
      <c r="B147" s="2166"/>
      <c r="C147" s="2166"/>
      <c r="D147" s="2167"/>
    </row>
    <row r="148" spans="1:8" ht="51" customHeight="1">
      <c r="A148" s="1399" t="s">
        <v>35</v>
      </c>
      <c r="B148" s="1395" t="s">
        <v>344</v>
      </c>
      <c r="C148" s="2169" t="s">
        <v>37</v>
      </c>
      <c r="D148" s="2170"/>
    </row>
    <row r="149" spans="1:8" ht="21" customHeight="1">
      <c r="A149" s="1399"/>
      <c r="B149" s="1395"/>
      <c r="C149" s="1400" t="s">
        <v>38</v>
      </c>
      <c r="D149" s="1398" t="s">
        <v>39</v>
      </c>
    </row>
    <row r="150" spans="1:8" ht="21" customHeight="1">
      <c r="A150" s="1390" t="s">
        <v>40</v>
      </c>
      <c r="B150" s="1497">
        <f>SUM('JC i MRiRW'!B150,'SUMA- JR  '!B150)</f>
        <v>0</v>
      </c>
      <c r="C150" s="1497">
        <f>SUM('JC i MRiRW'!C150,'SUMA- JR  '!C150)</f>
        <v>0</v>
      </c>
      <c r="D150" s="1503">
        <f>SUM('JC i MRiRW'!D150,'SUMA- JR  '!D150)</f>
        <v>0</v>
      </c>
    </row>
    <row r="151" spans="1:8" ht="21" customHeight="1">
      <c r="A151" s="1390" t="s">
        <v>41</v>
      </c>
      <c r="B151" s="1497">
        <f>SUM('JC i MRiRW'!B151,'SUMA- JR  '!B151)</f>
        <v>0</v>
      </c>
      <c r="C151" s="1497">
        <f>SUM('JC i MRiRW'!C151,'SUMA- JR  '!C151)</f>
        <v>0</v>
      </c>
      <c r="D151" s="1503">
        <f>SUM('JC i MRiRW'!D151,'SUMA- JR  '!D151)</f>
        <v>0</v>
      </c>
    </row>
    <row r="152" spans="1:8" ht="21" customHeight="1">
      <c r="A152" s="1390" t="s">
        <v>42</v>
      </c>
      <c r="B152" s="1497">
        <f>SUM('JC i MRiRW'!B152,'SUMA- JR  '!B152)</f>
        <v>0</v>
      </c>
      <c r="C152" s="1497">
        <f>SUM('JC i MRiRW'!C152,'SUMA- JR  '!C152)</f>
        <v>0</v>
      </c>
      <c r="D152" s="1503">
        <f>SUM('JC i MRiRW'!D152,'SUMA- JR  '!D152)</f>
        <v>0</v>
      </c>
    </row>
    <row r="153" spans="1:8" ht="21" customHeight="1" thickBot="1">
      <c r="A153" s="1391" t="s">
        <v>43</v>
      </c>
      <c r="B153" s="1497">
        <f>SUM('JC i MRiRW'!B153,'SUMA- JR  '!B153)</f>
        <v>12422</v>
      </c>
      <c r="C153" s="1497">
        <f>SUM('JC i MRiRW'!C153,'SUMA- JR  '!C153)</f>
        <v>159</v>
      </c>
      <c r="D153" s="1503">
        <f>SUM('JC i MRiRW'!D153,'SUMA- JR  '!D153)</f>
        <v>977</v>
      </c>
    </row>
    <row r="154" spans="1:8" ht="27.6" customHeight="1">
      <c r="A154" s="1888" t="s">
        <v>133</v>
      </c>
      <c r="B154" s="1889"/>
      <c r="C154" s="1889"/>
      <c r="D154" s="1890"/>
    </row>
    <row r="155" spans="1:8" ht="32.1" customHeight="1">
      <c r="A155" s="1390" t="s">
        <v>53</v>
      </c>
      <c r="B155" s="1497">
        <f>SUM('JC i MRiRW'!B155,'SUMA- JR  '!B155)</f>
        <v>2421</v>
      </c>
      <c r="C155" s="1497">
        <f>SUM('JC i MRiRW'!C155,'SUMA- JR  '!C155)</f>
        <v>5</v>
      </c>
      <c r="D155" s="1503">
        <f>SUM('JC i MRiRW'!D155,'SUMA- JR  '!D155)</f>
        <v>592</v>
      </c>
    </row>
    <row r="156" spans="1:8" ht="32.1" customHeight="1">
      <c r="A156" s="1390" t="s">
        <v>54</v>
      </c>
      <c r="B156" s="1497">
        <f>SUM('JC i MRiRW'!B156,'SUMA- JR  '!B156)</f>
        <v>671</v>
      </c>
      <c r="C156" s="1497">
        <f>SUM('JC i MRiRW'!C156,'SUMA- JR  '!C156)</f>
        <v>7</v>
      </c>
      <c r="D156" s="1503">
        <f>SUM('JC i MRiRW'!D156,'SUMA- JR  '!D156)</f>
        <v>58</v>
      </c>
    </row>
    <row r="157" spans="1:8" ht="32.1" customHeight="1">
      <c r="A157" s="1390" t="s">
        <v>55</v>
      </c>
      <c r="B157" s="1497">
        <f>SUM('JC i MRiRW'!B157,'SUMA- JR  '!B157)</f>
        <v>550</v>
      </c>
      <c r="C157" s="1497">
        <f>SUM('JC i MRiRW'!C157,'SUMA- JR  '!C157)</f>
        <v>0</v>
      </c>
      <c r="D157" s="1503">
        <f>SUM('JC i MRiRW'!D157,'SUMA- JR  '!D157)</f>
        <v>0</v>
      </c>
    </row>
    <row r="158" spans="1:8" ht="32.1" customHeight="1">
      <c r="A158" s="1390" t="s">
        <v>68</v>
      </c>
      <c r="B158" s="1497">
        <f>SUM('JC i MRiRW'!B158,'SUMA- JR  '!B158)</f>
        <v>103</v>
      </c>
      <c r="C158" s="1497">
        <f>SUM('JC i MRiRW'!C158,'SUMA- JR  '!C158)</f>
        <v>0</v>
      </c>
      <c r="D158" s="1503">
        <f>SUM('JC i MRiRW'!D158,'SUMA- JR  '!D158)</f>
        <v>0</v>
      </c>
    </row>
    <row r="159" spans="1:8" ht="48" customHeight="1">
      <c r="A159" s="1390" t="s">
        <v>56</v>
      </c>
      <c r="B159" s="1497">
        <f>SUM('JC i MRiRW'!B159,'SUMA- JR  '!B159)</f>
        <v>44</v>
      </c>
      <c r="C159" s="1497">
        <f>SUM('JC i MRiRW'!C159,'SUMA- JR  '!C159)</f>
        <v>0</v>
      </c>
      <c r="D159" s="1503">
        <f>SUM('JC i MRiRW'!D159,'SUMA- JR  '!D159)</f>
        <v>0</v>
      </c>
    </row>
    <row r="160" spans="1:8" ht="48" customHeight="1">
      <c r="A160" s="1390" t="s">
        <v>69</v>
      </c>
      <c r="B160" s="1497">
        <f>SUM('JC i MRiRW'!B160,'SUMA- JR  '!B160)</f>
        <v>0</v>
      </c>
      <c r="C160" s="1497">
        <f>SUM('JC i MRiRW'!C160,'SUMA- JR  '!C160)</f>
        <v>0</v>
      </c>
      <c r="D160" s="1503">
        <f>SUM('JC i MRiRW'!D160,'SUMA- JR  '!D160)</f>
        <v>0</v>
      </c>
    </row>
    <row r="161" spans="1:8" ht="18.75" thickBot="1">
      <c r="A161" s="1389" t="s">
        <v>66</v>
      </c>
      <c r="B161" s="1504">
        <f>SUM('JC i MRiRW'!B161,'SUMA- JR  '!B161)</f>
        <v>0</v>
      </c>
      <c r="C161" s="1504">
        <f>SUM('JC i MRiRW'!C161,'SUMA- JR  '!C161)</f>
        <v>0</v>
      </c>
      <c r="D161" s="1505">
        <f>SUM('JC i MRiRW'!D161,'SUMA- JR  '!D161)</f>
        <v>0</v>
      </c>
    </row>
    <row r="162" spans="1:8" ht="67.5" customHeight="1">
      <c r="A162" s="414"/>
      <c r="B162" s="2187"/>
      <c r="C162" s="2187"/>
      <c r="D162" s="2187"/>
    </row>
    <row r="163" spans="1:8" ht="16.5" customHeight="1">
      <c r="A163" s="414"/>
      <c r="B163" s="414"/>
      <c r="C163" s="414"/>
      <c r="D163" s="414"/>
    </row>
    <row r="164" spans="1:8" ht="24.95" customHeight="1" thickBot="1">
      <c r="A164" s="415" t="s">
        <v>134</v>
      </c>
      <c r="B164" s="1328"/>
      <c r="C164" s="1328"/>
      <c r="D164" s="1328"/>
      <c r="E164" s="1328"/>
      <c r="F164" s="401"/>
      <c r="G164" s="401"/>
      <c r="H164" s="401"/>
    </row>
    <row r="165" spans="1:8" ht="34.5" customHeight="1">
      <c r="A165" s="2165" t="s">
        <v>93</v>
      </c>
      <c r="B165" s="2166"/>
      <c r="C165" s="2166"/>
      <c r="D165" s="2165" t="s">
        <v>135</v>
      </c>
      <c r="E165" s="2166"/>
      <c r="F165" s="2167"/>
      <c r="G165" s="401"/>
    </row>
    <row r="166" spans="1:8" ht="71.25" customHeight="1">
      <c r="A166" s="1396"/>
      <c r="B166" s="1395" t="s">
        <v>148</v>
      </c>
      <c r="C166" s="1397" t="s">
        <v>149</v>
      </c>
      <c r="D166" s="1396"/>
      <c r="E166" s="1395" t="s">
        <v>148</v>
      </c>
      <c r="F166" s="1403" t="s">
        <v>149</v>
      </c>
    </row>
    <row r="167" spans="1:8" ht="58.15" customHeight="1">
      <c r="A167" s="1390" t="s">
        <v>73</v>
      </c>
      <c r="B167" s="1497">
        <f>SUM('JC i MRiRW'!B167,'SUMA- JR  '!B167)</f>
        <v>15</v>
      </c>
      <c r="C167" s="1497">
        <f>SUM('JC i MRiRW'!C167,'SUMA- JR  '!C167)</f>
        <v>4975</v>
      </c>
      <c r="D167" s="1390" t="s">
        <v>74</v>
      </c>
      <c r="E167" s="1497">
        <f>SUM('JC i MRiRW'!E167,'SUMA- JR  '!E167)</f>
        <v>57</v>
      </c>
      <c r="F167" s="1503">
        <f>SUM('JC i MRiRW'!F167,'SUMA- JR  '!F167)</f>
        <v>4355</v>
      </c>
    </row>
    <row r="168" spans="1:8" ht="75" customHeight="1" thickBot="1">
      <c r="A168" s="1391" t="s">
        <v>75</v>
      </c>
      <c r="B168" s="1497">
        <f>SUM('JC i MRiRW'!B168,'SUMA- JR  '!B168)</f>
        <v>64</v>
      </c>
      <c r="C168" s="1497">
        <f>SUM('JC i MRiRW'!C168,'SUMA- JR  '!C168)</f>
        <v>3613</v>
      </c>
      <c r="D168" s="1389" t="s">
        <v>76</v>
      </c>
      <c r="E168" s="1497">
        <f>SUM('JC i MRiRW'!E168,'SUMA- JR  '!E168)</f>
        <v>68</v>
      </c>
      <c r="F168" s="1503">
        <f>SUM('JC i MRiRW'!F168,'SUMA- JR  '!F168)</f>
        <v>1818</v>
      </c>
      <c r="G168" s="1393"/>
    </row>
    <row r="169" spans="1:8" ht="20.25" customHeight="1" thickBot="1">
      <c r="A169" s="1858" t="s">
        <v>623</v>
      </c>
      <c r="B169" s="1859"/>
      <c r="C169" s="1860"/>
      <c r="D169" s="1858" t="s">
        <v>623</v>
      </c>
      <c r="E169" s="1859"/>
      <c r="F169" s="1860"/>
      <c r="G169" s="401"/>
    </row>
    <row r="170" spans="1:8" ht="19.5" customHeight="1">
      <c r="A170" s="1328"/>
      <c r="B170" s="1328"/>
      <c r="C170" s="1328"/>
      <c r="D170" s="1328"/>
      <c r="E170" s="1328"/>
      <c r="F170" s="1328"/>
      <c r="G170" s="401"/>
    </row>
    <row r="171" spans="1:8" ht="17.25" customHeight="1">
      <c r="A171" s="1328"/>
      <c r="B171" s="1328"/>
      <c r="C171" s="1328"/>
      <c r="D171" s="1328"/>
      <c r="E171" s="1328"/>
      <c r="F171" s="1328"/>
      <c r="G171" s="401"/>
    </row>
    <row r="172" spans="1:8" ht="24.95" customHeight="1" thickBot="1">
      <c r="A172" s="415" t="s">
        <v>136</v>
      </c>
      <c r="B172" s="414"/>
      <c r="C172" s="414"/>
      <c r="D172" s="414"/>
      <c r="E172" s="401"/>
      <c r="F172" s="401"/>
      <c r="G172" s="401"/>
      <c r="H172" s="401"/>
    </row>
    <row r="173" spans="1:8" ht="39.75" customHeight="1" thickBot="1">
      <c r="A173" s="2172" t="s">
        <v>77</v>
      </c>
      <c r="B173" s="2173"/>
      <c r="C173" s="2174"/>
      <c r="D173" s="2172" t="s">
        <v>137</v>
      </c>
      <c r="E173" s="2173"/>
      <c r="F173" s="2174"/>
      <c r="G173" s="401"/>
      <c r="H173" s="401"/>
    </row>
    <row r="174" spans="1:8" ht="38.25">
      <c r="A174" s="413" t="s">
        <v>44</v>
      </c>
      <c r="B174" s="412" t="s">
        <v>45</v>
      </c>
      <c r="C174" s="411" t="s">
        <v>46</v>
      </c>
      <c r="D174" s="1379" t="s">
        <v>44</v>
      </c>
      <c r="E174" s="503" t="s">
        <v>45</v>
      </c>
      <c r="F174" s="1380" t="s">
        <v>46</v>
      </c>
      <c r="G174" s="401"/>
      <c r="H174" s="401"/>
    </row>
    <row r="175" spans="1:8" ht="30.75" customHeight="1">
      <c r="A175" s="1390" t="s">
        <v>47</v>
      </c>
      <c r="B175" s="1497">
        <f>SUM('JC i MRiRW'!B175,'SUMA- JR  '!B175)</f>
        <v>2</v>
      </c>
      <c r="C175" s="1497">
        <f>SUM('JC i MRiRW'!C175,'SUMA- JR  '!C175)</f>
        <v>284103</v>
      </c>
      <c r="D175" s="1390" t="s">
        <v>47</v>
      </c>
      <c r="E175" s="1497">
        <f>SUM('JC i MRiRW'!E175,'SUMA- JR  '!E175)</f>
        <v>1</v>
      </c>
      <c r="F175" s="1503">
        <f>SUM('JC i MRiRW'!F175,'SUMA- JR  '!F175)</f>
        <v>33000</v>
      </c>
      <c r="G175" s="401"/>
      <c r="H175" s="401"/>
    </row>
    <row r="176" spans="1:8" ht="51">
      <c r="A176" s="2168" t="s">
        <v>48</v>
      </c>
      <c r="B176" s="1497">
        <f>SUM('JC i MRiRW'!B176,'SUMA- JR  '!B176)</f>
        <v>3</v>
      </c>
      <c r="C176" s="1497">
        <f>SUM('JC i MRiRW'!C176,'SUMA- JR  '!C176)</f>
        <v>3741477</v>
      </c>
      <c r="D176" s="1390" t="s">
        <v>94</v>
      </c>
      <c r="E176" s="1497">
        <f>SUM('JC i MRiRW'!E176,'SUMA- JR  '!E176)</f>
        <v>0</v>
      </c>
      <c r="F176" s="1503">
        <f>SUM('JC i MRiRW'!F176,'SUMA- JR  '!F176)</f>
        <v>0</v>
      </c>
      <c r="G176" s="401"/>
      <c r="H176" s="401"/>
    </row>
    <row r="177" spans="1:8" ht="16.5" customHeight="1" thickBot="1">
      <c r="A177" s="1895"/>
      <c r="B177" s="1511"/>
      <c r="C177" s="1512"/>
      <c r="D177" s="1392" t="s">
        <v>48</v>
      </c>
      <c r="E177" s="1497">
        <f>SUM('JC i MRiRW'!E177,'SUMA- JR  '!E177)</f>
        <v>0</v>
      </c>
      <c r="F177" s="1503">
        <f>SUM('JC i MRiRW'!F177,'SUMA- JR  '!F177)</f>
        <v>0</v>
      </c>
      <c r="G177" s="401"/>
      <c r="H177" s="401"/>
    </row>
    <row r="178" spans="1:8" ht="16.5" customHeight="1">
      <c r="A178" s="1849" t="s">
        <v>113</v>
      </c>
      <c r="B178" s="1881"/>
      <c r="C178" s="1850"/>
      <c r="D178" s="1849" t="s">
        <v>113</v>
      </c>
      <c r="E178" s="1881"/>
      <c r="F178" s="1850"/>
      <c r="G178" s="401"/>
      <c r="H178" s="401"/>
    </row>
    <row r="179" spans="1:8" ht="32.25" customHeight="1">
      <c r="A179" s="1390" t="s">
        <v>53</v>
      </c>
      <c r="B179" s="1497">
        <f>SUM('JC i MRiRW'!B179,'SUMA- JR  '!B179)</f>
        <v>0</v>
      </c>
      <c r="C179" s="1497">
        <f>SUM('JC i MRiRW'!C179,'SUMA- JR  '!C179)</f>
        <v>0</v>
      </c>
      <c r="D179" s="1390" t="s">
        <v>53</v>
      </c>
      <c r="E179" s="1497">
        <f>SUM('JC i MRiRW'!E179,'SUMA- JR  '!E179)</f>
        <v>0</v>
      </c>
      <c r="F179" s="1503">
        <f>SUM('JC i MRiRW'!F179,'SUMA- JR  '!F179)</f>
        <v>0</v>
      </c>
      <c r="G179" s="401"/>
      <c r="H179" s="401"/>
    </row>
    <row r="180" spans="1:8" ht="32.25" customHeight="1">
      <c r="A180" s="1390" t="s">
        <v>54</v>
      </c>
      <c r="B180" s="1497">
        <f>SUM('JC i MRiRW'!B180,'SUMA- JR  '!B180)</f>
        <v>0</v>
      </c>
      <c r="C180" s="1497">
        <f>SUM('JC i MRiRW'!C180,'SUMA- JR  '!C180)</f>
        <v>0</v>
      </c>
      <c r="D180" s="1390" t="s">
        <v>54</v>
      </c>
      <c r="E180" s="1497">
        <f>SUM('JC i MRiRW'!E180,'SUMA- JR  '!E180)</f>
        <v>1</v>
      </c>
      <c r="F180" s="1503">
        <f>SUM('JC i MRiRW'!F180,'SUMA- JR  '!F180)</f>
        <v>33000</v>
      </c>
      <c r="G180" s="401"/>
      <c r="H180" s="401"/>
    </row>
    <row r="181" spans="1:8" ht="32.25" customHeight="1">
      <c r="A181" s="1390" t="s">
        <v>55</v>
      </c>
      <c r="B181" s="1497">
        <f>SUM('JC i MRiRW'!B181,'SUMA- JR  '!B181)</f>
        <v>1</v>
      </c>
      <c r="C181" s="1497">
        <f>SUM('JC i MRiRW'!C181,'SUMA- JR  '!C181)</f>
        <v>33000</v>
      </c>
      <c r="D181" s="1390" t="s">
        <v>55</v>
      </c>
      <c r="E181" s="1497">
        <f>SUM('JC i MRiRW'!E181,'SUMA- JR  '!E181)</f>
        <v>1</v>
      </c>
      <c r="F181" s="1503">
        <f>SUM('JC i MRiRW'!F181,'SUMA- JR  '!F181)</f>
        <v>33000</v>
      </c>
      <c r="G181" s="401"/>
      <c r="H181" s="401"/>
    </row>
    <row r="182" spans="1:8" ht="32.25" customHeight="1">
      <c r="A182" s="1390" t="s">
        <v>68</v>
      </c>
      <c r="B182" s="1497">
        <f>SUM('JC i MRiRW'!B182,'SUMA- JR  '!B182)</f>
        <v>0</v>
      </c>
      <c r="C182" s="1497">
        <f>SUM('JC i MRiRW'!C182,'SUMA- JR  '!C182)</f>
        <v>0</v>
      </c>
      <c r="D182" s="1390" t="s">
        <v>68</v>
      </c>
      <c r="E182" s="1497">
        <f>SUM('JC i MRiRW'!E182,'SUMA- JR  '!E182)</f>
        <v>0</v>
      </c>
      <c r="F182" s="1503">
        <f>SUM('JC i MRiRW'!F182,'SUMA- JR  '!F182)</f>
        <v>0</v>
      </c>
      <c r="G182" s="401"/>
      <c r="H182" s="401"/>
    </row>
    <row r="183" spans="1:8" ht="46.5" customHeight="1">
      <c r="A183" s="1390" t="s">
        <v>56</v>
      </c>
      <c r="B183" s="1497">
        <f>SUM('JC i MRiRW'!B183,'SUMA- JR  '!B183)</f>
        <v>0</v>
      </c>
      <c r="C183" s="1497">
        <f>SUM('JC i MRiRW'!C183,'SUMA- JR  '!C183)</f>
        <v>0</v>
      </c>
      <c r="D183" s="1390" t="s">
        <v>56</v>
      </c>
      <c r="E183" s="1497">
        <f>SUM('JC i MRiRW'!E183,'SUMA- JR  '!E183)</f>
        <v>0</v>
      </c>
      <c r="F183" s="1503">
        <f>SUM('JC i MRiRW'!F183,'SUMA- JR  '!F183)</f>
        <v>0</v>
      </c>
      <c r="G183" s="401"/>
      <c r="H183" s="401"/>
    </row>
    <row r="184" spans="1:8" ht="46.5" customHeight="1">
      <c r="A184" s="1390" t="s">
        <v>69</v>
      </c>
      <c r="B184" s="1497">
        <f>SUM('JC i MRiRW'!B184,'SUMA- JR  '!B184)</f>
        <v>0</v>
      </c>
      <c r="C184" s="1497">
        <f>SUM('JC i MRiRW'!C184,'SUMA- JR  '!C184)</f>
        <v>0</v>
      </c>
      <c r="D184" s="1390" t="s">
        <v>69</v>
      </c>
      <c r="E184" s="1497">
        <f>SUM('JC i MRiRW'!E184,'SUMA- JR  '!E184)</f>
        <v>0</v>
      </c>
      <c r="F184" s="1503">
        <f>SUM('JC i MRiRW'!F184,'SUMA- JR  '!F184)</f>
        <v>0</v>
      </c>
    </row>
    <row r="185" spans="1:8" ht="22.5" customHeight="1" thickBot="1">
      <c r="A185" s="1391" t="s">
        <v>66</v>
      </c>
      <c r="B185" s="1497">
        <f>SUM('JC i MRiRW'!B185,'SUMA- JR  '!B185)</f>
        <v>4</v>
      </c>
      <c r="C185" s="1497">
        <f>SUM('JC i MRiRW'!C185,'SUMA- JR  '!C185)</f>
        <v>3992580</v>
      </c>
      <c r="D185" s="1391" t="s">
        <v>66</v>
      </c>
      <c r="E185" s="1497">
        <f>SUM('JC i MRiRW'!E185,'SUMA- JR  '!E185)</f>
        <v>0</v>
      </c>
      <c r="F185" s="1503">
        <f>SUM('JC i MRiRW'!F185,'SUMA- JR  '!F185)</f>
        <v>0</v>
      </c>
    </row>
    <row r="186" spans="1:8" ht="22.5" customHeight="1">
      <c r="A186" s="1869" t="s">
        <v>109</v>
      </c>
      <c r="B186" s="1870"/>
      <c r="C186" s="1871"/>
      <c r="D186" s="1869" t="s">
        <v>109</v>
      </c>
      <c r="E186" s="1870"/>
      <c r="F186" s="1871"/>
    </row>
    <row r="187" spans="1:8" ht="22.5" customHeight="1">
      <c r="A187" s="1390" t="s">
        <v>50</v>
      </c>
      <c r="B187" s="1497">
        <f>SUM('JC i MRiRW'!B187,'SUMA- JR  '!B187)</f>
        <v>1</v>
      </c>
      <c r="C187" s="1497">
        <f>SUM('JC i MRiRW'!C187,'SUMA- JR  '!C187)</f>
        <v>100000</v>
      </c>
      <c r="D187" s="1390" t="s">
        <v>50</v>
      </c>
      <c r="E187" s="1497">
        <f>SUM('JC i MRiRW'!E187,'SUMA- JR  '!E187)</f>
        <v>0</v>
      </c>
      <c r="F187" s="1503">
        <f>SUM('JC i MRiRW'!F187,'SUMA- JR  '!F187)</f>
        <v>0</v>
      </c>
    </row>
    <row r="188" spans="1:8" ht="22.5" customHeight="1">
      <c r="A188" s="1390" t="s">
        <v>51</v>
      </c>
      <c r="B188" s="1497">
        <f>SUM('JC i MRiRW'!B188,'SUMA- JR  '!B188)</f>
        <v>4</v>
      </c>
      <c r="C188" s="1497">
        <f>SUM('JC i MRiRW'!C188,'SUMA- JR  '!C188)</f>
        <v>3925580</v>
      </c>
      <c r="D188" s="1390" t="s">
        <v>51</v>
      </c>
      <c r="E188" s="1497">
        <f>SUM('JC i MRiRW'!E188,'SUMA- JR  '!E188)</f>
        <v>1</v>
      </c>
      <c r="F188" s="1503">
        <f>SUM('JC i MRiRW'!F188,'SUMA- JR  '!F188)</f>
        <v>33000</v>
      </c>
    </row>
    <row r="189" spans="1:8" ht="22.5" customHeight="1" thickBot="1">
      <c r="A189" s="1391" t="s">
        <v>52</v>
      </c>
      <c r="B189" s="1509">
        <f>SUM('JC i MRiRW'!B189,'SUMA- JR  '!B189)</f>
        <v>0</v>
      </c>
      <c r="C189" s="1509">
        <f>SUM('JC i MRiRW'!C189,'SUMA- JR  '!C189)</f>
        <v>0</v>
      </c>
      <c r="D189" s="1391" t="s">
        <v>52</v>
      </c>
      <c r="E189" s="1509">
        <f>SUM('JC i MRiRW'!E189,'SUMA- JR  '!E189)</f>
        <v>0</v>
      </c>
      <c r="F189" s="1510">
        <f>SUM('JC i MRiRW'!F189,'SUMA- JR  '!F189)</f>
        <v>0</v>
      </c>
    </row>
    <row r="190" spans="1:8" ht="13.5" thickBot="1">
      <c r="A190" s="2184" t="s">
        <v>78</v>
      </c>
      <c r="B190" s="2185"/>
      <c r="C190" s="2186"/>
      <c r="D190" s="2184" t="s">
        <v>78</v>
      </c>
      <c r="E190" s="2185"/>
      <c r="F190" s="2186"/>
    </row>
  </sheetData>
  <mergeCells count="76">
    <mergeCell ref="A1:F1"/>
    <mergeCell ref="A77:D77"/>
    <mergeCell ref="A22:C22"/>
    <mergeCell ref="D18:F18"/>
    <mergeCell ref="D22:F22"/>
    <mergeCell ref="A8:C8"/>
    <mergeCell ref="A18:C18"/>
    <mergeCell ref="A30:C30"/>
    <mergeCell ref="A44:C44"/>
    <mergeCell ref="D33:F33"/>
    <mergeCell ref="D30:F30"/>
    <mergeCell ref="D8:F8"/>
    <mergeCell ref="A55:D55"/>
    <mergeCell ref="A31:F31"/>
    <mergeCell ref="A15:A17"/>
    <mergeCell ref="A132:E132"/>
    <mergeCell ref="A144:G144"/>
    <mergeCell ref="A129:E129"/>
    <mergeCell ref="A147:D147"/>
    <mergeCell ref="A135:I135"/>
    <mergeCell ref="A186:C186"/>
    <mergeCell ref="D186:F186"/>
    <mergeCell ref="A190:C190"/>
    <mergeCell ref="D190:F190"/>
    <mergeCell ref="A154:D154"/>
    <mergeCell ref="A176:A177"/>
    <mergeCell ref="A178:C178"/>
    <mergeCell ref="D178:F178"/>
    <mergeCell ref="D165:F165"/>
    <mergeCell ref="D169:F169"/>
    <mergeCell ref="D173:F173"/>
    <mergeCell ref="A165:C165"/>
    <mergeCell ref="A169:C169"/>
    <mergeCell ref="A173:C173"/>
    <mergeCell ref="B162:D162"/>
    <mergeCell ref="G30:L30"/>
    <mergeCell ref="C84:D84"/>
    <mergeCell ref="A138:I138"/>
    <mergeCell ref="J135:R135"/>
    <mergeCell ref="A141:I141"/>
    <mergeCell ref="J141:R141"/>
    <mergeCell ref="A81:B81"/>
    <mergeCell ref="A84:B84"/>
    <mergeCell ref="A92:D92"/>
    <mergeCell ref="F129:J129"/>
    <mergeCell ref="B69:D69"/>
    <mergeCell ref="F69:H69"/>
    <mergeCell ref="H96:K96"/>
    <mergeCell ref="G102:L102"/>
    <mergeCell ref="G110:L110"/>
    <mergeCell ref="A118:D118"/>
    <mergeCell ref="C148:D148"/>
    <mergeCell ref="E118:H118"/>
    <mergeCell ref="A126:D126"/>
    <mergeCell ref="A38:A39"/>
    <mergeCell ref="D52:F52"/>
    <mergeCell ref="A40:C40"/>
    <mergeCell ref="A113:D113"/>
    <mergeCell ref="B96:E96"/>
    <mergeCell ref="E113:H113"/>
    <mergeCell ref="E126:H126"/>
    <mergeCell ref="E55:H55"/>
    <mergeCell ref="G95:L95"/>
    <mergeCell ref="A52:C52"/>
    <mergeCell ref="D40:F40"/>
    <mergeCell ref="D44:F44"/>
    <mergeCell ref="C81:D81"/>
    <mergeCell ref="L96:L97"/>
    <mergeCell ref="A110:F110"/>
    <mergeCell ref="A102:F102"/>
    <mergeCell ref="F96:F97"/>
    <mergeCell ref="A33:C33"/>
    <mergeCell ref="A95:F95"/>
    <mergeCell ref="A78:H78"/>
    <mergeCell ref="E77:H77"/>
    <mergeCell ref="A67:A68"/>
  </mergeCells>
  <pageMargins left="0.11811023622047245" right="0.11811023622047245" top="0.15748031496062992" bottom="0.15748031496062992" header="0.31496062992125984" footer="0.31496062992125984"/>
  <pageSetup paperSize="9" scale="13" fitToWidth="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R190"/>
  <sheetViews>
    <sheetView topLeftCell="A172" zoomScale="70" zoomScaleNormal="70" zoomScalePageLayoutView="70" workbookViewId="0">
      <selection activeCell="M131" sqref="M131"/>
    </sheetView>
  </sheetViews>
  <sheetFormatPr defaultColWidth="8.85546875" defaultRowHeight="12.75"/>
  <cols>
    <col min="1" max="1" width="19.42578125" customWidth="1"/>
    <col min="2" max="2" width="10.85546875" customWidth="1"/>
    <col min="3" max="3" width="19.85546875" customWidth="1"/>
    <col min="4"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30" customHeight="1">
      <c r="A1" s="2206" t="s">
        <v>625</v>
      </c>
      <c r="B1" s="2206"/>
      <c r="C1" s="2206"/>
      <c r="D1" s="2206"/>
      <c r="E1" s="2206"/>
      <c r="F1" s="2206"/>
      <c r="G1" s="2206"/>
      <c r="H1" s="2206"/>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B7" s="109"/>
      <c r="C7" s="109"/>
      <c r="D7" s="210" t="s">
        <v>98</v>
      </c>
      <c r="E7" s="109"/>
      <c r="F7" s="109"/>
      <c r="G7" s="109"/>
      <c r="H7" s="109"/>
    </row>
    <row r="8" spans="1:8" ht="28.5" customHeight="1" thickBot="1">
      <c r="D8" s="2049" t="s">
        <v>107</v>
      </c>
      <c r="E8" s="2050"/>
      <c r="F8" s="2051"/>
    </row>
    <row r="9" spans="1:8" ht="19.5" customHeight="1">
      <c r="D9" s="192"/>
      <c r="E9" s="120" t="s">
        <v>1</v>
      </c>
      <c r="F9" s="119" t="s">
        <v>2</v>
      </c>
    </row>
    <row r="10" spans="1:8" ht="19.5" customHeight="1">
      <c r="D10" s="1431" t="s">
        <v>3</v>
      </c>
      <c r="E10" s="1517">
        <f xml:space="preserve"> SUM(ARR!B10,ARiMR!B10)</f>
        <v>0</v>
      </c>
      <c r="F10" s="1518">
        <f xml:space="preserve"> SUM(ARR!C10,ARiMR!C10)</f>
        <v>0</v>
      </c>
    </row>
    <row r="11" spans="1:8" ht="16.5" customHeight="1">
      <c r="D11" s="2209" t="s">
        <v>4</v>
      </c>
      <c r="E11" s="2213">
        <v>0</v>
      </c>
      <c r="F11" s="2207">
        <v>0</v>
      </c>
    </row>
    <row r="12" spans="1:8">
      <c r="D12" s="1695"/>
      <c r="E12" s="2214"/>
      <c r="F12" s="2208"/>
    </row>
    <row r="13" spans="1:8" ht="20.25" customHeight="1">
      <c r="D13" s="1431" t="s">
        <v>7</v>
      </c>
      <c r="E13" s="1517">
        <f xml:space="preserve"> SUM(ARR!B13,ARiMR!B13)</f>
        <v>0</v>
      </c>
      <c r="F13" s="1518">
        <f xml:space="preserve"> SUM(ARR!C13,ARiMR!C13)</f>
        <v>0</v>
      </c>
    </row>
    <row r="14" spans="1:8" ht="20.25" customHeight="1">
      <c r="D14" s="1431" t="s">
        <v>8</v>
      </c>
      <c r="E14" s="1517">
        <f xml:space="preserve"> SUM(ARR!B14,ARiMR!B14)</f>
        <v>0</v>
      </c>
      <c r="F14" s="1518">
        <f xml:space="preserve"> SUM(ARR!C14,ARiMR!C14)</f>
        <v>0</v>
      </c>
    </row>
    <row r="15" spans="1:8" ht="52.35" customHeight="1">
      <c r="D15" s="1448" t="s">
        <v>372</v>
      </c>
      <c r="E15" s="1517">
        <f xml:space="preserve"> SUM(ARR!B15,ARiMR!B15)</f>
        <v>127</v>
      </c>
      <c r="F15" s="1518">
        <f xml:space="preserve"> SUM(ARR!C15,ARiMR!C15)</f>
        <v>91898</v>
      </c>
    </row>
    <row r="16" spans="1:8" ht="45" customHeight="1">
      <c r="D16" s="1431" t="s">
        <v>6</v>
      </c>
      <c r="E16" s="1517">
        <f xml:space="preserve"> SUM(ARR!B16,ARiMR!B16)</f>
        <v>2</v>
      </c>
      <c r="F16" s="1518">
        <f xml:space="preserve"> SUM(ARR!C16,ARiMR!C16)</f>
        <v>2</v>
      </c>
    </row>
    <row r="17" spans="1:8" ht="47.45" customHeight="1" thickBot="1">
      <c r="D17" s="1431" t="s">
        <v>5</v>
      </c>
      <c r="E17" s="1517">
        <f xml:space="preserve"> SUM(ARR!B17,ARiMR!B17)</f>
        <v>0</v>
      </c>
      <c r="F17" s="1518">
        <f xml:space="preserve"> SUM(ARR!C17,ARiMR!C17)</f>
        <v>0</v>
      </c>
    </row>
    <row r="18" spans="1:8" ht="20.25" customHeight="1">
      <c r="D18" s="1683" t="s">
        <v>109</v>
      </c>
      <c r="E18" s="1684"/>
      <c r="F18" s="1685"/>
    </row>
    <row r="19" spans="1:8" ht="20.25" customHeight="1">
      <c r="D19" s="1448" t="s">
        <v>50</v>
      </c>
      <c r="E19" s="1517">
        <f xml:space="preserve"> SUM(ARR!B19,ARiMR!B19)</f>
        <v>127</v>
      </c>
      <c r="F19" s="1518">
        <f xml:space="preserve"> SUM(ARR!C19,ARiMR!C19)</f>
        <v>91898</v>
      </c>
    </row>
    <row r="20" spans="1:8" ht="20.25" customHeight="1">
      <c r="D20" s="1448" t="s">
        <v>51</v>
      </c>
      <c r="E20" s="1517">
        <f xml:space="preserve"> SUM(ARR!B20,ARiMR!B20)</f>
        <v>0</v>
      </c>
      <c r="F20" s="1518">
        <f xml:space="preserve"> SUM(ARR!C20,ARiMR!C20)</f>
        <v>0</v>
      </c>
    </row>
    <row r="21" spans="1:8" ht="20.25" customHeight="1" thickBot="1">
      <c r="D21" s="1447" t="s">
        <v>52</v>
      </c>
      <c r="E21" s="1517">
        <f xml:space="preserve"> SUM(ARR!B21,ARiMR!B21)</f>
        <v>0</v>
      </c>
      <c r="F21" s="1518">
        <f xml:space="preserve"> SUM(ARR!C21,ARiMR!C21)</f>
        <v>0</v>
      </c>
    </row>
    <row r="22" spans="1:8" ht="20.25" customHeight="1">
      <c r="D22" s="1681" t="s">
        <v>110</v>
      </c>
      <c r="E22" s="1682"/>
      <c r="F22" s="1686"/>
    </row>
    <row r="23" spans="1:8" ht="31.5" customHeight="1">
      <c r="D23" s="1431" t="s">
        <v>53</v>
      </c>
      <c r="E23" s="1517">
        <f xml:space="preserve"> SUM(ARR!B23,ARiMR!B23)</f>
        <v>0</v>
      </c>
      <c r="F23" s="1518">
        <f xml:space="preserve"> SUM(ARR!C23,ARiMR!C23)</f>
        <v>0</v>
      </c>
    </row>
    <row r="24" spans="1:8" ht="31.5" customHeight="1">
      <c r="D24" s="1431" t="s">
        <v>54</v>
      </c>
      <c r="E24" s="1517">
        <f xml:space="preserve"> SUM(ARR!B24,ARiMR!B24)</f>
        <v>0</v>
      </c>
      <c r="F24" s="1518">
        <f xml:space="preserve"> SUM(ARR!C24,ARiMR!C24)</f>
        <v>0</v>
      </c>
    </row>
    <row r="25" spans="1:8" ht="31.5" customHeight="1">
      <c r="D25" s="1431" t="s">
        <v>55</v>
      </c>
      <c r="E25" s="1517">
        <f xml:space="preserve"> SUM(ARR!B25,ARiMR!B25)</f>
        <v>0</v>
      </c>
      <c r="F25" s="1518">
        <f xml:space="preserve"> SUM(ARR!C25,ARiMR!C25)</f>
        <v>0</v>
      </c>
    </row>
    <row r="26" spans="1:8" ht="35.1" customHeight="1">
      <c r="D26" s="1431" t="s">
        <v>68</v>
      </c>
      <c r="E26" s="1517">
        <f xml:space="preserve"> SUM(ARR!B26,ARiMR!B26)</f>
        <v>0</v>
      </c>
      <c r="F26" s="1518">
        <f xml:space="preserve"> SUM(ARR!C26,ARiMR!C26)</f>
        <v>0</v>
      </c>
    </row>
    <row r="27" spans="1:8" ht="47.1" customHeight="1">
      <c r="D27" s="1431" t="s">
        <v>56</v>
      </c>
      <c r="E27" s="1517">
        <f xml:space="preserve"> SUM(ARR!B27,ARiMR!B27)</f>
        <v>0</v>
      </c>
      <c r="F27" s="1518">
        <f xml:space="preserve"> SUM(ARR!C27,ARiMR!C27)</f>
        <v>0</v>
      </c>
    </row>
    <row r="28" spans="1:8" ht="47.1" customHeight="1">
      <c r="D28" s="1431" t="s">
        <v>69</v>
      </c>
      <c r="E28" s="1517">
        <f xml:space="preserve"> SUM(ARR!B28,ARiMR!B28)</f>
        <v>0</v>
      </c>
      <c r="F28" s="1518">
        <f xml:space="preserve"> SUM(ARR!C28,ARiMR!C28)</f>
        <v>0</v>
      </c>
    </row>
    <row r="29" spans="1:8" ht="19.5" customHeight="1" thickBot="1">
      <c r="D29" s="1430" t="s">
        <v>48</v>
      </c>
      <c r="E29" s="1517">
        <f xml:space="preserve"> SUM(ARR!B29,ARiMR!B29)</f>
        <v>0</v>
      </c>
      <c r="F29" s="1518">
        <f xml:space="preserve"> SUM(ARR!C29,ARiMR!C29)</f>
        <v>0</v>
      </c>
    </row>
    <row r="30" spans="1:8" ht="13.5" thickBot="1">
      <c r="D30" s="1689" t="s">
        <v>204</v>
      </c>
      <c r="E30" s="1690"/>
      <c r="F30" s="1696"/>
    </row>
    <row r="31" spans="1:8" ht="14.25">
      <c r="A31" s="1714" t="s">
        <v>108</v>
      </c>
      <c r="B31" s="1714"/>
      <c r="C31" s="1714"/>
      <c r="D31" s="1714"/>
      <c r="E31" s="1714"/>
      <c r="F31" s="1714"/>
      <c r="G31" s="109"/>
      <c r="H31" s="109"/>
    </row>
    <row r="32" spans="1:8" ht="23.45" customHeight="1" thickBot="1">
      <c r="D32" s="123" t="s">
        <v>99</v>
      </c>
      <c r="E32" s="1357"/>
      <c r="F32" s="1357"/>
      <c r="G32" s="109"/>
      <c r="H32" s="109"/>
    </row>
    <row r="33" spans="4:6" ht="30" customHeight="1">
      <c r="D33" s="1750" t="s">
        <v>111</v>
      </c>
      <c r="E33" s="1709"/>
      <c r="F33" s="1710"/>
    </row>
    <row r="34" spans="4:6" ht="30" customHeight="1">
      <c r="D34" s="1431"/>
      <c r="E34" s="1435" t="s">
        <v>31</v>
      </c>
      <c r="F34" s="1434" t="s">
        <v>32</v>
      </c>
    </row>
    <row r="35" spans="4:6" ht="22.5" customHeight="1">
      <c r="D35" s="1431" t="s">
        <v>33</v>
      </c>
      <c r="E35" s="1517">
        <f xml:space="preserve"> SUM(ARR!B35,ARiMR!B35)</f>
        <v>0</v>
      </c>
      <c r="F35" s="1518">
        <f xml:space="preserve"> SUM(ARR!C35,ARiMR!C35)</f>
        <v>0</v>
      </c>
    </row>
    <row r="36" spans="4:6" ht="22.5" customHeight="1">
      <c r="D36" s="1431" t="s">
        <v>71</v>
      </c>
      <c r="E36" s="1517">
        <f xml:space="preserve"> SUM(ARR!B36,ARiMR!B36)</f>
        <v>0</v>
      </c>
      <c r="F36" s="1518">
        <f xml:space="preserve"> SUM(ARR!C36,ARiMR!C36)</f>
        <v>0</v>
      </c>
    </row>
    <row r="37" spans="4:6" ht="22.5" customHeight="1">
      <c r="D37" s="1431" t="s">
        <v>72</v>
      </c>
      <c r="E37" s="1517">
        <f xml:space="preserve"> SUM(ARR!B37,ARiMR!B37)</f>
        <v>0</v>
      </c>
      <c r="F37" s="1518">
        <f xml:space="preserve"> SUM(ARR!C37,ARiMR!C37)</f>
        <v>0</v>
      </c>
    </row>
    <row r="38" spans="4:6" ht="38.25">
      <c r="D38" s="1431" t="s">
        <v>34</v>
      </c>
      <c r="E38" s="1517">
        <f xml:space="preserve"> SUM(ARR!B38,ARiMR!B38)</f>
        <v>0</v>
      </c>
      <c r="F38" s="1518">
        <f xml:space="preserve"> SUM(ARR!C38,ARiMR!C38)</f>
        <v>0</v>
      </c>
    </row>
    <row r="39" spans="4:6" ht="20.25" customHeight="1" thickBot="1">
      <c r="D39" s="1447" t="s">
        <v>48</v>
      </c>
      <c r="E39" s="1517">
        <f xml:space="preserve"> SUM(ARR!B39,ARiMR!B39)</f>
        <v>0</v>
      </c>
      <c r="F39" s="1518">
        <f xml:space="preserve"> SUM(ARR!C39,ARiMR!C39)</f>
        <v>0</v>
      </c>
    </row>
    <row r="40" spans="4:6" ht="20.25" customHeight="1">
      <c r="D40" s="1683" t="s">
        <v>112</v>
      </c>
      <c r="E40" s="1684"/>
      <c r="F40" s="1685"/>
    </row>
    <row r="41" spans="4:6" ht="20.25" customHeight="1">
      <c r="D41" s="1448" t="s">
        <v>50</v>
      </c>
      <c r="E41" s="1517">
        <f xml:space="preserve"> SUM(ARR!B41,ARiMR!B41)</f>
        <v>0</v>
      </c>
      <c r="F41" s="1518">
        <f xml:space="preserve"> SUM(ARR!C41,ARiMR!C41)</f>
        <v>0</v>
      </c>
    </row>
    <row r="42" spans="4:6" ht="20.25" customHeight="1">
      <c r="D42" s="1448" t="s">
        <v>51</v>
      </c>
      <c r="E42" s="1517">
        <f xml:space="preserve"> SUM(ARR!B42,ARiMR!B42)</f>
        <v>0</v>
      </c>
      <c r="F42" s="1518">
        <f xml:space="preserve"> SUM(ARR!C42,ARiMR!C42)</f>
        <v>0</v>
      </c>
    </row>
    <row r="43" spans="4:6" ht="20.25" customHeight="1" thickBot="1">
      <c r="D43" s="1447" t="s">
        <v>52</v>
      </c>
      <c r="E43" s="1517">
        <f xml:space="preserve"> SUM(ARR!B43,ARiMR!B43)</f>
        <v>0</v>
      </c>
      <c r="F43" s="1518">
        <f xml:space="preserve"> SUM(ARR!C43,ARiMR!C43)</f>
        <v>0</v>
      </c>
    </row>
    <row r="44" spans="4:6" ht="20.25" customHeight="1">
      <c r="D44" s="1683" t="s">
        <v>113</v>
      </c>
      <c r="E44" s="1684"/>
      <c r="F44" s="1685"/>
    </row>
    <row r="45" spans="4:6" ht="30" customHeight="1">
      <c r="D45" s="1431" t="s">
        <v>53</v>
      </c>
      <c r="E45" s="1517">
        <f xml:space="preserve"> SUM(ARR!B45,ARiMR!B45)</f>
        <v>0</v>
      </c>
      <c r="F45" s="1518">
        <f xml:space="preserve"> SUM(ARR!C45,ARiMR!C45)</f>
        <v>0</v>
      </c>
    </row>
    <row r="46" spans="4:6" ht="30" customHeight="1">
      <c r="D46" s="1431" t="s">
        <v>54</v>
      </c>
      <c r="E46" s="1517">
        <f xml:space="preserve"> SUM(ARR!B46,ARiMR!B46)</f>
        <v>0</v>
      </c>
      <c r="F46" s="1518">
        <f xml:space="preserve"> SUM(ARR!C46,ARiMR!C46)</f>
        <v>0</v>
      </c>
    </row>
    <row r="47" spans="4:6" ht="30" customHeight="1">
      <c r="D47" s="1431" t="s">
        <v>55</v>
      </c>
      <c r="E47" s="1517">
        <f xml:space="preserve"> SUM(ARR!B47,ARiMR!B47)</f>
        <v>0</v>
      </c>
      <c r="F47" s="1518">
        <f xml:space="preserve"> SUM(ARR!C47,ARiMR!C47)</f>
        <v>0</v>
      </c>
    </row>
    <row r="48" spans="4:6" ht="30" customHeight="1">
      <c r="D48" s="1431" t="s">
        <v>68</v>
      </c>
      <c r="E48" s="1517">
        <f xml:space="preserve"> SUM(ARR!B48,ARiMR!B48)</f>
        <v>0</v>
      </c>
      <c r="F48" s="1518">
        <f xml:space="preserve"> SUM(ARR!C48,ARiMR!C48)</f>
        <v>0</v>
      </c>
    </row>
    <row r="49" spans="1:8" ht="38.25">
      <c r="D49" s="1431" t="s">
        <v>56</v>
      </c>
      <c r="E49" s="1517">
        <f xml:space="preserve"> SUM(ARR!B49,ARiMR!B49)</f>
        <v>0</v>
      </c>
      <c r="F49" s="1518">
        <f xml:space="preserve"> SUM(ARR!C49,ARiMR!C49)</f>
        <v>0</v>
      </c>
    </row>
    <row r="50" spans="1:8" ht="38.25">
      <c r="D50" s="1431" t="s">
        <v>69</v>
      </c>
      <c r="E50" s="1517">
        <f xml:space="preserve"> SUM(ARR!B50,ARiMR!B50)</f>
        <v>0</v>
      </c>
      <c r="F50" s="1518">
        <f xml:space="preserve"> SUM(ARR!C50,ARiMR!C50)</f>
        <v>0</v>
      </c>
    </row>
    <row r="51" spans="1:8" ht="30" customHeight="1" thickBot="1">
      <c r="D51" s="1432" t="s">
        <v>66</v>
      </c>
      <c r="E51" s="1517">
        <f xml:space="preserve"> SUM(ARR!B51,ARiMR!B51)</f>
        <v>0</v>
      </c>
      <c r="F51" s="1518">
        <f xml:space="preserve"> SUM(ARR!C51,ARiMR!C51)</f>
        <v>0</v>
      </c>
    </row>
    <row r="52" spans="1:8" ht="13.5" thickBot="1">
      <c r="D52" s="1689" t="s">
        <v>17</v>
      </c>
      <c r="E52" s="1690"/>
      <c r="F52" s="1696"/>
    </row>
    <row r="53" spans="1:8">
      <c r="A53" s="1358"/>
      <c r="B53" s="1358"/>
      <c r="C53" s="1358"/>
      <c r="D53" s="1358"/>
      <c r="E53" s="1358"/>
      <c r="F53" s="1358"/>
      <c r="G53" s="109"/>
      <c r="H53" s="109"/>
    </row>
    <row r="54" spans="1:8" ht="30" customHeight="1" thickBot="1">
      <c r="E54" s="123" t="s">
        <v>100</v>
      </c>
      <c r="F54" s="1358"/>
      <c r="G54" s="1358"/>
      <c r="H54" s="1358"/>
    </row>
    <row r="55" spans="1:8" ht="16.5" customHeight="1" thickBot="1">
      <c r="E55" s="1736" t="s">
        <v>146</v>
      </c>
      <c r="F55" s="1737"/>
      <c r="G55" s="1737"/>
      <c r="H55" s="1738"/>
    </row>
    <row r="56" spans="1:8" ht="42" customHeight="1" thickBot="1">
      <c r="E56" s="196"/>
      <c r="F56" s="195" t="s">
        <v>9</v>
      </c>
      <c r="G56" s="1363" t="s">
        <v>10</v>
      </c>
      <c r="H56" s="1363" t="s">
        <v>114</v>
      </c>
    </row>
    <row r="57" spans="1:8" ht="26.25" customHeight="1">
      <c r="E57" s="192" t="s">
        <v>11</v>
      </c>
      <c r="F57" s="1517">
        <f xml:space="preserve"> SUM(ARR!B57,ARiMR!B57)</f>
        <v>0</v>
      </c>
      <c r="G57" s="1517">
        <f xml:space="preserve"> SUM(ARR!C57,ARiMR!C57)</f>
        <v>0</v>
      </c>
      <c r="H57" s="1518">
        <f xml:space="preserve"> SUM(ARR!D57,ARiMR!D57)</f>
        <v>0</v>
      </c>
    </row>
    <row r="58" spans="1:8" ht="26.25" customHeight="1">
      <c r="E58" s="1431" t="s">
        <v>12</v>
      </c>
      <c r="F58" s="1517">
        <f xml:space="preserve"> SUM(ARR!B58,ARiMR!B58)</f>
        <v>0</v>
      </c>
      <c r="G58" s="1517">
        <f xml:space="preserve"> SUM(ARR!C58,ARiMR!C58)</f>
        <v>0</v>
      </c>
      <c r="H58" s="1518">
        <f xml:space="preserve"> SUM(ARR!D58,ARiMR!D58)</f>
        <v>0</v>
      </c>
    </row>
    <row r="59" spans="1:8" ht="26.25" customHeight="1">
      <c r="E59" s="1431" t="s">
        <v>13</v>
      </c>
      <c r="F59" s="1517">
        <f xml:space="preserve"> SUM(ARR!B59,ARiMR!B59)</f>
        <v>0</v>
      </c>
      <c r="G59" s="1517">
        <f xml:space="preserve"> SUM(ARR!C59,ARiMR!C59)</f>
        <v>0</v>
      </c>
      <c r="H59" s="1518">
        <f xml:space="preserve"> SUM(ARR!D59,ARiMR!D59)</f>
        <v>0</v>
      </c>
    </row>
    <row r="60" spans="1:8" ht="26.25" customHeight="1">
      <c r="E60" s="1431" t="s">
        <v>14</v>
      </c>
      <c r="F60" s="1517">
        <f xml:space="preserve"> SUM(ARR!B60,ARiMR!B60)</f>
        <v>0</v>
      </c>
      <c r="G60" s="1517">
        <f xml:space="preserve"> SUM(ARR!C60,ARiMR!C60)</f>
        <v>0</v>
      </c>
      <c r="H60" s="1518">
        <f xml:space="preserve"> SUM(ARR!D60,ARiMR!D60)</f>
        <v>0</v>
      </c>
    </row>
    <row r="61" spans="1:8" ht="26.25" customHeight="1">
      <c r="E61" s="1431" t="s">
        <v>15</v>
      </c>
      <c r="F61" s="1517">
        <f xml:space="preserve"> SUM(ARR!B61,ARiMR!B61)</f>
        <v>0</v>
      </c>
      <c r="G61" s="1517">
        <f xml:space="preserve"> SUM(ARR!C61,ARiMR!C61)</f>
        <v>0</v>
      </c>
      <c r="H61" s="1518">
        <f xml:space="preserve"> SUM(ARR!D61,ARiMR!D61)</f>
        <v>0</v>
      </c>
    </row>
    <row r="62" spans="1:8" ht="26.25" customHeight="1">
      <c r="E62" s="1431" t="s">
        <v>16</v>
      </c>
      <c r="F62" s="1517">
        <f xml:space="preserve"> SUM(ARR!B62,ARiMR!B62)</f>
        <v>0</v>
      </c>
      <c r="G62" s="1517">
        <f xml:space="preserve"> SUM(ARR!C62,ARiMR!C62)</f>
        <v>0</v>
      </c>
      <c r="H62" s="1518">
        <f xml:space="preserve"> SUM(ARR!D62,ARiMR!D62)</f>
        <v>0</v>
      </c>
    </row>
    <row r="63" spans="1:8" ht="26.25" customHeight="1">
      <c r="E63" s="1431" t="s">
        <v>57</v>
      </c>
      <c r="F63" s="1517">
        <f xml:space="preserve"> SUM(ARR!B63,ARiMR!B63)</f>
        <v>0</v>
      </c>
      <c r="G63" s="1517">
        <f xml:space="preserve"> SUM(ARR!C63,ARiMR!C63)</f>
        <v>0</v>
      </c>
      <c r="H63" s="1518">
        <f xml:space="preserve"> SUM(ARR!D63,ARiMR!D63)</f>
        <v>0</v>
      </c>
    </row>
    <row r="64" spans="1:8" ht="26.25" customHeight="1">
      <c r="E64" s="1431" t="s">
        <v>58</v>
      </c>
      <c r="F64" s="1517">
        <f xml:space="preserve"> SUM(ARR!B64,ARiMR!B64)</f>
        <v>0</v>
      </c>
      <c r="G64" s="1517">
        <f xml:space="preserve"> SUM(ARR!C64,ARiMR!C64)</f>
        <v>0</v>
      </c>
      <c r="H64" s="1518">
        <f xml:space="preserve"> SUM(ARR!D64,ARiMR!D64)</f>
        <v>0</v>
      </c>
    </row>
    <row r="65" spans="1:8" ht="26.25" customHeight="1">
      <c r="E65" s="1431" t="s">
        <v>59</v>
      </c>
      <c r="F65" s="1517">
        <f xml:space="preserve"> SUM(ARR!B65,ARiMR!B65)</f>
        <v>0</v>
      </c>
      <c r="G65" s="1517">
        <f xml:space="preserve"> SUM(ARR!C65,ARiMR!C65)</f>
        <v>0</v>
      </c>
      <c r="H65" s="1518">
        <f xml:space="preserve"> SUM(ARR!D65,ARiMR!D65)</f>
        <v>0</v>
      </c>
    </row>
    <row r="66" spans="1:8" ht="26.25" customHeight="1">
      <c r="E66" s="1431" t="s">
        <v>60</v>
      </c>
      <c r="F66" s="1517">
        <f xml:space="preserve"> SUM(ARR!B66,ARiMR!B66)</f>
        <v>0</v>
      </c>
      <c r="G66" s="1517">
        <f xml:space="preserve"> SUM(ARR!C66,ARiMR!C66)</f>
        <v>0</v>
      </c>
      <c r="H66" s="1518">
        <f xml:space="preserve"> SUM(ARR!D66,ARiMR!D66)</f>
        <v>0</v>
      </c>
    </row>
    <row r="67" spans="1:8" ht="26.25" customHeight="1">
      <c r="E67" s="1431" t="s">
        <v>147</v>
      </c>
      <c r="F67" s="1517">
        <f xml:space="preserve"> SUM(ARR!B67,ARiMR!B67)</f>
        <v>0</v>
      </c>
      <c r="G67" s="1517">
        <f xml:space="preserve"> SUM(ARR!C67,ARiMR!C67)</f>
        <v>0</v>
      </c>
      <c r="H67" s="1518">
        <f xml:space="preserve"> SUM(ARR!D67,ARiMR!D67)</f>
        <v>0</v>
      </c>
    </row>
    <row r="68" spans="1:8" ht="26.25" customHeight="1" thickBot="1">
      <c r="E68" s="1430" t="s">
        <v>48</v>
      </c>
      <c r="F68" s="1519">
        <f xml:space="preserve"> SUM(ARR!B68,ARiMR!B68)</f>
        <v>0</v>
      </c>
      <c r="G68" s="1519">
        <f xml:space="preserve"> SUM(ARR!C68,ARiMR!C68)</f>
        <v>0</v>
      </c>
      <c r="H68" s="1520">
        <f xml:space="preserve"> SUM(ARR!D68,ARiMR!D68)</f>
        <v>0</v>
      </c>
    </row>
    <row r="69" spans="1:8" ht="26.25" customHeight="1" thickBot="1">
      <c r="E69" s="2205" t="s">
        <v>113</v>
      </c>
      <c r="F69" s="1777"/>
      <c r="G69" s="1777"/>
      <c r="H69" s="1778"/>
    </row>
    <row r="70" spans="1:8" ht="29.25" customHeight="1">
      <c r="E70" s="677" t="s">
        <v>53</v>
      </c>
      <c r="F70" s="1521">
        <f xml:space="preserve"> SUM(ARR!B70,ARiMR!B70)</f>
        <v>0</v>
      </c>
      <c r="G70" s="1521">
        <f xml:space="preserve"> SUM(ARR!C70,ARiMR!C70)</f>
        <v>0</v>
      </c>
      <c r="H70" s="1522">
        <f xml:space="preserve"> SUM(ARR!D70,ARiMR!D70)</f>
        <v>0</v>
      </c>
    </row>
    <row r="71" spans="1:8" ht="29.25" customHeight="1">
      <c r="E71" s="1431" t="s">
        <v>54</v>
      </c>
      <c r="F71" s="1517">
        <f xml:space="preserve"> SUM(ARR!B71,ARiMR!B71)</f>
        <v>0</v>
      </c>
      <c r="G71" s="1517">
        <f xml:space="preserve"> SUM(ARR!C71,ARiMR!C71)</f>
        <v>0</v>
      </c>
      <c r="H71" s="1518">
        <f xml:space="preserve"> SUM(ARR!D71,ARiMR!D71)</f>
        <v>0</v>
      </c>
    </row>
    <row r="72" spans="1:8" ht="29.25" customHeight="1">
      <c r="E72" s="1431" t="s">
        <v>55</v>
      </c>
      <c r="F72" s="1517">
        <f xml:space="preserve"> SUM(ARR!B72,ARiMR!B72)</f>
        <v>0</v>
      </c>
      <c r="G72" s="1517">
        <f xml:space="preserve"> SUM(ARR!C72,ARiMR!C72)</f>
        <v>0</v>
      </c>
      <c r="H72" s="1518">
        <f xml:space="preserve"> SUM(ARR!D72,ARiMR!D72)</f>
        <v>0</v>
      </c>
    </row>
    <row r="73" spans="1:8" ht="29.25" customHeight="1">
      <c r="E73" s="1431" t="s">
        <v>68</v>
      </c>
      <c r="F73" s="1517">
        <f xml:space="preserve"> SUM(ARR!B73,ARiMR!B73)</f>
        <v>0</v>
      </c>
      <c r="G73" s="1517">
        <f xml:space="preserve"> SUM(ARR!C73,ARiMR!C73)</f>
        <v>0</v>
      </c>
      <c r="H73" s="1518">
        <f xml:space="preserve"> SUM(ARR!D73,ARiMR!D73)</f>
        <v>0</v>
      </c>
    </row>
    <row r="74" spans="1:8" ht="46.5" customHeight="1">
      <c r="E74" s="1431" t="s">
        <v>56</v>
      </c>
      <c r="F74" s="1517">
        <f xml:space="preserve"> SUM(ARR!B74,ARiMR!B74)</f>
        <v>0</v>
      </c>
      <c r="G74" s="1517">
        <f xml:space="preserve"> SUM(ARR!C74,ARiMR!C74)</f>
        <v>0</v>
      </c>
      <c r="H74" s="1518">
        <f xml:space="preserve"> SUM(ARR!D74,ARiMR!D74)</f>
        <v>0</v>
      </c>
    </row>
    <row r="75" spans="1:8" ht="46.5" customHeight="1">
      <c r="E75" s="1431" t="s">
        <v>69</v>
      </c>
      <c r="F75" s="1517">
        <f xml:space="preserve"> SUM(ARR!B75,ARiMR!B75)</f>
        <v>0</v>
      </c>
      <c r="G75" s="1517">
        <f xml:space="preserve"> SUM(ARR!C75,ARiMR!C75)</f>
        <v>0</v>
      </c>
      <c r="H75" s="1518">
        <f xml:space="preserve"> SUM(ARR!D75,ARiMR!D75)</f>
        <v>0</v>
      </c>
    </row>
    <row r="76" spans="1:8" ht="21" customHeight="1">
      <c r="E76" s="1431" t="s">
        <v>48</v>
      </c>
      <c r="F76" s="1517">
        <f xml:space="preserve"> SUM(ARR!B76,ARiMR!B76)</f>
        <v>0</v>
      </c>
      <c r="G76" s="1517">
        <f xml:space="preserve"> SUM(ARR!C76,ARiMR!C76)</f>
        <v>0</v>
      </c>
      <c r="H76" s="1518">
        <f xml:space="preserve"> SUM(ARR!D76,ARiMR!D76)</f>
        <v>0</v>
      </c>
    </row>
    <row r="77" spans="1:8" ht="13.5" thickBot="1">
      <c r="E77" s="2202" t="s">
        <v>17</v>
      </c>
      <c r="F77" s="2203"/>
      <c r="G77" s="2203"/>
      <c r="H77" s="2204"/>
    </row>
    <row r="78" spans="1:8" ht="78" customHeight="1">
      <c r="E78" s="1702" t="s">
        <v>115</v>
      </c>
      <c r="F78" s="1702"/>
      <c r="G78" s="1702"/>
      <c r="H78" s="1702"/>
    </row>
    <row r="79" spans="1:8" ht="15" customHeight="1">
      <c r="A79" s="1358"/>
      <c r="B79" s="1358"/>
      <c r="C79" s="1358"/>
      <c r="D79" s="1358"/>
      <c r="E79" s="1358"/>
      <c r="F79" s="1358"/>
      <c r="G79" s="1358"/>
      <c r="H79" s="1358"/>
    </row>
    <row r="80" spans="1:8" ht="24.95" customHeight="1" thickBot="1">
      <c r="C80" s="123" t="s">
        <v>101</v>
      </c>
      <c r="D80" s="1358"/>
      <c r="E80" s="1358"/>
      <c r="F80" s="1358"/>
      <c r="G80" s="1358"/>
      <c r="H80" s="1358"/>
    </row>
    <row r="81" spans="1:12" ht="18" customHeight="1" thickBot="1">
      <c r="C81" s="1759" t="s">
        <v>138</v>
      </c>
      <c r="D81" s="1760"/>
      <c r="E81" s="1358"/>
      <c r="F81" s="1358"/>
    </row>
    <row r="82" spans="1:12" ht="31.5" customHeight="1">
      <c r="C82" s="185"/>
      <c r="D82" s="119" t="s">
        <v>117</v>
      </c>
      <c r="E82" s="1358"/>
      <c r="F82" s="1358"/>
    </row>
    <row r="83" spans="1:12" ht="44.25" customHeight="1" thickBot="1">
      <c r="C83" s="1446" t="s">
        <v>106</v>
      </c>
      <c r="D83" s="1518">
        <f xml:space="preserve"> SUM(ARR!B83,ARiMR!B83)</f>
        <v>0</v>
      </c>
      <c r="E83" s="1358"/>
      <c r="F83" s="1358"/>
    </row>
    <row r="84" spans="1:12" ht="20.25" customHeight="1">
      <c r="C84" s="1699" t="s">
        <v>113</v>
      </c>
      <c r="D84" s="1735"/>
      <c r="E84" s="1358"/>
      <c r="F84" s="1358"/>
    </row>
    <row r="85" spans="1:12" ht="30" customHeight="1">
      <c r="C85" s="1431" t="s">
        <v>53</v>
      </c>
      <c r="D85" s="1518">
        <f xml:space="preserve"> SUM(ARR!B85,ARiMR!B85)</f>
        <v>0</v>
      </c>
      <c r="E85" s="1358"/>
      <c r="F85" s="1358"/>
    </row>
    <row r="86" spans="1:12" ht="30" customHeight="1">
      <c r="C86" s="1431" t="s">
        <v>54</v>
      </c>
      <c r="D86" s="1518">
        <f xml:space="preserve"> SUM(ARR!B86,ARiMR!B86)</f>
        <v>0</v>
      </c>
      <c r="E86" s="1358"/>
      <c r="F86" s="1358"/>
    </row>
    <row r="87" spans="1:12" ht="38.25">
      <c r="C87" s="1431" t="s">
        <v>55</v>
      </c>
      <c r="D87" s="1518">
        <f xml:space="preserve"> SUM(ARR!B87,ARiMR!B87)</f>
        <v>0</v>
      </c>
      <c r="E87" s="1358"/>
      <c r="F87" s="1358"/>
    </row>
    <row r="88" spans="1:12" ht="45" customHeight="1">
      <c r="C88" s="1431" t="s">
        <v>68</v>
      </c>
      <c r="D88" s="1518">
        <f xml:space="preserve"> SUM(ARR!B88,ARiMR!B88)</f>
        <v>0</v>
      </c>
      <c r="E88" s="1358"/>
      <c r="F88" s="1358"/>
    </row>
    <row r="89" spans="1:12" ht="70.5" customHeight="1">
      <c r="C89" s="1431" t="s">
        <v>56</v>
      </c>
      <c r="D89" s="1518">
        <f xml:space="preserve"> SUM(ARR!B89,ARiMR!B89)</f>
        <v>0</v>
      </c>
      <c r="E89" s="1358"/>
      <c r="F89" s="1358"/>
    </row>
    <row r="90" spans="1:12" ht="57.75" customHeight="1">
      <c r="C90" s="1431" t="s">
        <v>69</v>
      </c>
      <c r="D90" s="1518">
        <f xml:space="preserve"> SUM(ARR!B90,ARiMR!B90)</f>
        <v>0</v>
      </c>
      <c r="E90" s="1358"/>
      <c r="F90" s="1358"/>
    </row>
    <row r="91" spans="1:12" ht="20.100000000000001" customHeight="1" thickBot="1">
      <c r="C91" s="1430" t="s">
        <v>48</v>
      </c>
      <c r="D91" s="1445"/>
      <c r="E91" s="1358"/>
      <c r="F91" s="1358"/>
    </row>
    <row r="92" spans="1:12" ht="90.75" customHeight="1">
      <c r="A92" s="1745" t="s">
        <v>116</v>
      </c>
      <c r="B92" s="1745"/>
      <c r="C92" s="2052"/>
      <c r="D92" s="2052"/>
      <c r="E92" s="1358"/>
      <c r="F92" s="1358"/>
      <c r="G92" s="1358"/>
      <c r="H92" s="1358"/>
    </row>
    <row r="93" spans="1:12" ht="15" customHeight="1">
      <c r="A93" s="1358"/>
      <c r="B93" s="1358"/>
      <c r="C93" s="1358"/>
      <c r="D93" s="1358"/>
      <c r="E93" s="1358"/>
      <c r="F93" s="1358"/>
      <c r="G93" s="1358"/>
      <c r="H93" s="1358"/>
    </row>
    <row r="94" spans="1:12" ht="24.95" customHeight="1" thickBot="1">
      <c r="G94" s="123" t="s">
        <v>102</v>
      </c>
      <c r="H94" s="1358"/>
      <c r="I94" s="1358"/>
      <c r="J94" s="1358"/>
      <c r="K94" s="1358"/>
      <c r="L94" s="1358"/>
    </row>
    <row r="95" spans="1:12" ht="23.25" customHeight="1">
      <c r="G95" s="2081" t="s">
        <v>118</v>
      </c>
      <c r="H95" s="2210"/>
      <c r="I95" s="2210"/>
      <c r="J95" s="2210"/>
      <c r="K95" s="2210"/>
      <c r="L95" s="2082"/>
    </row>
    <row r="96" spans="1:12" ht="20.25" customHeight="1">
      <c r="G96" s="1431"/>
      <c r="H96" s="2211" t="s">
        <v>97</v>
      </c>
      <c r="I96" s="2211"/>
      <c r="J96" s="2211"/>
      <c r="K96" s="2211"/>
      <c r="L96" s="2212" t="s">
        <v>18</v>
      </c>
    </row>
    <row r="97" spans="1:12" s="146" customFormat="1" ht="19.5" customHeight="1">
      <c r="G97" s="1431"/>
      <c r="H97" s="1435" t="s">
        <v>19</v>
      </c>
      <c r="I97" s="1444" t="s">
        <v>20</v>
      </c>
      <c r="J97" s="1444" t="s">
        <v>21</v>
      </c>
      <c r="K97" s="1444" t="s">
        <v>49</v>
      </c>
      <c r="L97" s="2212"/>
    </row>
    <row r="98" spans="1:12" ht="22.5" customHeight="1">
      <c r="G98" s="1431" t="s">
        <v>22</v>
      </c>
      <c r="H98" s="1517">
        <f xml:space="preserve"> SUM(ARR!B98,ARiMR!B98)</f>
        <v>0</v>
      </c>
      <c r="I98" s="1517">
        <f xml:space="preserve"> SUM(ARR!C98,ARiMR!C98)</f>
        <v>0</v>
      </c>
      <c r="J98" s="1517">
        <f xml:space="preserve"> SUM(ARR!D98,ARiMR!D98)</f>
        <v>0</v>
      </c>
      <c r="K98" s="1517">
        <f xml:space="preserve"> SUM(ARR!E98,ARiMR!E98)</f>
        <v>0</v>
      </c>
      <c r="L98" s="1518">
        <f xml:space="preserve"> SUM(ARR!F98,ARiMR!F98)</f>
        <v>0</v>
      </c>
    </row>
    <row r="99" spans="1:12" ht="29.25" customHeight="1">
      <c r="G99" s="1431" t="s">
        <v>61</v>
      </c>
      <c r="H99" s="1517">
        <f xml:space="preserve"> SUM(ARR!B99,ARiMR!B99)</f>
        <v>0</v>
      </c>
      <c r="I99" s="1517">
        <f xml:space="preserve"> SUM(ARR!C99,ARiMR!C99)</f>
        <v>0</v>
      </c>
      <c r="J99" s="1517">
        <f xml:space="preserve"> SUM(ARR!D99,ARiMR!D99)</f>
        <v>0</v>
      </c>
      <c r="K99" s="1517">
        <f xml:space="preserve"> SUM(ARR!E99,ARiMR!E99)</f>
        <v>0</v>
      </c>
      <c r="L99" s="1518">
        <f xml:space="preserve"> SUM(ARR!F99,ARiMR!F99)</f>
        <v>0</v>
      </c>
    </row>
    <row r="100" spans="1:12" ht="29.25" customHeight="1">
      <c r="G100" s="1431" t="s">
        <v>23</v>
      </c>
      <c r="H100" s="1517">
        <f xml:space="preserve"> SUM(ARR!B100,ARiMR!B100)</f>
        <v>0</v>
      </c>
      <c r="I100" s="1517">
        <f xml:space="preserve"> SUM(ARR!C100,ARiMR!C100)</f>
        <v>0</v>
      </c>
      <c r="J100" s="1517">
        <f xml:space="preserve"> SUM(ARR!D100,ARiMR!D100)</f>
        <v>0</v>
      </c>
      <c r="K100" s="1517">
        <f xml:space="preserve"> SUM(ARR!E100,ARiMR!E100)</f>
        <v>0</v>
      </c>
      <c r="L100" s="1518">
        <f xml:space="preserve"> SUM(ARR!F100,ARiMR!F100)</f>
        <v>0</v>
      </c>
    </row>
    <row r="101" spans="1:12" ht="33.75" customHeight="1" thickBot="1">
      <c r="G101" s="1443" t="s">
        <v>65</v>
      </c>
      <c r="H101" s="1519">
        <f xml:space="preserve"> SUM(ARR!B101,ARiMR!B101)</f>
        <v>0</v>
      </c>
      <c r="I101" s="1519">
        <f xml:space="preserve"> SUM(ARR!C101,ARiMR!C101)</f>
        <v>0</v>
      </c>
      <c r="J101" s="1519">
        <f xml:space="preserve"> SUM(ARR!D101,ARiMR!D101)</f>
        <v>0</v>
      </c>
      <c r="K101" s="1519">
        <f xml:space="preserve"> SUM(ARR!E101,ARiMR!E101)</f>
        <v>0</v>
      </c>
      <c r="L101" s="1520">
        <f xml:space="preserve"> SUM(ARR!F101,ARiMR!F101)</f>
        <v>0</v>
      </c>
    </row>
    <row r="102" spans="1:12" ht="29.25" customHeight="1" thickBot="1">
      <c r="G102" s="2215" t="s">
        <v>113</v>
      </c>
      <c r="H102" s="1742"/>
      <c r="I102" s="1742"/>
      <c r="J102" s="1742"/>
      <c r="K102" s="1742"/>
      <c r="L102" s="2216"/>
    </row>
    <row r="103" spans="1:12" ht="29.25" customHeight="1">
      <c r="G103" s="677" t="s">
        <v>53</v>
      </c>
      <c r="H103" s="1521">
        <f xml:space="preserve"> SUM(ARR!B103,ARiMR!B103)</f>
        <v>0</v>
      </c>
      <c r="I103" s="1521">
        <f xml:space="preserve"> SUM(ARR!C103,ARiMR!C103)</f>
        <v>0</v>
      </c>
      <c r="J103" s="1521">
        <f xml:space="preserve"> SUM(ARR!D103,ARiMR!D103)</f>
        <v>0</v>
      </c>
      <c r="K103" s="1521">
        <f xml:space="preserve"> SUM(ARR!E103,ARiMR!E103)</f>
        <v>0</v>
      </c>
      <c r="L103" s="1522">
        <f xml:space="preserve"> SUM(ARR!F103,ARiMR!F103)</f>
        <v>0</v>
      </c>
    </row>
    <row r="104" spans="1:12" ht="29.25" customHeight="1">
      <c r="G104" s="1431" t="s">
        <v>54</v>
      </c>
      <c r="H104" s="1517">
        <f xml:space="preserve"> SUM(ARR!B104,ARiMR!B104)</f>
        <v>0</v>
      </c>
      <c r="I104" s="1517">
        <f xml:space="preserve"> SUM(ARR!C104,ARiMR!C104)</f>
        <v>0</v>
      </c>
      <c r="J104" s="1517">
        <f xml:space="preserve"> SUM(ARR!D104,ARiMR!D104)</f>
        <v>0</v>
      </c>
      <c r="K104" s="1517">
        <f xml:space="preserve"> SUM(ARR!E104,ARiMR!E104)</f>
        <v>0</v>
      </c>
      <c r="L104" s="1518">
        <f xml:space="preserve"> SUM(ARR!F104,ARiMR!F104)</f>
        <v>0</v>
      </c>
    </row>
    <row r="105" spans="1:12" ht="29.25" customHeight="1">
      <c r="G105" s="1431" t="s">
        <v>55</v>
      </c>
      <c r="H105" s="1517">
        <f xml:space="preserve"> SUM(ARR!B105,ARiMR!B105)</f>
        <v>0</v>
      </c>
      <c r="I105" s="1517">
        <f xml:space="preserve"> SUM(ARR!C105,ARiMR!C105)</f>
        <v>0</v>
      </c>
      <c r="J105" s="1517">
        <f xml:space="preserve"> SUM(ARR!D105,ARiMR!D105)</f>
        <v>0</v>
      </c>
      <c r="K105" s="1517">
        <f xml:space="preserve"> SUM(ARR!E105,ARiMR!E105)</f>
        <v>0</v>
      </c>
      <c r="L105" s="1518">
        <f xml:space="preserve"> SUM(ARR!F105,ARiMR!F105)</f>
        <v>0</v>
      </c>
    </row>
    <row r="106" spans="1:12" ht="29.25" customHeight="1">
      <c r="G106" s="1431" t="s">
        <v>68</v>
      </c>
      <c r="H106" s="1517">
        <f xml:space="preserve"> SUM(ARR!B106,ARiMR!B106)</f>
        <v>0</v>
      </c>
      <c r="I106" s="1517">
        <f xml:space="preserve"> SUM(ARR!C106,ARiMR!C106)</f>
        <v>0</v>
      </c>
      <c r="J106" s="1517">
        <f xml:space="preserve"> SUM(ARR!D106,ARiMR!D106)</f>
        <v>0</v>
      </c>
      <c r="K106" s="1517">
        <f xml:space="preserve"> SUM(ARR!E106,ARiMR!E106)</f>
        <v>0</v>
      </c>
      <c r="L106" s="1518">
        <f xml:space="preserve"> SUM(ARR!F106,ARiMR!F106)</f>
        <v>0</v>
      </c>
    </row>
    <row r="107" spans="1:12" ht="45" customHeight="1">
      <c r="G107" s="1431" t="s">
        <v>56</v>
      </c>
      <c r="H107" s="1517">
        <f xml:space="preserve"> SUM(ARR!B107,ARiMR!B107)</f>
        <v>0</v>
      </c>
      <c r="I107" s="1517">
        <f xml:space="preserve"> SUM(ARR!C107,ARiMR!C107)</f>
        <v>0</v>
      </c>
      <c r="J107" s="1517">
        <f xml:space="preserve"> SUM(ARR!D107,ARiMR!D107)</f>
        <v>0</v>
      </c>
      <c r="K107" s="1517">
        <f xml:space="preserve"> SUM(ARR!E107,ARiMR!E107)</f>
        <v>0</v>
      </c>
      <c r="L107" s="1518">
        <f xml:space="preserve"> SUM(ARR!F107,ARiMR!F107)</f>
        <v>0</v>
      </c>
    </row>
    <row r="108" spans="1:12" ht="42.6" customHeight="1">
      <c r="G108" s="1431" t="s">
        <v>69</v>
      </c>
      <c r="H108" s="1517">
        <f xml:space="preserve"> SUM(ARR!B108,ARiMR!B108)</f>
        <v>0</v>
      </c>
      <c r="I108" s="1517">
        <f xml:space="preserve"> SUM(ARR!C108,ARiMR!C108)</f>
        <v>0</v>
      </c>
      <c r="J108" s="1517">
        <f xml:space="preserve"> SUM(ARR!D108,ARiMR!D108)</f>
        <v>0</v>
      </c>
      <c r="K108" s="1517">
        <f xml:space="preserve"> SUM(ARR!E108,ARiMR!E108)</f>
        <v>0</v>
      </c>
      <c r="L108" s="1518">
        <f xml:space="preserve"> SUM(ARR!F108,ARiMR!F108)</f>
        <v>0</v>
      </c>
    </row>
    <row r="109" spans="1:12" ht="27" customHeight="1" thickBot="1">
      <c r="G109" s="1432" t="s">
        <v>48</v>
      </c>
      <c r="H109" s="1523">
        <f xml:space="preserve"> SUM(ARR!B109,ARiMR!B109)</f>
        <v>0</v>
      </c>
      <c r="I109" s="1523">
        <f xml:space="preserve"> SUM(ARR!C109,ARiMR!C109)</f>
        <v>0</v>
      </c>
      <c r="J109" s="1523">
        <f xml:space="preserve"> SUM(ARR!D109,ARiMR!D109)</f>
        <v>0</v>
      </c>
      <c r="K109" s="1523">
        <f xml:space="preserve"> SUM(ARR!E109,ARiMR!E109)</f>
        <v>0</v>
      </c>
      <c r="L109" s="1524">
        <f xml:space="preserve"> SUM(ARR!F109,ARiMR!F109)</f>
        <v>0</v>
      </c>
    </row>
    <row r="110" spans="1:12" ht="69" customHeight="1" thickBot="1">
      <c r="G110" s="1689" t="s">
        <v>70</v>
      </c>
      <c r="H110" s="1690"/>
      <c r="I110" s="1690"/>
      <c r="J110" s="1690"/>
      <c r="K110" s="1690"/>
      <c r="L110" s="1696"/>
    </row>
    <row r="111" spans="1:12" ht="26.1" customHeight="1">
      <c r="A111" s="1358"/>
      <c r="B111" s="1358"/>
      <c r="C111" s="1358"/>
      <c r="D111" s="1358"/>
      <c r="E111" s="1358"/>
      <c r="F111" s="1358"/>
      <c r="G111" s="1358"/>
      <c r="H111" s="1358"/>
      <c r="I111" s="1358"/>
      <c r="J111" s="1358"/>
      <c r="K111" s="1358"/>
      <c r="L111" s="1358"/>
    </row>
    <row r="112" spans="1:12" ht="24.95" customHeight="1" thickBot="1">
      <c r="E112" s="1442" t="s">
        <v>103</v>
      </c>
      <c r="F112" s="1439"/>
      <c r="G112" s="1439"/>
      <c r="H112" s="1439"/>
    </row>
    <row r="113" spans="1:10" ht="24.75" customHeight="1">
      <c r="E113" s="1364" t="s">
        <v>119</v>
      </c>
      <c r="F113" s="1361"/>
      <c r="G113" s="1361"/>
      <c r="H113" s="1362"/>
    </row>
    <row r="114" spans="1:10" ht="46.5" customHeight="1">
      <c r="E114" s="1431"/>
      <c r="F114" s="1435" t="s">
        <v>24</v>
      </c>
      <c r="G114" s="1435" t="s">
        <v>25</v>
      </c>
      <c r="H114" s="1434" t="s">
        <v>26</v>
      </c>
    </row>
    <row r="115" spans="1:10" ht="35.25" customHeight="1">
      <c r="E115" s="1431" t="s">
        <v>27</v>
      </c>
      <c r="F115" s="1517">
        <f xml:space="preserve"> SUM(ARR!B115,ARiMR!B115)</f>
        <v>15</v>
      </c>
      <c r="G115" s="1517">
        <f xml:space="preserve"> SUM(ARR!C115,ARiMR!C115)</f>
        <v>103</v>
      </c>
      <c r="H115" s="1518">
        <f xml:space="preserve"> SUM(ARR!D115,ARiMR!D115)</f>
        <v>5987220</v>
      </c>
    </row>
    <row r="116" spans="1:10" ht="35.25" customHeight="1">
      <c r="E116" s="1431" t="s">
        <v>28</v>
      </c>
      <c r="F116" s="1517">
        <f xml:space="preserve"> SUM(ARR!B116,ARiMR!B116)</f>
        <v>6</v>
      </c>
      <c r="G116" s="1517">
        <f xml:space="preserve"> SUM(ARR!C116,ARiMR!C116)</f>
        <v>6</v>
      </c>
      <c r="H116" s="1518">
        <f xml:space="preserve"> SUM(ARR!D116,ARiMR!D116)</f>
        <v>1817469</v>
      </c>
    </row>
    <row r="117" spans="1:10" ht="45" customHeight="1" thickBot="1">
      <c r="E117" s="1432" t="s">
        <v>29</v>
      </c>
      <c r="F117" s="1517">
        <f xml:space="preserve"> SUM(ARR!B117,ARiMR!B117)</f>
        <v>0</v>
      </c>
      <c r="G117" s="1517">
        <f xml:space="preserve"> SUM(ARR!C117,ARiMR!C117)</f>
        <v>0</v>
      </c>
      <c r="H117" s="1518">
        <f xml:space="preserve"> SUM(ARR!D117,ARiMR!D117)</f>
        <v>0</v>
      </c>
    </row>
    <row r="118" spans="1:10" ht="18.75" customHeight="1">
      <c r="E118" s="1354" t="s">
        <v>113</v>
      </c>
      <c r="F118" s="1356"/>
      <c r="G118" s="1356"/>
      <c r="H118" s="1355"/>
    </row>
    <row r="119" spans="1:10" ht="33" customHeight="1">
      <c r="E119" s="1431" t="s">
        <v>53</v>
      </c>
      <c r="F119" s="1517">
        <f xml:space="preserve"> SUM(ARR!B119,ARiMR!B119)</f>
        <v>0</v>
      </c>
      <c r="G119" s="1517">
        <f xml:space="preserve"> SUM(ARR!C119,ARiMR!C119)</f>
        <v>0</v>
      </c>
      <c r="H119" s="1518">
        <f xml:space="preserve"> SUM(ARR!D119,ARiMR!D119)</f>
        <v>0</v>
      </c>
    </row>
    <row r="120" spans="1:10" ht="33" customHeight="1">
      <c r="E120" s="1431" t="s">
        <v>54</v>
      </c>
      <c r="F120" s="1517">
        <f xml:space="preserve"> SUM(ARR!B120,ARiMR!B120)</f>
        <v>0</v>
      </c>
      <c r="G120" s="1517">
        <f xml:space="preserve"> SUM(ARR!C120,ARiMR!C120)</f>
        <v>0</v>
      </c>
      <c r="H120" s="1518">
        <f xml:space="preserve"> SUM(ARR!D120,ARiMR!D120)</f>
        <v>0</v>
      </c>
    </row>
    <row r="121" spans="1:10" ht="33" customHeight="1">
      <c r="E121" s="1431" t="s">
        <v>55</v>
      </c>
      <c r="F121" s="1517">
        <f xml:space="preserve"> SUM(ARR!B121,ARiMR!B121)</f>
        <v>0</v>
      </c>
      <c r="G121" s="1517">
        <f xml:space="preserve"> SUM(ARR!C121,ARiMR!C121)</f>
        <v>0</v>
      </c>
      <c r="H121" s="1518">
        <f xml:space="preserve"> SUM(ARR!D121,ARiMR!D121)</f>
        <v>0</v>
      </c>
    </row>
    <row r="122" spans="1:10" ht="33" customHeight="1">
      <c r="E122" s="1431" t="s">
        <v>68</v>
      </c>
      <c r="F122" s="1517">
        <f xml:space="preserve"> SUM(ARR!B122,ARiMR!B122)</f>
        <v>0</v>
      </c>
      <c r="G122" s="1517">
        <f xml:space="preserve"> SUM(ARR!C122,ARiMR!C122)</f>
        <v>0</v>
      </c>
      <c r="H122" s="1518">
        <f xml:space="preserve"> SUM(ARR!D122,ARiMR!D122)</f>
        <v>0</v>
      </c>
    </row>
    <row r="123" spans="1:10" ht="48" customHeight="1">
      <c r="E123" s="1431" t="s">
        <v>56</v>
      </c>
      <c r="F123" s="1517">
        <f xml:space="preserve"> SUM(ARR!B123,ARiMR!B123)</f>
        <v>0</v>
      </c>
      <c r="G123" s="1517">
        <f xml:space="preserve"> SUM(ARR!C123,ARiMR!C123)</f>
        <v>0</v>
      </c>
      <c r="H123" s="1518">
        <f xml:space="preserve"> SUM(ARR!D123,ARiMR!D123)</f>
        <v>0</v>
      </c>
    </row>
    <row r="124" spans="1:10" ht="44.1" customHeight="1">
      <c r="E124" s="1431" t="s">
        <v>69</v>
      </c>
      <c r="F124" s="1517">
        <f xml:space="preserve"> SUM(ARR!B124,ARiMR!B124)</f>
        <v>0</v>
      </c>
      <c r="G124" s="1517">
        <f xml:space="preserve"> SUM(ARR!C124,ARiMR!C124)</f>
        <v>0</v>
      </c>
      <c r="H124" s="1518">
        <f xml:space="preserve"> SUM(ARR!D124,ARiMR!D124)</f>
        <v>0</v>
      </c>
    </row>
    <row r="125" spans="1:10" ht="21.75" customHeight="1" thickBot="1">
      <c r="E125" s="1430" t="s">
        <v>48</v>
      </c>
      <c r="F125" s="1517">
        <f xml:space="preserve"> SUM(ARR!B125,ARiMR!B125)</f>
        <v>0</v>
      </c>
      <c r="G125" s="1517">
        <f xml:space="preserve"> SUM(ARR!C125,ARiMR!C125)</f>
        <v>0</v>
      </c>
      <c r="H125" s="1518">
        <f xml:space="preserve"> SUM(ARR!D125,ARiMR!D125)</f>
        <v>0</v>
      </c>
    </row>
    <row r="126" spans="1:10" ht="13.5" thickBot="1">
      <c r="E126" s="1351" t="s">
        <v>165</v>
      </c>
      <c r="F126" s="1352"/>
      <c r="G126" s="1352"/>
      <c r="H126" s="1353"/>
    </row>
    <row r="127" spans="1:10" ht="27.6" customHeight="1">
      <c r="A127" s="1358"/>
      <c r="B127" s="1358"/>
      <c r="C127" s="1358"/>
      <c r="D127" s="1358"/>
      <c r="E127" s="1358"/>
      <c r="F127" s="1358"/>
      <c r="G127" s="1358"/>
      <c r="H127" s="1358"/>
    </row>
    <row r="128" spans="1:10" ht="24.95" customHeight="1" thickBot="1">
      <c r="F128" s="123" t="s">
        <v>104</v>
      </c>
      <c r="G128" s="1358"/>
      <c r="H128" s="1358"/>
      <c r="I128" s="1358"/>
      <c r="J128" s="1358"/>
    </row>
    <row r="129" spans="1:18" ht="24.75" customHeight="1" thickBot="1">
      <c r="F129" s="2053" t="s">
        <v>120</v>
      </c>
      <c r="G129" s="2054"/>
      <c r="H129" s="2054"/>
      <c r="I129" s="2054"/>
      <c r="J129" s="2055"/>
    </row>
    <row r="130" spans="1:18" s="162" customFormat="1" ht="42" customHeight="1">
      <c r="F130" s="165"/>
      <c r="G130" s="164" t="s">
        <v>30</v>
      </c>
      <c r="H130" s="164" t="s">
        <v>62</v>
      </c>
      <c r="I130" s="164" t="s">
        <v>63</v>
      </c>
      <c r="J130" s="163" t="s">
        <v>64</v>
      </c>
    </row>
    <row r="131" spans="1:18" ht="68.45" customHeight="1" thickBot="1">
      <c r="F131" s="1430" t="s">
        <v>124</v>
      </c>
      <c r="G131" s="1519">
        <f xml:space="preserve"> SUM(ARR!B131,ARiMR!B131)</f>
        <v>2406</v>
      </c>
      <c r="H131" s="1519">
        <f xml:space="preserve"> SUM(ARR!C131,ARiMR!C131)</f>
        <v>1949</v>
      </c>
      <c r="I131" s="1525">
        <f>AVERAGE(ARR!D131)</f>
        <v>1.5740740740740741E-3</v>
      </c>
      <c r="J131" s="1520"/>
    </row>
    <row r="132" spans="1:18" ht="28.5" customHeight="1">
      <c r="A132" s="1702" t="s">
        <v>122</v>
      </c>
      <c r="B132" s="1702"/>
      <c r="C132" s="1702"/>
      <c r="D132" s="1702"/>
      <c r="E132" s="1702"/>
      <c r="F132" s="109"/>
      <c r="G132" s="109"/>
      <c r="H132" s="109"/>
    </row>
    <row r="133" spans="1:18" ht="15" customHeight="1">
      <c r="A133" s="1358"/>
      <c r="B133" s="1358"/>
      <c r="C133" s="1358"/>
      <c r="D133" s="1358"/>
      <c r="E133" s="1358"/>
      <c r="F133" s="109"/>
      <c r="G133" s="109"/>
      <c r="H133" s="109"/>
    </row>
    <row r="134" spans="1:18" ht="24.95" customHeight="1" thickBot="1">
      <c r="J134" s="123" t="s">
        <v>123</v>
      </c>
      <c r="K134" s="1358"/>
      <c r="L134" s="1358"/>
      <c r="M134" s="1358"/>
      <c r="N134" s="1358"/>
      <c r="O134" s="109"/>
      <c r="P134" s="109"/>
      <c r="Q134" s="109"/>
    </row>
    <row r="135" spans="1:18" ht="43.35" customHeight="1" thickBot="1">
      <c r="J135" s="1739" t="s">
        <v>125</v>
      </c>
      <c r="K135" s="1740"/>
      <c r="L135" s="1740"/>
      <c r="M135" s="1740"/>
      <c r="N135" s="1740"/>
      <c r="O135" s="1740"/>
      <c r="P135" s="1740"/>
      <c r="Q135" s="1740"/>
      <c r="R135" s="1741"/>
    </row>
    <row r="136" spans="1:18" s="162" customFormat="1" ht="89.25">
      <c r="J136" s="165"/>
      <c r="K136" s="164" t="s">
        <v>79</v>
      </c>
      <c r="L136" s="164" t="s">
        <v>80</v>
      </c>
      <c r="M136" s="164" t="s">
        <v>81</v>
      </c>
      <c r="N136" s="164" t="s">
        <v>82</v>
      </c>
      <c r="O136" s="164" t="s">
        <v>83</v>
      </c>
      <c r="P136" s="164" t="s">
        <v>84</v>
      </c>
      <c r="Q136" s="164" t="s">
        <v>85</v>
      </c>
      <c r="R136" s="163" t="s">
        <v>86</v>
      </c>
    </row>
    <row r="137" spans="1:18" s="146" customFormat="1" ht="89.25" customHeight="1" thickBot="1">
      <c r="A137" s="147"/>
      <c r="B137" s="147"/>
      <c r="C137" s="147"/>
      <c r="D137" s="147"/>
      <c r="E137" s="147"/>
      <c r="F137" s="147"/>
      <c r="G137" s="147"/>
      <c r="H137" s="147"/>
      <c r="I137" s="147"/>
      <c r="J137" s="1441" t="s">
        <v>128</v>
      </c>
      <c r="K137" s="1519">
        <f xml:space="preserve"> SUM(ARR!B137,ARiMR!B137)</f>
        <v>0</v>
      </c>
      <c r="L137" s="1519">
        <f xml:space="preserve"> SUM(ARR!C137,ARiMR!C137)</f>
        <v>0</v>
      </c>
      <c r="M137" s="1519">
        <f xml:space="preserve"> SUM(ARR!D137,ARiMR!D137)</f>
        <v>0</v>
      </c>
      <c r="N137" s="1519">
        <f xml:space="preserve"> SUM(ARR!E137,ARiMR!E137)</f>
        <v>0</v>
      </c>
      <c r="O137" s="1519">
        <f xml:space="preserve"> SUM(ARR!F137,ARiMR!F137)</f>
        <v>0</v>
      </c>
      <c r="P137" s="1519">
        <f xml:space="preserve"> SUM(ARR!G137,ARiMR!G137)</f>
        <v>0</v>
      </c>
      <c r="Q137" s="1519">
        <f xml:space="preserve"> SUM(ARR!H137,ARiMR!H137)</f>
        <v>0</v>
      </c>
      <c r="R137" s="1440"/>
    </row>
    <row r="138" spans="1:18" ht="57" customHeight="1">
      <c r="A138" s="1702" t="s">
        <v>127</v>
      </c>
      <c r="B138" s="1702"/>
      <c r="C138" s="1702"/>
      <c r="D138" s="1702"/>
      <c r="E138" s="1702"/>
      <c r="F138" s="1702"/>
      <c r="G138" s="1702"/>
      <c r="H138" s="1702"/>
      <c r="I138" s="1702"/>
    </row>
    <row r="139" spans="1:18" ht="12" customHeight="1">
      <c r="A139" s="1358"/>
      <c r="B139" s="1358"/>
      <c r="C139" s="1358"/>
      <c r="D139" s="1358"/>
      <c r="E139" s="1358"/>
      <c r="F139" s="1358"/>
      <c r="G139" s="1358"/>
      <c r="H139" s="1358"/>
      <c r="I139" s="1358"/>
    </row>
    <row r="140" spans="1:18" ht="12.75" customHeight="1">
      <c r="A140" s="1358"/>
      <c r="B140" s="1358"/>
      <c r="C140" s="1358"/>
      <c r="D140" s="1358"/>
      <c r="E140" s="1358"/>
      <c r="F140" s="1358"/>
      <c r="G140" s="1358"/>
      <c r="H140" s="1358"/>
      <c r="I140" s="1358"/>
    </row>
    <row r="141" spans="1:18" ht="12.75" customHeight="1">
      <c r="A141" s="1358"/>
      <c r="B141" s="1358"/>
      <c r="C141" s="1358"/>
      <c r="D141" s="1358"/>
      <c r="E141" s="1358"/>
      <c r="F141" s="1358"/>
      <c r="G141" s="1358"/>
      <c r="H141" s="1358"/>
      <c r="I141" s="1358"/>
    </row>
    <row r="142" spans="1:18" ht="12.75" customHeight="1">
      <c r="A142" s="1358"/>
      <c r="B142" s="1358"/>
      <c r="C142" s="1358"/>
      <c r="D142" s="1358"/>
      <c r="E142" s="1358"/>
      <c r="F142" s="1358"/>
      <c r="G142" s="1358"/>
      <c r="H142" s="1358"/>
      <c r="I142" s="1358"/>
    </row>
    <row r="143" spans="1:18" ht="14.25" customHeight="1">
      <c r="A143" s="1358"/>
      <c r="B143" s="1358"/>
      <c r="C143" s="1358"/>
      <c r="D143" s="1358"/>
      <c r="E143" s="1358"/>
      <c r="F143" s="1358"/>
      <c r="G143" s="1358"/>
      <c r="H143" s="1358"/>
      <c r="I143" s="1358"/>
    </row>
    <row r="144" spans="1:18" ht="12" customHeight="1">
      <c r="A144" s="1358"/>
      <c r="B144" s="1358"/>
      <c r="C144" s="1358"/>
      <c r="D144" s="1358"/>
      <c r="E144" s="1358"/>
      <c r="F144" s="1358"/>
      <c r="G144" s="1358"/>
      <c r="H144" s="1358"/>
      <c r="I144" s="1358"/>
    </row>
    <row r="145" spans="1:8" ht="16.5" customHeight="1">
      <c r="G145" s="109"/>
      <c r="H145" s="109"/>
    </row>
    <row r="146" spans="1:8" ht="24.95" customHeight="1" thickBot="1">
      <c r="A146" s="123" t="s">
        <v>129</v>
      </c>
      <c r="B146" s="1439"/>
      <c r="C146" s="1439"/>
      <c r="D146" s="1358"/>
    </row>
    <row r="147" spans="1:8" ht="26.25" customHeight="1" thickBot="1">
      <c r="A147" s="2196" t="s">
        <v>132</v>
      </c>
      <c r="B147" s="2197"/>
      <c r="C147" s="2197"/>
      <c r="D147" s="2198"/>
    </row>
    <row r="148" spans="1:8" ht="51" customHeight="1">
      <c r="A148" s="187" t="s">
        <v>35</v>
      </c>
      <c r="B148" s="676" t="s">
        <v>36</v>
      </c>
      <c r="C148" s="1708" t="s">
        <v>37</v>
      </c>
      <c r="D148" s="1710"/>
    </row>
    <row r="149" spans="1:8" ht="21" customHeight="1">
      <c r="A149" s="1438"/>
      <c r="B149" s="1435"/>
      <c r="C149" s="1437" t="s">
        <v>38</v>
      </c>
      <c r="D149" s="1436" t="s">
        <v>39</v>
      </c>
    </row>
    <row r="150" spans="1:8" ht="21" customHeight="1">
      <c r="A150" s="1431" t="s">
        <v>40</v>
      </c>
      <c r="B150" s="1517">
        <f xml:space="preserve"> SUM(ARR!B144,ARiMR!B144)</f>
        <v>0</v>
      </c>
      <c r="C150" s="1517">
        <f xml:space="preserve"> SUM(ARR!C144,ARiMR!C144)</f>
        <v>0</v>
      </c>
      <c r="D150" s="1518">
        <f xml:space="preserve"> SUM(ARR!D144,ARiMR!D144)</f>
        <v>0</v>
      </c>
    </row>
    <row r="151" spans="1:8" ht="21" customHeight="1">
      <c r="A151" s="1431" t="s">
        <v>41</v>
      </c>
      <c r="B151" s="1517">
        <f xml:space="preserve"> SUM(ARR!B145,ARiMR!B145)</f>
        <v>0</v>
      </c>
      <c r="C151" s="1517">
        <f xml:space="preserve"> SUM(ARR!C145,ARiMR!C145)</f>
        <v>0</v>
      </c>
      <c r="D151" s="1518">
        <f xml:space="preserve"> SUM(ARR!D145,ARiMR!D145)</f>
        <v>0</v>
      </c>
    </row>
    <row r="152" spans="1:8" ht="21" customHeight="1">
      <c r="A152" s="1431" t="s">
        <v>42</v>
      </c>
      <c r="B152" s="1517">
        <f xml:space="preserve"> SUM(ARR!B146,ARiMR!B146)</f>
        <v>0</v>
      </c>
      <c r="C152" s="1517">
        <f xml:space="preserve"> SUM(ARR!C146,ARiMR!C146)</f>
        <v>0</v>
      </c>
      <c r="D152" s="1518">
        <f xml:space="preserve"> SUM(ARR!D146,ARiMR!D146)</f>
        <v>0</v>
      </c>
    </row>
    <row r="153" spans="1:8" ht="54" customHeight="1" thickBot="1">
      <c r="A153" s="1432" t="s">
        <v>43</v>
      </c>
      <c r="B153" s="1517">
        <f xml:space="preserve"> SUM(ARR!B147,ARiMR!B147)</f>
        <v>0</v>
      </c>
      <c r="C153" s="1517">
        <f xml:space="preserve"> SUM(ARR!C147,ARiMR!C147)</f>
        <v>0</v>
      </c>
      <c r="D153" s="1518">
        <f xml:space="preserve"> SUM(ARR!D147,ARiMR!D147)</f>
        <v>0</v>
      </c>
    </row>
    <row r="154" spans="1:8" ht="27.6" customHeight="1">
      <c r="A154" s="1683" t="s">
        <v>133</v>
      </c>
      <c r="B154" s="1684"/>
      <c r="C154" s="1684"/>
      <c r="D154" s="1685"/>
    </row>
    <row r="155" spans="1:8" ht="32.1" customHeight="1">
      <c r="A155" s="1431" t="s">
        <v>53</v>
      </c>
      <c r="B155" s="1517">
        <f xml:space="preserve"> SUM(ARR!B149,ARiMR!B149)</f>
        <v>0</v>
      </c>
      <c r="C155" s="1517">
        <f xml:space="preserve"> SUM(ARR!C149,ARiMR!C149)</f>
        <v>0</v>
      </c>
      <c r="D155" s="1518">
        <f xml:space="preserve"> SUM(ARR!D149,ARiMR!D149)</f>
        <v>0</v>
      </c>
    </row>
    <row r="156" spans="1:8" ht="32.1" customHeight="1">
      <c r="A156" s="1431" t="s">
        <v>54</v>
      </c>
      <c r="B156" s="1517">
        <f xml:space="preserve"> SUM(ARR!B150,ARiMR!B150)</f>
        <v>0</v>
      </c>
      <c r="C156" s="1517">
        <f xml:space="preserve"> SUM(ARR!C150,ARiMR!C150)</f>
        <v>0</v>
      </c>
      <c r="D156" s="1518">
        <f xml:space="preserve"> SUM(ARR!D150,ARiMR!D150)</f>
        <v>0</v>
      </c>
    </row>
    <row r="157" spans="1:8" ht="51.75" customHeight="1">
      <c r="A157" s="1431" t="s">
        <v>55</v>
      </c>
      <c r="B157" s="1517">
        <f xml:space="preserve"> SUM(ARR!B151,ARiMR!B151)</f>
        <v>0</v>
      </c>
      <c r="C157" s="1517">
        <f xml:space="preserve"> SUM(ARR!C151,ARiMR!C151)</f>
        <v>0</v>
      </c>
      <c r="D157" s="1518">
        <f xml:space="preserve"> SUM(ARR!D151,ARiMR!D151)</f>
        <v>0</v>
      </c>
    </row>
    <row r="158" spans="1:8" ht="49.5" customHeight="1">
      <c r="A158" s="1431" t="s">
        <v>68</v>
      </c>
      <c r="B158" s="1517">
        <f xml:space="preserve"> SUM(ARR!B152,ARiMR!B152)</f>
        <v>0</v>
      </c>
      <c r="C158" s="1517">
        <f xml:space="preserve"> SUM(ARR!C152,ARiMR!C152)</f>
        <v>0</v>
      </c>
      <c r="D158" s="1518">
        <f xml:space="preserve"> SUM(ARR!D152,ARiMR!D152)</f>
        <v>0</v>
      </c>
    </row>
    <row r="159" spans="1:8" ht="65.25" customHeight="1">
      <c r="A159" s="1431" t="s">
        <v>56</v>
      </c>
      <c r="B159" s="1517">
        <f xml:space="preserve"> SUM(ARR!B153,ARiMR!B153)</f>
        <v>0</v>
      </c>
      <c r="C159" s="1517">
        <f xml:space="preserve"> SUM(ARR!C153,ARiMR!C153)</f>
        <v>0</v>
      </c>
      <c r="D159" s="1518">
        <f xml:space="preserve"> SUM(ARR!D153,ARiMR!D153)</f>
        <v>0</v>
      </c>
    </row>
    <row r="160" spans="1:8" ht="48" customHeight="1">
      <c r="A160" s="1431" t="s">
        <v>69</v>
      </c>
      <c r="B160" s="1517">
        <f xml:space="preserve"> SUM(ARR!B154,ARiMR!B154)</f>
        <v>0</v>
      </c>
      <c r="C160" s="1517">
        <f xml:space="preserve"> SUM(ARR!C154,ARiMR!C154)</f>
        <v>0</v>
      </c>
      <c r="D160" s="1518">
        <f xml:space="preserve"> SUM(ARR!D154,ARiMR!D154)</f>
        <v>0</v>
      </c>
    </row>
    <row r="161" spans="1:8" ht="16.5" customHeight="1" thickBot="1">
      <c r="A161" s="1430" t="s">
        <v>66</v>
      </c>
      <c r="B161" s="1519">
        <f xml:space="preserve"> SUM(ARR!B155,ARiMR!B155)</f>
        <v>0</v>
      </c>
      <c r="C161" s="1519">
        <f xml:space="preserve"> SUM(ARR!C155,ARiMR!C155)</f>
        <v>0</v>
      </c>
      <c r="D161" s="1520">
        <f xml:space="preserve"> SUM(ARR!D155,ARiMR!D155)</f>
        <v>0</v>
      </c>
    </row>
    <row r="162" spans="1:8" ht="16.5" customHeight="1">
      <c r="A162" s="122"/>
      <c r="B162" s="122"/>
      <c r="C162" s="122"/>
      <c r="D162" s="122"/>
    </row>
    <row r="163" spans="1:8" ht="16.5" customHeight="1">
      <c r="A163" s="122"/>
      <c r="B163" s="122"/>
      <c r="C163" s="122"/>
      <c r="D163" s="122"/>
    </row>
    <row r="164" spans="1:8" ht="24.95" customHeight="1" thickBot="1">
      <c r="D164" s="123" t="s">
        <v>131</v>
      </c>
      <c r="E164" s="1358"/>
      <c r="F164" s="1358"/>
      <c r="G164" s="109"/>
      <c r="H164" s="109"/>
    </row>
    <row r="165" spans="1:8" ht="16.5" customHeight="1" thickBot="1">
      <c r="D165" s="2196" t="s">
        <v>135</v>
      </c>
      <c r="E165" s="2197"/>
      <c r="F165" s="2198"/>
    </row>
    <row r="166" spans="1:8" ht="72.75" customHeight="1">
      <c r="D166" s="1377"/>
      <c r="E166" s="676" t="s">
        <v>148</v>
      </c>
      <c r="F166" s="1378" t="s">
        <v>149</v>
      </c>
    </row>
    <row r="167" spans="1:8" ht="81.599999999999994" customHeight="1">
      <c r="D167" s="1431" t="s">
        <v>74</v>
      </c>
      <c r="E167" s="1433" t="s">
        <v>371</v>
      </c>
      <c r="F167" s="1518">
        <f xml:space="preserve"> SUM(ARR!C161,ARiMR!C161)</f>
        <v>0</v>
      </c>
    </row>
    <row r="168" spans="1:8" ht="75" customHeight="1" thickBot="1">
      <c r="D168" s="1430" t="s">
        <v>76</v>
      </c>
      <c r="E168" s="1519">
        <f xml:space="preserve"> SUM(ARR!B162,ARiMR!B162)</f>
        <v>0</v>
      </c>
      <c r="F168" s="1520">
        <f xml:space="preserve"> SUM(ARR!C162,ARiMR!C162)</f>
        <v>0</v>
      </c>
    </row>
    <row r="169" spans="1:8" ht="69" customHeight="1" thickBot="1">
      <c r="D169" s="2199" t="s">
        <v>163</v>
      </c>
      <c r="E169" s="2200"/>
      <c r="F169" s="2201"/>
    </row>
    <row r="170" spans="1:8" ht="24.95" customHeight="1">
      <c r="A170" s="1358"/>
      <c r="B170" s="1358"/>
      <c r="C170" s="1358"/>
      <c r="D170" s="1358"/>
      <c r="E170" s="1358"/>
      <c r="F170" s="1358"/>
      <c r="G170" s="109"/>
    </row>
    <row r="171" spans="1:8" ht="24.95" customHeight="1">
      <c r="A171" s="1358"/>
      <c r="B171" s="1358"/>
      <c r="C171" s="1358"/>
      <c r="D171" s="1358"/>
      <c r="E171" s="1358"/>
      <c r="F171" s="1358"/>
      <c r="G171" s="109"/>
    </row>
    <row r="172" spans="1:8" ht="24.95" customHeight="1" thickBot="1">
      <c r="D172" s="123" t="s">
        <v>134</v>
      </c>
      <c r="E172" s="122"/>
      <c r="F172" s="122"/>
      <c r="G172" s="109"/>
      <c r="H172" s="109"/>
    </row>
    <row r="173" spans="1:8" ht="16.5" customHeight="1" thickBot="1">
      <c r="D173" s="1736" t="s">
        <v>137</v>
      </c>
      <c r="E173" s="1737"/>
      <c r="F173" s="1738"/>
    </row>
    <row r="174" spans="1:8" ht="38.25">
      <c r="D174" s="121" t="s">
        <v>44</v>
      </c>
      <c r="E174" s="120" t="s">
        <v>45</v>
      </c>
      <c r="F174" s="119" t="s">
        <v>46</v>
      </c>
    </row>
    <row r="175" spans="1:8" ht="21" customHeight="1">
      <c r="D175" s="1526" t="s">
        <v>47</v>
      </c>
      <c r="E175" s="1527">
        <f xml:space="preserve"> SUM(ARR!B169,ARiMR!B169)</f>
        <v>0</v>
      </c>
      <c r="F175" s="1528">
        <f xml:space="preserve"> SUM(ARR!C169,ARiMR!C169)</f>
        <v>0</v>
      </c>
    </row>
    <row r="176" spans="1:8" ht="58.5" customHeight="1">
      <c r="D176" s="1526" t="s">
        <v>94</v>
      </c>
      <c r="E176" s="1527">
        <f xml:space="preserve"> SUM(ARR!B170,ARiMR!B170)</f>
        <v>0</v>
      </c>
      <c r="F176" s="1528">
        <f xml:space="preserve"> SUM(ARR!C170,ARiMR!C170)</f>
        <v>0</v>
      </c>
    </row>
    <row r="177" spans="4:6" ht="20.25" customHeight="1" thickBot="1">
      <c r="D177" s="1529" t="s">
        <v>48</v>
      </c>
      <c r="E177" s="1527">
        <f xml:space="preserve"> SUM(ARR!B171,ARiMR!B171)</f>
        <v>0</v>
      </c>
      <c r="F177" s="1528">
        <f xml:space="preserve"> SUM(ARR!C171,ARiMR!C171)</f>
        <v>0</v>
      </c>
    </row>
    <row r="178" spans="4:6" ht="20.25" customHeight="1">
      <c r="D178" s="1699" t="s">
        <v>113</v>
      </c>
      <c r="E178" s="1700"/>
      <c r="F178" s="1735"/>
    </row>
    <row r="179" spans="4:6" ht="32.25" customHeight="1">
      <c r="D179" s="1526" t="s">
        <v>53</v>
      </c>
      <c r="E179" s="1527">
        <f xml:space="preserve"> SUM(ARR!B173,ARiMR!B173)</f>
        <v>0</v>
      </c>
      <c r="F179" s="1528">
        <f xml:space="preserve"> SUM(ARR!C173,ARiMR!C173)</f>
        <v>0</v>
      </c>
    </row>
    <row r="180" spans="4:6" ht="32.25" customHeight="1">
      <c r="D180" s="1526" t="s">
        <v>54</v>
      </c>
      <c r="E180" s="1527">
        <f xml:space="preserve"> SUM(ARR!B174,ARiMR!B174)</f>
        <v>0</v>
      </c>
      <c r="F180" s="1528">
        <f xml:space="preserve"> SUM(ARR!C174,ARiMR!C174)</f>
        <v>0</v>
      </c>
    </row>
    <row r="181" spans="4:6" ht="32.25" customHeight="1">
      <c r="D181" s="1526" t="s">
        <v>55</v>
      </c>
      <c r="E181" s="1527">
        <f xml:space="preserve"> SUM(ARR!B175,ARiMR!B175)</f>
        <v>0</v>
      </c>
      <c r="F181" s="1528">
        <f xml:space="preserve"> SUM(ARR!C175,ARiMR!C175)</f>
        <v>0</v>
      </c>
    </row>
    <row r="182" spans="4:6" ht="32.25" customHeight="1">
      <c r="D182" s="1526" t="s">
        <v>68</v>
      </c>
      <c r="E182" s="1527">
        <f xml:space="preserve"> SUM(ARR!B176,ARiMR!B176)</f>
        <v>0</v>
      </c>
      <c r="F182" s="1528">
        <f xml:space="preserve"> SUM(ARR!C176,ARiMR!C176)</f>
        <v>0</v>
      </c>
    </row>
    <row r="183" spans="4:6" ht="46.5" customHeight="1">
      <c r="D183" s="1526" t="s">
        <v>56</v>
      </c>
      <c r="E183" s="1527">
        <f xml:space="preserve"> SUM(ARR!B177,ARiMR!B177)</f>
        <v>0</v>
      </c>
      <c r="F183" s="1528">
        <f xml:space="preserve"> SUM(ARR!C177,ARiMR!C177)</f>
        <v>0</v>
      </c>
    </row>
    <row r="184" spans="4:6" ht="46.5" customHeight="1">
      <c r="D184" s="1526" t="s">
        <v>69</v>
      </c>
      <c r="E184" s="1527">
        <f xml:space="preserve"> SUM(ARR!B178,ARiMR!B178)</f>
        <v>0</v>
      </c>
      <c r="F184" s="1528">
        <f xml:space="preserve"> SUM(ARR!C178,ARiMR!C178)</f>
        <v>0</v>
      </c>
    </row>
    <row r="185" spans="4:6" ht="22.5" customHeight="1" thickBot="1">
      <c r="D185" s="1530" t="s">
        <v>66</v>
      </c>
      <c r="E185" s="1527">
        <f xml:space="preserve"> SUM(ARR!B179,ARiMR!B179)</f>
        <v>0</v>
      </c>
      <c r="F185" s="1528">
        <f xml:space="preserve"> SUM(ARR!C179,ARiMR!C179)</f>
        <v>0</v>
      </c>
    </row>
    <row r="186" spans="4:6" ht="22.5" customHeight="1">
      <c r="D186" s="1724" t="s">
        <v>109</v>
      </c>
      <c r="E186" s="1725"/>
      <c r="F186" s="1726"/>
    </row>
    <row r="187" spans="4:6" ht="22.5" customHeight="1">
      <c r="D187" s="1526" t="s">
        <v>50</v>
      </c>
      <c r="E187" s="1527">
        <f xml:space="preserve"> SUM(ARR!B181,ARiMR!B181)</f>
        <v>0</v>
      </c>
      <c r="F187" s="1528">
        <f xml:space="preserve"> SUM(ARR!C181,ARiMR!C181)</f>
        <v>0</v>
      </c>
    </row>
    <row r="188" spans="4:6" ht="22.5" customHeight="1">
      <c r="D188" s="1526" t="s">
        <v>51</v>
      </c>
      <c r="E188" s="1527">
        <f xml:space="preserve"> SUM(ARR!B182,ARiMR!B182)</f>
        <v>0</v>
      </c>
      <c r="F188" s="1528">
        <f xml:space="preserve"> SUM(ARR!C182,ARiMR!C182)</f>
        <v>0</v>
      </c>
    </row>
    <row r="189" spans="4:6" ht="22.5" customHeight="1" thickBot="1">
      <c r="D189" s="1530" t="s">
        <v>52</v>
      </c>
      <c r="E189" s="1531">
        <f xml:space="preserve"> SUM(ARR!B183,ARiMR!B183)</f>
        <v>0</v>
      </c>
      <c r="F189" s="1532"/>
    </row>
    <row r="190" spans="4:6" ht="13.5" thickBot="1">
      <c r="D190" s="1768" t="s">
        <v>78</v>
      </c>
      <c r="E190" s="1769"/>
      <c r="F190" s="1770"/>
    </row>
  </sheetData>
  <mergeCells count="38">
    <mergeCell ref="A1:H1"/>
    <mergeCell ref="F11:F12"/>
    <mergeCell ref="D11:D12"/>
    <mergeCell ref="G110:L110"/>
    <mergeCell ref="G95:L95"/>
    <mergeCell ref="H96:K96"/>
    <mergeCell ref="L96:L97"/>
    <mergeCell ref="E11:E12"/>
    <mergeCell ref="A31:F31"/>
    <mergeCell ref="D18:F18"/>
    <mergeCell ref="D22:F22"/>
    <mergeCell ref="D40:F40"/>
    <mergeCell ref="A92:D92"/>
    <mergeCell ref="G102:L102"/>
    <mergeCell ref="D44:F44"/>
    <mergeCell ref="D33:F33"/>
    <mergeCell ref="D52:F52"/>
    <mergeCell ref="E55:H55"/>
    <mergeCell ref="E77:H77"/>
    <mergeCell ref="E78:H78"/>
    <mergeCell ref="C81:D81"/>
    <mergeCell ref="E69:H69"/>
    <mergeCell ref="J135:R135"/>
    <mergeCell ref="F129:J129"/>
    <mergeCell ref="D8:F8"/>
    <mergeCell ref="D186:F186"/>
    <mergeCell ref="D190:F190"/>
    <mergeCell ref="A154:D154"/>
    <mergeCell ref="D178:F178"/>
    <mergeCell ref="D165:F165"/>
    <mergeCell ref="D169:F169"/>
    <mergeCell ref="D173:F173"/>
    <mergeCell ref="C148:D148"/>
    <mergeCell ref="A132:E132"/>
    <mergeCell ref="C84:D84"/>
    <mergeCell ref="A138:I138"/>
    <mergeCell ref="A147:D147"/>
    <mergeCell ref="D30:F30"/>
  </mergeCells>
  <pageMargins left="0.11811023622047245" right="0.11811023622047245" top="0.15748031496062992" bottom="0.15748031496062992" header="0.31496062992125984" footer="0.31496062992125984"/>
  <pageSetup paperSize="9" scale="2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190"/>
  <sheetViews>
    <sheetView topLeftCell="A118"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199</v>
      </c>
      <c r="B1" s="1758"/>
    </row>
    <row r="2" spans="1:8" ht="18.75">
      <c r="A2" s="247"/>
      <c r="B2" s="247"/>
    </row>
    <row r="3" spans="1:8" ht="15.75">
      <c r="A3" s="212" t="s">
        <v>0</v>
      </c>
      <c r="B3" s="109"/>
      <c r="C3" s="109"/>
      <c r="D3" s="109"/>
      <c r="E3" s="109"/>
      <c r="F3" s="109"/>
      <c r="G3" s="109"/>
      <c r="H3" s="109"/>
    </row>
    <row r="4" spans="1:8" ht="15.75">
      <c r="A4" s="210" t="s">
        <v>198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c r="C10" s="701"/>
      <c r="D10" s="208" t="s">
        <v>3</v>
      </c>
      <c r="E10" s="700"/>
      <c r="F10" s="701"/>
      <c r="G10" s="205"/>
      <c r="H10" s="109"/>
    </row>
    <row r="11" spans="1:8" ht="16.5" customHeight="1">
      <c r="A11" s="105" t="s">
        <v>4</v>
      </c>
      <c r="B11" s="700">
        <v>4</v>
      </c>
      <c r="C11" s="701">
        <v>165</v>
      </c>
      <c r="D11" s="1694" t="s">
        <v>4</v>
      </c>
      <c r="E11" s="1704">
        <v>4</v>
      </c>
      <c r="F11" s="1706">
        <v>153</v>
      </c>
      <c r="G11" s="205"/>
      <c r="H11" s="109"/>
    </row>
    <row r="12" spans="1:8" ht="18">
      <c r="A12" s="105" t="s">
        <v>67</v>
      </c>
      <c r="B12" s="700"/>
      <c r="C12" s="701"/>
      <c r="D12" s="1695"/>
      <c r="E12" s="1746"/>
      <c r="F12" s="1749"/>
      <c r="G12" s="205"/>
      <c r="H12" s="109"/>
    </row>
    <row r="13" spans="1:8" ht="16.5" customHeight="1">
      <c r="A13" s="105" t="s">
        <v>7</v>
      </c>
      <c r="B13" s="700"/>
      <c r="C13" s="701"/>
      <c r="D13" s="208" t="s">
        <v>7</v>
      </c>
      <c r="E13" s="700"/>
      <c r="F13" s="701"/>
      <c r="G13" s="205"/>
      <c r="H13" s="109"/>
    </row>
    <row r="14" spans="1:8" ht="16.5" customHeight="1">
      <c r="A14" s="105" t="s">
        <v>8</v>
      </c>
      <c r="B14" s="700">
        <v>3</v>
      </c>
      <c r="C14" s="701">
        <v>70</v>
      </c>
      <c r="D14" s="208" t="s">
        <v>8</v>
      </c>
      <c r="E14" s="700"/>
      <c r="F14" s="701"/>
      <c r="G14" s="205"/>
      <c r="H14" s="109"/>
    </row>
    <row r="15" spans="1:8" ht="16.5" customHeight="1">
      <c r="A15" s="1691" t="s">
        <v>48</v>
      </c>
      <c r="B15" s="995"/>
      <c r="C15" s="996"/>
      <c r="D15" s="188" t="s">
        <v>48</v>
      </c>
      <c r="E15" s="700"/>
      <c r="F15" s="806"/>
      <c r="G15" s="205"/>
      <c r="H15" s="109"/>
    </row>
    <row r="16" spans="1:8" ht="45" customHeight="1">
      <c r="A16" s="1692"/>
      <c r="B16" s="1286"/>
      <c r="C16" s="1287"/>
      <c r="D16" s="208" t="s">
        <v>6</v>
      </c>
      <c r="E16" s="700"/>
      <c r="F16" s="806"/>
      <c r="G16" s="205"/>
      <c r="H16" s="109"/>
    </row>
    <row r="17" spans="1:8" ht="47.45" customHeight="1" thickBot="1">
      <c r="A17" s="1693"/>
      <c r="B17" s="1288"/>
      <c r="C17" s="1289"/>
      <c r="D17" s="208" t="s">
        <v>5</v>
      </c>
      <c r="E17" s="700">
        <v>1</v>
      </c>
      <c r="F17" s="806">
        <v>25</v>
      </c>
      <c r="G17" s="205"/>
      <c r="H17" s="109"/>
    </row>
    <row r="18" spans="1:8" ht="16.5" customHeight="1">
      <c r="A18" s="1687" t="s">
        <v>109</v>
      </c>
      <c r="B18" s="1688"/>
      <c r="C18" s="1688"/>
      <c r="D18" s="1683" t="s">
        <v>109</v>
      </c>
      <c r="E18" s="1684"/>
      <c r="F18" s="1685"/>
      <c r="G18" s="156"/>
      <c r="H18" s="109"/>
    </row>
    <row r="19" spans="1:8" ht="16.5" customHeight="1">
      <c r="A19" s="201" t="s">
        <v>50</v>
      </c>
      <c r="B19" s="700">
        <v>7</v>
      </c>
      <c r="C19" s="919">
        <v>235</v>
      </c>
      <c r="D19" s="201" t="s">
        <v>50</v>
      </c>
      <c r="E19" s="700">
        <v>5</v>
      </c>
      <c r="F19" s="701">
        <v>178</v>
      </c>
      <c r="G19" s="205"/>
      <c r="H19" s="109"/>
    </row>
    <row r="20" spans="1:8" ht="16.5" customHeight="1">
      <c r="A20" s="201" t="s">
        <v>51</v>
      </c>
      <c r="B20" s="700"/>
      <c r="C20" s="919"/>
      <c r="D20" s="201" t="s">
        <v>51</v>
      </c>
      <c r="E20" s="700"/>
      <c r="F20" s="701"/>
      <c r="G20" s="205"/>
      <c r="H20" s="109"/>
    </row>
    <row r="21" spans="1:8" ht="16.5" customHeight="1" thickBot="1">
      <c r="A21" s="200" t="s">
        <v>52</v>
      </c>
      <c r="B21" s="705"/>
      <c r="C21" s="920"/>
      <c r="D21" s="200" t="s">
        <v>52</v>
      </c>
      <c r="E21" s="705"/>
      <c r="F21" s="706"/>
      <c r="G21" s="205"/>
      <c r="H21" s="109"/>
    </row>
    <row r="22" spans="1:8" ht="16.5" customHeight="1">
      <c r="A22" s="1681" t="s">
        <v>110</v>
      </c>
      <c r="B22" s="1682"/>
      <c r="C22" s="1682"/>
      <c r="D22" s="1681" t="s">
        <v>110</v>
      </c>
      <c r="E22" s="1682"/>
      <c r="F22" s="1686"/>
      <c r="G22" s="207"/>
      <c r="H22" s="109"/>
    </row>
    <row r="23" spans="1:8" ht="25.5">
      <c r="A23" s="105" t="s">
        <v>53</v>
      </c>
      <c r="B23" s="700"/>
      <c r="C23" s="919"/>
      <c r="D23" s="105" t="s">
        <v>53</v>
      </c>
      <c r="E23" s="700">
        <v>1</v>
      </c>
      <c r="F23" s="701">
        <v>25</v>
      </c>
      <c r="G23" s="205"/>
      <c r="H23" s="109"/>
    </row>
    <row r="24" spans="1:8" ht="25.5">
      <c r="A24" s="105" t="s">
        <v>54</v>
      </c>
      <c r="B24" s="700">
        <v>2</v>
      </c>
      <c r="C24" s="919">
        <v>50</v>
      </c>
      <c r="D24" s="105" t="s">
        <v>54</v>
      </c>
      <c r="E24" s="700">
        <v>4</v>
      </c>
      <c r="F24" s="701">
        <v>178</v>
      </c>
      <c r="G24" s="205"/>
      <c r="H24" s="109"/>
    </row>
    <row r="25" spans="1:8" ht="25.5">
      <c r="A25" s="105" t="s">
        <v>55</v>
      </c>
      <c r="B25" s="700"/>
      <c r="C25" s="919"/>
      <c r="D25" s="105" t="s">
        <v>55</v>
      </c>
      <c r="E25" s="700"/>
      <c r="F25" s="701"/>
      <c r="G25" s="205"/>
      <c r="H25" s="109"/>
    </row>
    <row r="26" spans="1:8" ht="35.1" customHeight="1">
      <c r="A26" s="105" t="s">
        <v>68</v>
      </c>
      <c r="B26" s="700"/>
      <c r="C26" s="919"/>
      <c r="D26" s="105" t="s">
        <v>68</v>
      </c>
      <c r="E26" s="700"/>
      <c r="F26" s="701"/>
      <c r="G26" s="205"/>
      <c r="H26" s="109"/>
    </row>
    <row r="27" spans="1:8" ht="47.1" customHeight="1">
      <c r="A27" s="105" t="s">
        <v>56</v>
      </c>
      <c r="B27" s="700"/>
      <c r="C27" s="919"/>
      <c r="D27" s="105" t="s">
        <v>56</v>
      </c>
      <c r="E27" s="700"/>
      <c r="F27" s="701"/>
      <c r="G27" s="205"/>
      <c r="H27" s="109"/>
    </row>
    <row r="28" spans="1:8" ht="47.1" customHeight="1">
      <c r="A28" s="105" t="s">
        <v>69</v>
      </c>
      <c r="B28" s="700"/>
      <c r="C28" s="919"/>
      <c r="D28" s="105" t="s">
        <v>69</v>
      </c>
      <c r="E28" s="700"/>
      <c r="F28" s="701"/>
      <c r="G28" s="205"/>
      <c r="H28" s="109"/>
    </row>
    <row r="29" spans="1:8" ht="71.25" customHeight="1" thickBot="1">
      <c r="A29" s="102" t="s">
        <v>197</v>
      </c>
      <c r="B29" s="705">
        <v>5</v>
      </c>
      <c r="C29" s="920">
        <v>185</v>
      </c>
      <c r="D29" s="102" t="s">
        <v>196</v>
      </c>
      <c r="E29" s="705">
        <v>4</v>
      </c>
      <c r="F29" s="706">
        <v>178</v>
      </c>
      <c r="G29" s="205"/>
      <c r="H29" s="109"/>
    </row>
    <row r="30" spans="1:8" ht="69" customHeight="1" thickBot="1">
      <c r="A30" s="1689" t="s">
        <v>562</v>
      </c>
      <c r="B30" s="1690"/>
      <c r="C30" s="1690"/>
      <c r="D30" s="1689" t="s">
        <v>562</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00">
        <v>1</v>
      </c>
      <c r="C35" s="701">
        <v>174</v>
      </c>
      <c r="D35" s="105" t="s">
        <v>33</v>
      </c>
      <c r="E35" s="113"/>
      <c r="F35" s="112"/>
      <c r="G35" s="109"/>
      <c r="H35" s="109"/>
    </row>
    <row r="36" spans="1:8" ht="16.350000000000001" customHeight="1">
      <c r="A36" s="105" t="s">
        <v>71</v>
      </c>
      <c r="B36" s="700"/>
      <c r="C36" s="701"/>
      <c r="D36" s="105" t="s">
        <v>71</v>
      </c>
      <c r="E36" s="113"/>
      <c r="F36" s="112"/>
      <c r="G36" s="109"/>
      <c r="H36" s="109"/>
    </row>
    <row r="37" spans="1:8" ht="16.350000000000001" customHeight="1">
      <c r="A37" s="105" t="s">
        <v>72</v>
      </c>
      <c r="B37" s="700">
        <v>1</v>
      </c>
      <c r="C37" s="701">
        <v>11</v>
      </c>
      <c r="D37" s="105" t="s">
        <v>72</v>
      </c>
      <c r="E37" s="113"/>
      <c r="F37" s="112"/>
      <c r="G37" s="109"/>
      <c r="H37" s="109"/>
    </row>
    <row r="38" spans="1:8" ht="38.25">
      <c r="A38" s="1694" t="s">
        <v>195</v>
      </c>
      <c r="B38" s="1704">
        <v>4</v>
      </c>
      <c r="C38" s="1706">
        <v>4037</v>
      </c>
      <c r="D38" s="105" t="s">
        <v>34</v>
      </c>
      <c r="E38" s="113"/>
      <c r="F38" s="112"/>
      <c r="G38" s="109"/>
      <c r="H38" s="109"/>
    </row>
    <row r="39" spans="1:8" ht="16.350000000000001" customHeight="1" thickBot="1">
      <c r="A39" s="1703"/>
      <c r="B39" s="1705"/>
      <c r="C39" s="1707"/>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4</v>
      </c>
      <c r="C41" s="806">
        <v>4191</v>
      </c>
      <c r="D41" s="201" t="s">
        <v>50</v>
      </c>
      <c r="E41" s="113"/>
      <c r="F41" s="198"/>
      <c r="G41" s="109"/>
      <c r="H41" s="109"/>
    </row>
    <row r="42" spans="1:8" ht="16.350000000000001" customHeight="1">
      <c r="A42" s="201" t="s">
        <v>51</v>
      </c>
      <c r="B42" s="700">
        <v>2</v>
      </c>
      <c r="C42" s="806">
        <v>31</v>
      </c>
      <c r="D42" s="201" t="s">
        <v>51</v>
      </c>
      <c r="E42" s="113"/>
      <c r="F42" s="198"/>
      <c r="G42" s="109"/>
      <c r="H42" s="109"/>
    </row>
    <row r="43" spans="1:8" ht="16.350000000000001" customHeight="1" thickBot="1">
      <c r="A43" s="200" t="s">
        <v>52</v>
      </c>
      <c r="B43" s="705"/>
      <c r="C43" s="926"/>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700"/>
      <c r="C45" s="806"/>
      <c r="D45" s="105" t="s">
        <v>53</v>
      </c>
      <c r="E45" s="113"/>
      <c r="F45" s="198"/>
      <c r="G45" s="109"/>
      <c r="H45" s="109"/>
    </row>
    <row r="46" spans="1:8" ht="30" customHeight="1">
      <c r="A46" s="105" t="s">
        <v>54</v>
      </c>
      <c r="B46" s="700"/>
      <c r="C46" s="806"/>
      <c r="D46" s="105" t="s">
        <v>54</v>
      </c>
      <c r="E46" s="113"/>
      <c r="F46" s="198"/>
      <c r="G46" s="109"/>
      <c r="H46" s="109"/>
    </row>
    <row r="47" spans="1:8" ht="30" customHeight="1">
      <c r="A47" s="105" t="s">
        <v>55</v>
      </c>
      <c r="B47" s="700"/>
      <c r="C47" s="806"/>
      <c r="D47" s="105" t="s">
        <v>55</v>
      </c>
      <c r="E47" s="113"/>
      <c r="F47" s="198"/>
      <c r="G47" s="109"/>
      <c r="H47" s="109"/>
    </row>
    <row r="48" spans="1:8" ht="30" customHeight="1">
      <c r="A48" s="105" t="s">
        <v>68</v>
      </c>
      <c r="B48" s="700">
        <v>2</v>
      </c>
      <c r="C48" s="806">
        <v>4000</v>
      </c>
      <c r="D48" s="105" t="s">
        <v>68</v>
      </c>
      <c r="E48" s="113"/>
      <c r="F48" s="198"/>
      <c r="G48" s="109"/>
      <c r="H48" s="109"/>
    </row>
    <row r="49" spans="1:8" ht="38.25">
      <c r="A49" s="105" t="s">
        <v>56</v>
      </c>
      <c r="B49" s="700"/>
      <c r="C49" s="806"/>
      <c r="D49" s="105" t="s">
        <v>56</v>
      </c>
      <c r="E49" s="113"/>
      <c r="F49" s="198"/>
      <c r="G49" s="109"/>
      <c r="H49" s="109"/>
    </row>
    <row r="50" spans="1:8" ht="38.25">
      <c r="A50" s="105" t="s">
        <v>69</v>
      </c>
      <c r="B50" s="700"/>
      <c r="C50" s="806"/>
      <c r="D50" s="105" t="s">
        <v>69</v>
      </c>
      <c r="E50" s="113"/>
      <c r="F50" s="198"/>
      <c r="G50" s="109"/>
      <c r="H50" s="109"/>
    </row>
    <row r="51" spans="1:8" ht="46.5" customHeight="1" thickBot="1">
      <c r="A51" s="108" t="s">
        <v>194</v>
      </c>
      <c r="B51" s="900">
        <v>4</v>
      </c>
      <c r="C51" s="910">
        <v>222</v>
      </c>
      <c r="D51" s="108" t="s">
        <v>66</v>
      </c>
      <c r="E51" s="117"/>
      <c r="F51" s="116"/>
      <c r="G51" s="109"/>
      <c r="H51" s="109"/>
    </row>
    <row r="52" spans="1:8" ht="59.45" customHeight="1" thickBot="1">
      <c r="A52" s="1689" t="s">
        <v>563</v>
      </c>
      <c r="B52" s="1690"/>
      <c r="C52" s="1696"/>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16.5" customHeight="1" thickBot="1">
      <c r="A55" s="1736" t="s">
        <v>89</v>
      </c>
      <c r="B55" s="1737"/>
      <c r="C55" s="1737"/>
      <c r="D55" s="1738"/>
      <c r="E55" s="1736" t="s">
        <v>146</v>
      </c>
      <c r="F55" s="1737"/>
      <c r="G55" s="1737"/>
      <c r="H55" s="1738"/>
    </row>
    <row r="56" spans="1:8" ht="42" customHeight="1" thickBot="1">
      <c r="A56" s="196"/>
      <c r="B56" s="195" t="s">
        <v>9</v>
      </c>
      <c r="C56" s="195" t="s">
        <v>10</v>
      </c>
      <c r="D56" s="236" t="s">
        <v>114</v>
      </c>
      <c r="E56" s="196"/>
      <c r="F56" s="195" t="s">
        <v>9</v>
      </c>
      <c r="G56" s="236" t="s">
        <v>10</v>
      </c>
      <c r="H56" s="236" t="s">
        <v>114</v>
      </c>
    </row>
    <row r="57" spans="1:8" ht="16.5" customHeight="1">
      <c r="A57" s="192" t="s">
        <v>11</v>
      </c>
      <c r="B57" s="191"/>
      <c r="C57" s="191"/>
      <c r="D57" s="193"/>
      <c r="E57" s="192" t="s">
        <v>11</v>
      </c>
      <c r="F57" s="191"/>
      <c r="G57" s="190"/>
      <c r="H57" s="189"/>
    </row>
    <row r="58" spans="1:8" ht="16.5" customHeight="1">
      <c r="A58" s="105" t="s">
        <v>12</v>
      </c>
      <c r="B58" s="113"/>
      <c r="C58" s="113"/>
      <c r="D58" s="112"/>
      <c r="E58" s="105" t="s">
        <v>12</v>
      </c>
      <c r="F58" s="113"/>
      <c r="G58" s="138"/>
      <c r="H58" s="174"/>
    </row>
    <row r="59" spans="1:8" ht="16.5" customHeight="1">
      <c r="A59" s="105" t="s">
        <v>13</v>
      </c>
      <c r="B59" s="113"/>
      <c r="C59" s="113"/>
      <c r="D59" s="112"/>
      <c r="E59" s="105" t="s">
        <v>13</v>
      </c>
      <c r="F59" s="113"/>
      <c r="G59" s="138"/>
      <c r="H59" s="174"/>
    </row>
    <row r="60" spans="1:8" ht="16.5" customHeight="1">
      <c r="A60" s="105" t="s">
        <v>14</v>
      </c>
      <c r="B60" s="113"/>
      <c r="C60" s="113"/>
      <c r="D60" s="112"/>
      <c r="E60" s="105" t="s">
        <v>14</v>
      </c>
      <c r="F60" s="113"/>
      <c r="G60" s="138"/>
      <c r="H60" s="174"/>
    </row>
    <row r="61" spans="1:8" ht="28.5" customHeight="1">
      <c r="A61" s="105" t="s">
        <v>15</v>
      </c>
      <c r="B61" s="113"/>
      <c r="C61" s="113"/>
      <c r="D61" s="112"/>
      <c r="E61" s="105" t="s">
        <v>15</v>
      </c>
      <c r="F61" s="113"/>
      <c r="G61" s="138"/>
      <c r="H61" s="174"/>
    </row>
    <row r="62" spans="1:8" ht="16.5" customHeight="1">
      <c r="A62" s="105" t="s">
        <v>16</v>
      </c>
      <c r="B62" s="113"/>
      <c r="C62" s="113"/>
      <c r="D62" s="112"/>
      <c r="E62" s="105" t="s">
        <v>16</v>
      </c>
      <c r="F62" s="113"/>
      <c r="G62" s="138"/>
      <c r="H62" s="174"/>
    </row>
    <row r="63" spans="1:8" ht="16.5" customHeight="1">
      <c r="A63" s="105" t="s">
        <v>57</v>
      </c>
      <c r="B63" s="113"/>
      <c r="C63" s="113"/>
      <c r="D63" s="112"/>
      <c r="E63" s="105" t="s">
        <v>57</v>
      </c>
      <c r="F63" s="113"/>
      <c r="G63" s="188"/>
      <c r="H63" s="174"/>
    </row>
    <row r="64" spans="1:8" ht="16.5" customHeight="1">
      <c r="A64" s="105" t="s">
        <v>58</v>
      </c>
      <c r="B64" s="113"/>
      <c r="C64" s="113"/>
      <c r="D64" s="112"/>
      <c r="E64" s="105" t="s">
        <v>58</v>
      </c>
      <c r="F64" s="113"/>
      <c r="G64" s="188"/>
      <c r="H64" s="174"/>
    </row>
    <row r="65" spans="1:8" ht="16.5" customHeight="1">
      <c r="A65" s="105" t="s">
        <v>59</v>
      </c>
      <c r="B65" s="113"/>
      <c r="C65" s="113"/>
      <c r="D65" s="112"/>
      <c r="E65" s="105" t="s">
        <v>59</v>
      </c>
      <c r="F65" s="113"/>
      <c r="G65" s="188"/>
      <c r="H65" s="174"/>
    </row>
    <row r="66" spans="1:8" ht="16.5" customHeight="1">
      <c r="A66" s="105" t="s">
        <v>60</v>
      </c>
      <c r="B66" s="113"/>
      <c r="C66" s="113"/>
      <c r="D66" s="112"/>
      <c r="E66" s="105" t="s">
        <v>60</v>
      </c>
      <c r="F66" s="113"/>
      <c r="G66" s="188"/>
      <c r="H66" s="174"/>
    </row>
    <row r="67" spans="1:8" ht="16.5" customHeight="1">
      <c r="A67" s="1694" t="s">
        <v>48</v>
      </c>
      <c r="B67" s="1731"/>
      <c r="C67" s="1731"/>
      <c r="D67" s="1733"/>
      <c r="E67" s="105" t="s">
        <v>147</v>
      </c>
      <c r="F67" s="113"/>
      <c r="G67" s="188"/>
      <c r="H67" s="174"/>
    </row>
    <row r="68" spans="1:8" ht="16.5" customHeight="1" thickBot="1">
      <c r="A68" s="1703"/>
      <c r="B68" s="1761"/>
      <c r="C68" s="1761"/>
      <c r="D68" s="1751"/>
      <c r="E68" s="105" t="s">
        <v>48</v>
      </c>
      <c r="F68" s="113"/>
      <c r="G68" s="188"/>
      <c r="H68" s="174"/>
    </row>
    <row r="69" spans="1:8" ht="16.5" customHeight="1">
      <c r="A69" s="187" t="s">
        <v>113</v>
      </c>
      <c r="B69" s="1708"/>
      <c r="C69" s="1709"/>
      <c r="D69" s="1710"/>
      <c r="E69" s="187" t="s">
        <v>113</v>
      </c>
      <c r="F69" s="1715"/>
      <c r="G69" s="1716"/>
      <c r="H69" s="1717"/>
    </row>
    <row r="70" spans="1:8" ht="25.5">
      <c r="A70" s="105" t="s">
        <v>53</v>
      </c>
      <c r="B70" s="113"/>
      <c r="C70" s="113"/>
      <c r="D70" s="112"/>
      <c r="E70" s="105" t="s">
        <v>53</v>
      </c>
      <c r="F70" s="113"/>
      <c r="G70" s="138"/>
      <c r="H70" s="173"/>
    </row>
    <row r="71" spans="1:8" ht="25.5">
      <c r="A71" s="105" t="s">
        <v>54</v>
      </c>
      <c r="B71" s="113"/>
      <c r="C71" s="113"/>
      <c r="D71" s="112"/>
      <c r="E71" s="105" t="s">
        <v>54</v>
      </c>
      <c r="F71" s="113"/>
      <c r="G71" s="138"/>
      <c r="H71" s="173"/>
    </row>
    <row r="72" spans="1:8" ht="25.5">
      <c r="A72" s="105" t="s">
        <v>55</v>
      </c>
      <c r="B72" s="113"/>
      <c r="C72" s="113"/>
      <c r="D72" s="112"/>
      <c r="E72" s="105" t="s">
        <v>55</v>
      </c>
      <c r="F72" s="113"/>
      <c r="G72" s="138"/>
      <c r="H72" s="173"/>
    </row>
    <row r="73" spans="1:8" ht="25.5">
      <c r="A73" s="105" t="s">
        <v>68</v>
      </c>
      <c r="B73" s="113"/>
      <c r="C73" s="113"/>
      <c r="D73" s="112"/>
      <c r="E73" s="105" t="s">
        <v>68</v>
      </c>
      <c r="F73" s="113"/>
      <c r="G73" s="138"/>
      <c r="H73" s="173"/>
    </row>
    <row r="74" spans="1:8" ht="38.25">
      <c r="A74" s="105" t="s">
        <v>56</v>
      </c>
      <c r="B74" s="113"/>
      <c r="C74" s="113"/>
      <c r="D74" s="112"/>
      <c r="E74" s="105" t="s">
        <v>56</v>
      </c>
      <c r="F74" s="113"/>
      <c r="G74" s="138"/>
      <c r="H74" s="173"/>
    </row>
    <row r="75" spans="1:8" ht="42" customHeight="1">
      <c r="A75" s="105" t="s">
        <v>69</v>
      </c>
      <c r="B75" s="113"/>
      <c r="C75" s="113"/>
      <c r="D75" s="112"/>
      <c r="E75" s="105" t="s">
        <v>69</v>
      </c>
      <c r="F75" s="113"/>
      <c r="G75" s="138"/>
      <c r="H75" s="173"/>
    </row>
    <row r="76" spans="1:8" ht="16.5" customHeight="1" thickBot="1">
      <c r="A76" s="102" t="s">
        <v>48</v>
      </c>
      <c r="B76" s="126"/>
      <c r="C76" s="126"/>
      <c r="D76" s="134"/>
      <c r="E76" s="108" t="s">
        <v>48</v>
      </c>
      <c r="F76" s="117"/>
      <c r="G76" s="137"/>
      <c r="H76" s="186"/>
    </row>
    <row r="77" spans="1:8" ht="69" customHeight="1" thickBot="1">
      <c r="A77" s="1678" t="s">
        <v>17</v>
      </c>
      <c r="B77" s="1679"/>
      <c r="C77" s="1679"/>
      <c r="D77" s="1680"/>
      <c r="E77" s="1689" t="s">
        <v>17</v>
      </c>
      <c r="F77" s="1690"/>
      <c r="G77" s="1690"/>
      <c r="H77" s="1696"/>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182"/>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0"/>
      <c r="C85" s="105" t="s">
        <v>53</v>
      </c>
      <c r="D85" s="180"/>
      <c r="E85" s="227"/>
      <c r="F85" s="227"/>
      <c r="G85" s="227"/>
      <c r="H85" s="227"/>
    </row>
    <row r="86" spans="1:12" ht="30" customHeight="1">
      <c r="A86" s="105" t="s">
        <v>54</v>
      </c>
      <c r="B86" s="180"/>
      <c r="C86" s="105" t="s">
        <v>54</v>
      </c>
      <c r="D86" s="180"/>
      <c r="E86" s="227"/>
      <c r="F86" s="227"/>
      <c r="G86" s="227"/>
      <c r="H86" s="227"/>
    </row>
    <row r="87" spans="1:12" ht="30" customHeight="1">
      <c r="A87" s="105" t="s">
        <v>55</v>
      </c>
      <c r="B87" s="180"/>
      <c r="C87" s="105" t="s">
        <v>55</v>
      </c>
      <c r="D87" s="180"/>
      <c r="E87" s="227"/>
      <c r="F87" s="227"/>
      <c r="G87" s="227"/>
      <c r="H87" s="227"/>
    </row>
    <row r="88" spans="1:12" ht="30" customHeight="1">
      <c r="A88" s="105" t="s">
        <v>68</v>
      </c>
      <c r="B88" s="180"/>
      <c r="C88" s="105" t="s">
        <v>68</v>
      </c>
      <c r="D88" s="180"/>
      <c r="E88" s="227"/>
      <c r="F88" s="227"/>
      <c r="G88" s="227"/>
      <c r="H88" s="227"/>
    </row>
    <row r="89" spans="1:12" ht="45" customHeight="1">
      <c r="A89" s="105" t="s">
        <v>56</v>
      </c>
      <c r="B89" s="180"/>
      <c r="C89" s="105" t="s">
        <v>56</v>
      </c>
      <c r="D89" s="180"/>
      <c r="E89" s="227"/>
      <c r="F89" s="227"/>
      <c r="G89" s="227"/>
      <c r="H89" s="227"/>
    </row>
    <row r="90" spans="1:12" ht="45" customHeight="1">
      <c r="A90" s="105" t="s">
        <v>69</v>
      </c>
      <c r="B90" s="180"/>
      <c r="C90" s="105" t="s">
        <v>69</v>
      </c>
      <c r="D90" s="180"/>
      <c r="E90" s="227"/>
      <c r="F90" s="227"/>
      <c r="G90" s="227"/>
      <c r="H90" s="227"/>
    </row>
    <row r="91" spans="1:12" ht="20.100000000000001" customHeight="1" thickBot="1">
      <c r="A91" s="102" t="s">
        <v>48</v>
      </c>
      <c r="B91" s="179"/>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700"/>
      <c r="C98" s="711"/>
      <c r="D98" s="711"/>
      <c r="E98" s="711"/>
      <c r="F98" s="712"/>
      <c r="G98" s="105" t="s">
        <v>22</v>
      </c>
      <c r="H98" s="700"/>
      <c r="I98" s="755"/>
      <c r="J98" s="755"/>
      <c r="K98" s="755"/>
      <c r="L98" s="754"/>
    </row>
    <row r="99" spans="1:12" ht="29.25" customHeight="1">
      <c r="A99" s="105" t="s">
        <v>61</v>
      </c>
      <c r="B99" s="700">
        <v>3</v>
      </c>
      <c r="C99" s="711"/>
      <c r="D99" s="711">
        <v>1</v>
      </c>
      <c r="E99" s="711"/>
      <c r="F99" s="712">
        <v>106000</v>
      </c>
      <c r="G99" s="105" t="s">
        <v>61</v>
      </c>
      <c r="H99" s="700">
        <v>4</v>
      </c>
      <c r="I99" s="755"/>
      <c r="J99" s="755">
        <v>2</v>
      </c>
      <c r="K99" s="755"/>
      <c r="L99" s="754">
        <v>300000</v>
      </c>
    </row>
    <row r="100" spans="1:12" ht="29.25" customHeight="1">
      <c r="A100" s="105" t="s">
        <v>23</v>
      </c>
      <c r="B100" s="700"/>
      <c r="C100" s="711"/>
      <c r="D100" s="711"/>
      <c r="E100" s="711"/>
      <c r="F100" s="712"/>
      <c r="G100" s="105" t="s">
        <v>23</v>
      </c>
      <c r="H100" s="700"/>
      <c r="I100" s="755"/>
      <c r="J100" s="755"/>
      <c r="K100" s="755"/>
      <c r="L100" s="754"/>
    </row>
    <row r="101" spans="1:12" ht="33.75" customHeight="1" thickBot="1">
      <c r="A101" s="176" t="s">
        <v>65</v>
      </c>
      <c r="B101" s="705"/>
      <c r="C101" s="713"/>
      <c r="D101" s="713"/>
      <c r="E101" s="713"/>
      <c r="F101" s="714"/>
      <c r="G101" s="176" t="s">
        <v>65</v>
      </c>
      <c r="H101" s="705"/>
      <c r="I101" s="728"/>
      <c r="J101" s="728"/>
      <c r="K101" s="728"/>
      <c r="L101" s="721"/>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700"/>
      <c r="C103" s="755"/>
      <c r="D103" s="755"/>
      <c r="E103" s="755"/>
      <c r="F103" s="754"/>
      <c r="G103" s="105" t="s">
        <v>53</v>
      </c>
      <c r="H103" s="700">
        <v>1</v>
      </c>
      <c r="I103" s="755"/>
      <c r="J103" s="755">
        <v>1</v>
      </c>
      <c r="K103" s="755"/>
      <c r="L103" s="754">
        <v>100000</v>
      </c>
    </row>
    <row r="104" spans="1:12" ht="29.25" customHeight="1">
      <c r="A104" s="105" t="s">
        <v>54</v>
      </c>
      <c r="B104" s="700"/>
      <c r="C104" s="755"/>
      <c r="D104" s="755"/>
      <c r="E104" s="755"/>
      <c r="F104" s="754"/>
      <c r="G104" s="105" t="s">
        <v>54</v>
      </c>
      <c r="H104" s="700"/>
      <c r="I104" s="755"/>
      <c r="J104" s="755"/>
      <c r="K104" s="755"/>
      <c r="L104" s="754"/>
    </row>
    <row r="105" spans="1:12" ht="29.25" customHeight="1">
      <c r="A105" s="105" t="s">
        <v>55</v>
      </c>
      <c r="B105" s="700"/>
      <c r="C105" s="755"/>
      <c r="D105" s="755"/>
      <c r="E105" s="755"/>
      <c r="F105" s="754"/>
      <c r="G105" s="105" t="s">
        <v>55</v>
      </c>
      <c r="H105" s="700"/>
      <c r="I105" s="755"/>
      <c r="J105" s="755"/>
      <c r="K105" s="755"/>
      <c r="L105" s="754"/>
    </row>
    <row r="106" spans="1:12" ht="29.25" customHeight="1">
      <c r="A106" s="105" t="s">
        <v>68</v>
      </c>
      <c r="B106" s="700"/>
      <c r="C106" s="755"/>
      <c r="D106" s="755"/>
      <c r="E106" s="755"/>
      <c r="F106" s="754"/>
      <c r="G106" s="105" t="s">
        <v>68</v>
      </c>
      <c r="H106" s="700"/>
      <c r="I106" s="755"/>
      <c r="J106" s="755"/>
      <c r="K106" s="755"/>
      <c r="L106" s="754"/>
    </row>
    <row r="107" spans="1:12" ht="45" customHeight="1">
      <c r="A107" s="105" t="s">
        <v>56</v>
      </c>
      <c r="B107" s="700"/>
      <c r="C107" s="755"/>
      <c r="D107" s="755"/>
      <c r="E107" s="755"/>
      <c r="F107" s="754"/>
      <c r="G107" s="105" t="s">
        <v>56</v>
      </c>
      <c r="H107" s="700"/>
      <c r="I107" s="755"/>
      <c r="J107" s="755"/>
      <c r="K107" s="755"/>
      <c r="L107" s="754"/>
    </row>
    <row r="108" spans="1:12" ht="42.6" customHeight="1">
      <c r="A108" s="105" t="s">
        <v>69</v>
      </c>
      <c r="B108" s="700"/>
      <c r="C108" s="755"/>
      <c r="D108" s="755"/>
      <c r="E108" s="755"/>
      <c r="F108" s="754"/>
      <c r="G108" s="105" t="s">
        <v>69</v>
      </c>
      <c r="H108" s="700"/>
      <c r="I108" s="755"/>
      <c r="J108" s="755"/>
      <c r="K108" s="755"/>
      <c r="L108" s="754"/>
    </row>
    <row r="109" spans="1:12" ht="64.5" customHeight="1" thickBot="1">
      <c r="A109" s="102" t="s">
        <v>193</v>
      </c>
      <c r="B109" s="705">
        <v>3</v>
      </c>
      <c r="C109" s="728"/>
      <c r="D109" s="728">
        <v>1</v>
      </c>
      <c r="E109" s="728"/>
      <c r="F109" s="721">
        <v>106000</v>
      </c>
      <c r="G109" s="102" t="s">
        <v>192</v>
      </c>
      <c r="H109" s="705">
        <v>3</v>
      </c>
      <c r="I109" s="728"/>
      <c r="J109" s="728">
        <v>1</v>
      </c>
      <c r="K109" s="728"/>
      <c r="L109" s="721">
        <v>200000</v>
      </c>
    </row>
    <row r="110" spans="1:12" ht="69" customHeight="1" thickBot="1">
      <c r="A110" s="1721" t="s">
        <v>564</v>
      </c>
      <c r="B110" s="1722"/>
      <c r="C110" s="1722"/>
      <c r="D110" s="1722"/>
      <c r="E110" s="1722"/>
      <c r="F110" s="1723"/>
      <c r="G110" s="1721" t="s">
        <v>565</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614" t="s">
        <v>90</v>
      </c>
      <c r="B113" s="1615"/>
      <c r="C113" s="1615"/>
      <c r="D113" s="1616"/>
      <c r="E113" s="1614" t="s">
        <v>119</v>
      </c>
      <c r="F113" s="1615"/>
      <c r="G113" s="1615"/>
      <c r="H113" s="1616"/>
    </row>
    <row r="114" spans="1:8" ht="46.5" customHeight="1">
      <c r="A114" s="105"/>
      <c r="B114" s="131" t="s">
        <v>24</v>
      </c>
      <c r="C114" s="131" t="s">
        <v>25</v>
      </c>
      <c r="D114" s="228" t="s">
        <v>26</v>
      </c>
      <c r="E114" s="105"/>
      <c r="F114" s="131" t="s">
        <v>24</v>
      </c>
      <c r="G114" s="131" t="s">
        <v>25</v>
      </c>
      <c r="H114" s="228" t="s">
        <v>26</v>
      </c>
    </row>
    <row r="115" spans="1:8" ht="35.25" customHeight="1">
      <c r="A115" s="105" t="s">
        <v>27</v>
      </c>
      <c r="B115" s="113"/>
      <c r="C115" s="113"/>
      <c r="D115" s="112"/>
      <c r="E115" s="105" t="s">
        <v>27</v>
      </c>
      <c r="F115" s="700"/>
      <c r="G115" s="700"/>
      <c r="H115" s="701"/>
    </row>
    <row r="116" spans="1:8" ht="35.25" customHeight="1">
      <c r="A116" s="105" t="s">
        <v>28</v>
      </c>
      <c r="B116" s="113"/>
      <c r="C116" s="113"/>
      <c r="D116" s="1"/>
      <c r="E116" s="105" t="s">
        <v>28</v>
      </c>
      <c r="F116" s="700">
        <v>12</v>
      </c>
      <c r="G116" s="700">
        <v>12</v>
      </c>
      <c r="H116" s="715">
        <v>480000</v>
      </c>
    </row>
    <row r="117" spans="1:8" ht="45" customHeight="1" thickBot="1">
      <c r="A117" s="108" t="s">
        <v>29</v>
      </c>
      <c r="B117" s="117"/>
      <c r="C117" s="117"/>
      <c r="D117" s="2"/>
      <c r="E117" s="108" t="s">
        <v>29</v>
      </c>
      <c r="F117" s="900"/>
      <c r="G117" s="900"/>
      <c r="H117" s="717"/>
    </row>
    <row r="118" spans="1:8" ht="18.75" customHeight="1">
      <c r="A118" s="1699" t="s">
        <v>113</v>
      </c>
      <c r="B118" s="1700"/>
      <c r="C118" s="1700"/>
      <c r="D118" s="1701"/>
      <c r="E118" s="1699" t="s">
        <v>113</v>
      </c>
      <c r="F118" s="1700"/>
      <c r="G118" s="1700"/>
      <c r="H118" s="1701"/>
    </row>
    <row r="119" spans="1:8" ht="33" customHeight="1">
      <c r="A119" s="105" t="s">
        <v>53</v>
      </c>
      <c r="B119" s="113"/>
      <c r="C119" s="113"/>
      <c r="D119" s="4"/>
      <c r="E119" s="105" t="s">
        <v>53</v>
      </c>
      <c r="F119" s="115"/>
      <c r="G119" s="115"/>
      <c r="H119" s="15"/>
    </row>
    <row r="120" spans="1:8" ht="33" customHeight="1">
      <c r="A120" s="105" t="s">
        <v>54</v>
      </c>
      <c r="B120" s="113"/>
      <c r="C120" s="113"/>
      <c r="D120" s="4"/>
      <c r="E120" s="105" t="s">
        <v>54</v>
      </c>
      <c r="F120" s="115"/>
      <c r="G120" s="115"/>
      <c r="H120" s="15"/>
    </row>
    <row r="121" spans="1:8" ht="33" customHeight="1">
      <c r="A121" s="105" t="s">
        <v>55</v>
      </c>
      <c r="B121" s="113"/>
      <c r="C121" s="113"/>
      <c r="D121" s="4"/>
      <c r="E121" s="105" t="s">
        <v>55</v>
      </c>
      <c r="F121" s="115"/>
      <c r="G121" s="115"/>
      <c r="H121" s="15"/>
    </row>
    <row r="122" spans="1:8" ht="33" customHeight="1">
      <c r="A122" s="105" t="s">
        <v>68</v>
      </c>
      <c r="B122" s="113"/>
      <c r="C122" s="113"/>
      <c r="D122" s="4"/>
      <c r="E122" s="105" t="s">
        <v>68</v>
      </c>
      <c r="F122" s="115"/>
      <c r="G122" s="115"/>
      <c r="H122" s="15"/>
    </row>
    <row r="123" spans="1:8" ht="38.25">
      <c r="A123" s="105" t="s">
        <v>56</v>
      </c>
      <c r="B123" s="113"/>
      <c r="C123" s="113"/>
      <c r="D123" s="4"/>
      <c r="E123" s="105" t="s">
        <v>56</v>
      </c>
      <c r="F123" s="115"/>
      <c r="G123" s="115"/>
      <c r="H123" s="15"/>
    </row>
    <row r="124" spans="1:8" ht="44.1" customHeight="1">
      <c r="A124" s="105" t="s">
        <v>69</v>
      </c>
      <c r="B124" s="113"/>
      <c r="C124" s="113"/>
      <c r="D124" s="4"/>
      <c r="E124" s="105" t="s">
        <v>69</v>
      </c>
      <c r="F124" s="115"/>
      <c r="G124" s="115"/>
      <c r="H124" s="15"/>
    </row>
    <row r="125" spans="1:8" ht="64.5" thickBot="1">
      <c r="A125" s="102" t="s">
        <v>48</v>
      </c>
      <c r="B125" s="126"/>
      <c r="C125" s="126"/>
      <c r="D125" s="5"/>
      <c r="E125" s="102" t="s">
        <v>191</v>
      </c>
      <c r="F125" s="700">
        <v>12</v>
      </c>
      <c r="G125" s="700">
        <v>12</v>
      </c>
      <c r="H125" s="715">
        <v>480000</v>
      </c>
    </row>
    <row r="126" spans="1:8" ht="69" customHeight="1" thickBot="1">
      <c r="A126" s="1721" t="s">
        <v>190</v>
      </c>
      <c r="B126" s="1722"/>
      <c r="C126" s="1722"/>
      <c r="D126" s="1723"/>
      <c r="E126" s="1689" t="s">
        <v>566</v>
      </c>
      <c r="F126" s="1690"/>
      <c r="G126" s="1690"/>
      <c r="H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05">
        <v>8868</v>
      </c>
      <c r="C131" s="1459">
        <v>1076</v>
      </c>
      <c r="D131" s="1563">
        <v>1.1226851851851851E-3</v>
      </c>
      <c r="E131" s="1457" t="s">
        <v>189</v>
      </c>
      <c r="F131" s="102" t="s">
        <v>124</v>
      </c>
      <c r="G131" s="1029">
        <v>27614</v>
      </c>
      <c r="H131" s="1458">
        <v>0.48</v>
      </c>
      <c r="I131" s="1033">
        <v>1.8171296296296297E-3</v>
      </c>
      <c r="J131" s="1054">
        <v>0.52</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611" t="s">
        <v>87</v>
      </c>
      <c r="B135" s="1612"/>
      <c r="C135" s="1612"/>
      <c r="D135" s="1612"/>
      <c r="E135" s="1612"/>
      <c r="F135" s="1612"/>
      <c r="G135" s="1612"/>
      <c r="H135" s="1612"/>
      <c r="I135" s="1613"/>
      <c r="J135" s="1611" t="s">
        <v>125</v>
      </c>
      <c r="K135" s="1612"/>
      <c r="L135" s="1612"/>
      <c r="M135" s="1612"/>
      <c r="N135" s="1612"/>
      <c r="O135" s="1612"/>
      <c r="P135" s="1612"/>
      <c r="Q135" s="1612"/>
      <c r="R135" s="1613"/>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705">
        <v>1</v>
      </c>
      <c r="C137" s="705">
        <v>0</v>
      </c>
      <c r="D137" s="705">
        <v>0</v>
      </c>
      <c r="E137" s="705">
        <v>156</v>
      </c>
      <c r="F137" s="728">
        <v>0</v>
      </c>
      <c r="G137" s="728">
        <v>0</v>
      </c>
      <c r="H137" s="728">
        <v>15</v>
      </c>
      <c r="I137" s="1030">
        <v>695</v>
      </c>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794"/>
      <c r="C150" s="1031"/>
      <c r="D150" s="795"/>
    </row>
    <row r="151" spans="1:8" ht="21" customHeight="1">
      <c r="A151" s="105" t="s">
        <v>41</v>
      </c>
      <c r="B151" s="700"/>
      <c r="C151" s="919"/>
      <c r="D151" s="701"/>
    </row>
    <row r="152" spans="1:8" ht="21" customHeight="1">
      <c r="A152" s="105" t="s">
        <v>42</v>
      </c>
      <c r="B152" s="700"/>
      <c r="C152" s="919"/>
      <c r="D152" s="701"/>
    </row>
    <row r="153" spans="1:8" ht="21" customHeight="1" thickBot="1">
      <c r="A153" s="108" t="s">
        <v>43</v>
      </c>
      <c r="B153" s="900">
        <v>100</v>
      </c>
      <c r="C153" s="921">
        <v>10</v>
      </c>
      <c r="D153" s="901">
        <v>20</v>
      </c>
    </row>
    <row r="154" spans="1:8" ht="27.6" customHeight="1">
      <c r="A154" s="1683" t="s">
        <v>133</v>
      </c>
      <c r="B154" s="1684"/>
      <c r="C154" s="1684"/>
      <c r="D154" s="1685"/>
    </row>
    <row r="155" spans="1:8" ht="32.1" customHeight="1">
      <c r="A155" s="105" t="s">
        <v>53</v>
      </c>
      <c r="B155" s="700">
        <v>20</v>
      </c>
      <c r="C155" s="700"/>
      <c r="D155" s="701"/>
    </row>
    <row r="156" spans="1:8" ht="32.1" customHeight="1">
      <c r="A156" s="105" t="s">
        <v>54</v>
      </c>
      <c r="B156" s="700"/>
      <c r="C156" s="700"/>
      <c r="D156" s="701"/>
    </row>
    <row r="157" spans="1:8" ht="32.1" customHeight="1">
      <c r="A157" s="105" t="s">
        <v>55</v>
      </c>
      <c r="B157" s="700"/>
      <c r="C157" s="700"/>
      <c r="D157" s="701"/>
    </row>
    <row r="158" spans="1:8" ht="32.1" customHeight="1">
      <c r="A158" s="105" t="s">
        <v>68</v>
      </c>
      <c r="B158" s="700"/>
      <c r="C158" s="700"/>
      <c r="D158" s="701"/>
    </row>
    <row r="159" spans="1:8" ht="48" customHeight="1">
      <c r="A159" s="105" t="s">
        <v>56</v>
      </c>
      <c r="B159" s="700"/>
      <c r="C159" s="700"/>
      <c r="D159" s="701"/>
    </row>
    <row r="160" spans="1:8" ht="48" customHeight="1">
      <c r="A160" s="105" t="s">
        <v>69</v>
      </c>
      <c r="B160" s="700"/>
      <c r="C160" s="700"/>
      <c r="D160" s="701"/>
    </row>
    <row r="161" spans="1:8" ht="42" customHeight="1" thickBot="1">
      <c r="A161" s="102" t="s">
        <v>188</v>
      </c>
      <c r="B161" s="705">
        <v>80</v>
      </c>
      <c r="C161" s="705">
        <v>10</v>
      </c>
      <c r="D161" s="706">
        <v>20</v>
      </c>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614" t="s">
        <v>93</v>
      </c>
      <c r="B165" s="1615"/>
      <c r="C165" s="1615"/>
      <c r="D165" s="1614" t="s">
        <v>135</v>
      </c>
      <c r="E165" s="1615"/>
      <c r="F165" s="1616"/>
      <c r="G165" s="109"/>
    </row>
    <row r="166" spans="1:8" ht="71.25" customHeight="1">
      <c r="A166" s="132"/>
      <c r="B166" s="131" t="s">
        <v>148</v>
      </c>
      <c r="C166" s="224" t="s">
        <v>149</v>
      </c>
      <c r="D166" s="132"/>
      <c r="E166" s="131" t="s">
        <v>148</v>
      </c>
      <c r="F166" s="228" t="s">
        <v>149</v>
      </c>
    </row>
    <row r="167" spans="1:8" ht="58.35" customHeight="1">
      <c r="A167" s="105" t="s">
        <v>73</v>
      </c>
      <c r="B167" s="700">
        <v>13</v>
      </c>
      <c r="C167" s="949">
        <v>4457</v>
      </c>
      <c r="D167" s="245" t="s">
        <v>74</v>
      </c>
      <c r="E167" s="700">
        <v>5</v>
      </c>
      <c r="F167" s="736">
        <v>178</v>
      </c>
    </row>
    <row r="168" spans="1:8" ht="75" customHeight="1" thickBot="1">
      <c r="A168" s="108" t="s">
        <v>75</v>
      </c>
      <c r="B168" s="900">
        <v>6</v>
      </c>
      <c r="C168" s="1032">
        <v>450</v>
      </c>
      <c r="D168" s="243" t="s">
        <v>76</v>
      </c>
      <c r="E168" s="705">
        <v>15</v>
      </c>
      <c r="F168" s="721">
        <v>625</v>
      </c>
    </row>
    <row r="169" spans="1:8" ht="69" customHeight="1" thickBot="1">
      <c r="A169" s="1689" t="s">
        <v>567</v>
      </c>
      <c r="B169" s="1690"/>
      <c r="C169" s="1696"/>
      <c r="D169" s="1689" t="s">
        <v>568</v>
      </c>
      <c r="E169" s="1690"/>
      <c r="F169" s="1696"/>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4">
    <mergeCell ref="D8:F8"/>
    <mergeCell ref="A55:D55"/>
    <mergeCell ref="A77:D77"/>
    <mergeCell ref="A22:C22"/>
    <mergeCell ref="D18:F18"/>
    <mergeCell ref="D22:F22"/>
    <mergeCell ref="A8:C8"/>
    <mergeCell ref="A18:C18"/>
    <mergeCell ref="A30:C30"/>
    <mergeCell ref="D11:D12"/>
    <mergeCell ref="E11:E12"/>
    <mergeCell ref="A31:F31"/>
    <mergeCell ref="D33:F33"/>
    <mergeCell ref="D30:F30"/>
    <mergeCell ref="A33:C33"/>
    <mergeCell ref="F11:F12"/>
    <mergeCell ref="A15:A17"/>
    <mergeCell ref="E77:H77"/>
    <mergeCell ref="A44:C44"/>
    <mergeCell ref="A52:C52"/>
    <mergeCell ref="D40:F40"/>
    <mergeCell ref="D44:F44"/>
    <mergeCell ref="E55:H55"/>
    <mergeCell ref="A67:A68"/>
    <mergeCell ref="B67:B68"/>
    <mergeCell ref="C67:C68"/>
    <mergeCell ref="D67:D68"/>
    <mergeCell ref="A38:A39"/>
    <mergeCell ref="B38:B39"/>
    <mergeCell ref="C38:C39"/>
    <mergeCell ref="D52:F52"/>
    <mergeCell ref="A40:C40"/>
    <mergeCell ref="B69:D69"/>
    <mergeCell ref="F69:H69"/>
    <mergeCell ref="A78:H78"/>
    <mergeCell ref="A186:C186"/>
    <mergeCell ref="D186:F186"/>
    <mergeCell ref="A147:D147"/>
    <mergeCell ref="C148:D148"/>
    <mergeCell ref="E118:H118"/>
    <mergeCell ref="A132:E132"/>
    <mergeCell ref="A144:G144"/>
    <mergeCell ref="A138:I138"/>
    <mergeCell ref="A126:D126"/>
    <mergeCell ref="A141:I141"/>
    <mergeCell ref="A118:D118"/>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B1"/>
    <mergeCell ref="A129:E129"/>
    <mergeCell ref="E113:H113"/>
    <mergeCell ref="E126:H126"/>
    <mergeCell ref="F129:J129"/>
    <mergeCell ref="A95:F95"/>
    <mergeCell ref="C81:D81"/>
    <mergeCell ref="C84:D84"/>
    <mergeCell ref="A81:B81"/>
    <mergeCell ref="A84:B84"/>
    <mergeCell ref="A92:D92"/>
    <mergeCell ref="F96:F97"/>
    <mergeCell ref="G110:L110"/>
    <mergeCell ref="G95:L95"/>
    <mergeCell ref="A113:D113"/>
    <mergeCell ref="B96:E96"/>
    <mergeCell ref="L96:L97"/>
    <mergeCell ref="G102:L102"/>
    <mergeCell ref="J135:R135"/>
    <mergeCell ref="J141:R141"/>
    <mergeCell ref="A135:I135"/>
    <mergeCell ref="A110:F110"/>
    <mergeCell ref="A102:F102"/>
    <mergeCell ref="H96:K96"/>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T193"/>
  <sheetViews>
    <sheetView topLeftCell="A205" zoomScale="90" zoomScaleNormal="90" zoomScalePageLayoutView="70" workbookViewId="0">
      <selection activeCell="G115" sqref="G115"/>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19" width="18.140625" customWidth="1"/>
    <col min="20" max="20" width="18.28515625" customWidth="1"/>
  </cols>
  <sheetData>
    <row r="1" spans="1:8" ht="33.75" customHeight="1">
      <c r="A1" s="2246" t="s">
        <v>626</v>
      </c>
      <c r="B1" s="2246"/>
      <c r="C1" s="2246"/>
      <c r="D1" s="2246"/>
      <c r="E1" s="2246"/>
    </row>
    <row r="2" spans="1:8" ht="18">
      <c r="A2" s="678"/>
      <c r="B2" s="678"/>
      <c r="C2" s="67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2237" t="s">
        <v>391</v>
      </c>
      <c r="B8" s="2238"/>
      <c r="C8" s="2239"/>
      <c r="D8" s="2078"/>
      <c r="E8" s="2078"/>
      <c r="F8" s="2078"/>
      <c r="G8" s="156"/>
      <c r="H8" s="109"/>
    </row>
    <row r="9" spans="1:8" ht="21" customHeight="1">
      <c r="A9" s="677"/>
      <c r="B9" s="676" t="s">
        <v>1</v>
      </c>
      <c r="C9" s="1378" t="s">
        <v>2</v>
      </c>
      <c r="D9" s="122"/>
      <c r="E9" s="1376"/>
      <c r="F9" s="1376"/>
      <c r="G9" s="205"/>
      <c r="H9" s="109"/>
    </row>
    <row r="10" spans="1:8" ht="20.25" customHeight="1">
      <c r="A10" s="1526" t="s">
        <v>3</v>
      </c>
      <c r="B10" s="1537">
        <f xml:space="preserve"> SUM(CDR!B10,'WODR- dolnośląskie'!B10,'WODR- kujawsko-pomorskie'!B10,'WODR- lubelskie'!B10,'WODR- lubuskie'!B10,'WODR- łódzkie'!B10,'WODR- małopolskie'!B10,'WODR- mazowieckie'!B10,'WODR- opolskie'!B10,'WODR- podkarpackie'!B10,'WODR- podlaskie'!B10,'WODR- pomorskie'!B10,'WODR- śląskie'!B10,'WODR- świętokrzyskie'!B10,'WODR- warmińsk-mazurskie'!B10,'WODR- wielkopolskie'!B10,'WODR- zachodniopomorskie'!B10)</f>
        <v>13</v>
      </c>
      <c r="C10" s="1538">
        <f xml:space="preserve"> SUM(CDR!C10,'WODR- dolnośląskie'!C10,'WODR- kujawsko-pomorskie'!C10,'WODR- lubelskie'!C10,'WODR- lubuskie'!C10,'WODR- łódzkie'!C10,'WODR- małopolskie'!C10,'WODR- mazowieckie'!C10,'WODR- opolskie'!C10,'WODR- podkarpackie'!C10,'WODR- podlaskie'!C10,'WODR- pomorskie'!C10,'WODR- śląskie'!C10,'WODR- świętokrzyskie'!C10,'WODR- warmińsk-mazurskie'!C10,'WODR- wielkopolskie'!C10,'WODR- zachodniopomorskie'!C10)</f>
        <v>974</v>
      </c>
      <c r="D10" s="122"/>
      <c r="E10" s="122"/>
      <c r="F10" s="122"/>
      <c r="G10" s="205"/>
      <c r="H10" s="109"/>
    </row>
    <row r="11" spans="1:8" ht="20.25" customHeight="1">
      <c r="A11" s="1526" t="s">
        <v>4</v>
      </c>
      <c r="B11" s="1537">
        <f xml:space="preserve"> SUM(CDR!B11,'WODR- dolnośląskie'!B11,'WODR- kujawsko-pomorskie'!B11,'WODR- lubelskie'!B11,'WODR- lubuskie'!B11,'WODR- łódzkie'!B11,'WODR- małopolskie'!B11,'WODR- mazowieckie'!B11,'WODR- opolskie'!B11,'WODR- podkarpackie'!B11,'WODR- podlaskie'!B11,'WODR- pomorskie'!B11,'WODR- śląskie'!B11,'WODR- świętokrzyskie'!B11,'WODR- warmińsk-mazurskie'!B11,'WODR- wielkopolskie'!B11,'WODR- zachodniopomorskie'!B11)</f>
        <v>7</v>
      </c>
      <c r="C11" s="1538">
        <f xml:space="preserve"> SUM(CDR!C11,'WODR- dolnośląskie'!C11,'WODR- kujawsko-pomorskie'!C11,'WODR- lubelskie'!C11,'WODR- lubuskie'!C11,'WODR- łódzkie'!C11,'WODR- małopolskie'!C11,'WODR- mazowieckie'!C11,'WODR- opolskie'!C11,'WODR- podkarpackie'!C11,'WODR- podlaskie'!C11,'WODR- pomorskie'!C11,'WODR- śląskie'!C11,'WODR- świętokrzyskie'!C11,'WODR- warmińsk-mazurskie'!C11,'WODR- wielkopolskie'!C11,'WODR- zachodniopomorskie'!C11)</f>
        <v>339</v>
      </c>
      <c r="D11" s="2052"/>
      <c r="E11" s="2080"/>
      <c r="F11" s="2080"/>
      <c r="G11" s="205"/>
      <c r="H11" s="109"/>
    </row>
    <row r="12" spans="1:8" ht="20.25" customHeight="1">
      <c r="A12" s="1526" t="s">
        <v>67</v>
      </c>
      <c r="B12" s="1537">
        <f xml:space="preserve"> SUM(CDR!B12,'WODR- dolnośląskie'!B12,'WODR- kujawsko-pomorskie'!B12,'WODR- lubelskie'!B12,'WODR- lubuskie'!B12,'WODR- łódzkie'!B12,'WODR- małopolskie'!B12,'WODR- mazowieckie'!B12,'WODR- opolskie'!B12,'WODR- podkarpackie'!B12,'WODR- podlaskie'!B12,'WODR- pomorskie'!B12,'WODR- śląskie'!B12,'WODR- świętokrzyskie'!B12,'WODR- warmińsk-mazurskie'!B12,'WODR- wielkopolskie'!B12,'WODR- zachodniopomorskie'!B12)</f>
        <v>6</v>
      </c>
      <c r="C12" s="1538">
        <f xml:space="preserve"> SUM(CDR!C12,'WODR- dolnośląskie'!C12,'WODR- kujawsko-pomorskie'!C12,'WODR- lubelskie'!C12,'WODR- lubuskie'!C12,'WODR- łódzkie'!C12,'WODR- małopolskie'!C12,'WODR- mazowieckie'!C12,'WODR- opolskie'!C12,'WODR- podkarpackie'!C12,'WODR- podlaskie'!C12,'WODR- pomorskie'!C12,'WODR- śląskie'!C12,'WODR- świętokrzyskie'!C12,'WODR- warmińsk-mazurskie'!C12,'WODR- wielkopolskie'!C12,'WODR- zachodniopomorskie'!C12)</f>
        <v>573</v>
      </c>
      <c r="D12" s="2052"/>
      <c r="E12" s="2080"/>
      <c r="F12" s="2080"/>
      <c r="G12" s="205"/>
      <c r="H12" s="109"/>
    </row>
    <row r="13" spans="1:8" ht="20.25" customHeight="1">
      <c r="A13" s="1526" t="s">
        <v>7</v>
      </c>
      <c r="B13" s="1537">
        <f xml:space="preserve"> SUM(CDR!B13,'WODR- dolnośląskie'!B13,'WODR- kujawsko-pomorskie'!B13,'WODR- lubelskie'!B13,'WODR- lubuskie'!B13,'WODR- łódzkie'!B13,'WODR- małopolskie'!B13,'WODR- mazowieckie'!B13,'WODR- opolskie'!B13,'WODR- podkarpackie'!B13,'WODR- podlaskie'!B13,'WODR- pomorskie'!B13,'WODR- śląskie'!B13,'WODR- świętokrzyskie'!B13,'WODR- warmińsk-mazurskie'!B13,'WODR- wielkopolskie'!B13,'WODR- zachodniopomorskie'!B13)</f>
        <v>0</v>
      </c>
      <c r="C13" s="1538">
        <f xml:space="preserve"> SUM(CDR!C13,'WODR- dolnośląskie'!C13,'WODR- kujawsko-pomorskie'!C13,'WODR- lubelskie'!C13,'WODR- lubuskie'!C13,'WODR- łódzkie'!C13,'WODR- małopolskie'!C13,'WODR- mazowieckie'!C13,'WODR- opolskie'!C13,'WODR- podkarpackie'!C13,'WODR- podlaskie'!C13,'WODR- pomorskie'!C13,'WODR- śląskie'!C13,'WODR- świętokrzyskie'!C13,'WODR- warmińsk-mazurskie'!C13,'WODR- wielkopolskie'!C13,'WODR- zachodniopomorskie'!C13)</f>
        <v>0</v>
      </c>
      <c r="D13" s="122"/>
      <c r="E13" s="122"/>
      <c r="F13" s="122"/>
      <c r="G13" s="205"/>
      <c r="H13" s="109"/>
    </row>
    <row r="14" spans="1:8" ht="20.25" customHeight="1">
      <c r="A14" s="1526" t="s">
        <v>8</v>
      </c>
      <c r="B14" s="1537">
        <f xml:space="preserve"> SUM(CDR!B14,'WODR- dolnośląskie'!B14,'WODR- kujawsko-pomorskie'!B14,'WODR- lubelskie'!B14,'WODR- lubuskie'!B14,'WODR- łódzkie'!B14,'WODR- małopolskie'!B14,'WODR- mazowieckie'!B14,'WODR- opolskie'!B14,'WODR- podkarpackie'!B14,'WODR- podlaskie'!B14,'WODR- pomorskie'!B14,'WODR- śląskie'!B14,'WODR- świętokrzyskie'!B14,'WODR- warmińsk-mazurskie'!B14,'WODR- wielkopolskie'!B14,'WODR- zachodniopomorskie'!B14)</f>
        <v>0</v>
      </c>
      <c r="C14" s="1538">
        <f xml:space="preserve"> SUM(CDR!C14,'WODR- dolnośląskie'!C14,'WODR- kujawsko-pomorskie'!C14,'WODR- lubelskie'!C14,'WODR- lubuskie'!C14,'WODR- łódzkie'!C14,'WODR- małopolskie'!C14,'WODR- mazowieckie'!C14,'WODR- opolskie'!C14,'WODR- podkarpackie'!C14,'WODR- podlaskie'!C14,'WODR- pomorskie'!C14,'WODR- śląskie'!C14,'WODR- świętokrzyskie'!C14,'WODR- warmińsk-mazurskie'!C14,'WODR- wielkopolskie'!C14,'WODR- zachodniopomorskie'!C14)</f>
        <v>0</v>
      </c>
      <c r="D14" s="122"/>
      <c r="E14" s="122"/>
      <c r="F14" s="122"/>
      <c r="G14" s="205"/>
      <c r="H14" s="109"/>
    </row>
    <row r="15" spans="1:8" ht="20.25" customHeight="1">
      <c r="A15" s="1529" t="s">
        <v>48</v>
      </c>
      <c r="B15" s="1548">
        <f xml:space="preserve"> SUM(CDR!B15,'WODR- dolnośląskie'!B15,'WODR- kujawsko-pomorskie'!B15,'WODR- lubelskie'!B15,'WODR- lubuskie'!B15,'WODR- łódzkie'!B15,'WODR- małopolskie'!B15,'WODR- mazowieckie'!B15,'WODR- opolskie'!B15,'WODR- podkarpackie'!B15,'WODR- podlaskie'!B15,'WODR- pomorskie'!B15,'WODR- śląskie'!B15,'WODR- świętokrzyskie'!B15,'WODR- warmińsk-mazurskie'!B15,'WODR- wielkopolskie'!B15,'WODR- zachodniopomorskie'!B15)</f>
        <v>10</v>
      </c>
      <c r="C15" s="1549">
        <f xml:space="preserve"> SUM(CDR!C15,'WODR- dolnośląskie'!C15,'WODR- kujawsko-pomorskie'!C15,'WODR- lubelskie'!C15,'WODR- lubuskie'!C15,'WODR- łódzkie'!C15,'WODR- małopolskie'!C15,'WODR- mazowieckie'!C15,'WODR- opolskie'!C15,'WODR- podkarpackie'!C15,'WODR- podlaskie'!C15,'WODR- pomorskie'!C15,'WODR- śląskie'!C15,'WODR- świętokrzyskie'!C15,'WODR- warmińsk-mazurskie'!C15,'WODR- wielkopolskie'!C15,'WODR- zachodniopomorskie'!C15)</f>
        <v>221</v>
      </c>
      <c r="D15" s="122"/>
      <c r="E15" s="122"/>
      <c r="F15" s="122"/>
      <c r="G15" s="205"/>
      <c r="H15" s="109"/>
    </row>
    <row r="16" spans="1:8" ht="7.5" customHeight="1">
      <c r="A16" s="1547"/>
      <c r="B16" s="1365"/>
      <c r="C16" s="1366"/>
      <c r="D16" s="122"/>
      <c r="E16" s="122"/>
      <c r="F16" s="122"/>
      <c r="G16" s="205"/>
      <c r="H16" s="109"/>
    </row>
    <row r="17" spans="1:8" ht="6" customHeight="1" thickBot="1">
      <c r="A17" s="1550"/>
      <c r="B17" s="1359"/>
      <c r="C17" s="1360"/>
      <c r="D17" s="122"/>
      <c r="E17" s="122"/>
      <c r="F17" s="122"/>
      <c r="G17" s="205"/>
      <c r="H17" s="109"/>
    </row>
    <row r="18" spans="1:8" ht="20.25" customHeight="1">
      <c r="A18" s="1687" t="s">
        <v>109</v>
      </c>
      <c r="B18" s="1688"/>
      <c r="C18" s="1711"/>
      <c r="D18" s="1742"/>
      <c r="E18" s="1742"/>
      <c r="F18" s="1742"/>
      <c r="G18" s="156"/>
      <c r="H18" s="109"/>
    </row>
    <row r="19" spans="1:8" ht="20.25" customHeight="1">
      <c r="A19" s="1539" t="s">
        <v>50</v>
      </c>
      <c r="B19" s="1537">
        <f xml:space="preserve"> SUM(CDR!B17,'WODR- dolnośląskie'!B17,'WODR- kujawsko-pomorskie'!B17,'WODR- lubelskie'!B17,'WODR- lubuskie'!B17,'WODR- łódzkie'!B17,'WODR- małopolskie'!B17,'WODR- mazowieckie'!B17,'WODR- opolskie'!B17,'WODR- podkarpackie'!B17,'WODR- podlaskie'!B17,'WODR- pomorskie'!B17,'WODR- śląskie'!B17,'WODR- świętokrzyskie'!B17,'WODR- warmińsk-mazurskie'!B17,'WODR- wielkopolskie'!B17,'WODR- zachodniopomorskie'!B17)</f>
        <v>35</v>
      </c>
      <c r="C19" s="1538">
        <f xml:space="preserve"> SUM(CDR!C17,'WODR- dolnośląskie'!C17,'WODR- kujawsko-pomorskie'!C17,'WODR- lubelskie'!C17,'WODR- lubuskie'!C17,'WODR- łódzkie'!C17,'WODR- małopolskie'!C17,'WODR- mazowieckie'!C17,'WODR- opolskie'!C17,'WODR- podkarpackie'!C17,'WODR- podlaskie'!C17,'WODR- pomorskie'!C17,'WODR- śląskie'!C17,'WODR- świętokrzyskie'!C17,'WODR- warmińsk-mazurskie'!C17,'WODR- wielkopolskie'!C17,'WODR- zachodniopomorskie'!C17)</f>
        <v>2028</v>
      </c>
      <c r="D19" s="122"/>
      <c r="E19" s="122"/>
      <c r="F19" s="122"/>
      <c r="G19" s="205"/>
      <c r="H19" s="109"/>
    </row>
    <row r="20" spans="1:8" ht="20.25" customHeight="1">
      <c r="A20" s="1539" t="s">
        <v>51</v>
      </c>
      <c r="B20" s="1537">
        <f xml:space="preserve"> SUM(CDR!B18,'WODR- dolnośląskie'!B18,'WODR- kujawsko-pomorskie'!B18,'WODR- lubelskie'!B18,'WODR- lubuskie'!B18,'WODR- łódzkie'!B18,'WODR- małopolskie'!B18,'WODR- mazowieckie'!B18,'WODR- opolskie'!B18,'WODR- podkarpackie'!B18,'WODR- podlaskie'!B18,'WODR- pomorskie'!B18,'WODR- śląskie'!B18,'WODR- świętokrzyskie'!B18,'WODR- warmińsk-mazurskie'!B18,'WODR- wielkopolskie'!B18,'WODR- zachodniopomorskie'!B18)</f>
        <v>1</v>
      </c>
      <c r="C20" s="1538">
        <f xml:space="preserve"> SUM(CDR!C18,'WODR- dolnośląskie'!C18,'WODR- kujawsko-pomorskie'!C18,'WODR- lubelskie'!C18,'WODR- lubuskie'!C18,'WODR- łódzkie'!C18,'WODR- małopolskie'!C18,'WODR- mazowieckie'!C18,'WODR- opolskie'!C18,'WODR- podkarpackie'!C18,'WODR- podlaskie'!C18,'WODR- pomorskie'!C18,'WODR- śląskie'!C18,'WODR- świętokrzyskie'!C18,'WODR- warmińsk-mazurskie'!C18,'WODR- wielkopolskie'!C18,'WODR- zachodniopomorskie'!C18)</f>
        <v>79</v>
      </c>
      <c r="D20" s="122"/>
      <c r="E20" s="122"/>
      <c r="F20" s="122"/>
      <c r="G20" s="205"/>
      <c r="H20" s="109"/>
    </row>
    <row r="21" spans="1:8" ht="20.25" customHeight="1" thickBot="1">
      <c r="A21" s="1447" t="s">
        <v>52</v>
      </c>
      <c r="B21" s="1449">
        <f xml:space="preserve"> SUM(CDR!B19,'WODR- dolnośląskie'!B19,'WODR- kujawsko-pomorskie'!B19,'WODR- lubelskie'!B19,'WODR- lubuskie'!B19,'WODR- łódzkie'!B19,'WODR- małopolskie'!B19,'WODR- mazowieckie'!B19,'WODR- opolskie'!B19,'WODR- podkarpackie'!B19,'WODR- podlaskie'!B19,'WODR- pomorskie'!B19,'WODR- śląskie'!B19,'WODR- świętokrzyskie'!B19,'WODR- warmińsk-mazurskie'!B19,'WODR- wielkopolskie'!B19,'WODR- zachodniopomorskie'!B19)</f>
        <v>0</v>
      </c>
      <c r="C21" s="1450">
        <f xml:space="preserve"> SUM(CDR!C19,'WODR- dolnośląskie'!C19,'WODR- kujawsko-pomorskie'!C19,'WODR- lubelskie'!C19,'WODR- lubuskie'!C19,'WODR- łódzkie'!C19,'WODR- małopolskie'!C19,'WODR- mazowieckie'!C19,'WODR- opolskie'!C19,'WODR- podkarpackie'!C19,'WODR- podlaskie'!C19,'WODR- pomorskie'!C19,'WODR- śląskie'!C19,'WODR- świętokrzyskie'!C19,'WODR- warmińsk-mazurskie'!C19,'WODR- wielkopolskie'!C19,'WODR- zachodniopomorskie'!C19)</f>
        <v>0</v>
      </c>
      <c r="D21" s="122"/>
      <c r="E21" s="122"/>
      <c r="F21" s="122"/>
      <c r="G21" s="205"/>
      <c r="H21" s="109"/>
    </row>
    <row r="22" spans="1:8" ht="20.25" customHeight="1">
      <c r="A22" s="1681" t="s">
        <v>110</v>
      </c>
      <c r="B22" s="1682"/>
      <c r="C22" s="1686"/>
      <c r="D22" s="2079"/>
      <c r="E22" s="2079"/>
      <c r="F22" s="2079"/>
      <c r="G22" s="207"/>
      <c r="H22" s="109"/>
    </row>
    <row r="23" spans="1:8" ht="25.5">
      <c r="A23" s="1526" t="s">
        <v>53</v>
      </c>
      <c r="B23" s="1537">
        <f xml:space="preserve"> SUM(CDR!B21,'WODR- dolnośląskie'!B21,'WODR- kujawsko-pomorskie'!B21,'WODR- lubelskie'!B21,'WODR- lubuskie'!B21,'WODR- łódzkie'!B21,'WODR- małopolskie'!B21,'WODR- mazowieckie'!B21,'WODR- opolskie'!B21,'WODR- podkarpackie'!B21,'WODR- podlaskie'!B21,'WODR- pomorskie'!B21,'WODR- śląskie'!B21,'WODR- świętokrzyskie'!B21,'WODR- warmińsk-mazurskie'!B21,'WODR- wielkopolskie'!B21,'WODR- zachodniopomorskie'!B21)</f>
        <v>0</v>
      </c>
      <c r="C23" s="1538">
        <f xml:space="preserve"> SUM(CDR!C21,'WODR- dolnośląskie'!C21,'WODR- kujawsko-pomorskie'!C21,'WODR- lubelskie'!C21,'WODR- lubuskie'!C21,'WODR- łódzkie'!C21,'WODR- małopolskie'!C21,'WODR- mazowieckie'!C21,'WODR- opolskie'!C21,'WODR- podkarpackie'!C21,'WODR- podlaskie'!C21,'WODR- pomorskie'!C21,'WODR- śląskie'!C21,'WODR- świętokrzyskie'!C21,'WODR- warmińsk-mazurskie'!C21,'WODR- wielkopolskie'!C21,'WODR- zachodniopomorskie'!C21)</f>
        <v>0</v>
      </c>
      <c r="D23" s="122"/>
      <c r="E23" s="122"/>
      <c r="F23" s="122"/>
      <c r="G23" s="205"/>
      <c r="H23" s="109"/>
    </row>
    <row r="24" spans="1:8" ht="25.5">
      <c r="A24" s="1526" t="s">
        <v>54</v>
      </c>
      <c r="B24" s="1537">
        <f xml:space="preserve"> SUM(CDR!B22,'WODR- dolnośląskie'!B22,'WODR- kujawsko-pomorskie'!B22,'WODR- lubelskie'!B22,'WODR- lubuskie'!B22,'WODR- łódzkie'!B22,'WODR- małopolskie'!B22,'WODR- mazowieckie'!B22,'WODR- opolskie'!B22,'WODR- podkarpackie'!B22,'WODR- podlaskie'!B22,'WODR- pomorskie'!B22,'WODR- śląskie'!B22,'WODR- świętokrzyskie'!B22,'WODR- warmińsk-mazurskie'!B22,'WODR- wielkopolskie'!B22,'WODR- zachodniopomorskie'!B22)</f>
        <v>1</v>
      </c>
      <c r="C24" s="1538">
        <f xml:space="preserve"> SUM(CDR!C22,'WODR- dolnośląskie'!C22,'WODR- kujawsko-pomorskie'!C22,'WODR- lubelskie'!C22,'WODR- lubuskie'!C22,'WODR- łódzkie'!C22,'WODR- małopolskie'!C22,'WODR- mazowieckie'!C22,'WODR- opolskie'!C22,'WODR- podkarpackie'!C22,'WODR- podlaskie'!C22,'WODR- pomorskie'!C22,'WODR- śląskie'!C22,'WODR- świętokrzyskie'!C22,'WODR- warmińsk-mazurskie'!C22,'WODR- wielkopolskie'!C22,'WODR- zachodniopomorskie'!C22)</f>
        <v>0</v>
      </c>
      <c r="D24" s="122"/>
      <c r="E24" s="122"/>
      <c r="F24" s="122"/>
      <c r="G24" s="205"/>
      <c r="H24" s="109"/>
    </row>
    <row r="25" spans="1:8" ht="25.5">
      <c r="A25" s="1526" t="s">
        <v>55</v>
      </c>
      <c r="B25" s="1537">
        <f xml:space="preserve"> SUM(CDR!B23,'WODR- dolnośląskie'!B23,'WODR- kujawsko-pomorskie'!B23,'WODR- lubelskie'!B23,'WODR- lubuskie'!B23,'WODR- łódzkie'!B23,'WODR- małopolskie'!B23,'WODR- mazowieckie'!B23,'WODR- opolskie'!B23,'WODR- podkarpackie'!B23,'WODR- podlaskie'!B23,'WODR- pomorskie'!B23,'WODR- śląskie'!B23,'WODR- świętokrzyskie'!B23,'WODR- warmińsk-mazurskie'!B23,'WODR- wielkopolskie'!B23,'WODR- zachodniopomorskie'!B23)</f>
        <v>34</v>
      </c>
      <c r="C25" s="1538">
        <f xml:space="preserve"> SUM(CDR!C23,'WODR- dolnośląskie'!C23,'WODR- kujawsko-pomorskie'!C23,'WODR- lubelskie'!C23,'WODR- lubuskie'!C23,'WODR- łódzkie'!C23,'WODR- małopolskie'!C23,'WODR- mazowieckie'!C23,'WODR- opolskie'!C23,'WODR- podkarpackie'!C23,'WODR- podlaskie'!C23,'WODR- pomorskie'!C23,'WODR- śląskie'!C23,'WODR- świętokrzyskie'!C23,'WODR- warmińsk-mazurskie'!C23,'WODR- wielkopolskie'!C23,'WODR- zachodniopomorskie'!C23)</f>
        <v>1974</v>
      </c>
      <c r="D25" s="122"/>
      <c r="E25" s="122"/>
      <c r="F25" s="122"/>
      <c r="G25" s="205"/>
      <c r="H25" s="109"/>
    </row>
    <row r="26" spans="1:8" ht="35.1" customHeight="1">
      <c r="A26" s="1526" t="s">
        <v>68</v>
      </c>
      <c r="B26" s="1537">
        <f xml:space="preserve"> SUM(CDR!B24,'WODR- dolnośląskie'!B24,'WODR- kujawsko-pomorskie'!B24,'WODR- lubelskie'!B24,'WODR- lubuskie'!B24,'WODR- łódzkie'!B24,'WODR- małopolskie'!B24,'WODR- mazowieckie'!B24,'WODR- opolskie'!B24,'WODR- podkarpackie'!B24,'WODR- podlaskie'!B24,'WODR- pomorskie'!B24,'WODR- śląskie'!B24,'WODR- świętokrzyskie'!B24,'WODR- warmińsk-mazurskie'!B24,'WODR- wielkopolskie'!B24,'WODR- zachodniopomorskie'!B24)</f>
        <v>3</v>
      </c>
      <c r="C26" s="1538">
        <f xml:space="preserve"> SUM(CDR!C24,'WODR- dolnośląskie'!C24,'WODR- kujawsko-pomorskie'!C24,'WODR- lubelskie'!C24,'WODR- lubuskie'!C24,'WODR- łódzkie'!C24,'WODR- małopolskie'!C24,'WODR- mazowieckie'!C24,'WODR- opolskie'!C24,'WODR- podkarpackie'!C24,'WODR- podlaskie'!C24,'WODR- pomorskie'!C24,'WODR- śląskie'!C24,'WODR- świętokrzyskie'!C24,'WODR- warmińsk-mazurskie'!C24,'WODR- wielkopolskie'!C24,'WODR- zachodniopomorskie'!C24)</f>
        <v>133</v>
      </c>
      <c r="D26" s="122"/>
      <c r="E26" s="122"/>
      <c r="F26" s="122"/>
      <c r="G26" s="205"/>
      <c r="H26" s="109"/>
    </row>
    <row r="27" spans="1:8" ht="47.1" customHeight="1">
      <c r="A27" s="1526" t="s">
        <v>56</v>
      </c>
      <c r="B27" s="1537">
        <f xml:space="preserve"> SUM(CDR!B25,'WODR- dolnośląskie'!B25,'WODR- kujawsko-pomorskie'!B25,'WODR- lubelskie'!B25,'WODR- lubuskie'!B25,'WODR- łódzkie'!B25,'WODR- małopolskie'!B25,'WODR- mazowieckie'!B25,'WODR- opolskie'!B25,'WODR- podkarpackie'!B25,'WODR- podlaskie'!B25,'WODR- pomorskie'!B25,'WODR- śląskie'!B25,'WODR- świętokrzyskie'!B25,'WODR- warmińsk-mazurskie'!B25,'WODR- wielkopolskie'!B25,'WODR- zachodniopomorskie'!B25)</f>
        <v>0</v>
      </c>
      <c r="C27" s="1538">
        <f xml:space="preserve"> SUM(CDR!C25,'WODR- dolnośląskie'!C25,'WODR- kujawsko-pomorskie'!C25,'WODR- lubelskie'!C25,'WODR- lubuskie'!C25,'WODR- łódzkie'!C25,'WODR- małopolskie'!C25,'WODR- mazowieckie'!C25,'WODR- opolskie'!C25,'WODR- podkarpackie'!C25,'WODR- podlaskie'!C25,'WODR- pomorskie'!C25,'WODR- śląskie'!C25,'WODR- świętokrzyskie'!C25,'WODR- warmińsk-mazurskie'!C25,'WODR- wielkopolskie'!C25,'WODR- zachodniopomorskie'!C25)</f>
        <v>0</v>
      </c>
      <c r="D27" s="122"/>
      <c r="E27" s="122"/>
      <c r="F27" s="122"/>
      <c r="G27" s="205"/>
      <c r="H27" s="109"/>
    </row>
    <row r="28" spans="1:8" ht="47.1" customHeight="1">
      <c r="A28" s="1526" t="s">
        <v>69</v>
      </c>
      <c r="B28" s="1537">
        <f xml:space="preserve"> SUM(CDR!B26,'WODR- dolnośląskie'!B26,'WODR- kujawsko-pomorskie'!B26,'WODR- lubelskie'!B26,'WODR- lubuskie'!B26,'WODR- łódzkie'!B26,'WODR- małopolskie'!B26,'WODR- mazowieckie'!B26,'WODR- opolskie'!B26,'WODR- podkarpackie'!B26,'WODR- podlaskie'!B26,'WODR- pomorskie'!B26,'WODR- śląskie'!B26,'WODR- świętokrzyskie'!B26,'WODR- warmińsk-mazurskie'!B26,'WODR- wielkopolskie'!B26,'WODR- zachodniopomorskie'!B26)</f>
        <v>0</v>
      </c>
      <c r="C28" s="1538">
        <f xml:space="preserve"> SUM(CDR!C26,'WODR- dolnośląskie'!C26,'WODR- kujawsko-pomorskie'!C26,'WODR- lubelskie'!C26,'WODR- lubuskie'!C26,'WODR- łódzkie'!C26,'WODR- małopolskie'!C26,'WODR- mazowieckie'!C26,'WODR- opolskie'!C26,'WODR- podkarpackie'!C26,'WODR- podlaskie'!C26,'WODR- pomorskie'!C26,'WODR- śląskie'!C26,'WODR- świętokrzyskie'!C26,'WODR- warmińsk-mazurskie'!C26,'WODR- wielkopolskie'!C26,'WODR- zachodniopomorskie'!C26)</f>
        <v>0</v>
      </c>
      <c r="D28" s="122"/>
      <c r="E28" s="122"/>
      <c r="F28" s="122"/>
      <c r="G28" s="205"/>
      <c r="H28" s="109"/>
    </row>
    <row r="29" spans="1:8" ht="19.5" customHeight="1" thickBot="1">
      <c r="A29" s="1430" t="s">
        <v>48</v>
      </c>
      <c r="B29" s="1537">
        <f xml:space="preserve"> SUM(CDR!B27,'WODR- dolnośląskie'!B27,'WODR- kujawsko-pomorskie'!B27,'WODR- lubelskie'!B27,'WODR- lubuskie'!B27,'WODR- łódzkie'!B27,'WODR- małopolskie'!B27,'WODR- mazowieckie'!B27,'WODR- opolskie'!B27,'WODR- podkarpackie'!B27,'WODR- podlaskie'!B27,'WODR- pomorskie'!B27,'WODR- śląskie'!B27,'WODR- świętokrzyskie'!B27,'WODR- warmińsk-mazurskie'!B27,'WODR- wielkopolskie'!B27,'WODR- zachodniopomorskie'!B27)</f>
        <v>0</v>
      </c>
      <c r="C29" s="1538">
        <f xml:space="preserve"> SUM(CDR!C27,'WODR- dolnośląskie'!C27,'WODR- kujawsko-pomorskie'!C27,'WODR- lubelskie'!C27,'WODR- lubuskie'!C27,'WODR- łódzkie'!C27,'WODR- małopolskie'!C27,'WODR- mazowieckie'!C27,'WODR- opolskie'!C27,'WODR- podkarpackie'!C27,'WODR- podlaskie'!C27,'WODR- pomorskie'!C27,'WODR- śląskie'!C27,'WODR- świętokrzyskie'!C27,'WODR- warmińsk-mazurskie'!C27,'WODR- wielkopolskie'!C27,'WODR- zachodniopomorskie'!C27)</f>
        <v>0</v>
      </c>
      <c r="D29" s="122"/>
      <c r="E29" s="122"/>
      <c r="F29" s="122"/>
      <c r="G29" s="205"/>
      <c r="H29" s="109"/>
    </row>
    <row r="30" spans="1:8" ht="13.5" thickBot="1">
      <c r="A30" s="1689" t="s">
        <v>622</v>
      </c>
      <c r="B30" s="1690"/>
      <c r="C30" s="1696"/>
      <c r="D30" s="1702"/>
      <c r="E30" s="1702"/>
      <c r="F30" s="1702"/>
      <c r="G30" s="204"/>
      <c r="H30" s="109"/>
    </row>
    <row r="31" spans="1:8" ht="14.25">
      <c r="A31" s="1714" t="s">
        <v>390</v>
      </c>
      <c r="B31" s="1714"/>
      <c r="C31" s="1714"/>
      <c r="D31" s="1714"/>
      <c r="E31" s="1714"/>
      <c r="F31" s="1714"/>
      <c r="G31" s="109"/>
      <c r="H31" s="109"/>
    </row>
    <row r="32" spans="1:8" ht="23.45" customHeight="1" thickBot="1">
      <c r="A32" s="123" t="s">
        <v>99</v>
      </c>
      <c r="B32" s="1357"/>
      <c r="C32" s="1357"/>
      <c r="D32" s="1357"/>
      <c r="E32" s="1357"/>
      <c r="F32" s="1357"/>
      <c r="G32" s="109"/>
      <c r="H32" s="109"/>
    </row>
    <row r="33" spans="1:8" ht="30" customHeight="1">
      <c r="A33" s="2217" t="s">
        <v>389</v>
      </c>
      <c r="B33" s="2218"/>
      <c r="C33" s="2219"/>
      <c r="D33" s="2078"/>
      <c r="E33" s="2078"/>
      <c r="F33" s="2078"/>
      <c r="G33" s="109"/>
      <c r="H33" s="109"/>
    </row>
    <row r="34" spans="1:8" ht="33.75" customHeight="1">
      <c r="A34" s="1526"/>
      <c r="B34" s="1535" t="s">
        <v>31</v>
      </c>
      <c r="C34" s="1536" t="s">
        <v>32</v>
      </c>
      <c r="D34" s="122"/>
      <c r="E34" s="1376"/>
      <c r="F34" s="1376"/>
      <c r="G34" s="109"/>
      <c r="H34" s="109"/>
    </row>
    <row r="35" spans="1:8" ht="20.25" customHeight="1">
      <c r="A35" s="1526" t="s">
        <v>33</v>
      </c>
      <c r="B35" s="1537">
        <f xml:space="preserve"> SUM(CDR!B33,'WODR- dolnośląskie'!B33,'WODR- kujawsko-pomorskie'!B33,'WODR- lubelskie'!B33,'WODR- lubuskie'!B33,'WODR- łódzkie'!B33,'WODR- małopolskie'!B33,'WODR- mazowieckie'!B33,'WODR- opolskie'!B33,'WODR- podkarpackie'!B33,'WODR- podlaskie'!B33,'WODR- pomorskie'!B33,'WODR- śląskie'!B33,'WODR- świętokrzyskie'!B33,'WODR- warmińsk-mazurskie'!B33,'WODR- wielkopolskie'!B33,'WODR- zachodniopomorskie'!B33)</f>
        <v>0</v>
      </c>
      <c r="C35" s="1538">
        <f xml:space="preserve"> SUM(CDR!C33,'WODR- dolnośląskie'!C33,'WODR- kujawsko-pomorskie'!C33,'WODR- lubelskie'!C33,'WODR- lubuskie'!C33,'WODR- łódzkie'!C33,'WODR- małopolskie'!C33,'WODR- mazowieckie'!C33,'WODR- opolskie'!C33,'WODR- podkarpackie'!C33,'WODR- podlaskie'!C33,'WODR- pomorskie'!C33,'WODR- śląskie'!C33,'WODR- świętokrzyskie'!C33,'WODR- warmińsk-mazurskie'!C33,'WODR- wielkopolskie'!C33,'WODR- zachodniopomorskie'!C33)</f>
        <v>0</v>
      </c>
      <c r="D35" s="122"/>
      <c r="E35" s="122"/>
      <c r="F35" s="122"/>
      <c r="G35" s="109"/>
      <c r="H35" s="109"/>
    </row>
    <row r="36" spans="1:8" ht="20.25" customHeight="1">
      <c r="A36" s="1526" t="s">
        <v>71</v>
      </c>
      <c r="B36" s="1537">
        <f xml:space="preserve"> SUM(CDR!B34,'WODR- dolnośląskie'!B34,'WODR- kujawsko-pomorskie'!B34,'WODR- lubelskie'!B34,'WODR- lubuskie'!B34,'WODR- łódzkie'!B34,'WODR- małopolskie'!B34,'WODR- mazowieckie'!B34,'WODR- opolskie'!B34,'WODR- podkarpackie'!B34,'WODR- podlaskie'!B34,'WODR- pomorskie'!B34,'WODR- śląskie'!B34,'WODR- świętokrzyskie'!B34,'WODR- warmińsk-mazurskie'!B34,'WODR- wielkopolskie'!B34,'WODR- zachodniopomorskie'!B34)</f>
        <v>0</v>
      </c>
      <c r="C36" s="1538">
        <f xml:space="preserve"> SUM(CDR!C34,'WODR- dolnośląskie'!C34,'WODR- kujawsko-pomorskie'!C34,'WODR- lubelskie'!C34,'WODR- lubuskie'!C34,'WODR- łódzkie'!C34,'WODR- małopolskie'!C34,'WODR- mazowieckie'!C34,'WODR- opolskie'!C34,'WODR- podkarpackie'!C34,'WODR- podlaskie'!C34,'WODR- pomorskie'!C34,'WODR- śląskie'!C34,'WODR- świętokrzyskie'!C34,'WODR- warmińsk-mazurskie'!C34,'WODR- wielkopolskie'!C34,'WODR- zachodniopomorskie'!C34)</f>
        <v>0</v>
      </c>
      <c r="D36" s="122"/>
      <c r="E36" s="122"/>
      <c r="F36" s="122"/>
      <c r="G36" s="109"/>
      <c r="H36" s="109"/>
    </row>
    <row r="37" spans="1:8" ht="20.25" customHeight="1">
      <c r="A37" s="1526" t="s">
        <v>72</v>
      </c>
      <c r="B37" s="1537">
        <f xml:space="preserve"> SUM(CDR!B35,'WODR- dolnośląskie'!B35,'WODR- kujawsko-pomorskie'!B35,'WODR- lubelskie'!B35,'WODR- lubuskie'!B35,'WODR- łódzkie'!B35,'WODR- małopolskie'!B35,'WODR- mazowieckie'!B35,'WODR- opolskie'!B35,'WODR- podkarpackie'!B35,'WODR- podlaskie'!B35,'WODR- pomorskie'!B35,'WODR- śląskie'!B35,'WODR- świętokrzyskie'!B35,'WODR- warmińsk-mazurskie'!B35,'WODR- wielkopolskie'!B35,'WODR- zachodniopomorskie'!B35)</f>
        <v>0</v>
      </c>
      <c r="C37" s="1538">
        <f xml:space="preserve"> SUM(CDR!C35,'WODR- dolnośląskie'!C35,'WODR- kujawsko-pomorskie'!C35,'WODR- lubelskie'!C35,'WODR- lubuskie'!C35,'WODR- łódzkie'!C35,'WODR- małopolskie'!C35,'WODR- mazowieckie'!C35,'WODR- opolskie'!C35,'WODR- podkarpackie'!C35,'WODR- podlaskie'!C35,'WODR- pomorskie'!C35,'WODR- śląskie'!C35,'WODR- świętokrzyskie'!C35,'WODR- warmińsk-mazurskie'!C35,'WODR- wielkopolskie'!C35,'WODR- zachodniopomorskie'!C35)</f>
        <v>0</v>
      </c>
      <c r="D37" s="122"/>
      <c r="E37" s="122"/>
      <c r="F37" s="122"/>
      <c r="G37" s="109"/>
      <c r="H37" s="109"/>
    </row>
    <row r="38" spans="1:8" ht="20.25" customHeight="1">
      <c r="A38" s="2230" t="s">
        <v>48</v>
      </c>
      <c r="B38" s="2245">
        <v>0</v>
      </c>
      <c r="C38" s="2247">
        <v>0</v>
      </c>
      <c r="D38" s="122"/>
      <c r="E38" s="122"/>
      <c r="F38" s="122"/>
      <c r="G38" s="109"/>
      <c r="H38" s="109"/>
    </row>
    <row r="39" spans="1:8" ht="20.25" customHeight="1" thickBot="1">
      <c r="A39" s="1703"/>
      <c r="B39" s="1761"/>
      <c r="C39" s="1751"/>
      <c r="D39" s="122"/>
      <c r="E39" s="122"/>
      <c r="F39" s="122"/>
      <c r="G39" s="109"/>
      <c r="H39" s="109"/>
    </row>
    <row r="40" spans="1:8" ht="20.25" customHeight="1">
      <c r="A40" s="1683" t="s">
        <v>112</v>
      </c>
      <c r="B40" s="1684"/>
      <c r="C40" s="1685"/>
      <c r="D40" s="1742"/>
      <c r="E40" s="1742"/>
      <c r="F40" s="1742"/>
      <c r="G40" s="109"/>
      <c r="H40" s="109"/>
    </row>
    <row r="41" spans="1:8" ht="20.25" customHeight="1">
      <c r="A41" s="1539" t="s">
        <v>50</v>
      </c>
      <c r="B41" s="1537">
        <f xml:space="preserve"> SUM(CDR!B39,'WODR- dolnośląskie'!B39,'WODR- kujawsko-pomorskie'!B39,'WODR- lubelskie'!B39,'WODR- lubuskie'!B39,'WODR- łódzkie'!B39,'WODR- małopolskie'!B39,'WODR- mazowieckie'!B39,'WODR- opolskie'!B39,'WODR- podkarpackie'!B39,'WODR- podlaskie'!B39,'WODR- pomorskie'!B39,'WODR- śląskie'!B39,'WODR- świętokrzyskie'!B39,'WODR- warmińsk-mazurskie'!B39,'WODR- wielkopolskie'!B39,'WODR- zachodniopomorskie'!B39)</f>
        <v>0</v>
      </c>
      <c r="C41" s="1538">
        <f xml:space="preserve"> SUM(CDR!C39,'WODR- dolnośląskie'!C39,'WODR- kujawsko-pomorskie'!C39,'WODR- lubelskie'!C39,'WODR- lubuskie'!C39,'WODR- łódzkie'!C39,'WODR- małopolskie'!C39,'WODR- mazowieckie'!C39,'WODR- opolskie'!C39,'WODR- podkarpackie'!C39,'WODR- podlaskie'!C39,'WODR- pomorskie'!C39,'WODR- śląskie'!C39,'WODR- świętokrzyskie'!C39,'WODR- warmińsk-mazurskie'!C39,'WODR- wielkopolskie'!C39,'WODR- zachodniopomorskie'!C39)</f>
        <v>0</v>
      </c>
      <c r="D41" s="122"/>
      <c r="E41" s="122"/>
      <c r="F41" s="122"/>
      <c r="G41" s="109"/>
      <c r="H41" s="109"/>
    </row>
    <row r="42" spans="1:8" ht="20.25" customHeight="1">
      <c r="A42" s="1539" t="s">
        <v>51</v>
      </c>
      <c r="B42" s="1537">
        <f xml:space="preserve"> SUM(CDR!B40,'WODR- dolnośląskie'!B40,'WODR- kujawsko-pomorskie'!B40,'WODR- lubelskie'!B40,'WODR- lubuskie'!B40,'WODR- łódzkie'!B40,'WODR- małopolskie'!B40,'WODR- mazowieckie'!B40,'WODR- opolskie'!B40,'WODR- podkarpackie'!B40,'WODR- podlaskie'!B40,'WODR- pomorskie'!B40,'WODR- śląskie'!B40,'WODR- świętokrzyskie'!B40,'WODR- warmińsk-mazurskie'!B40,'WODR- wielkopolskie'!B40,'WODR- zachodniopomorskie'!B40)</f>
        <v>1</v>
      </c>
      <c r="C42" s="1538">
        <f xml:space="preserve"> SUM(CDR!C40,'WODR- dolnośląskie'!C40,'WODR- kujawsko-pomorskie'!C40,'WODR- lubelskie'!C40,'WODR- lubuskie'!C40,'WODR- łódzkie'!C40,'WODR- małopolskie'!C40,'WODR- mazowieckie'!C40,'WODR- opolskie'!C40,'WODR- podkarpackie'!C40,'WODR- podlaskie'!C40,'WODR- pomorskie'!C40,'WODR- śląskie'!C40,'WODR- świętokrzyskie'!C40,'WODR- warmińsk-mazurskie'!C40,'WODR- wielkopolskie'!C40,'WODR- zachodniopomorskie'!C40)</f>
        <v>400</v>
      </c>
      <c r="D42" s="122"/>
      <c r="E42" s="122"/>
      <c r="F42" s="122"/>
      <c r="G42" s="109"/>
      <c r="H42" s="109"/>
    </row>
    <row r="43" spans="1:8" ht="20.25" customHeight="1" thickBot="1">
      <c r="A43" s="1447" t="s">
        <v>52</v>
      </c>
      <c r="B43" s="1449">
        <f xml:space="preserve"> SUM(CDR!B41,'WODR- dolnośląskie'!B41,'WODR- kujawsko-pomorskie'!B41,'WODR- lubelskie'!B41,'WODR- lubuskie'!B41,'WODR- łódzkie'!B41,'WODR- małopolskie'!B41,'WODR- mazowieckie'!B41,'WODR- opolskie'!B41,'WODR- podkarpackie'!B41,'WODR- podlaskie'!B41,'WODR- pomorskie'!B41,'WODR- śląskie'!B41,'WODR- świętokrzyskie'!B41,'WODR- warmińsk-mazurskie'!B41,'WODR- wielkopolskie'!B41,'WODR- zachodniopomorskie'!B41)</f>
        <v>0</v>
      </c>
      <c r="C43" s="1450">
        <f xml:space="preserve"> SUM(CDR!C41,'WODR- dolnośląskie'!C41,'WODR- kujawsko-pomorskie'!C41,'WODR- lubelskie'!C41,'WODR- lubuskie'!C41,'WODR- łódzkie'!C41,'WODR- małopolskie'!C41,'WODR- mazowieckie'!C41,'WODR- opolskie'!C41,'WODR- podkarpackie'!C41,'WODR- podlaskie'!C41,'WODR- pomorskie'!C41,'WODR- śląskie'!C41,'WODR- świętokrzyskie'!C41,'WODR- warmińsk-mazurskie'!C41,'WODR- wielkopolskie'!C41,'WODR- zachodniopomorskie'!C41)</f>
        <v>0</v>
      </c>
      <c r="D43" s="122"/>
      <c r="E43" s="122"/>
      <c r="F43" s="122"/>
      <c r="G43" s="109"/>
      <c r="H43" s="109"/>
    </row>
    <row r="44" spans="1:8" ht="20.25" customHeight="1">
      <c r="A44" s="1687" t="s">
        <v>113</v>
      </c>
      <c r="B44" s="1688"/>
      <c r="C44" s="1711"/>
      <c r="D44" s="1742"/>
      <c r="E44" s="1742"/>
      <c r="F44" s="1742"/>
      <c r="G44" s="109"/>
      <c r="H44" s="109"/>
    </row>
    <row r="45" spans="1:8" ht="30" customHeight="1">
      <c r="A45" s="1526" t="s">
        <v>53</v>
      </c>
      <c r="B45" s="1537">
        <f xml:space="preserve"> SUM(CDR!B43,'WODR- dolnośląskie'!B43,'WODR- kujawsko-pomorskie'!B43,'WODR- lubelskie'!B43,'WODR- lubuskie'!B43,'WODR- łódzkie'!B43,'WODR- małopolskie'!B43,'WODR- mazowieckie'!B43,'WODR- opolskie'!B43,'WODR- podkarpackie'!B43,'WODR- podlaskie'!B43,'WODR- pomorskie'!B43,'WODR- śląskie'!B43,'WODR- świętokrzyskie'!B43,'WODR- warmińsk-mazurskie'!B43,'WODR- wielkopolskie'!B43,'WODR- zachodniopomorskie'!B43)</f>
        <v>0</v>
      </c>
      <c r="C45" s="1538">
        <f xml:space="preserve"> SUM(CDR!C43,'WODR- dolnośląskie'!C43,'WODR- kujawsko-pomorskie'!C43,'WODR- lubelskie'!C43,'WODR- lubuskie'!C43,'WODR- łódzkie'!C43,'WODR- małopolskie'!C43,'WODR- mazowieckie'!C43,'WODR- opolskie'!C43,'WODR- podkarpackie'!C43,'WODR- podlaskie'!C43,'WODR- pomorskie'!C43,'WODR- śląskie'!C43,'WODR- świętokrzyskie'!C43,'WODR- warmińsk-mazurskie'!C43,'WODR- wielkopolskie'!C43,'WODR- zachodniopomorskie'!C43)</f>
        <v>0</v>
      </c>
      <c r="D45" s="122"/>
      <c r="E45" s="122"/>
      <c r="F45" s="122"/>
      <c r="G45" s="109"/>
      <c r="H45" s="109"/>
    </row>
    <row r="46" spans="1:8" ht="30" customHeight="1">
      <c r="A46" s="1526" t="s">
        <v>54</v>
      </c>
      <c r="B46" s="1537">
        <f xml:space="preserve"> SUM(CDR!B44,'WODR- dolnośląskie'!B44,'WODR- kujawsko-pomorskie'!B44,'WODR- lubelskie'!B44,'WODR- lubuskie'!B44,'WODR- łódzkie'!B44,'WODR- małopolskie'!B44,'WODR- mazowieckie'!B44,'WODR- opolskie'!B44,'WODR- podkarpackie'!B44,'WODR- podlaskie'!B44,'WODR- pomorskie'!B44,'WODR- śląskie'!B44,'WODR- świętokrzyskie'!B44,'WODR- warmińsk-mazurskie'!B44,'WODR- wielkopolskie'!B44,'WODR- zachodniopomorskie'!B44)</f>
        <v>0</v>
      </c>
      <c r="C46" s="1538">
        <f xml:space="preserve"> SUM(CDR!C44,'WODR- dolnośląskie'!C44,'WODR- kujawsko-pomorskie'!C44,'WODR- lubelskie'!C44,'WODR- lubuskie'!C44,'WODR- łódzkie'!C44,'WODR- małopolskie'!C44,'WODR- mazowieckie'!C44,'WODR- opolskie'!C44,'WODR- podkarpackie'!C44,'WODR- podlaskie'!C44,'WODR- pomorskie'!C44,'WODR- śląskie'!C44,'WODR- świętokrzyskie'!C44,'WODR- warmińsk-mazurskie'!C44,'WODR- wielkopolskie'!C44,'WODR- zachodniopomorskie'!C44)</f>
        <v>0</v>
      </c>
      <c r="D46" s="122"/>
      <c r="E46" s="122"/>
      <c r="F46" s="122"/>
      <c r="G46" s="109"/>
      <c r="H46" s="109"/>
    </row>
    <row r="47" spans="1:8" ht="30" customHeight="1">
      <c r="A47" s="1526" t="s">
        <v>55</v>
      </c>
      <c r="B47" s="1537">
        <f xml:space="preserve"> SUM(CDR!B45,'WODR- dolnośląskie'!B45,'WODR- kujawsko-pomorskie'!B45,'WODR- lubelskie'!B45,'WODR- lubuskie'!B45,'WODR- łódzkie'!B45,'WODR- małopolskie'!B45,'WODR- mazowieckie'!B45,'WODR- opolskie'!B45,'WODR- podkarpackie'!B45,'WODR- podlaskie'!B45,'WODR- pomorskie'!B45,'WODR- śląskie'!B45,'WODR- świętokrzyskie'!B45,'WODR- warmińsk-mazurskie'!B45,'WODR- wielkopolskie'!B45,'WODR- zachodniopomorskie'!B45)</f>
        <v>1</v>
      </c>
      <c r="C47" s="1538">
        <f xml:space="preserve"> SUM(CDR!C45,'WODR- dolnośląskie'!C45,'WODR- kujawsko-pomorskie'!C45,'WODR- lubelskie'!C45,'WODR- lubuskie'!C45,'WODR- łódzkie'!C45,'WODR- małopolskie'!C45,'WODR- mazowieckie'!C45,'WODR- opolskie'!C45,'WODR- podkarpackie'!C45,'WODR- podlaskie'!C45,'WODR- pomorskie'!C45,'WODR- śląskie'!C45,'WODR- świętokrzyskie'!C45,'WODR- warmińsk-mazurskie'!C45,'WODR- wielkopolskie'!C45,'WODR- zachodniopomorskie'!C45)</f>
        <v>200</v>
      </c>
      <c r="D47" s="122"/>
      <c r="E47" s="122"/>
      <c r="F47" s="122"/>
      <c r="G47" s="109"/>
      <c r="H47" s="109"/>
    </row>
    <row r="48" spans="1:8" ht="30" customHeight="1">
      <c r="A48" s="1526" t="s">
        <v>68</v>
      </c>
      <c r="B48" s="1537">
        <f xml:space="preserve"> SUM(CDR!B46,'WODR- dolnośląskie'!B46,'WODR- kujawsko-pomorskie'!B46,'WODR- lubelskie'!B46,'WODR- lubuskie'!B46,'WODR- łódzkie'!B46,'WODR- małopolskie'!B46,'WODR- mazowieckie'!B46,'WODR- opolskie'!B46,'WODR- podkarpackie'!B46,'WODR- podlaskie'!B46,'WODR- pomorskie'!B46,'WODR- śląskie'!B46,'WODR- świętokrzyskie'!B46,'WODR- warmińsk-mazurskie'!B46,'WODR- wielkopolskie'!B46,'WODR- zachodniopomorskie'!B46)</f>
        <v>0</v>
      </c>
      <c r="C48" s="1538">
        <f xml:space="preserve"> SUM(CDR!C46,'WODR- dolnośląskie'!C46,'WODR- kujawsko-pomorskie'!C46,'WODR- lubelskie'!C46,'WODR- lubuskie'!C46,'WODR- łódzkie'!C46,'WODR- małopolskie'!C46,'WODR- mazowieckie'!C46,'WODR- opolskie'!C46,'WODR- podkarpackie'!C46,'WODR- podlaskie'!C46,'WODR- pomorskie'!C46,'WODR- śląskie'!C46,'WODR- świętokrzyskie'!C46,'WODR- warmińsk-mazurskie'!C46,'WODR- wielkopolskie'!C46,'WODR- zachodniopomorskie'!C46)</f>
        <v>0</v>
      </c>
      <c r="D48" s="122"/>
      <c r="E48" s="122"/>
      <c r="F48" s="122"/>
      <c r="G48" s="109"/>
      <c r="H48" s="109"/>
    </row>
    <row r="49" spans="1:8" ht="38.25">
      <c r="A49" s="1526" t="s">
        <v>56</v>
      </c>
      <c r="B49" s="1537">
        <f xml:space="preserve"> SUM(CDR!B47,'WODR- dolnośląskie'!B47,'WODR- kujawsko-pomorskie'!B47,'WODR- lubelskie'!B47,'WODR- lubuskie'!B47,'WODR- łódzkie'!B47,'WODR- małopolskie'!B47,'WODR- mazowieckie'!B47,'WODR- opolskie'!B47,'WODR- podkarpackie'!B47,'WODR- podlaskie'!B47,'WODR- pomorskie'!B47,'WODR- śląskie'!B47,'WODR- świętokrzyskie'!B47,'WODR- warmińsk-mazurskie'!B47,'WODR- wielkopolskie'!B47,'WODR- zachodniopomorskie'!B47)</f>
        <v>0</v>
      </c>
      <c r="C49" s="1538">
        <f xml:space="preserve"> SUM(CDR!C47,'WODR- dolnośląskie'!C47,'WODR- kujawsko-pomorskie'!C47,'WODR- lubelskie'!C47,'WODR- lubuskie'!C47,'WODR- łódzkie'!C47,'WODR- małopolskie'!C47,'WODR- mazowieckie'!C47,'WODR- opolskie'!C47,'WODR- podkarpackie'!C47,'WODR- podlaskie'!C47,'WODR- pomorskie'!C47,'WODR- śląskie'!C47,'WODR- świętokrzyskie'!C47,'WODR- warmińsk-mazurskie'!C47,'WODR- wielkopolskie'!C47,'WODR- zachodniopomorskie'!C47)</f>
        <v>0</v>
      </c>
      <c r="D49" s="122"/>
      <c r="E49" s="122"/>
      <c r="F49" s="122"/>
      <c r="G49" s="109"/>
      <c r="H49" s="109"/>
    </row>
    <row r="50" spans="1:8" ht="38.25">
      <c r="A50" s="1526" t="s">
        <v>69</v>
      </c>
      <c r="B50" s="1537">
        <f xml:space="preserve"> SUM(CDR!B48,'WODR- dolnośląskie'!B48,'WODR- kujawsko-pomorskie'!B48,'WODR- lubelskie'!B48,'WODR- lubuskie'!B48,'WODR- łódzkie'!B48,'WODR- małopolskie'!B48,'WODR- mazowieckie'!B48,'WODR- opolskie'!B48,'WODR- podkarpackie'!B48,'WODR- podlaskie'!B48,'WODR- pomorskie'!B48,'WODR- śląskie'!B48,'WODR- świętokrzyskie'!B48,'WODR- warmińsk-mazurskie'!B48,'WODR- wielkopolskie'!B48,'WODR- zachodniopomorskie'!B48)</f>
        <v>0</v>
      </c>
      <c r="C50" s="1538">
        <f xml:space="preserve"> SUM(CDR!C48,'WODR- dolnośląskie'!C48,'WODR- kujawsko-pomorskie'!C48,'WODR- lubelskie'!C48,'WODR- lubuskie'!C48,'WODR- łódzkie'!C48,'WODR- małopolskie'!C48,'WODR- mazowieckie'!C48,'WODR- opolskie'!C48,'WODR- podkarpackie'!C48,'WODR- podlaskie'!C48,'WODR- pomorskie'!C48,'WODR- śląskie'!C48,'WODR- świętokrzyskie'!C48,'WODR- warmińsk-mazurskie'!C48,'WODR- wielkopolskie'!C48,'WODR- zachodniopomorskie'!C48)</f>
        <v>0</v>
      </c>
      <c r="D50" s="122"/>
      <c r="E50" s="122"/>
      <c r="F50" s="122"/>
      <c r="G50" s="109"/>
      <c r="H50" s="109"/>
    </row>
    <row r="51" spans="1:8" ht="30" customHeight="1" thickBot="1">
      <c r="A51" s="1430" t="s">
        <v>66</v>
      </c>
      <c r="B51" s="1449">
        <f xml:space="preserve"> SUM(CDR!B49,'WODR- dolnośląskie'!B49,'WODR- kujawsko-pomorskie'!B49,'WODR- lubelskie'!B49,'WODR- lubuskie'!B49,'WODR- łódzkie'!B49,'WODR- małopolskie'!B49,'WODR- mazowieckie'!B49,'WODR- opolskie'!B49,'WODR- podkarpackie'!B49,'WODR- podlaskie'!B49,'WODR- pomorskie'!B49,'WODR- śląskie'!B49,'WODR- świętokrzyskie'!B49,'WODR- warmińsk-mazurskie'!B49,'WODR- wielkopolskie'!B49,'WODR- zachodniopomorskie'!B49)</f>
        <v>0</v>
      </c>
      <c r="C51" s="1450">
        <f xml:space="preserve"> SUM(CDR!C49,'WODR- dolnośląskie'!C49,'WODR- kujawsko-pomorskie'!C49,'WODR- lubelskie'!C49,'WODR- lubuskie'!C49,'WODR- łódzkie'!C49,'WODR- małopolskie'!C49,'WODR- mazowieckie'!C49,'WODR- opolskie'!C49,'WODR- podkarpackie'!C49,'WODR- podlaskie'!C49,'WODR- pomorskie'!C49,'WODR- śląskie'!C49,'WODR- świętokrzyskie'!C49,'WODR- warmińsk-mazurskie'!C49,'WODR- wielkopolskie'!C49,'WODR- zachodniopomorskie'!C49)</f>
        <v>0</v>
      </c>
      <c r="D51" s="122"/>
      <c r="E51" s="122"/>
      <c r="F51" s="122"/>
      <c r="G51" s="109"/>
      <c r="H51" s="109"/>
    </row>
    <row r="52" spans="1:8" ht="13.5" thickBot="1">
      <c r="A52" s="1689" t="s">
        <v>17</v>
      </c>
      <c r="B52" s="1690"/>
      <c r="C52" s="1696"/>
      <c r="D52" s="1702"/>
      <c r="E52" s="1702"/>
      <c r="F52" s="1702"/>
      <c r="G52" s="109"/>
      <c r="H52" s="109"/>
    </row>
    <row r="53" spans="1:8" ht="30.6" customHeight="1">
      <c r="A53" s="674"/>
      <c r="B53" s="1350"/>
      <c r="C53" s="1350"/>
      <c r="D53" s="1358"/>
      <c r="E53" s="1358"/>
      <c r="F53" s="1358"/>
      <c r="G53" s="109"/>
      <c r="H53" s="109"/>
    </row>
    <row r="54" spans="1:8" ht="30" customHeight="1" thickBot="1">
      <c r="A54" s="123" t="s">
        <v>100</v>
      </c>
      <c r="B54" s="1358"/>
      <c r="C54" s="1358"/>
      <c r="D54" s="1358"/>
      <c r="E54" s="1358"/>
      <c r="F54" s="1358"/>
      <c r="G54" s="109"/>
      <c r="H54" s="109"/>
    </row>
    <row r="55" spans="1:8" ht="40.5" customHeight="1" thickBot="1">
      <c r="A55" s="2237" t="s">
        <v>388</v>
      </c>
      <c r="B55" s="2238"/>
      <c r="C55" s="2238"/>
      <c r="D55" s="2239"/>
      <c r="E55" s="2078"/>
      <c r="F55" s="2078"/>
      <c r="G55" s="2078"/>
      <c r="H55" s="2078"/>
    </row>
    <row r="56" spans="1:8" ht="55.5" customHeight="1" thickBot="1">
      <c r="A56" s="1540"/>
      <c r="B56" s="1541" t="s">
        <v>9</v>
      </c>
      <c r="C56" s="1541" t="s">
        <v>10</v>
      </c>
      <c r="D56" s="1542" t="s">
        <v>114</v>
      </c>
      <c r="E56" s="122"/>
      <c r="F56" s="1376"/>
      <c r="G56" s="1376"/>
      <c r="H56" s="1376"/>
    </row>
    <row r="57" spans="1:8" ht="21" customHeight="1">
      <c r="A57" s="677" t="s">
        <v>11</v>
      </c>
      <c r="B57" s="1178">
        <f xml:space="preserve"> SUM(CDR!B55,'WODR- dolnośląskie'!B55,'WODR- kujawsko-pomorskie'!B55,'WODR- lubelskie'!B55,'WODR- lubuskie'!B55,'WODR- łódzkie'!B55,'WODR- małopolskie'!B55,'WODR- mazowieckie'!B55,'WODR- opolskie'!B55,'WODR- podkarpackie'!B55,'WODR- podlaskie'!B55,'WODR- pomorskie'!B55,'WODR- śląskie'!B55,'WODR- świętokrzyskie'!B55,'WODR- warmińsk-mazurskie'!B55,'WODR- wielkopolskie'!B55,'WODR- zachodniopomorskie'!B55)</f>
        <v>8000</v>
      </c>
      <c r="C57" s="1178">
        <f xml:space="preserve"> SUM(CDR!C55,'WODR- dolnośląskie'!C55,'WODR- kujawsko-pomorskie'!C55,'WODR- lubelskie'!C55,'WODR- lubuskie'!C55,'WODR- łódzkie'!C55,'WODR- małopolskie'!C55,'WODR- mazowieckie'!C55,'WODR- opolskie'!C55,'WODR- podkarpackie'!C55,'WODR- podlaskie'!C55,'WODR- pomorskie'!C55,'WODR- śląskie'!C55,'WODR- świętokrzyskie'!C55,'WODR- warmińsk-mazurskie'!C55,'WODR- wielkopolskie'!C55,'WODR- zachodniopomorskie'!C55)</f>
        <v>4200</v>
      </c>
      <c r="D57" s="1543">
        <f xml:space="preserve"> SUM(CDR!D55,'WODR- dolnośląskie'!D55,'WODR- kujawsko-pomorskie'!D55,'WODR- lubelskie'!D55,'WODR- lubuskie'!D55,'WODR- łódzkie'!D55,'WODR- małopolskie'!D55,'WODR- mazowieckie'!D55,'WODR- opolskie'!D55,'WODR- podkarpackie'!D55,'WODR- podlaskie'!D55,'WODR- pomorskie'!D55,'WODR- śląskie'!D55,'WODR- świętokrzyskie'!D55,'WODR- warmińsk-mazurskie'!D55,'WODR- wielkopolskie'!D55,'WODR- zachodniopomorskie'!D55)</f>
        <v>0</v>
      </c>
      <c r="E57" s="122"/>
      <c r="F57" s="122"/>
      <c r="G57" s="122"/>
      <c r="H57" s="667"/>
    </row>
    <row r="58" spans="1:8" ht="32.25" customHeight="1">
      <c r="A58" s="1526" t="s">
        <v>12</v>
      </c>
      <c r="B58" s="1537">
        <f xml:space="preserve"> SUM(CDR!B56,'WODR- dolnośląskie'!B56,'WODR- kujawsko-pomorskie'!B56,'WODR- lubelskie'!B56,'WODR- lubuskie'!B56,'WODR- łódzkie'!B56,'WODR- małopolskie'!B56,'WODR- mazowieckie'!B56,'WODR- opolskie'!B56,'WODR- podkarpackie'!B56,'WODR- podlaskie'!B56,'WODR- pomorskie'!B56,'WODR- śląskie'!B56,'WODR- świętokrzyskie'!B56,'WODR- warmińsk-mazurskie'!B56,'WODR- wielkopolskie'!B56,'WODR- zachodniopomorskie'!B56)</f>
        <v>1075</v>
      </c>
      <c r="C58" s="1537">
        <f xml:space="preserve"> SUM(CDR!C56,'WODR- dolnośląskie'!C56,'WODR- kujawsko-pomorskie'!C56,'WODR- lubelskie'!C56,'WODR- lubuskie'!C56,'WODR- łódzkie'!C56,'WODR- małopolskie'!C56,'WODR- mazowieckie'!C56,'WODR- opolskie'!C56,'WODR- podkarpackie'!C56,'WODR- podlaskie'!C56,'WODR- pomorskie'!C56,'WODR- śląskie'!C56,'WODR- świętokrzyskie'!C56,'WODR- warmińsk-mazurskie'!C56,'WODR- wielkopolskie'!C56,'WODR- zachodniopomorskie'!C56)</f>
        <v>595</v>
      </c>
      <c r="D58" s="1538">
        <f xml:space="preserve"> SUM(CDR!D56,'WODR- dolnośląskie'!D56,'WODR- kujawsko-pomorskie'!D56,'WODR- lubelskie'!D56,'WODR- lubuskie'!D56,'WODR- łódzkie'!D56,'WODR- małopolskie'!D56,'WODR- mazowieckie'!D56,'WODR- opolskie'!D56,'WODR- podkarpackie'!D56,'WODR- podlaskie'!D56,'WODR- pomorskie'!D56,'WODR- śląskie'!D56,'WODR- świętokrzyskie'!D56,'WODR- warmińsk-mazurskie'!D56,'WODR- wielkopolskie'!D56,'WODR- zachodniopomorskie'!D56)</f>
        <v>0</v>
      </c>
      <c r="E58" s="2244"/>
      <c r="F58" s="2083"/>
      <c r="G58" s="122"/>
      <c r="H58" s="667"/>
    </row>
    <row r="59" spans="1:8" ht="21" customHeight="1">
      <c r="A59" s="1526" t="s">
        <v>13</v>
      </c>
      <c r="B59" s="1537">
        <f xml:space="preserve"> SUM(CDR!B57,'WODR- dolnośląskie'!B57,'WODR- kujawsko-pomorskie'!B57,'WODR- lubelskie'!B57,'WODR- lubuskie'!B57,'WODR- łódzkie'!B57,'WODR- małopolskie'!B57,'WODR- mazowieckie'!B57,'WODR- opolskie'!B57,'WODR- podkarpackie'!B57,'WODR- podlaskie'!B57,'WODR- pomorskie'!B57,'WODR- śląskie'!B57,'WODR- świętokrzyskie'!B57,'WODR- warmińsk-mazurskie'!B57,'WODR- wielkopolskie'!B57,'WODR- zachodniopomorskie'!B57)</f>
        <v>0</v>
      </c>
      <c r="C59" s="1537">
        <f xml:space="preserve"> SUM(CDR!C57,'WODR- dolnośląskie'!C57,'WODR- kujawsko-pomorskie'!C57,'WODR- lubelskie'!C57,'WODR- lubuskie'!C57,'WODR- łódzkie'!C57,'WODR- małopolskie'!C57,'WODR- mazowieckie'!C57,'WODR- opolskie'!C57,'WODR- podkarpackie'!C57,'WODR- podlaskie'!C57,'WODR- pomorskie'!C57,'WODR- śląskie'!C57,'WODR- świętokrzyskie'!C57,'WODR- warmińsk-mazurskie'!C57,'WODR- wielkopolskie'!C57,'WODR- zachodniopomorskie'!C57)</f>
        <v>0</v>
      </c>
      <c r="D59" s="1538">
        <f xml:space="preserve"> SUM(CDR!D57,'WODR- dolnośląskie'!D57,'WODR- kujawsko-pomorskie'!D57,'WODR- lubelskie'!D57,'WODR- lubuskie'!D57,'WODR- łódzkie'!D57,'WODR- małopolskie'!D57,'WODR- mazowieckie'!D57,'WODR- opolskie'!D57,'WODR- podkarpackie'!D57,'WODR- podlaskie'!D57,'WODR- pomorskie'!D57,'WODR- śląskie'!D57,'WODR- świętokrzyskie'!D57,'WODR- warmińsk-mazurskie'!D57,'WODR- wielkopolskie'!D57,'WODR- zachodniopomorskie'!D57)</f>
        <v>0</v>
      </c>
      <c r="E59" s="122"/>
      <c r="F59" s="122"/>
      <c r="G59" s="122"/>
      <c r="H59" s="667"/>
    </row>
    <row r="60" spans="1:8" ht="21" customHeight="1">
      <c r="A60" s="1526" t="s">
        <v>14</v>
      </c>
      <c r="B60" s="1537">
        <f xml:space="preserve"> SUM(CDR!B58,'WODR- dolnośląskie'!B58,'WODR- kujawsko-pomorskie'!B58,'WODR- lubelskie'!B58,'WODR- lubuskie'!B58,'WODR- łódzkie'!B58,'WODR- małopolskie'!B58,'WODR- mazowieckie'!B58,'WODR- opolskie'!B58,'WODR- podkarpackie'!B58,'WODR- podlaskie'!B58,'WODR- pomorskie'!B58,'WODR- śląskie'!B58,'WODR- świętokrzyskie'!B58,'WODR- warmińsk-mazurskie'!B58,'WODR- wielkopolskie'!B58,'WODR- zachodniopomorskie'!B58)</f>
        <v>0</v>
      </c>
      <c r="C60" s="1537">
        <f xml:space="preserve"> SUM(CDR!C58,'WODR- dolnośląskie'!C58,'WODR- kujawsko-pomorskie'!C58,'WODR- lubelskie'!C58,'WODR- lubuskie'!C58,'WODR- łódzkie'!C58,'WODR- małopolskie'!C58,'WODR- mazowieckie'!C58,'WODR- opolskie'!C58,'WODR- podkarpackie'!C58,'WODR- podlaskie'!C58,'WODR- pomorskie'!C58,'WODR- śląskie'!C58,'WODR- świętokrzyskie'!C58,'WODR- warmińsk-mazurskie'!C58,'WODR- wielkopolskie'!C58,'WODR- zachodniopomorskie'!C58)</f>
        <v>0</v>
      </c>
      <c r="D60" s="1538">
        <f xml:space="preserve"> SUM(CDR!D58,'WODR- dolnośląskie'!D58,'WODR- kujawsko-pomorskie'!D58,'WODR- lubelskie'!D58,'WODR- lubuskie'!D58,'WODR- łódzkie'!D58,'WODR- małopolskie'!D58,'WODR- mazowieckie'!D58,'WODR- opolskie'!D58,'WODR- podkarpackie'!D58,'WODR- podlaskie'!D58,'WODR- pomorskie'!D58,'WODR- śląskie'!D58,'WODR- świętokrzyskie'!D58,'WODR- warmińsk-mazurskie'!D58,'WODR- wielkopolskie'!D58,'WODR- zachodniopomorskie'!D58)</f>
        <v>0</v>
      </c>
      <c r="E60" s="122"/>
      <c r="F60" s="122"/>
      <c r="G60" s="122"/>
      <c r="H60" s="667"/>
    </row>
    <row r="61" spans="1:8" ht="31.5" customHeight="1">
      <c r="A61" s="1526" t="s">
        <v>15</v>
      </c>
      <c r="B61" s="1537">
        <f xml:space="preserve"> SUM(CDR!B59,'WODR- dolnośląskie'!B59,'WODR- kujawsko-pomorskie'!B59,'WODR- lubelskie'!B59,'WODR- lubuskie'!B59,'WODR- łódzkie'!B59,'WODR- małopolskie'!B59,'WODR- mazowieckie'!B59,'WODR- opolskie'!B59,'WODR- podkarpackie'!B59,'WODR- podlaskie'!B59,'WODR- pomorskie'!B59,'WODR- śląskie'!B59,'WODR- świętokrzyskie'!B59,'WODR- warmińsk-mazurskie'!B59,'WODR- wielkopolskie'!B59,'WODR- zachodniopomorskie'!B59)</f>
        <v>369</v>
      </c>
      <c r="C61" s="1537">
        <f xml:space="preserve"> SUM(CDR!C59,'WODR- dolnośląskie'!C59,'WODR- kujawsko-pomorskie'!C59,'WODR- lubelskie'!C59,'WODR- lubuskie'!C59,'WODR- łódzkie'!C59,'WODR- małopolskie'!C59,'WODR- mazowieckie'!C59,'WODR- opolskie'!C59,'WODR- podkarpackie'!C59,'WODR- podlaskie'!C59,'WODR- pomorskie'!C59,'WODR- śląskie'!C59,'WODR- świętokrzyskie'!C59,'WODR- warmińsk-mazurskie'!C59,'WODR- wielkopolskie'!C59,'WODR- zachodniopomorskie'!C59)</f>
        <v>359</v>
      </c>
      <c r="D61" s="1538">
        <f xml:space="preserve"> SUM(CDR!D59,'WODR- dolnośląskie'!D59,'WODR- kujawsko-pomorskie'!D59,'WODR- lubelskie'!D59,'WODR- lubuskie'!D59,'WODR- łódzkie'!D59,'WODR- małopolskie'!D59,'WODR- mazowieckie'!D59,'WODR- opolskie'!D59,'WODR- podkarpackie'!D59,'WODR- podlaskie'!D59,'WODR- pomorskie'!D59,'WODR- śląskie'!D59,'WODR- świętokrzyskie'!D59,'WODR- warmińsk-mazurskie'!D59,'WODR- wielkopolskie'!D59,'WODR- zachodniopomorskie'!D59)</f>
        <v>135</v>
      </c>
      <c r="E61" s="122"/>
      <c r="F61" s="122"/>
      <c r="G61" s="122"/>
      <c r="H61" s="667"/>
    </row>
    <row r="62" spans="1:8" ht="21" customHeight="1">
      <c r="A62" s="1526" t="s">
        <v>16</v>
      </c>
      <c r="B62" s="1537">
        <f xml:space="preserve"> SUM(CDR!B60,'WODR- dolnośląskie'!B60,'WODR- kujawsko-pomorskie'!B60,'WODR- lubelskie'!B60,'WODR- lubuskie'!B60,'WODR- łódzkie'!B60,'WODR- małopolskie'!B60,'WODR- mazowieckie'!B60,'WODR- opolskie'!B60,'WODR- podkarpackie'!B60,'WODR- podlaskie'!B60,'WODR- pomorskie'!B60,'WODR- śląskie'!B60,'WODR- świętokrzyskie'!B60,'WODR- warmińsk-mazurskie'!B60,'WODR- wielkopolskie'!B60,'WODR- zachodniopomorskie'!B60)</f>
        <v>170</v>
      </c>
      <c r="C62" s="1537">
        <f xml:space="preserve"> SUM(CDR!C60,'WODR- dolnośląskie'!C60,'WODR- kujawsko-pomorskie'!C60,'WODR- lubelskie'!C60,'WODR- lubuskie'!C60,'WODR- łódzkie'!C60,'WODR- małopolskie'!C60,'WODR- mazowieckie'!C60,'WODR- opolskie'!C60,'WODR- podkarpackie'!C60,'WODR- podlaskie'!C60,'WODR- pomorskie'!C60,'WODR- śląskie'!C60,'WODR- świętokrzyskie'!C60,'WODR- warmińsk-mazurskie'!C60,'WODR- wielkopolskie'!C60,'WODR- zachodniopomorskie'!C60)</f>
        <v>250</v>
      </c>
      <c r="D62" s="1538">
        <f xml:space="preserve"> SUM(CDR!D60,'WODR- dolnośląskie'!D60,'WODR- kujawsko-pomorskie'!D60,'WODR- lubelskie'!D60,'WODR- lubuskie'!D60,'WODR- łódzkie'!D60,'WODR- małopolskie'!D60,'WODR- mazowieckie'!D60,'WODR- opolskie'!D60,'WODR- podkarpackie'!D60,'WODR- podlaskie'!D60,'WODR- pomorskie'!D60,'WODR- śląskie'!D60,'WODR- świętokrzyskie'!D60,'WODR- warmińsk-mazurskie'!D60,'WODR- wielkopolskie'!D60,'WODR- zachodniopomorskie'!D60)</f>
        <v>0</v>
      </c>
      <c r="E62" s="122"/>
      <c r="F62" s="122"/>
      <c r="G62" s="122"/>
      <c r="H62" s="667"/>
    </row>
    <row r="63" spans="1:8" ht="21" customHeight="1">
      <c r="A63" s="1526" t="s">
        <v>57</v>
      </c>
      <c r="B63" s="1537">
        <f xml:space="preserve"> SUM(CDR!B61,'WODR- dolnośląskie'!B61,'WODR- kujawsko-pomorskie'!B61,'WODR- lubelskie'!B61,'WODR- lubuskie'!B61,'WODR- łódzkie'!B61,'WODR- małopolskie'!B61,'WODR- mazowieckie'!B61,'WODR- opolskie'!B61,'WODR- podkarpackie'!B61,'WODR- podlaskie'!B61,'WODR- pomorskie'!B61,'WODR- śląskie'!B61,'WODR- świętokrzyskie'!B61,'WODR- warmińsk-mazurskie'!B61,'WODR- wielkopolskie'!B61,'WODR- zachodniopomorskie'!B61)</f>
        <v>514</v>
      </c>
      <c r="C63" s="1537">
        <f xml:space="preserve"> SUM(CDR!C61,'WODR- dolnośląskie'!C61,'WODR- kujawsko-pomorskie'!C61,'WODR- lubelskie'!C61,'WODR- lubuskie'!C61,'WODR- łódzkie'!C61,'WODR- małopolskie'!C61,'WODR- mazowieckie'!C61,'WODR- opolskie'!C61,'WODR- podkarpackie'!C61,'WODR- podlaskie'!C61,'WODR- pomorskie'!C61,'WODR- śląskie'!C61,'WODR- świętokrzyskie'!C61,'WODR- warmińsk-mazurskie'!C61,'WODR- wielkopolskie'!C61,'WODR- zachodniopomorskie'!C61)</f>
        <v>504</v>
      </c>
      <c r="D63" s="1538">
        <f xml:space="preserve"> SUM(CDR!D61,'WODR- dolnośląskie'!D61,'WODR- kujawsko-pomorskie'!D61,'WODR- lubelskie'!D61,'WODR- lubuskie'!D61,'WODR- łódzkie'!D61,'WODR- małopolskie'!D61,'WODR- mazowieckie'!D61,'WODR- opolskie'!D61,'WODR- podkarpackie'!D61,'WODR- podlaskie'!D61,'WODR- pomorskie'!D61,'WODR- śląskie'!D61,'WODR- świętokrzyskie'!D61,'WODR- warmińsk-mazurskie'!D61,'WODR- wielkopolskie'!D61,'WODR- zachodniopomorskie'!D61)</f>
        <v>0</v>
      </c>
      <c r="E63" s="122"/>
      <c r="F63" s="122"/>
      <c r="G63" s="122"/>
      <c r="H63" s="667"/>
    </row>
    <row r="64" spans="1:8" ht="21" customHeight="1">
      <c r="A64" s="1526" t="s">
        <v>58</v>
      </c>
      <c r="B64" s="1537">
        <f xml:space="preserve"> SUM(CDR!B62,'WODR- dolnośląskie'!B62,'WODR- kujawsko-pomorskie'!B62,'WODR- lubelskie'!B62,'WODR- lubuskie'!B62,'WODR- łódzkie'!B62,'WODR- małopolskie'!B62,'WODR- mazowieckie'!B62,'WODR- opolskie'!B62,'WODR- podkarpackie'!B62,'WODR- podlaskie'!B62,'WODR- pomorskie'!B62,'WODR- śląskie'!B62,'WODR- świętokrzyskie'!B62,'WODR- warmińsk-mazurskie'!B62,'WODR- wielkopolskie'!B62,'WODR- zachodniopomorskie'!B62)</f>
        <v>0</v>
      </c>
      <c r="C64" s="1537">
        <f xml:space="preserve"> SUM(CDR!C62,'WODR- dolnośląskie'!C62,'WODR- kujawsko-pomorskie'!C62,'WODR- lubelskie'!C62,'WODR- lubuskie'!C62,'WODR- łódzkie'!C62,'WODR- małopolskie'!C62,'WODR- mazowieckie'!C62,'WODR- opolskie'!C62,'WODR- podkarpackie'!C62,'WODR- podlaskie'!C62,'WODR- pomorskie'!C62,'WODR- śląskie'!C62,'WODR- świętokrzyskie'!C62,'WODR- warmińsk-mazurskie'!C62,'WODR- wielkopolskie'!C62,'WODR- zachodniopomorskie'!C62)</f>
        <v>0</v>
      </c>
      <c r="D64" s="1538">
        <f xml:space="preserve"> SUM(CDR!D62,'WODR- dolnośląskie'!D62,'WODR- kujawsko-pomorskie'!D62,'WODR- lubelskie'!D62,'WODR- lubuskie'!D62,'WODR- łódzkie'!D62,'WODR- małopolskie'!D62,'WODR- mazowieckie'!D62,'WODR- opolskie'!D62,'WODR- podkarpackie'!D62,'WODR- podlaskie'!D62,'WODR- pomorskie'!D62,'WODR- śląskie'!D62,'WODR- świętokrzyskie'!D62,'WODR- warmińsk-mazurskie'!D62,'WODR- wielkopolskie'!D62,'WODR- zachodniopomorskie'!D62)</f>
        <v>0</v>
      </c>
      <c r="E64" s="122"/>
      <c r="F64" s="122"/>
      <c r="G64" s="122"/>
      <c r="H64" s="667"/>
    </row>
    <row r="65" spans="1:8" ht="21" customHeight="1">
      <c r="A65" s="1526" t="s">
        <v>59</v>
      </c>
      <c r="B65" s="1537">
        <f xml:space="preserve"> SUM(CDR!B63,'WODR- dolnośląskie'!B63,'WODR- kujawsko-pomorskie'!B63,'WODR- lubelskie'!B63,'WODR- lubuskie'!B63,'WODR- łódzkie'!B63,'WODR- małopolskie'!B63,'WODR- mazowieckie'!B63,'WODR- opolskie'!B63,'WODR- podkarpackie'!B63,'WODR- podlaskie'!B63,'WODR- pomorskie'!B63,'WODR- śląskie'!B63,'WODR- świętokrzyskie'!B63,'WODR- warmińsk-mazurskie'!B63,'WODR- wielkopolskie'!B63,'WODR- zachodniopomorskie'!B63)</f>
        <v>0</v>
      </c>
      <c r="C65" s="1537">
        <f xml:space="preserve"> SUM(CDR!C63,'WODR- dolnośląskie'!C63,'WODR- kujawsko-pomorskie'!C63,'WODR- lubelskie'!C63,'WODR- lubuskie'!C63,'WODR- łódzkie'!C63,'WODR- małopolskie'!C63,'WODR- mazowieckie'!C63,'WODR- opolskie'!C63,'WODR- podkarpackie'!C63,'WODR- podlaskie'!C63,'WODR- pomorskie'!C63,'WODR- śląskie'!C63,'WODR- świętokrzyskie'!C63,'WODR- warmińsk-mazurskie'!C63,'WODR- wielkopolskie'!C63,'WODR- zachodniopomorskie'!C63)</f>
        <v>0</v>
      </c>
      <c r="D65" s="1538">
        <f xml:space="preserve"> SUM(CDR!D63,'WODR- dolnośląskie'!D63,'WODR- kujawsko-pomorskie'!D63,'WODR- lubelskie'!D63,'WODR- lubuskie'!D63,'WODR- łódzkie'!D63,'WODR- małopolskie'!D63,'WODR- mazowieckie'!D63,'WODR- opolskie'!D63,'WODR- podkarpackie'!D63,'WODR- podlaskie'!D63,'WODR- pomorskie'!D63,'WODR- śląskie'!D63,'WODR- świętokrzyskie'!D63,'WODR- warmińsk-mazurskie'!D63,'WODR- wielkopolskie'!D63,'WODR- zachodniopomorskie'!D63)</f>
        <v>0</v>
      </c>
      <c r="E65" s="122"/>
      <c r="F65" s="122"/>
      <c r="G65" s="122"/>
      <c r="H65" s="667"/>
    </row>
    <row r="66" spans="1:8" ht="21" customHeight="1">
      <c r="A66" s="1526" t="s">
        <v>60</v>
      </c>
      <c r="B66" s="1537">
        <f xml:space="preserve"> SUM(CDR!B64,'WODR- dolnośląskie'!B64,'WODR- kujawsko-pomorskie'!B64,'WODR- lubelskie'!B64,'WODR- lubuskie'!B64,'WODR- łódzkie'!B64,'WODR- małopolskie'!B64,'WODR- mazowieckie'!B64,'WODR- opolskie'!B64,'WODR- podkarpackie'!B64,'WODR- podlaskie'!B64,'WODR- pomorskie'!B64,'WODR- śląskie'!B64,'WODR- świętokrzyskie'!B64,'WODR- warmińsk-mazurskie'!B64,'WODR- wielkopolskie'!B64,'WODR- zachodniopomorskie'!B64)</f>
        <v>0</v>
      </c>
      <c r="C66" s="1537">
        <f xml:space="preserve"> SUM(CDR!C64,'WODR- dolnośląskie'!C64,'WODR- kujawsko-pomorskie'!C64,'WODR- lubelskie'!C64,'WODR- lubuskie'!C64,'WODR- łódzkie'!C64,'WODR- małopolskie'!C64,'WODR- mazowieckie'!C64,'WODR- opolskie'!C64,'WODR- podkarpackie'!C64,'WODR- podlaskie'!C64,'WODR- pomorskie'!C64,'WODR- śląskie'!C64,'WODR- świętokrzyskie'!C64,'WODR- warmińsk-mazurskie'!C64,'WODR- wielkopolskie'!C64,'WODR- zachodniopomorskie'!C64)</f>
        <v>0</v>
      </c>
      <c r="D66" s="1538">
        <f xml:space="preserve"> SUM(CDR!D64,'WODR- dolnośląskie'!D64,'WODR- kujawsko-pomorskie'!D64,'WODR- lubelskie'!D64,'WODR- lubuskie'!D64,'WODR- łódzkie'!D64,'WODR- małopolskie'!D64,'WODR- mazowieckie'!D64,'WODR- opolskie'!D64,'WODR- podkarpackie'!D64,'WODR- podlaskie'!D64,'WODR- pomorskie'!D64,'WODR- śląskie'!D64,'WODR- świętokrzyskie'!D64,'WODR- warmińsk-mazurskie'!D64,'WODR- wielkopolskie'!D64,'WODR- zachodniopomorskie'!D64)</f>
        <v>0</v>
      </c>
      <c r="E66" s="122"/>
      <c r="F66" s="122"/>
      <c r="G66" s="122"/>
      <c r="H66" s="667"/>
    </row>
    <row r="67" spans="1:8" ht="21" customHeight="1">
      <c r="A67" s="1529" t="s">
        <v>48</v>
      </c>
      <c r="B67" s="1548">
        <f xml:space="preserve"> SUM(CDR!B65,'WODR- dolnośląskie'!B65,'WODR- kujawsko-pomorskie'!B65,'WODR- lubelskie'!B65,'WODR- lubuskie'!B65,'WODR- łódzkie'!B65,'WODR- małopolskie'!B65,'WODR- mazowieckie'!B65,'WODR- opolskie'!B65,'WODR- podkarpackie'!B65,'WODR- podlaskie'!B65,'WODR- pomorskie'!B65,'WODR- śląskie'!B65,'WODR- świętokrzyskie'!B65,'WODR- warmińsk-mazurskie'!B65,'WODR- wielkopolskie'!B65,'WODR- zachodniopomorskie'!B65)</f>
        <v>2100</v>
      </c>
      <c r="C67" s="1548">
        <f xml:space="preserve"> SUM(CDR!C65,'WODR- dolnośląskie'!C65,'WODR- kujawsko-pomorskie'!C65,'WODR- lubelskie'!C65,'WODR- lubuskie'!C65,'WODR- łódzkie'!C65,'WODR- małopolskie'!C65,'WODR- mazowieckie'!C65,'WODR- opolskie'!C65,'WODR- podkarpackie'!C65,'WODR- podlaskie'!C65,'WODR- pomorskie'!C65,'WODR- śląskie'!C65,'WODR- świętokrzyskie'!C65,'WODR- warmińsk-mazurskie'!C65,'WODR- wielkopolskie'!C65,'WODR- zachodniopomorskie'!C65)</f>
        <v>600</v>
      </c>
      <c r="D67" s="1551">
        <f xml:space="preserve"> SUM(CDR!D65,'WODR- dolnośląskie'!D65,'WODR- kujawsko-pomorskie'!D65,'WODR- lubelskie'!D65,'WODR- lubuskie'!D65,'WODR- łódzkie'!D65,'WODR- małopolskie'!D65,'WODR- mazowieckie'!D65,'WODR- opolskie'!D65,'WODR- podkarpackie'!D65,'WODR- podlaskie'!D65,'WODR- pomorskie'!D65,'WODR- śląskie'!D65,'WODR- świętokrzyskie'!D65,'WODR- warmińsk-mazurskie'!D65,'WODR- wielkopolskie'!D65,'WODR- zachodniopomorskie'!D65)</f>
        <v>0</v>
      </c>
      <c r="E67" s="122"/>
      <c r="F67" s="122"/>
      <c r="G67" s="122"/>
      <c r="H67" s="667"/>
    </row>
    <row r="68" spans="1:8" ht="6.75" customHeight="1" thickBot="1">
      <c r="A68" s="1550"/>
      <c r="B68" s="1359"/>
      <c r="C68" s="1359"/>
      <c r="D68" s="1552"/>
      <c r="E68" s="122"/>
      <c r="F68" s="122"/>
      <c r="G68" s="122"/>
      <c r="H68" s="667"/>
    </row>
    <row r="69" spans="1:8" ht="21" customHeight="1">
      <c r="A69" s="1687" t="s">
        <v>242</v>
      </c>
      <c r="B69" s="1688"/>
      <c r="C69" s="1688"/>
      <c r="D69" s="1711"/>
      <c r="E69" s="156"/>
      <c r="F69" s="122"/>
      <c r="G69" s="122"/>
      <c r="H69" s="667"/>
    </row>
    <row r="70" spans="1:8" ht="37.5" customHeight="1">
      <c r="A70" s="1526" t="s">
        <v>53</v>
      </c>
      <c r="B70" s="1537">
        <f xml:space="preserve"> SUM(CDR!B67,'WODR- dolnośląskie'!B67,'WODR- kujawsko-pomorskie'!B67,'WODR- lubelskie'!B67,'WODR- lubuskie'!B67,'WODR- łódzkie'!B67,'WODR- małopolskie'!B67,'WODR- mazowieckie'!B67,'WODR- opolskie'!B67,'WODR- podkarpackie'!B67,'WODR- podlaskie'!B67,'WODR- pomorskie'!B67,'WODR- śląskie'!B67,'WODR- świętokrzyskie'!B67,'WODR- warmińsk-mazurskie'!B67,'WODR- wielkopolskie'!B67,'WODR- zachodniopomorskie'!B67)</f>
        <v>0</v>
      </c>
      <c r="C70" s="1537">
        <f xml:space="preserve"> SUM(CDR!C67,'WODR- dolnośląskie'!C67,'WODR- kujawsko-pomorskie'!C67,'WODR- lubelskie'!C67,'WODR- lubuskie'!C67,'WODR- łódzkie'!C67,'WODR- małopolskie'!C67,'WODR- mazowieckie'!C67,'WODR- opolskie'!C67,'WODR- podkarpackie'!C67,'WODR- podlaskie'!C67,'WODR- pomorskie'!C67,'WODR- śląskie'!C67,'WODR- świętokrzyskie'!C67,'WODR- warmińsk-mazurskie'!C67,'WODR- wielkopolskie'!C67,'WODR- zachodniopomorskie'!C67)</f>
        <v>0</v>
      </c>
      <c r="D70" s="1538">
        <f xml:space="preserve"> SUM(CDR!D67,'WODR- dolnośląskie'!D67,'WODR- kujawsko-pomorskie'!D67,'WODR- lubelskie'!D67,'WODR- lubuskie'!D67,'WODR- łódzkie'!D67,'WODR- małopolskie'!D67,'WODR- mazowieckie'!D67,'WODR- opolskie'!D67,'WODR- podkarpackie'!D67,'WODR- podlaskie'!D67,'WODR- pomorskie'!D67,'WODR- śląskie'!D67,'WODR- świętokrzyskie'!D67,'WODR- warmińsk-mazurskie'!D67,'WODR- wielkopolskie'!D67,'WODR- zachodniopomorskie'!D67)</f>
        <v>0</v>
      </c>
      <c r="E70" s="122"/>
      <c r="F70" s="122"/>
      <c r="G70" s="122"/>
      <c r="H70" s="667"/>
    </row>
    <row r="71" spans="1:8" ht="37.5" customHeight="1">
      <c r="A71" s="1526" t="s">
        <v>54</v>
      </c>
      <c r="B71" s="1537">
        <f xml:space="preserve"> SUM(CDR!B68,'WODR- dolnośląskie'!B68,'WODR- kujawsko-pomorskie'!B68,'WODR- lubelskie'!B68,'WODR- lubuskie'!B68,'WODR- łódzkie'!B68,'WODR- małopolskie'!B68,'WODR- mazowieckie'!B68,'WODR- opolskie'!B68,'WODR- podkarpackie'!B68,'WODR- podlaskie'!B68,'WODR- pomorskie'!B68,'WODR- śląskie'!B68,'WODR- świętokrzyskie'!B68,'WODR- warmińsk-mazurskie'!B68,'WODR- wielkopolskie'!B68,'WODR- zachodniopomorskie'!B68)</f>
        <v>0</v>
      </c>
      <c r="C71" s="1537">
        <f xml:space="preserve"> SUM(CDR!C68,'WODR- dolnośląskie'!C68,'WODR- kujawsko-pomorskie'!C68,'WODR- lubelskie'!C68,'WODR- lubuskie'!C68,'WODR- łódzkie'!C68,'WODR- małopolskie'!C68,'WODR- mazowieckie'!C68,'WODR- opolskie'!C68,'WODR- podkarpackie'!C68,'WODR- podlaskie'!C68,'WODR- pomorskie'!C68,'WODR- śląskie'!C68,'WODR- świętokrzyskie'!C68,'WODR- warmińsk-mazurskie'!C68,'WODR- wielkopolskie'!C68,'WODR- zachodniopomorskie'!C68)</f>
        <v>0</v>
      </c>
      <c r="D71" s="1538">
        <f xml:space="preserve"> SUM(CDR!D68,'WODR- dolnośląskie'!D68,'WODR- kujawsko-pomorskie'!D68,'WODR- lubelskie'!D68,'WODR- lubuskie'!D68,'WODR- łódzkie'!D68,'WODR- małopolskie'!D68,'WODR- mazowieckie'!D68,'WODR- opolskie'!D68,'WODR- podkarpackie'!D68,'WODR- podlaskie'!D68,'WODR- pomorskie'!D68,'WODR- śląskie'!D68,'WODR- świętokrzyskie'!D68,'WODR- warmińsk-mazurskie'!D68,'WODR- wielkopolskie'!D68,'WODR- zachodniopomorskie'!D68)</f>
        <v>0</v>
      </c>
      <c r="E71" s="122"/>
      <c r="F71" s="122"/>
      <c r="G71" s="122"/>
      <c r="H71" s="667"/>
    </row>
    <row r="72" spans="1:8" ht="37.5" customHeight="1">
      <c r="A72" s="1526" t="s">
        <v>55</v>
      </c>
      <c r="B72" s="1537">
        <f xml:space="preserve"> SUM(CDR!B69,'WODR- dolnośląskie'!B69,'WODR- kujawsko-pomorskie'!B69,'WODR- lubelskie'!B69,'WODR- lubuskie'!B69,'WODR- łódzkie'!B69,'WODR- małopolskie'!B69,'WODR- mazowieckie'!B69,'WODR- opolskie'!B69,'WODR- podkarpackie'!B69,'WODR- podlaskie'!B69,'WODR- pomorskie'!B69,'WODR- śląskie'!B69,'WODR- świętokrzyskie'!B69,'WODR- warmińsk-mazurskie'!B69,'WODR- wielkopolskie'!B69,'WODR- zachodniopomorskie'!B69)</f>
        <v>12113</v>
      </c>
      <c r="C72" s="1537">
        <f xml:space="preserve"> SUM(CDR!C69,'WODR- dolnośląskie'!C69,'WODR- kujawsko-pomorskie'!C69,'WODR- lubelskie'!C69,'WODR- lubuskie'!C69,'WODR- łódzkie'!C69,'WODR- małopolskie'!C69,'WODR- mazowieckie'!C69,'WODR- opolskie'!C69,'WODR- podkarpackie'!C69,'WODR- podlaskie'!C69,'WODR- pomorskie'!C69,'WODR- śląskie'!C69,'WODR- świętokrzyskie'!C69,'WODR- warmińsk-mazurskie'!C69,'WODR- wielkopolskie'!C69,'WODR- zachodniopomorskie'!C69)</f>
        <v>6393</v>
      </c>
      <c r="D72" s="1538">
        <f xml:space="preserve"> SUM(CDR!D69,'WODR- dolnośląskie'!D69,'WODR- kujawsko-pomorskie'!D69,'WODR- lubelskie'!D69,'WODR- lubuskie'!D69,'WODR- łódzkie'!D69,'WODR- małopolskie'!D69,'WODR- mazowieckie'!D69,'WODR- opolskie'!D69,'WODR- podkarpackie'!D69,'WODR- podlaskie'!D69,'WODR- pomorskie'!D69,'WODR- śląskie'!D69,'WODR- świętokrzyskie'!D69,'WODR- warmińsk-mazurskie'!D69,'WODR- wielkopolskie'!D69,'WODR- zachodniopomorskie'!D69)</f>
        <v>135</v>
      </c>
      <c r="E72" s="122"/>
      <c r="F72" s="122"/>
      <c r="G72" s="122"/>
      <c r="H72" s="667"/>
    </row>
    <row r="73" spans="1:8" ht="37.5" customHeight="1">
      <c r="A73" s="1526" t="s">
        <v>68</v>
      </c>
      <c r="B73" s="1537">
        <f xml:space="preserve"> SUM(CDR!B70,'WODR- dolnośląskie'!B70,'WODR- kujawsko-pomorskie'!B70,'WODR- lubelskie'!B70,'WODR- lubuskie'!B70,'WODR- łódzkie'!B70,'WODR- małopolskie'!B70,'WODR- mazowieckie'!B70,'WODR- opolskie'!B70,'WODR- podkarpackie'!B70,'WODR- podlaskie'!B70,'WODR- pomorskie'!B70,'WODR- śląskie'!B70,'WODR- świętokrzyskie'!B70,'WODR- warmińsk-mazurskie'!B70,'WODR- wielkopolskie'!B70,'WODR- zachodniopomorskie'!B70)</f>
        <v>0</v>
      </c>
      <c r="C73" s="1537">
        <f xml:space="preserve"> SUM(CDR!C70,'WODR- dolnośląskie'!C70,'WODR- kujawsko-pomorskie'!C70,'WODR- lubelskie'!C70,'WODR- lubuskie'!C70,'WODR- łódzkie'!C70,'WODR- małopolskie'!C70,'WODR- mazowieckie'!C70,'WODR- opolskie'!C70,'WODR- podkarpackie'!C70,'WODR- podlaskie'!C70,'WODR- pomorskie'!C70,'WODR- śląskie'!C70,'WODR- świętokrzyskie'!C70,'WODR- warmińsk-mazurskie'!C70,'WODR- wielkopolskie'!C70,'WODR- zachodniopomorskie'!C70)</f>
        <v>0</v>
      </c>
      <c r="D73" s="1538">
        <f xml:space="preserve"> SUM(CDR!D70,'WODR- dolnośląskie'!D70,'WODR- kujawsko-pomorskie'!D70,'WODR- lubelskie'!D70,'WODR- lubuskie'!D70,'WODR- łódzkie'!D70,'WODR- małopolskie'!D70,'WODR- mazowieckie'!D70,'WODR- opolskie'!D70,'WODR- podkarpackie'!D70,'WODR- podlaskie'!D70,'WODR- pomorskie'!D70,'WODR- śląskie'!D70,'WODR- świętokrzyskie'!D70,'WODR- warmińsk-mazurskie'!D70,'WODR- wielkopolskie'!D70,'WODR- zachodniopomorskie'!D70)</f>
        <v>0</v>
      </c>
      <c r="E73" s="122"/>
      <c r="F73" s="122"/>
      <c r="G73" s="122"/>
      <c r="H73" s="667"/>
    </row>
    <row r="74" spans="1:8" ht="48" customHeight="1">
      <c r="A74" s="1526" t="s">
        <v>56</v>
      </c>
      <c r="B74" s="1537">
        <f xml:space="preserve"> SUM(CDR!B71,'WODR- dolnośląskie'!B71,'WODR- kujawsko-pomorskie'!B71,'WODR- lubelskie'!B71,'WODR- lubuskie'!B71,'WODR- łódzkie'!B71,'WODR- małopolskie'!B71,'WODR- mazowieckie'!B71,'WODR- opolskie'!B71,'WODR- podkarpackie'!B71,'WODR- podlaskie'!B71,'WODR- pomorskie'!B71,'WODR- śląskie'!B71,'WODR- świętokrzyskie'!B71,'WODR- warmińsk-mazurskie'!B71,'WODR- wielkopolskie'!B71,'WODR- zachodniopomorskie'!B71)</f>
        <v>0</v>
      </c>
      <c r="C74" s="1537">
        <f xml:space="preserve"> SUM(CDR!C71,'WODR- dolnośląskie'!C71,'WODR- kujawsko-pomorskie'!C71,'WODR- lubelskie'!C71,'WODR- lubuskie'!C71,'WODR- łódzkie'!C71,'WODR- małopolskie'!C71,'WODR- mazowieckie'!C71,'WODR- opolskie'!C71,'WODR- podkarpackie'!C71,'WODR- podlaskie'!C71,'WODR- pomorskie'!C71,'WODR- śląskie'!C71,'WODR- świętokrzyskie'!C71,'WODR- warmińsk-mazurskie'!C71,'WODR- wielkopolskie'!C71,'WODR- zachodniopomorskie'!C71)</f>
        <v>0</v>
      </c>
      <c r="D74" s="1538">
        <f xml:space="preserve"> SUM(CDR!D71,'WODR- dolnośląskie'!D71,'WODR- kujawsko-pomorskie'!D71,'WODR- lubelskie'!D71,'WODR- lubuskie'!D71,'WODR- łódzkie'!D71,'WODR- małopolskie'!D71,'WODR- mazowieckie'!D71,'WODR- opolskie'!D71,'WODR- podkarpackie'!D71,'WODR- podlaskie'!D71,'WODR- pomorskie'!D71,'WODR- śląskie'!D71,'WODR- świętokrzyskie'!D71,'WODR- warmińsk-mazurskie'!D71,'WODR- wielkopolskie'!D71,'WODR- zachodniopomorskie'!D71)</f>
        <v>0</v>
      </c>
      <c r="E74" s="122"/>
      <c r="F74" s="122"/>
      <c r="G74" s="122"/>
      <c r="H74" s="667"/>
    </row>
    <row r="75" spans="1:8" ht="48" customHeight="1">
      <c r="A75" s="1526" t="s">
        <v>69</v>
      </c>
      <c r="B75" s="1537">
        <f xml:space="preserve"> SUM(CDR!B72,'WODR- dolnośląskie'!B72,'WODR- kujawsko-pomorskie'!B72,'WODR- lubelskie'!B72,'WODR- lubuskie'!B72,'WODR- łódzkie'!B72,'WODR- małopolskie'!B72,'WODR- mazowieckie'!B72,'WODR- opolskie'!B72,'WODR- podkarpackie'!B72,'WODR- podlaskie'!B72,'WODR- pomorskie'!B72,'WODR- śląskie'!B72,'WODR- świętokrzyskie'!B72,'WODR- warmińsk-mazurskie'!B72,'WODR- wielkopolskie'!B72,'WODR- zachodniopomorskie'!B72)</f>
        <v>0</v>
      </c>
      <c r="C75" s="1537">
        <f xml:space="preserve"> SUM(CDR!C72,'WODR- dolnośląskie'!C72,'WODR- kujawsko-pomorskie'!C72,'WODR- lubelskie'!C72,'WODR- lubuskie'!C72,'WODR- łódzkie'!C72,'WODR- małopolskie'!C72,'WODR- mazowieckie'!C72,'WODR- opolskie'!C72,'WODR- podkarpackie'!C72,'WODR- podlaskie'!C72,'WODR- pomorskie'!C72,'WODR- śląskie'!C72,'WODR- świętokrzyskie'!C72,'WODR- warmińsk-mazurskie'!C72,'WODR- wielkopolskie'!C72,'WODR- zachodniopomorskie'!C72)</f>
        <v>0</v>
      </c>
      <c r="D75" s="1538">
        <f xml:space="preserve"> SUM(CDR!D72,'WODR- dolnośląskie'!D72,'WODR- kujawsko-pomorskie'!D72,'WODR- lubelskie'!D72,'WODR- lubuskie'!D72,'WODR- łódzkie'!D72,'WODR- małopolskie'!D72,'WODR- mazowieckie'!D72,'WODR- opolskie'!D72,'WODR- podkarpackie'!D72,'WODR- podlaskie'!D72,'WODR- pomorskie'!D72,'WODR- śląskie'!D72,'WODR- świętokrzyskie'!D72,'WODR- warmińsk-mazurskie'!D72,'WODR- wielkopolskie'!D72,'WODR- zachodniopomorskie'!D72)</f>
        <v>0</v>
      </c>
      <c r="E75" s="122"/>
      <c r="F75" s="122"/>
      <c r="G75" s="122"/>
      <c r="H75" s="667"/>
    </row>
    <row r="76" spans="1:8" ht="16.5" customHeight="1" thickBot="1">
      <c r="A76" s="1430" t="s">
        <v>48</v>
      </c>
      <c r="B76" s="1537">
        <f xml:space="preserve"> SUM(CDR!B73,'WODR- dolnośląskie'!B73,'WODR- kujawsko-pomorskie'!B73,'WODR- lubelskie'!B73,'WODR- lubuskie'!B73,'WODR- łódzkie'!B73,'WODR- małopolskie'!B73,'WODR- mazowieckie'!B73,'WODR- opolskie'!B73,'WODR- podkarpackie'!B73,'WODR- podlaskie'!B73,'WODR- pomorskie'!B73,'WODR- śląskie'!B73,'WODR- świętokrzyskie'!B73,'WODR- warmińsk-mazurskie'!B73,'WODR- wielkopolskie'!B73,'WODR- zachodniopomorskie'!B73)</f>
        <v>2000</v>
      </c>
      <c r="C76" s="1537">
        <f xml:space="preserve"> SUM(CDR!C73,'WODR- dolnośląskie'!C73,'WODR- kujawsko-pomorskie'!C73,'WODR- lubelskie'!C73,'WODR- lubuskie'!C73,'WODR- łódzkie'!C73,'WODR- małopolskie'!C73,'WODR- mazowieckie'!C73,'WODR- opolskie'!C73,'WODR- podkarpackie'!C73,'WODR- podlaskie'!C73,'WODR- pomorskie'!C73,'WODR- śląskie'!C73,'WODR- świętokrzyskie'!C73,'WODR- warmińsk-mazurskie'!C73,'WODR- wielkopolskie'!C73,'WODR- zachodniopomorskie'!C73)</f>
        <v>500</v>
      </c>
      <c r="D76" s="1538">
        <f xml:space="preserve"> SUM(CDR!D73,'WODR- dolnośląskie'!D73,'WODR- kujawsko-pomorskie'!D73,'WODR- lubelskie'!D73,'WODR- lubuskie'!D73,'WODR- łódzkie'!D73,'WODR- małopolskie'!D73,'WODR- mazowieckie'!D73,'WODR- opolskie'!D73,'WODR- podkarpackie'!D73,'WODR- podlaskie'!D73,'WODR- pomorskie'!D73,'WODR- śląskie'!D73,'WODR- świętokrzyskie'!D73,'WODR- warmińsk-mazurskie'!D73,'WODR- wielkopolskie'!D73,'WODR- zachodniopomorskie'!D73)</f>
        <v>0</v>
      </c>
      <c r="E76" s="122"/>
      <c r="F76" s="122"/>
      <c r="G76" s="122"/>
      <c r="H76" s="667"/>
    </row>
    <row r="77" spans="1:8" ht="13.5" thickBot="1">
      <c r="A77" s="1678" t="s">
        <v>607</v>
      </c>
      <c r="B77" s="1679"/>
      <c r="C77" s="1679"/>
      <c r="D77" s="1680"/>
      <c r="E77" s="1702"/>
      <c r="F77" s="1702"/>
      <c r="G77" s="1702"/>
      <c r="H77" s="1702"/>
    </row>
    <row r="78" spans="1:8" ht="83.25" customHeight="1">
      <c r="A78" s="1720" t="s">
        <v>115</v>
      </c>
      <c r="B78" s="1720"/>
      <c r="C78" s="1720"/>
      <c r="D78" s="1720"/>
      <c r="E78" s="204"/>
      <c r="F78" s="204"/>
      <c r="G78" s="204"/>
      <c r="H78" s="204"/>
    </row>
    <row r="79" spans="1:8" ht="15" customHeight="1">
      <c r="A79" s="1358"/>
      <c r="B79" s="1358"/>
      <c r="C79" s="1358"/>
      <c r="D79" s="1358"/>
      <c r="E79" s="1358"/>
      <c r="F79" s="1358"/>
      <c r="G79" s="1358"/>
      <c r="H79" s="1358"/>
    </row>
    <row r="80" spans="1:8" ht="24.95" customHeight="1" thickBot="1">
      <c r="A80" s="123" t="s">
        <v>101</v>
      </c>
      <c r="B80" s="1358"/>
      <c r="C80" s="1358"/>
      <c r="D80" s="1358"/>
      <c r="E80" s="1358"/>
      <c r="F80" s="1358"/>
      <c r="G80" s="1358"/>
      <c r="H80" s="1358"/>
    </row>
    <row r="81" spans="1:12" ht="24.75" customHeight="1" thickBot="1">
      <c r="A81" s="2220" t="s">
        <v>386</v>
      </c>
      <c r="B81" s="2221"/>
      <c r="C81" s="2078"/>
      <c r="D81" s="2078"/>
      <c r="E81" s="1358"/>
      <c r="F81" s="1358"/>
      <c r="G81" s="1358"/>
      <c r="H81" s="1358"/>
    </row>
    <row r="82" spans="1:12" ht="31.5" customHeight="1">
      <c r="A82" s="185"/>
      <c r="B82" s="119" t="s">
        <v>117</v>
      </c>
      <c r="C82" s="1358"/>
      <c r="D82" s="1376"/>
      <c r="E82" s="1358"/>
      <c r="F82" s="1358"/>
      <c r="G82" s="1358"/>
      <c r="H82" s="1358"/>
    </row>
    <row r="83" spans="1:12" ht="44.25" customHeight="1" thickBot="1">
      <c r="A83" s="1544" t="s">
        <v>106</v>
      </c>
      <c r="B83" s="1538">
        <f xml:space="preserve"> SUM(CDR!B80,'WODR- dolnośląskie'!B80,'WODR- kujawsko-pomorskie'!B80,'WODR- lubelskie'!B80,'WODR- lubuskie'!B80,'WODR- łódzkie'!B80,'WODR- małopolskie'!B80,'WODR- mazowieckie'!B80,'WODR- opolskie'!B80,'WODR- podkarpackie'!B80,'WODR- podlaskie'!B80,'WODR- pomorskie'!B80,'WODR- śląskie'!B80,'WODR- świętokrzyskie'!B80,'WODR- warmińsk-mazurskie'!B80,'WODR- wielkopolskie'!B80,'WODR- zachodniopomorskie'!B80)</f>
        <v>3</v>
      </c>
      <c r="C83" s="1375"/>
      <c r="D83" s="1358"/>
      <c r="E83" s="1358"/>
      <c r="F83" s="1358"/>
      <c r="G83" s="1358"/>
      <c r="H83" s="1358"/>
    </row>
    <row r="84" spans="1:12" ht="20.25" customHeight="1">
      <c r="A84" s="2081" t="s">
        <v>113</v>
      </c>
      <c r="B84" s="2082"/>
      <c r="C84" s="2078"/>
      <c r="D84" s="2078"/>
      <c r="E84" s="1358"/>
      <c r="F84" s="1358"/>
      <c r="G84" s="1358"/>
      <c r="H84" s="1358"/>
    </row>
    <row r="85" spans="1:12" ht="30" customHeight="1">
      <c r="A85" s="1526" t="s">
        <v>53</v>
      </c>
      <c r="B85" s="1538">
        <f xml:space="preserve"> SUM(CDR!B82,'WODR- dolnośląskie'!B82,'WODR- kujawsko-pomorskie'!B82,'WODR- lubelskie'!B82,'WODR- lubuskie'!B82,'WODR- łódzkie'!B82,'WODR- małopolskie'!B82,'WODR- mazowieckie'!B82,'WODR- opolskie'!B82,'WODR- podkarpackie'!B82,'WODR- podlaskie'!B82,'WODR- pomorskie'!B82,'WODR- śląskie'!B82,'WODR- świętokrzyskie'!B82,'WODR- warmińsk-mazurskie'!B82,'WODR- wielkopolskie'!B82,'WODR- zachodniopomorskie'!B82)</f>
        <v>0</v>
      </c>
      <c r="C85" s="122"/>
      <c r="D85" s="1358"/>
      <c r="E85" s="1358"/>
      <c r="F85" s="1358"/>
      <c r="G85" s="1358"/>
      <c r="H85" s="1358"/>
    </row>
    <row r="86" spans="1:12" ht="30" customHeight="1">
      <c r="A86" s="1526" t="s">
        <v>54</v>
      </c>
      <c r="B86" s="1538">
        <f xml:space="preserve"> SUM(CDR!B83,'WODR- dolnośląskie'!B83,'WODR- kujawsko-pomorskie'!B83,'WODR- lubelskie'!B83,'WODR- lubuskie'!B83,'WODR- łódzkie'!B83,'WODR- małopolskie'!B83,'WODR- mazowieckie'!B83,'WODR- opolskie'!B83,'WODR- podkarpackie'!B83,'WODR- podlaskie'!B83,'WODR- pomorskie'!B83,'WODR- śląskie'!B83,'WODR- świętokrzyskie'!B83,'WODR- warmińsk-mazurskie'!B83,'WODR- wielkopolskie'!B83,'WODR- zachodniopomorskie'!B83)</f>
        <v>0</v>
      </c>
      <c r="C86" s="122"/>
      <c r="D86" s="1358"/>
      <c r="E86" s="1358"/>
      <c r="F86" s="1358"/>
      <c r="G86" s="1358"/>
      <c r="H86" s="1358"/>
    </row>
    <row r="87" spans="1:12" ht="30" customHeight="1">
      <c r="A87" s="1526" t="s">
        <v>55</v>
      </c>
      <c r="B87" s="1538">
        <f xml:space="preserve"> SUM(CDR!B84,'WODR- dolnośląskie'!B84,'WODR- kujawsko-pomorskie'!B84,'WODR- lubelskie'!B84,'WODR- lubuskie'!B84,'WODR- łódzkie'!B84,'WODR- małopolskie'!B84,'WODR- mazowieckie'!B84,'WODR- opolskie'!B84,'WODR- podkarpackie'!B84,'WODR- podlaskie'!B84,'WODR- pomorskie'!B84,'WODR- śląskie'!B84,'WODR- świętokrzyskie'!B84,'WODR- warmińsk-mazurskie'!B84,'WODR- wielkopolskie'!B84,'WODR- zachodniopomorskie'!B84)</f>
        <v>3</v>
      </c>
      <c r="C87" s="122"/>
      <c r="D87" s="1358"/>
      <c r="E87" s="1358"/>
      <c r="F87" s="1358"/>
      <c r="G87" s="1358"/>
      <c r="H87" s="1358"/>
    </row>
    <row r="88" spans="1:12" ht="30" customHeight="1">
      <c r="A88" s="1526" t="s">
        <v>68</v>
      </c>
      <c r="B88" s="1538">
        <f xml:space="preserve"> SUM(CDR!B85,'WODR- dolnośląskie'!B85,'WODR- kujawsko-pomorskie'!B85,'WODR- lubelskie'!B85,'WODR- lubuskie'!B85,'WODR- łódzkie'!B85,'WODR- małopolskie'!B85,'WODR- mazowieckie'!B85,'WODR- opolskie'!B85,'WODR- podkarpackie'!B85,'WODR- podlaskie'!B85,'WODR- pomorskie'!B85,'WODR- śląskie'!B85,'WODR- świętokrzyskie'!B85,'WODR- warmińsk-mazurskie'!B85,'WODR- wielkopolskie'!B85,'WODR- zachodniopomorskie'!B85)</f>
        <v>0</v>
      </c>
      <c r="C88" s="122"/>
      <c r="D88" s="1358"/>
      <c r="E88" s="1358"/>
      <c r="F88" s="1358"/>
      <c r="G88" s="1358"/>
      <c r="H88" s="1358"/>
    </row>
    <row r="89" spans="1:12" ht="45" customHeight="1">
      <c r="A89" s="1526" t="s">
        <v>56</v>
      </c>
      <c r="B89" s="1538">
        <f xml:space="preserve"> SUM(CDR!B86,'WODR- dolnośląskie'!B86,'WODR- kujawsko-pomorskie'!B86,'WODR- lubelskie'!B86,'WODR- lubuskie'!B86,'WODR- łódzkie'!B86,'WODR- małopolskie'!B86,'WODR- mazowieckie'!B86,'WODR- opolskie'!B86,'WODR- podkarpackie'!B86,'WODR- podlaskie'!B86,'WODR- pomorskie'!B86,'WODR- śląskie'!B86,'WODR- świętokrzyskie'!B86,'WODR- warmińsk-mazurskie'!B86,'WODR- wielkopolskie'!B86,'WODR- zachodniopomorskie'!B86)</f>
        <v>0</v>
      </c>
      <c r="C89" s="122"/>
      <c r="D89" s="1358"/>
      <c r="E89" s="1358"/>
      <c r="F89" s="1358"/>
      <c r="G89" s="1358"/>
      <c r="H89" s="1358"/>
    </row>
    <row r="90" spans="1:12" ht="45" customHeight="1">
      <c r="A90" s="1526" t="s">
        <v>69</v>
      </c>
      <c r="B90" s="1538">
        <f xml:space="preserve"> SUM(CDR!B87,'WODR- dolnośląskie'!B87,'WODR- kujawsko-pomorskie'!B87,'WODR- lubelskie'!B87,'WODR- lubuskie'!B87,'WODR- łódzkie'!B87,'WODR- małopolskie'!B87,'WODR- mazowieckie'!B87,'WODR- opolskie'!B87,'WODR- podkarpackie'!B87,'WODR- podlaskie'!B87,'WODR- pomorskie'!B87,'WODR- śląskie'!B87,'WODR- świętokrzyskie'!B87,'WODR- warmińsk-mazurskie'!B87,'WODR- wielkopolskie'!B87,'WODR- zachodniopomorskie'!B87)</f>
        <v>0</v>
      </c>
      <c r="C90" s="122"/>
      <c r="D90" s="1358"/>
      <c r="E90" s="1358"/>
      <c r="F90" s="1358"/>
      <c r="G90" s="1358"/>
      <c r="H90" s="1358"/>
    </row>
    <row r="91" spans="1:12" ht="20.100000000000001" customHeight="1" thickBot="1">
      <c r="A91" s="1430" t="s">
        <v>48</v>
      </c>
      <c r="B91" s="1450">
        <f xml:space="preserve"> SUM(CDR!B88,'WODR- dolnośląskie'!B88,'WODR- kujawsko-pomorskie'!B88,'WODR- lubelskie'!B88,'WODR- lubuskie'!B88,'WODR- łódzkie'!B88,'WODR- małopolskie'!B88,'WODR- mazowieckie'!B88,'WODR- opolskie'!B88,'WODR- podkarpackie'!B88,'WODR- podlaskie'!B88,'WODR- pomorskie'!B88,'WODR- śląskie'!B88,'WODR- świętokrzyskie'!B88,'WODR- warmińsk-mazurskie'!B88,'WODR- wielkopolskie'!B88,'WODR- zachodniopomorskie'!B88)</f>
        <v>0</v>
      </c>
      <c r="C91" s="122"/>
      <c r="D91" s="1358"/>
      <c r="E91" s="1358"/>
      <c r="F91" s="1358"/>
      <c r="G91" s="1358"/>
      <c r="H91" s="1358"/>
    </row>
    <row r="92" spans="1:12" ht="90.75" customHeight="1">
      <c r="A92" s="1745" t="s">
        <v>116</v>
      </c>
      <c r="B92" s="1745"/>
      <c r="C92" s="2052"/>
      <c r="D92" s="2052"/>
      <c r="E92" s="1358"/>
      <c r="F92" s="1358"/>
      <c r="G92" s="1358"/>
      <c r="H92" s="1358"/>
    </row>
    <row r="93" spans="1:12" ht="15" customHeight="1">
      <c r="A93" s="1358"/>
      <c r="B93" s="1358"/>
      <c r="C93" s="1358"/>
      <c r="D93" s="1358"/>
      <c r="E93" s="1358"/>
      <c r="F93" s="1358"/>
      <c r="G93" s="1358"/>
      <c r="H93" s="1358"/>
    </row>
    <row r="94" spans="1:12" ht="24.95" customHeight="1" thickBot="1">
      <c r="A94" s="123" t="s">
        <v>102</v>
      </c>
      <c r="B94" s="1358"/>
      <c r="C94" s="1358"/>
      <c r="D94" s="1358"/>
      <c r="E94" s="1358"/>
      <c r="F94" s="1358"/>
      <c r="G94" s="1358"/>
      <c r="H94" s="1358"/>
    </row>
    <row r="95" spans="1:12" ht="23.25" customHeight="1">
      <c r="A95" s="2217" t="s">
        <v>385</v>
      </c>
      <c r="B95" s="2218"/>
      <c r="C95" s="2218"/>
      <c r="D95" s="2218"/>
      <c r="E95" s="2218"/>
      <c r="F95" s="2219"/>
      <c r="G95" s="2078"/>
      <c r="H95" s="2078"/>
      <c r="I95" s="2078"/>
      <c r="J95" s="2078"/>
      <c r="K95" s="2078"/>
      <c r="L95" s="2078"/>
    </row>
    <row r="96" spans="1:12" ht="20.25" customHeight="1">
      <c r="A96" s="1526"/>
      <c r="B96" s="2222" t="s">
        <v>97</v>
      </c>
      <c r="C96" s="2223"/>
      <c r="D96" s="2223"/>
      <c r="E96" s="2223"/>
      <c r="F96" s="2243" t="s">
        <v>18</v>
      </c>
      <c r="G96" s="122"/>
      <c r="H96" s="2078"/>
      <c r="I96" s="2078"/>
      <c r="J96" s="2078"/>
      <c r="K96" s="2078"/>
      <c r="L96" s="2078"/>
    </row>
    <row r="97" spans="1:12" s="146" customFormat="1" ht="19.5" customHeight="1">
      <c r="A97" s="1526"/>
      <c r="B97" s="1535" t="s">
        <v>19</v>
      </c>
      <c r="C97" s="1545" t="s">
        <v>20</v>
      </c>
      <c r="D97" s="1545" t="s">
        <v>21</v>
      </c>
      <c r="E97" s="1545" t="s">
        <v>49</v>
      </c>
      <c r="F97" s="2243"/>
      <c r="G97" s="122"/>
      <c r="H97" s="1376"/>
      <c r="I97" s="673"/>
      <c r="J97" s="673"/>
      <c r="K97" s="673"/>
      <c r="L97" s="2078"/>
    </row>
    <row r="98" spans="1:12" ht="22.5" customHeight="1">
      <c r="A98" s="1526" t="s">
        <v>22</v>
      </c>
      <c r="B98" s="1537">
        <f xml:space="preserve"> SUM(CDR!B95,'WODR- dolnośląskie'!B95,'WODR- kujawsko-pomorskie'!B95,'WODR- lubelskie'!B95,'WODR- lubuskie'!B95,'WODR- łódzkie'!B95,'WODR- małopolskie'!B95,'WODR- mazowieckie'!B95,'WODR- opolskie'!B95,'WODR- podkarpackie'!B95,'WODR- podlaskie'!B95,'WODR- pomorskie'!B95,'WODR- śląskie'!B95,'WODR- świętokrzyskie'!B95,'WODR- warmińsk-mazurskie'!B95,'WODR- wielkopolskie'!B95,'WODR- zachodniopomorskie'!B95)</f>
        <v>4</v>
      </c>
      <c r="C98" s="1537">
        <f xml:space="preserve"> SUM(CDR!C95,'WODR- dolnośląskie'!C95,'WODR- kujawsko-pomorskie'!C95,'WODR- lubelskie'!C95,'WODR- lubuskie'!C95,'WODR- łódzkie'!C95,'WODR- małopolskie'!C95,'WODR- mazowieckie'!C95,'WODR- opolskie'!C95,'WODR- podkarpackie'!C95,'WODR- podlaskie'!C95,'WODR- pomorskie'!C95,'WODR- śląskie'!C95,'WODR- świętokrzyskie'!C95,'WODR- warmińsk-mazurskie'!C95,'WODR- wielkopolskie'!C95,'WODR- zachodniopomorskie'!C95)</f>
        <v>0</v>
      </c>
      <c r="D98" s="1537">
        <f xml:space="preserve"> SUM(CDR!D95,'WODR- dolnośląskie'!D95,'WODR- kujawsko-pomorskie'!D95,'WODR- lubelskie'!D95,'WODR- lubuskie'!D95,'WODR- łódzkie'!D95,'WODR- małopolskie'!D95,'WODR- mazowieckie'!D95,'WODR- opolskie'!D95,'WODR- podkarpackie'!D95,'WODR- podlaskie'!D95,'WODR- pomorskie'!D95,'WODR- śląskie'!D95,'WODR- świętokrzyskie'!D95,'WODR- warmińsk-mazurskie'!D95,'WODR- wielkopolskie'!D95,'WODR- zachodniopomorskie'!D95)</f>
        <v>1</v>
      </c>
      <c r="E98" s="1537">
        <f xml:space="preserve"> SUM(CDR!E95,'WODR- dolnośląskie'!E95,'WODR- kujawsko-pomorskie'!E95,'WODR- lubelskie'!E95,'WODR- lubuskie'!E95,'WODR- łódzkie'!E95,'WODR- małopolskie'!E95,'WODR- mazowieckie'!E95,'WODR- opolskie'!E95,'WODR- podkarpackie'!E95,'WODR- podlaskie'!E95,'WODR- pomorskie'!E95,'WODR- śląskie'!E95,'WODR- świętokrzyskie'!E95,'WODR- warmińsk-mazurskie'!E95,'WODR- wielkopolskie'!E95,'WODR- zachodniopomorskie'!E95)</f>
        <v>0</v>
      </c>
      <c r="F98" s="1538">
        <f xml:space="preserve"> SUM(CDR!F95,'WODR- dolnośląskie'!F95,'WODR- kujawsko-pomorskie'!F95,'WODR- lubelskie'!F95,'WODR- lubuskie'!F95,'WODR- łódzkie'!F95,'WODR- małopolskie'!F95,'WODR- mazowieckie'!F95,'WODR- opolskie'!F95,'WODR- podkarpackie'!F95,'WODR- podlaskie'!F95,'WODR- pomorskie'!F95,'WODR- śląskie'!F95,'WODR- świętokrzyskie'!F95,'WODR- warmińsk-mazurskie'!F95,'WODR- wielkopolskie'!F95,'WODR- zachodniopomorskie'!F95)</f>
        <v>10201</v>
      </c>
      <c r="G98" s="122"/>
      <c r="H98" s="122"/>
      <c r="I98" s="667"/>
      <c r="J98" s="667"/>
      <c r="K98" s="667"/>
      <c r="L98" s="667"/>
    </row>
    <row r="99" spans="1:12" ht="29.25" customHeight="1">
      <c r="A99" s="1526" t="s">
        <v>61</v>
      </c>
      <c r="B99" s="1537">
        <f xml:space="preserve"> SUM(CDR!B96,'WODR- dolnośląskie'!B96,'WODR- kujawsko-pomorskie'!B96,'WODR- lubelskie'!B96,'WODR- lubuskie'!B96,'WODR- łódzkie'!B96,'WODR- małopolskie'!B96,'WODR- mazowieckie'!B96,'WODR- opolskie'!B96,'WODR- podkarpackie'!B96,'WODR- podlaskie'!B96,'WODR- pomorskie'!B96,'WODR- śląskie'!B96,'WODR- świętokrzyskie'!B96,'WODR- warmińsk-mazurskie'!B96,'WODR- wielkopolskie'!B96,'WODR- zachodniopomorskie'!B96)</f>
        <v>7</v>
      </c>
      <c r="C99" s="1537">
        <f xml:space="preserve"> SUM(CDR!C96,'WODR- dolnośląskie'!C96,'WODR- kujawsko-pomorskie'!C96,'WODR- lubelskie'!C96,'WODR- lubuskie'!C96,'WODR- łódzkie'!C96,'WODR- małopolskie'!C96,'WODR- mazowieckie'!C96,'WODR- opolskie'!C96,'WODR- podkarpackie'!C96,'WODR- podlaskie'!C96,'WODR- pomorskie'!C96,'WODR- śląskie'!C96,'WODR- świętokrzyskie'!C96,'WODR- warmińsk-mazurskie'!C96,'WODR- wielkopolskie'!C96,'WODR- zachodniopomorskie'!C96)</f>
        <v>0</v>
      </c>
      <c r="D99" s="1537">
        <f xml:space="preserve"> SUM(CDR!D96,'WODR- dolnośląskie'!D96,'WODR- kujawsko-pomorskie'!D96,'WODR- lubelskie'!D96,'WODR- lubuskie'!D96,'WODR- łódzkie'!D96,'WODR- małopolskie'!D96,'WODR- mazowieckie'!D96,'WODR- opolskie'!D96,'WODR- podkarpackie'!D96,'WODR- podlaskie'!D96,'WODR- pomorskie'!D96,'WODR- śląskie'!D96,'WODR- świętokrzyskie'!D96,'WODR- warmińsk-mazurskie'!D96,'WODR- wielkopolskie'!D96,'WODR- zachodniopomorskie'!D96)</f>
        <v>3</v>
      </c>
      <c r="E99" s="1537">
        <f xml:space="preserve"> SUM(CDR!E96,'WODR- dolnośląskie'!E96,'WODR- kujawsko-pomorskie'!E96,'WODR- lubelskie'!E96,'WODR- lubuskie'!E96,'WODR- łódzkie'!E96,'WODR- małopolskie'!E96,'WODR- mazowieckie'!E96,'WODR- opolskie'!E96,'WODR- podkarpackie'!E96,'WODR- podlaskie'!E96,'WODR- pomorskie'!E96,'WODR- śląskie'!E96,'WODR- świętokrzyskie'!E96,'WODR- warmińsk-mazurskie'!E96,'WODR- wielkopolskie'!E96,'WODR- zachodniopomorskie'!E96)</f>
        <v>0</v>
      </c>
      <c r="F99" s="1538">
        <f xml:space="preserve"> SUM(CDR!F96,'WODR- dolnośląskie'!F96,'WODR- kujawsko-pomorskie'!F96,'WODR- lubelskie'!F96,'WODR- lubuskie'!F96,'WODR- łódzkie'!F96,'WODR- małopolskie'!F96,'WODR- mazowieckie'!F96,'WODR- opolskie'!F96,'WODR- podkarpackie'!F96,'WODR- podlaskie'!F96,'WODR- pomorskie'!F96,'WODR- śląskie'!F96,'WODR- świętokrzyskie'!F96,'WODR- warmińsk-mazurskie'!F96,'WODR- wielkopolskie'!F96,'WODR- zachodniopomorskie'!F96)</f>
        <v>32600</v>
      </c>
      <c r="G99" s="122"/>
      <c r="H99" s="122"/>
      <c r="I99" s="667"/>
      <c r="J99" s="667"/>
      <c r="K99" s="667"/>
      <c r="L99" s="667"/>
    </row>
    <row r="100" spans="1:12" ht="29.25" customHeight="1">
      <c r="A100" s="1526" t="s">
        <v>23</v>
      </c>
      <c r="B100" s="1537">
        <f xml:space="preserve"> SUM(CDR!B97,'WODR- dolnośląskie'!B97,'WODR- kujawsko-pomorskie'!B97,'WODR- lubelskie'!B97,'WODR- lubuskie'!B97,'WODR- łódzkie'!B97,'WODR- małopolskie'!B97,'WODR- mazowieckie'!B97,'WODR- opolskie'!B97,'WODR- podkarpackie'!B97,'WODR- podlaskie'!B97,'WODR- pomorskie'!B97,'WODR- śląskie'!B97,'WODR- świętokrzyskie'!B97,'WODR- warmińsk-mazurskie'!B97,'WODR- wielkopolskie'!B97,'WODR- zachodniopomorskie'!B97)</f>
        <v>0</v>
      </c>
      <c r="C100" s="1537">
        <f xml:space="preserve"> SUM(CDR!C97,'WODR- dolnośląskie'!C97,'WODR- kujawsko-pomorskie'!C97,'WODR- lubelskie'!C97,'WODR- lubuskie'!C97,'WODR- łódzkie'!C97,'WODR- małopolskie'!C97,'WODR- mazowieckie'!C97,'WODR- opolskie'!C97,'WODR- podkarpackie'!C97,'WODR- podlaskie'!C97,'WODR- pomorskie'!C97,'WODR- śląskie'!C97,'WODR- świętokrzyskie'!C97,'WODR- warmińsk-mazurskie'!C97,'WODR- wielkopolskie'!C97,'WODR- zachodniopomorskie'!C97)</f>
        <v>0</v>
      </c>
      <c r="D100" s="1537">
        <f xml:space="preserve"> SUM(CDR!D97,'WODR- dolnośląskie'!D97,'WODR- kujawsko-pomorskie'!D97,'WODR- lubelskie'!D97,'WODR- lubuskie'!D97,'WODR- łódzkie'!D97,'WODR- małopolskie'!D97,'WODR- mazowieckie'!D97,'WODR- opolskie'!D97,'WODR- podkarpackie'!D97,'WODR- podlaskie'!D97,'WODR- pomorskie'!D97,'WODR- śląskie'!D97,'WODR- świętokrzyskie'!D97,'WODR- warmińsk-mazurskie'!D97,'WODR- wielkopolskie'!D97,'WODR- zachodniopomorskie'!D97)</f>
        <v>0</v>
      </c>
      <c r="E100" s="1537">
        <f xml:space="preserve"> SUM(CDR!E97,'WODR- dolnośląskie'!E97,'WODR- kujawsko-pomorskie'!E97,'WODR- lubelskie'!E97,'WODR- lubuskie'!E97,'WODR- łódzkie'!E97,'WODR- małopolskie'!E97,'WODR- mazowieckie'!E97,'WODR- opolskie'!E97,'WODR- podkarpackie'!E97,'WODR- podlaskie'!E97,'WODR- pomorskie'!E97,'WODR- śląskie'!E97,'WODR- świętokrzyskie'!E97,'WODR- warmińsk-mazurskie'!E97,'WODR- wielkopolskie'!E97,'WODR- zachodniopomorskie'!E97)</f>
        <v>0</v>
      </c>
      <c r="F100" s="1538">
        <f xml:space="preserve"> SUM(CDR!F97,'WODR- dolnośląskie'!F97,'WODR- kujawsko-pomorskie'!F97,'WODR- lubelskie'!F97,'WODR- lubuskie'!F97,'WODR- łódzkie'!F97,'WODR- małopolskie'!F97,'WODR- mazowieckie'!F97,'WODR- opolskie'!F97,'WODR- podkarpackie'!F97,'WODR- podlaskie'!F97,'WODR- pomorskie'!F97,'WODR- śląskie'!F97,'WODR- świętokrzyskie'!F97,'WODR- warmińsk-mazurskie'!F97,'WODR- wielkopolskie'!F97,'WODR- zachodniopomorskie'!F97)</f>
        <v>0</v>
      </c>
      <c r="G100" s="122"/>
      <c r="H100" s="122"/>
      <c r="I100" s="667"/>
      <c r="J100" s="667"/>
      <c r="K100" s="667"/>
      <c r="L100" s="667"/>
    </row>
    <row r="101" spans="1:12" ht="33.75" customHeight="1" thickBot="1">
      <c r="A101" s="1443" t="s">
        <v>65</v>
      </c>
      <c r="B101" s="1537">
        <f xml:space="preserve"> SUM(CDR!B98,'WODR- dolnośląskie'!B98,'WODR- kujawsko-pomorskie'!B98,'WODR- lubelskie'!B98,'WODR- lubuskie'!B98,'WODR- łódzkie'!B98,'WODR- małopolskie'!B98,'WODR- mazowieckie'!B98,'WODR- opolskie'!B98,'WODR- podkarpackie'!B98,'WODR- podlaskie'!B98,'WODR- pomorskie'!B98,'WODR- śląskie'!B98,'WODR- świętokrzyskie'!B98,'WODR- warmińsk-mazurskie'!B98,'WODR- wielkopolskie'!B98,'WODR- zachodniopomorskie'!B98)</f>
        <v>0</v>
      </c>
      <c r="C101" s="1537">
        <f xml:space="preserve"> SUM(CDR!C98,'WODR- dolnośląskie'!C98,'WODR- kujawsko-pomorskie'!C98,'WODR- lubelskie'!C98,'WODR- lubuskie'!C98,'WODR- łódzkie'!C98,'WODR- małopolskie'!C98,'WODR- mazowieckie'!C98,'WODR- opolskie'!C98,'WODR- podkarpackie'!C98,'WODR- podlaskie'!C98,'WODR- pomorskie'!C98,'WODR- śląskie'!C98,'WODR- świętokrzyskie'!C98,'WODR- warmińsk-mazurskie'!C98,'WODR- wielkopolskie'!C98,'WODR- zachodniopomorskie'!C98)</f>
        <v>0</v>
      </c>
      <c r="D101" s="1537">
        <f xml:space="preserve"> SUM(CDR!D98,'WODR- dolnośląskie'!D98,'WODR- kujawsko-pomorskie'!D98,'WODR- lubelskie'!D98,'WODR- lubuskie'!D98,'WODR- łódzkie'!D98,'WODR- małopolskie'!D98,'WODR- mazowieckie'!D98,'WODR- opolskie'!D98,'WODR- podkarpackie'!D98,'WODR- podlaskie'!D98,'WODR- pomorskie'!D98,'WODR- śląskie'!D98,'WODR- świętokrzyskie'!D98,'WODR- warmińsk-mazurskie'!D98,'WODR- wielkopolskie'!D98,'WODR- zachodniopomorskie'!D98)</f>
        <v>0</v>
      </c>
      <c r="E101" s="1537">
        <f xml:space="preserve"> SUM(CDR!E98,'WODR- dolnośląskie'!E98,'WODR- kujawsko-pomorskie'!E98,'WODR- lubelskie'!E98,'WODR- lubuskie'!E98,'WODR- łódzkie'!E98,'WODR- małopolskie'!E98,'WODR- mazowieckie'!E98,'WODR- opolskie'!E98,'WODR- podkarpackie'!E98,'WODR- podlaskie'!E98,'WODR- pomorskie'!E98,'WODR- śląskie'!E98,'WODR- świętokrzyskie'!E98,'WODR- warmińsk-mazurskie'!E98,'WODR- wielkopolskie'!E98,'WODR- zachodniopomorskie'!E98)</f>
        <v>0</v>
      </c>
      <c r="F101" s="1538">
        <f xml:space="preserve"> SUM(CDR!F98,'WODR- dolnośląskie'!F98,'WODR- kujawsko-pomorskie'!F98,'WODR- lubelskie'!F98,'WODR- lubuskie'!F98,'WODR- łódzkie'!F98,'WODR- małopolskie'!F98,'WODR- mazowieckie'!F98,'WODR- opolskie'!F98,'WODR- podkarpackie'!F98,'WODR- podlaskie'!F98,'WODR- pomorskie'!F98,'WODR- śląskie'!F98,'WODR- świętokrzyskie'!F98,'WODR- warmińsk-mazurskie'!F98,'WODR- wielkopolskie'!F98,'WODR- zachodniopomorskie'!F98)</f>
        <v>0</v>
      </c>
      <c r="G101" s="316"/>
      <c r="H101" s="122"/>
      <c r="I101" s="667"/>
      <c r="J101" s="667"/>
      <c r="K101" s="667"/>
      <c r="L101" s="667"/>
    </row>
    <row r="102" spans="1:12" ht="29.25" customHeight="1">
      <c r="A102" s="1683" t="s">
        <v>113</v>
      </c>
      <c r="B102" s="1684"/>
      <c r="C102" s="1684"/>
      <c r="D102" s="1684"/>
      <c r="E102" s="1684"/>
      <c r="F102" s="1685"/>
      <c r="G102" s="1742"/>
      <c r="H102" s="1742"/>
      <c r="I102" s="1742"/>
      <c r="J102" s="1742"/>
      <c r="K102" s="1742"/>
      <c r="L102" s="1742"/>
    </row>
    <row r="103" spans="1:12" ht="29.25" customHeight="1">
      <c r="A103" s="1526" t="s">
        <v>53</v>
      </c>
      <c r="B103" s="1537">
        <f xml:space="preserve"> SUM(CDR!B100,'WODR- dolnośląskie'!B100,'WODR- kujawsko-pomorskie'!B100,'WODR- lubelskie'!B100,'WODR- lubuskie'!B100,'WODR- łódzkie'!B100,'WODR- małopolskie'!B100,'WODR- mazowieckie'!B100,'WODR- opolskie'!B100,'WODR- podkarpackie'!B100,'WODR- podlaskie'!B100,'WODR- pomorskie'!B100,'WODR- śląskie'!B100,'WODR- świętokrzyskie'!B100,'WODR- warmińsk-mazurskie'!B100,'WODR- wielkopolskie'!B100,'WODR- zachodniopomorskie'!B100)</f>
        <v>0</v>
      </c>
      <c r="C103" s="1537">
        <f xml:space="preserve"> SUM(CDR!C100,'WODR- dolnośląskie'!C100,'WODR- kujawsko-pomorskie'!C100,'WODR- lubelskie'!C100,'WODR- lubuskie'!C100,'WODR- łódzkie'!C100,'WODR- małopolskie'!C100,'WODR- mazowieckie'!C100,'WODR- opolskie'!C100,'WODR- podkarpackie'!C100,'WODR- podlaskie'!C100,'WODR- pomorskie'!C100,'WODR- śląskie'!C100,'WODR- świętokrzyskie'!C100,'WODR- warmińsk-mazurskie'!C100,'WODR- wielkopolskie'!C100,'WODR- zachodniopomorskie'!C100)</f>
        <v>0</v>
      </c>
      <c r="D103" s="1537">
        <f xml:space="preserve"> SUM(CDR!D100,'WODR- dolnośląskie'!D100,'WODR- kujawsko-pomorskie'!D100,'WODR- lubelskie'!D100,'WODR- lubuskie'!D100,'WODR- łódzkie'!D100,'WODR- małopolskie'!D100,'WODR- mazowieckie'!D100,'WODR- opolskie'!D100,'WODR- podkarpackie'!D100,'WODR- podlaskie'!D100,'WODR- pomorskie'!D100,'WODR- śląskie'!D100,'WODR- świętokrzyskie'!D100,'WODR- warmińsk-mazurskie'!D100,'WODR- wielkopolskie'!D100,'WODR- zachodniopomorskie'!D100)</f>
        <v>0</v>
      </c>
      <c r="E103" s="1537">
        <f xml:space="preserve"> SUM(CDR!E100,'WODR- dolnośląskie'!E100,'WODR- kujawsko-pomorskie'!E100,'WODR- lubelskie'!E100,'WODR- lubuskie'!E100,'WODR- łódzkie'!E100,'WODR- małopolskie'!E100,'WODR- mazowieckie'!E100,'WODR- opolskie'!E100,'WODR- podkarpackie'!E100,'WODR- podlaskie'!E100,'WODR- pomorskie'!E100,'WODR- śląskie'!E100,'WODR- świętokrzyskie'!E100,'WODR- warmińsk-mazurskie'!E100,'WODR- wielkopolskie'!E100,'WODR- zachodniopomorskie'!E100)</f>
        <v>0</v>
      </c>
      <c r="F103" s="1538">
        <f xml:space="preserve"> SUM(CDR!F100,'WODR- dolnośląskie'!F100,'WODR- kujawsko-pomorskie'!F100,'WODR- lubelskie'!F100,'WODR- lubuskie'!F100,'WODR- łódzkie'!F100,'WODR- małopolskie'!F100,'WODR- mazowieckie'!F100,'WODR- opolskie'!F100,'WODR- podkarpackie'!F100,'WODR- podlaskie'!F100,'WODR- pomorskie'!F100,'WODR- śląskie'!F100,'WODR- świętokrzyskie'!F100,'WODR- warmińsk-mazurskie'!F100,'WODR- wielkopolskie'!F100,'WODR- zachodniopomorskie'!F100)</f>
        <v>0</v>
      </c>
      <c r="G103" s="122"/>
      <c r="H103" s="122"/>
      <c r="I103" s="667"/>
      <c r="J103" s="667"/>
      <c r="K103" s="667"/>
      <c r="L103" s="667"/>
    </row>
    <row r="104" spans="1:12" ht="29.25" customHeight="1">
      <c r="A104" s="1526" t="s">
        <v>54</v>
      </c>
      <c r="B104" s="1537">
        <f xml:space="preserve"> SUM(CDR!B101,'WODR- dolnośląskie'!B101,'WODR- kujawsko-pomorskie'!B101,'WODR- lubelskie'!B101,'WODR- lubuskie'!B101,'WODR- łódzkie'!B101,'WODR- małopolskie'!B101,'WODR- mazowieckie'!B101,'WODR- opolskie'!B101,'WODR- podkarpackie'!B101,'WODR- podlaskie'!B101,'WODR- pomorskie'!B101,'WODR- śląskie'!B101,'WODR- świętokrzyskie'!B101,'WODR- warmińsk-mazurskie'!B101,'WODR- wielkopolskie'!B101,'WODR- zachodniopomorskie'!B101)</f>
        <v>0</v>
      </c>
      <c r="C104" s="1537">
        <f xml:space="preserve"> SUM(CDR!C101,'WODR- dolnośląskie'!C101,'WODR- kujawsko-pomorskie'!C101,'WODR- lubelskie'!C101,'WODR- lubuskie'!C101,'WODR- łódzkie'!C101,'WODR- małopolskie'!C101,'WODR- mazowieckie'!C101,'WODR- opolskie'!C101,'WODR- podkarpackie'!C101,'WODR- podlaskie'!C101,'WODR- pomorskie'!C101,'WODR- śląskie'!C101,'WODR- świętokrzyskie'!C101,'WODR- warmińsk-mazurskie'!C101,'WODR- wielkopolskie'!C101,'WODR- zachodniopomorskie'!C101)</f>
        <v>0</v>
      </c>
      <c r="D104" s="1537">
        <f xml:space="preserve"> SUM(CDR!D101,'WODR- dolnośląskie'!D101,'WODR- kujawsko-pomorskie'!D101,'WODR- lubelskie'!D101,'WODR- lubuskie'!D101,'WODR- łódzkie'!D101,'WODR- małopolskie'!D101,'WODR- mazowieckie'!D101,'WODR- opolskie'!D101,'WODR- podkarpackie'!D101,'WODR- podlaskie'!D101,'WODR- pomorskie'!D101,'WODR- śląskie'!D101,'WODR- świętokrzyskie'!D101,'WODR- warmińsk-mazurskie'!D101,'WODR- wielkopolskie'!D101,'WODR- zachodniopomorskie'!D101)</f>
        <v>0</v>
      </c>
      <c r="E104" s="1537">
        <f xml:space="preserve"> SUM(CDR!E101,'WODR- dolnośląskie'!E101,'WODR- kujawsko-pomorskie'!E101,'WODR- lubelskie'!E101,'WODR- lubuskie'!E101,'WODR- łódzkie'!E101,'WODR- małopolskie'!E101,'WODR- mazowieckie'!E101,'WODR- opolskie'!E101,'WODR- podkarpackie'!E101,'WODR- podlaskie'!E101,'WODR- pomorskie'!E101,'WODR- śląskie'!E101,'WODR- świętokrzyskie'!E101,'WODR- warmińsk-mazurskie'!E101,'WODR- wielkopolskie'!E101,'WODR- zachodniopomorskie'!E101)</f>
        <v>0</v>
      </c>
      <c r="F104" s="1538">
        <f xml:space="preserve"> SUM(CDR!F101,'WODR- dolnośląskie'!F101,'WODR- kujawsko-pomorskie'!F101,'WODR- lubelskie'!F101,'WODR- lubuskie'!F101,'WODR- łódzkie'!F101,'WODR- małopolskie'!F101,'WODR- mazowieckie'!F101,'WODR- opolskie'!F101,'WODR- podkarpackie'!F101,'WODR- podlaskie'!F101,'WODR- pomorskie'!F101,'WODR- śląskie'!F101,'WODR- świętokrzyskie'!F101,'WODR- warmińsk-mazurskie'!F101,'WODR- wielkopolskie'!F101,'WODR- zachodniopomorskie'!F101)</f>
        <v>0</v>
      </c>
      <c r="G104" s="122"/>
      <c r="H104" s="122"/>
      <c r="I104" s="667"/>
      <c r="J104" s="667"/>
      <c r="K104" s="667"/>
      <c r="L104" s="667"/>
    </row>
    <row r="105" spans="1:12" ht="29.25" customHeight="1">
      <c r="A105" s="1526" t="s">
        <v>55</v>
      </c>
      <c r="B105" s="1537">
        <f xml:space="preserve"> SUM(CDR!B102,'WODR- dolnośląskie'!B102,'WODR- kujawsko-pomorskie'!B102,'WODR- lubelskie'!B102,'WODR- lubuskie'!B102,'WODR- łódzkie'!B102,'WODR- małopolskie'!B102,'WODR- mazowieckie'!B102,'WODR- opolskie'!B102,'WODR- podkarpackie'!B102,'WODR- podlaskie'!B102,'WODR- pomorskie'!B102,'WODR- śląskie'!B102,'WODR- świętokrzyskie'!B102,'WODR- warmińsk-mazurskie'!B102,'WODR- wielkopolskie'!B102,'WODR- zachodniopomorskie'!B102)</f>
        <v>10</v>
      </c>
      <c r="C105" s="1537">
        <f xml:space="preserve"> SUM(CDR!C102,'WODR- dolnośląskie'!C102,'WODR- kujawsko-pomorskie'!C102,'WODR- lubelskie'!C102,'WODR- lubuskie'!C102,'WODR- łódzkie'!C102,'WODR- małopolskie'!C102,'WODR- mazowieckie'!C102,'WODR- opolskie'!C102,'WODR- podkarpackie'!C102,'WODR- podlaskie'!C102,'WODR- pomorskie'!C102,'WODR- śląskie'!C102,'WODR- świętokrzyskie'!C102,'WODR- warmińsk-mazurskie'!C102,'WODR- wielkopolskie'!C102,'WODR- zachodniopomorskie'!C102)</f>
        <v>0</v>
      </c>
      <c r="D105" s="1537">
        <f xml:space="preserve"> SUM(CDR!D102,'WODR- dolnośląskie'!D102,'WODR- kujawsko-pomorskie'!D102,'WODR- lubelskie'!D102,'WODR- lubuskie'!D102,'WODR- łódzkie'!D102,'WODR- małopolskie'!D102,'WODR- mazowieckie'!D102,'WODR- opolskie'!D102,'WODR- podkarpackie'!D102,'WODR- podlaskie'!D102,'WODR- pomorskie'!D102,'WODR- śląskie'!D102,'WODR- świętokrzyskie'!D102,'WODR- warmińsk-mazurskie'!D102,'WODR- wielkopolskie'!D102,'WODR- zachodniopomorskie'!D102)</f>
        <v>4</v>
      </c>
      <c r="E105" s="1537">
        <f xml:space="preserve"> SUM(CDR!E102,'WODR- dolnośląskie'!E102,'WODR- kujawsko-pomorskie'!E102,'WODR- lubelskie'!E102,'WODR- lubuskie'!E102,'WODR- łódzkie'!E102,'WODR- małopolskie'!E102,'WODR- mazowieckie'!E102,'WODR- opolskie'!E102,'WODR- podkarpackie'!E102,'WODR- podlaskie'!E102,'WODR- pomorskie'!E102,'WODR- śląskie'!E102,'WODR- świętokrzyskie'!E102,'WODR- warmińsk-mazurskie'!E102,'WODR- wielkopolskie'!E102,'WODR- zachodniopomorskie'!E102)</f>
        <v>0</v>
      </c>
      <c r="F105" s="1538">
        <f xml:space="preserve"> SUM(CDR!F102,'WODR- dolnośląskie'!F102,'WODR- kujawsko-pomorskie'!F102,'WODR- lubelskie'!F102,'WODR- lubuskie'!F102,'WODR- łódzkie'!F102,'WODR- małopolskie'!F102,'WODR- mazowieckie'!F102,'WODR- opolskie'!F102,'WODR- podkarpackie'!F102,'WODR- podlaskie'!F102,'WODR- pomorskie'!F102,'WODR- śląskie'!F102,'WODR- świętokrzyskie'!F102,'WODR- warmińsk-mazurskie'!F102,'WODR- wielkopolskie'!F102,'WODR- zachodniopomorskie'!F102)</f>
        <v>38201</v>
      </c>
      <c r="G105" s="122"/>
      <c r="H105" s="122"/>
      <c r="I105" s="667"/>
      <c r="J105" s="667"/>
      <c r="K105" s="667"/>
      <c r="L105" s="667"/>
    </row>
    <row r="106" spans="1:12" ht="29.25" customHeight="1">
      <c r="A106" s="1526" t="s">
        <v>68</v>
      </c>
      <c r="B106" s="1537">
        <f xml:space="preserve"> SUM(CDR!B103,'WODR- dolnośląskie'!B103,'WODR- kujawsko-pomorskie'!B103,'WODR- lubelskie'!B103,'WODR- lubuskie'!B103,'WODR- łódzkie'!B103,'WODR- małopolskie'!B103,'WODR- mazowieckie'!B103,'WODR- opolskie'!B103,'WODR- podkarpackie'!B103,'WODR- podlaskie'!B103,'WODR- pomorskie'!B103,'WODR- śląskie'!B103,'WODR- świętokrzyskie'!B103,'WODR- warmińsk-mazurskie'!B103,'WODR- wielkopolskie'!B103,'WODR- zachodniopomorskie'!B103)</f>
        <v>0</v>
      </c>
      <c r="C106" s="1537">
        <f xml:space="preserve"> SUM(CDR!C103,'WODR- dolnośląskie'!C103,'WODR- kujawsko-pomorskie'!C103,'WODR- lubelskie'!C103,'WODR- lubuskie'!C103,'WODR- łódzkie'!C103,'WODR- małopolskie'!C103,'WODR- mazowieckie'!C103,'WODR- opolskie'!C103,'WODR- podkarpackie'!C103,'WODR- podlaskie'!C103,'WODR- pomorskie'!C103,'WODR- śląskie'!C103,'WODR- świętokrzyskie'!C103,'WODR- warmińsk-mazurskie'!C103,'WODR- wielkopolskie'!C103,'WODR- zachodniopomorskie'!C103)</f>
        <v>0</v>
      </c>
      <c r="D106" s="1537">
        <f xml:space="preserve"> SUM(CDR!D103,'WODR- dolnośląskie'!D103,'WODR- kujawsko-pomorskie'!D103,'WODR- lubelskie'!D103,'WODR- lubuskie'!D103,'WODR- łódzkie'!D103,'WODR- małopolskie'!D103,'WODR- mazowieckie'!D103,'WODR- opolskie'!D103,'WODR- podkarpackie'!D103,'WODR- podlaskie'!D103,'WODR- pomorskie'!D103,'WODR- śląskie'!D103,'WODR- świętokrzyskie'!D103,'WODR- warmińsk-mazurskie'!D103,'WODR- wielkopolskie'!D103,'WODR- zachodniopomorskie'!D103)</f>
        <v>0</v>
      </c>
      <c r="E106" s="1537">
        <f xml:space="preserve"> SUM(CDR!E103,'WODR- dolnośląskie'!E103,'WODR- kujawsko-pomorskie'!E103,'WODR- lubelskie'!E103,'WODR- lubuskie'!E103,'WODR- łódzkie'!E103,'WODR- małopolskie'!E103,'WODR- mazowieckie'!E103,'WODR- opolskie'!E103,'WODR- podkarpackie'!E103,'WODR- podlaskie'!E103,'WODR- pomorskie'!E103,'WODR- śląskie'!E103,'WODR- świętokrzyskie'!E103,'WODR- warmińsk-mazurskie'!E103,'WODR- wielkopolskie'!E103,'WODR- zachodniopomorskie'!E103)</f>
        <v>0</v>
      </c>
      <c r="F106" s="1538">
        <f xml:space="preserve"> SUM(CDR!F103,'WODR- dolnośląskie'!F103,'WODR- kujawsko-pomorskie'!F103,'WODR- lubelskie'!F103,'WODR- lubuskie'!F103,'WODR- łódzkie'!F103,'WODR- małopolskie'!F103,'WODR- mazowieckie'!F103,'WODR- opolskie'!F103,'WODR- podkarpackie'!F103,'WODR- podlaskie'!F103,'WODR- pomorskie'!F103,'WODR- śląskie'!F103,'WODR- świętokrzyskie'!F103,'WODR- warmińsk-mazurskie'!F103,'WODR- wielkopolskie'!F103,'WODR- zachodniopomorskie'!F103)</f>
        <v>0</v>
      </c>
      <c r="G106" s="122"/>
      <c r="H106" s="122"/>
      <c r="I106" s="667"/>
      <c r="J106" s="667"/>
      <c r="K106" s="667"/>
      <c r="L106" s="667"/>
    </row>
    <row r="107" spans="1:12" ht="45" customHeight="1">
      <c r="A107" s="1526" t="s">
        <v>56</v>
      </c>
      <c r="B107" s="1537">
        <f xml:space="preserve"> SUM(CDR!B104,'WODR- dolnośląskie'!B104,'WODR- kujawsko-pomorskie'!B104,'WODR- lubelskie'!B104,'WODR- lubuskie'!B104,'WODR- łódzkie'!B104,'WODR- małopolskie'!B104,'WODR- mazowieckie'!B104,'WODR- opolskie'!B104,'WODR- podkarpackie'!B104,'WODR- podlaskie'!B104,'WODR- pomorskie'!B104,'WODR- śląskie'!B104,'WODR- świętokrzyskie'!B104,'WODR- warmińsk-mazurskie'!B104,'WODR- wielkopolskie'!B104,'WODR- zachodniopomorskie'!B104)</f>
        <v>0</v>
      </c>
      <c r="C107" s="1537">
        <f xml:space="preserve"> SUM(CDR!C104,'WODR- dolnośląskie'!C104,'WODR- kujawsko-pomorskie'!C104,'WODR- lubelskie'!C104,'WODR- lubuskie'!C104,'WODR- łódzkie'!C104,'WODR- małopolskie'!C104,'WODR- mazowieckie'!C104,'WODR- opolskie'!C104,'WODR- podkarpackie'!C104,'WODR- podlaskie'!C104,'WODR- pomorskie'!C104,'WODR- śląskie'!C104,'WODR- świętokrzyskie'!C104,'WODR- warmińsk-mazurskie'!C104,'WODR- wielkopolskie'!C104,'WODR- zachodniopomorskie'!C104)</f>
        <v>0</v>
      </c>
      <c r="D107" s="1537">
        <f xml:space="preserve"> SUM(CDR!D104,'WODR- dolnośląskie'!D104,'WODR- kujawsko-pomorskie'!D104,'WODR- lubelskie'!D104,'WODR- lubuskie'!D104,'WODR- łódzkie'!D104,'WODR- małopolskie'!D104,'WODR- mazowieckie'!D104,'WODR- opolskie'!D104,'WODR- podkarpackie'!D104,'WODR- podlaskie'!D104,'WODR- pomorskie'!D104,'WODR- śląskie'!D104,'WODR- świętokrzyskie'!D104,'WODR- warmińsk-mazurskie'!D104,'WODR- wielkopolskie'!D104,'WODR- zachodniopomorskie'!D104)</f>
        <v>0</v>
      </c>
      <c r="E107" s="1537">
        <f xml:space="preserve"> SUM(CDR!E104,'WODR- dolnośląskie'!E104,'WODR- kujawsko-pomorskie'!E104,'WODR- lubelskie'!E104,'WODR- lubuskie'!E104,'WODR- łódzkie'!E104,'WODR- małopolskie'!E104,'WODR- mazowieckie'!E104,'WODR- opolskie'!E104,'WODR- podkarpackie'!E104,'WODR- podlaskie'!E104,'WODR- pomorskie'!E104,'WODR- śląskie'!E104,'WODR- świętokrzyskie'!E104,'WODR- warmińsk-mazurskie'!E104,'WODR- wielkopolskie'!E104,'WODR- zachodniopomorskie'!E104)</f>
        <v>0</v>
      </c>
      <c r="F107" s="1538">
        <f xml:space="preserve"> SUM(CDR!F104,'WODR- dolnośląskie'!F104,'WODR- kujawsko-pomorskie'!F104,'WODR- lubelskie'!F104,'WODR- lubuskie'!F104,'WODR- łódzkie'!F104,'WODR- małopolskie'!F104,'WODR- mazowieckie'!F104,'WODR- opolskie'!F104,'WODR- podkarpackie'!F104,'WODR- podlaskie'!F104,'WODR- pomorskie'!F104,'WODR- śląskie'!F104,'WODR- świętokrzyskie'!F104,'WODR- warmińsk-mazurskie'!F104,'WODR- wielkopolskie'!F104,'WODR- zachodniopomorskie'!F104)</f>
        <v>0</v>
      </c>
      <c r="G107" s="122"/>
      <c r="H107" s="122"/>
      <c r="I107" s="667"/>
      <c r="J107" s="667"/>
      <c r="K107" s="667"/>
      <c r="L107" s="667"/>
    </row>
    <row r="108" spans="1:12" ht="42.6" customHeight="1">
      <c r="A108" s="1526" t="s">
        <v>69</v>
      </c>
      <c r="B108" s="1537">
        <f xml:space="preserve"> SUM(CDR!B105,'WODR- dolnośląskie'!B105,'WODR- kujawsko-pomorskie'!B105,'WODR- lubelskie'!B105,'WODR- lubuskie'!B105,'WODR- łódzkie'!B105,'WODR- małopolskie'!B105,'WODR- mazowieckie'!B105,'WODR- opolskie'!B105,'WODR- podkarpackie'!B105,'WODR- podlaskie'!B105,'WODR- pomorskie'!B105,'WODR- śląskie'!B105,'WODR- świętokrzyskie'!B105,'WODR- warmińsk-mazurskie'!B105,'WODR- wielkopolskie'!B105,'WODR- zachodniopomorskie'!B105)</f>
        <v>0</v>
      </c>
      <c r="C108" s="1537">
        <f xml:space="preserve"> SUM(CDR!C105,'WODR- dolnośląskie'!C105,'WODR- kujawsko-pomorskie'!C105,'WODR- lubelskie'!C105,'WODR- lubuskie'!C105,'WODR- łódzkie'!C105,'WODR- małopolskie'!C105,'WODR- mazowieckie'!C105,'WODR- opolskie'!C105,'WODR- podkarpackie'!C105,'WODR- podlaskie'!C105,'WODR- pomorskie'!C105,'WODR- śląskie'!C105,'WODR- świętokrzyskie'!C105,'WODR- warmińsk-mazurskie'!C105,'WODR- wielkopolskie'!C105,'WODR- zachodniopomorskie'!C105)</f>
        <v>0</v>
      </c>
      <c r="D108" s="1537">
        <f xml:space="preserve"> SUM(CDR!D105,'WODR- dolnośląskie'!D105,'WODR- kujawsko-pomorskie'!D105,'WODR- lubelskie'!D105,'WODR- lubuskie'!D105,'WODR- łódzkie'!D105,'WODR- małopolskie'!D105,'WODR- mazowieckie'!D105,'WODR- opolskie'!D105,'WODR- podkarpackie'!D105,'WODR- podlaskie'!D105,'WODR- pomorskie'!D105,'WODR- śląskie'!D105,'WODR- świętokrzyskie'!D105,'WODR- warmińsk-mazurskie'!D105,'WODR- wielkopolskie'!D105,'WODR- zachodniopomorskie'!D105)</f>
        <v>0</v>
      </c>
      <c r="E108" s="1537">
        <f xml:space="preserve"> SUM(CDR!E105,'WODR- dolnośląskie'!E105,'WODR- kujawsko-pomorskie'!E105,'WODR- lubelskie'!E105,'WODR- lubuskie'!E105,'WODR- łódzkie'!E105,'WODR- małopolskie'!E105,'WODR- mazowieckie'!E105,'WODR- opolskie'!E105,'WODR- podkarpackie'!E105,'WODR- podlaskie'!E105,'WODR- pomorskie'!E105,'WODR- śląskie'!E105,'WODR- świętokrzyskie'!E105,'WODR- warmińsk-mazurskie'!E105,'WODR- wielkopolskie'!E105,'WODR- zachodniopomorskie'!E105)</f>
        <v>0</v>
      </c>
      <c r="F108" s="1538">
        <f xml:space="preserve"> SUM(CDR!F105,'WODR- dolnośląskie'!F105,'WODR- kujawsko-pomorskie'!F105,'WODR- lubelskie'!F105,'WODR- lubuskie'!F105,'WODR- łódzkie'!F105,'WODR- małopolskie'!F105,'WODR- mazowieckie'!F105,'WODR- opolskie'!F105,'WODR- podkarpackie'!F105,'WODR- podlaskie'!F105,'WODR- pomorskie'!F105,'WODR- śląskie'!F105,'WODR- świętokrzyskie'!F105,'WODR- warmińsk-mazurskie'!F105,'WODR- wielkopolskie'!F105,'WODR- zachodniopomorskie'!F105)</f>
        <v>0</v>
      </c>
      <c r="G108" s="122"/>
      <c r="H108" s="122"/>
      <c r="I108" s="667"/>
      <c r="J108" s="667"/>
      <c r="K108" s="667"/>
      <c r="L108" s="667"/>
    </row>
    <row r="109" spans="1:12" ht="27" customHeight="1" thickBot="1">
      <c r="A109" s="1430" t="s">
        <v>48</v>
      </c>
      <c r="B109" s="1537">
        <f xml:space="preserve"> SUM(CDR!B106,'WODR- dolnośląskie'!B106,'WODR- kujawsko-pomorskie'!B106,'WODR- lubelskie'!B106,'WODR- lubuskie'!B106,'WODR- łódzkie'!B106,'WODR- małopolskie'!B106,'WODR- mazowieckie'!B106,'WODR- opolskie'!B106,'WODR- podkarpackie'!B106,'WODR- podlaskie'!B106,'WODR- pomorskie'!B106,'WODR- śląskie'!B106,'WODR- świętokrzyskie'!B106,'WODR- warmińsk-mazurskie'!B106,'WODR- wielkopolskie'!B106,'WODR- zachodniopomorskie'!B106)</f>
        <v>0</v>
      </c>
      <c r="C109" s="1537">
        <f xml:space="preserve"> SUM(CDR!C106,'WODR- dolnośląskie'!C106,'WODR- kujawsko-pomorskie'!C106,'WODR- lubelskie'!C106,'WODR- lubuskie'!C106,'WODR- łódzkie'!C106,'WODR- małopolskie'!C106,'WODR- mazowieckie'!C106,'WODR- opolskie'!C106,'WODR- podkarpackie'!C106,'WODR- podlaskie'!C106,'WODR- pomorskie'!C106,'WODR- śląskie'!C106,'WODR- świętokrzyskie'!C106,'WODR- warmińsk-mazurskie'!C106,'WODR- wielkopolskie'!C106,'WODR- zachodniopomorskie'!C106)</f>
        <v>0</v>
      </c>
      <c r="D109" s="1537">
        <f xml:space="preserve"> SUM(CDR!D106,'WODR- dolnośląskie'!D106,'WODR- kujawsko-pomorskie'!D106,'WODR- lubelskie'!D106,'WODR- lubuskie'!D106,'WODR- łódzkie'!D106,'WODR- małopolskie'!D106,'WODR- mazowieckie'!D106,'WODR- opolskie'!D106,'WODR- podkarpackie'!D106,'WODR- podlaskie'!D106,'WODR- pomorskie'!D106,'WODR- śląskie'!D106,'WODR- świętokrzyskie'!D106,'WODR- warmińsk-mazurskie'!D106,'WODR- wielkopolskie'!D106,'WODR- zachodniopomorskie'!D106)</f>
        <v>0</v>
      </c>
      <c r="E109" s="1537">
        <f xml:space="preserve"> SUM(CDR!E106,'WODR- dolnośląskie'!E106,'WODR- kujawsko-pomorskie'!E106,'WODR- lubelskie'!E106,'WODR- lubuskie'!E106,'WODR- łódzkie'!E106,'WODR- małopolskie'!E106,'WODR- mazowieckie'!E106,'WODR- opolskie'!E106,'WODR- podkarpackie'!E106,'WODR- podlaskie'!E106,'WODR- pomorskie'!E106,'WODR- śląskie'!E106,'WODR- świętokrzyskie'!E106,'WODR- warmińsk-mazurskie'!E106,'WODR- wielkopolskie'!E106,'WODR- zachodniopomorskie'!E106)</f>
        <v>0</v>
      </c>
      <c r="F109" s="1538">
        <f xml:space="preserve"> SUM(CDR!F106,'WODR- dolnośląskie'!F106,'WODR- kujawsko-pomorskie'!F106,'WODR- lubelskie'!F106,'WODR- lubuskie'!F106,'WODR- łódzkie'!F106,'WODR- małopolskie'!F106,'WODR- mazowieckie'!F106,'WODR- opolskie'!F106,'WODR- podkarpackie'!F106,'WODR- podlaskie'!F106,'WODR- pomorskie'!F106,'WODR- śląskie'!F106,'WODR- świętokrzyskie'!F106,'WODR- warmińsk-mazurskie'!F106,'WODR- wielkopolskie'!F106,'WODR- zachodniopomorskie'!F106)</f>
        <v>0</v>
      </c>
      <c r="G109" s="122"/>
      <c r="H109" s="122"/>
      <c r="I109" s="667"/>
      <c r="J109" s="667"/>
      <c r="K109" s="667"/>
      <c r="L109" s="667"/>
    </row>
    <row r="110" spans="1:12" ht="13.5" thickBot="1">
      <c r="A110" s="2199" t="s">
        <v>70</v>
      </c>
      <c r="B110" s="2200"/>
      <c r="C110" s="2200"/>
      <c r="D110" s="2200"/>
      <c r="E110" s="2200"/>
      <c r="F110" s="2201"/>
      <c r="G110" s="1702"/>
      <c r="H110" s="1702"/>
      <c r="I110" s="1702"/>
      <c r="J110" s="1702"/>
      <c r="K110" s="1702"/>
      <c r="L110" s="1702"/>
    </row>
    <row r="111" spans="1:12" ht="26.1" customHeight="1">
      <c r="A111" s="1358"/>
      <c r="B111" s="1358"/>
      <c r="C111" s="1358"/>
      <c r="D111" s="1358"/>
      <c r="E111" s="1358"/>
      <c r="F111" s="1358"/>
      <c r="G111" s="1358"/>
      <c r="H111" s="1358"/>
      <c r="I111" s="1358"/>
      <c r="J111" s="1358"/>
      <c r="K111" s="1358"/>
      <c r="L111" s="1358"/>
    </row>
    <row r="112" spans="1:12" ht="24.95" customHeight="1" thickBot="1">
      <c r="A112" s="1442" t="s">
        <v>103</v>
      </c>
      <c r="B112" s="1439"/>
      <c r="C112" s="1439"/>
      <c r="D112" s="1439"/>
      <c r="E112" s="1358"/>
      <c r="F112" s="1358"/>
      <c r="G112" s="1358"/>
      <c r="H112" s="109"/>
    </row>
    <row r="113" spans="1:8" ht="24.75" customHeight="1">
      <c r="A113" s="2217" t="s">
        <v>384</v>
      </c>
      <c r="B113" s="2218"/>
      <c r="C113" s="2218"/>
      <c r="D113" s="2219"/>
      <c r="E113" s="2078"/>
      <c r="F113" s="2078"/>
      <c r="G113" s="2078"/>
      <c r="H113" s="2078"/>
    </row>
    <row r="114" spans="1:8" ht="46.5" customHeight="1">
      <c r="A114" s="1526"/>
      <c r="B114" s="1535" t="s">
        <v>24</v>
      </c>
      <c r="C114" s="1535" t="s">
        <v>25</v>
      </c>
      <c r="D114" s="1536" t="s">
        <v>26</v>
      </c>
      <c r="E114" s="122"/>
      <c r="F114" s="1376"/>
      <c r="G114" s="1376"/>
      <c r="H114" s="1376"/>
    </row>
    <row r="115" spans="1:8" ht="35.25" customHeight="1">
      <c r="A115" s="1526" t="s">
        <v>27</v>
      </c>
      <c r="B115" s="1537">
        <f xml:space="preserve"> SUM(CDR!B112,'WODR- dolnośląskie'!B112,'WODR- kujawsko-pomorskie'!B112,'WODR- lubelskie'!B112,'WODR- lubuskie'!B112,'WODR- łódzkie'!B112,'WODR- małopolskie'!B112,'WODR- mazowieckie'!B112,'WODR- opolskie'!B112,'WODR- podkarpackie'!B112,'WODR- podlaskie'!B112,'WODR- pomorskie'!B112,'WODR- śląskie'!B112,'WODR- świętokrzyskie'!B112,'WODR- warmińsk-mazurskie'!B112,'WODR- wielkopolskie'!B112,'WODR- zachodniopomorskie'!B112)</f>
        <v>0</v>
      </c>
      <c r="C115" s="1537">
        <f xml:space="preserve"> SUM(CDR!C112,'WODR- dolnośląskie'!C112,'WODR- kujawsko-pomorskie'!C112,'WODR- lubelskie'!C112,'WODR- lubuskie'!C112,'WODR- łódzkie'!C112,'WODR- małopolskie'!C112,'WODR- mazowieckie'!C112,'WODR- opolskie'!C112,'WODR- podkarpackie'!C112,'WODR- podlaskie'!C112,'WODR- pomorskie'!C112,'WODR- śląskie'!C112,'WODR- świętokrzyskie'!C112,'WODR- warmińsk-mazurskie'!C112,'WODR- wielkopolskie'!C112,'WODR- zachodniopomorskie'!C112)</f>
        <v>0</v>
      </c>
      <c r="D115" s="1538">
        <f xml:space="preserve"> SUM(CDR!D112,'WODR- dolnośląskie'!D112,'WODR- kujawsko-pomorskie'!D112,'WODR- lubelskie'!D112,'WODR- lubuskie'!D112,'WODR- łódzkie'!D112,'WODR- małopolskie'!D112,'WODR- mazowieckie'!D112,'WODR- opolskie'!D112,'WODR- podkarpackie'!D112,'WODR- podlaskie'!D112,'WODR- pomorskie'!D112,'WODR- śląskie'!D112,'WODR- świętokrzyskie'!D112,'WODR- warmińsk-mazurskie'!D112,'WODR- wielkopolskie'!D112,'WODR- zachodniopomorskie'!D112)</f>
        <v>0</v>
      </c>
      <c r="E115" s="122"/>
      <c r="F115" s="122"/>
      <c r="G115" s="122"/>
      <c r="H115" s="122"/>
    </row>
    <row r="116" spans="1:8" ht="35.25" customHeight="1">
      <c r="A116" s="1526" t="s">
        <v>28</v>
      </c>
      <c r="B116" s="1537">
        <f xml:space="preserve"> SUM(CDR!B113,'WODR- dolnośląskie'!B113,'WODR- kujawsko-pomorskie'!B113,'WODR- lubelskie'!B113,'WODR- lubuskie'!B113,'WODR- łódzkie'!B113,'WODR- małopolskie'!B113,'WODR- mazowieckie'!B113,'WODR- opolskie'!B113,'WODR- podkarpackie'!B113,'WODR- podlaskie'!B113,'WODR- pomorskie'!B113,'WODR- śląskie'!B113,'WODR- świętokrzyskie'!B113,'WODR- warmińsk-mazurskie'!B113,'WODR- wielkopolskie'!B113,'WODR- zachodniopomorskie'!B113)</f>
        <v>2</v>
      </c>
      <c r="C116" s="1537">
        <f xml:space="preserve"> SUM(CDR!C113,'WODR- dolnośląskie'!C113,'WODR- kujawsko-pomorskie'!C113,'WODR- lubelskie'!C113,'WODR- lubuskie'!C113,'WODR- łódzkie'!C113,'WODR- małopolskie'!C113,'WODR- mazowieckie'!C113,'WODR- opolskie'!C113,'WODR- podkarpackie'!C113,'WODR- podlaskie'!C113,'WODR- pomorskie'!C113,'WODR- śląskie'!C113,'WODR- świętokrzyskie'!C113,'WODR- warmińsk-mazurskie'!C113,'WODR- wielkopolskie'!C113,'WODR- zachodniopomorskie'!C113)</f>
        <v>40</v>
      </c>
      <c r="D116" s="1538">
        <f xml:space="preserve"> SUM(CDR!D113,'WODR- dolnośląskie'!D113,'WODR- kujawsko-pomorskie'!D113,'WODR- lubelskie'!D113,'WODR- lubuskie'!D113,'WODR- łódzkie'!D113,'WODR- małopolskie'!D113,'WODR- mazowieckie'!D113,'WODR- opolskie'!D113,'WODR- podkarpackie'!D113,'WODR- podlaskie'!D113,'WODR- pomorskie'!D113,'WODR- śląskie'!D113,'WODR- świętokrzyskie'!D113,'WODR- warmińsk-mazurskie'!D113,'WODR- wielkopolskie'!D113,'WODR- zachodniopomorskie'!D113)</f>
        <v>0</v>
      </c>
      <c r="E116" s="122"/>
      <c r="F116" s="122"/>
      <c r="G116" s="122"/>
      <c r="H116" s="82"/>
    </row>
    <row r="117" spans="1:8" ht="45" customHeight="1" thickBot="1">
      <c r="A117" s="1530" t="s">
        <v>29</v>
      </c>
      <c r="B117" s="1537">
        <f xml:space="preserve"> SUM(CDR!B114,'WODR- dolnośląskie'!B114,'WODR- kujawsko-pomorskie'!B114,'WODR- lubelskie'!B114,'WODR- lubuskie'!B114,'WODR- łódzkie'!B114,'WODR- małopolskie'!B114,'WODR- mazowieckie'!B114,'WODR- opolskie'!B114,'WODR- podkarpackie'!B114,'WODR- podlaskie'!B114,'WODR- pomorskie'!B114,'WODR- śląskie'!B114,'WODR- świętokrzyskie'!B114,'WODR- warmińsk-mazurskie'!B114,'WODR- wielkopolskie'!B114,'WODR- zachodniopomorskie'!B114)</f>
        <v>27</v>
      </c>
      <c r="C117" s="1537">
        <f xml:space="preserve"> SUM(CDR!C114,'WODR- dolnośląskie'!C114,'WODR- kujawsko-pomorskie'!C114,'WODR- lubelskie'!C114,'WODR- lubuskie'!C114,'WODR- łódzkie'!C114,'WODR- małopolskie'!C114,'WODR- mazowieckie'!C114,'WODR- opolskie'!C114,'WODR- podkarpackie'!C114,'WODR- podlaskie'!C114,'WODR- pomorskie'!C114,'WODR- śląskie'!C114,'WODR- świętokrzyskie'!C114,'WODR- warmińsk-mazurskie'!C114,'WODR- wielkopolskie'!C114,'WODR- zachodniopomorskie'!C114)</f>
        <v>23</v>
      </c>
      <c r="D117" s="1538">
        <f xml:space="preserve"> SUM(CDR!D114,'WODR- dolnośląskie'!D114,'WODR- kujawsko-pomorskie'!D114,'WODR- lubelskie'!D114,'WODR- lubuskie'!D114,'WODR- łódzkie'!D114,'WODR- małopolskie'!D114,'WODR- mazowieckie'!D114,'WODR- opolskie'!D114,'WODR- podkarpackie'!D114,'WODR- podlaskie'!D114,'WODR- pomorskie'!D114,'WODR- śląskie'!D114,'WODR- świętokrzyskie'!D114,'WODR- warmińsk-mazurskie'!D114,'WODR- wielkopolskie'!D114,'WODR- zachodniopomorskie'!D114)</f>
        <v>22243</v>
      </c>
      <c r="E117" s="122"/>
      <c r="F117" s="122"/>
      <c r="G117" s="122"/>
      <c r="H117" s="82"/>
    </row>
    <row r="118" spans="1:8" ht="18.75" customHeight="1">
      <c r="A118" s="1699" t="s">
        <v>113</v>
      </c>
      <c r="B118" s="1700"/>
      <c r="C118" s="1700"/>
      <c r="D118" s="1735"/>
      <c r="E118" s="1742"/>
      <c r="F118" s="1742"/>
      <c r="G118" s="1742"/>
      <c r="H118" s="1742"/>
    </row>
    <row r="119" spans="1:8" ht="33" customHeight="1">
      <c r="A119" s="1526" t="s">
        <v>53</v>
      </c>
      <c r="B119" s="1537">
        <f xml:space="preserve"> SUM(CDR!B116,'WODR- dolnośląskie'!B116,'WODR- kujawsko-pomorskie'!B116,'WODR- lubelskie'!B116,'WODR- lubuskie'!B116,'WODR- łódzkie'!B116,'WODR- małopolskie'!B116,'WODR- mazowieckie'!B116,'WODR- opolskie'!B116,'WODR- podkarpackie'!B116,'WODR- podlaskie'!B116,'WODR- pomorskie'!B116,'WODR- śląskie'!B116,'WODR- świętokrzyskie'!B116,'WODR- warmińsk-mazurskie'!B116,'WODR- wielkopolskie'!B116,'WODR- zachodniopomorskie'!B116)</f>
        <v>0</v>
      </c>
      <c r="C119" s="1537">
        <f xml:space="preserve"> SUM(CDR!C116,'WODR- dolnośląskie'!C116,'WODR- kujawsko-pomorskie'!C116,'WODR- lubelskie'!C116,'WODR- lubuskie'!C116,'WODR- łódzkie'!C116,'WODR- małopolskie'!C116,'WODR- mazowieckie'!C116,'WODR- opolskie'!C116,'WODR- podkarpackie'!C116,'WODR- podlaskie'!C116,'WODR- pomorskie'!C116,'WODR- śląskie'!C116,'WODR- świętokrzyskie'!C116,'WODR- warmińsk-mazurskie'!C116,'WODR- wielkopolskie'!C116,'WODR- zachodniopomorskie'!C116)</f>
        <v>0</v>
      </c>
      <c r="D119" s="1538">
        <f xml:space="preserve"> SUM(CDR!D116,'WODR- dolnośląskie'!D116,'WODR- kujawsko-pomorskie'!D116,'WODR- lubelskie'!D116,'WODR- lubuskie'!D116,'WODR- łódzkie'!D116,'WODR- małopolskie'!D116,'WODR- mazowieckie'!D116,'WODR- opolskie'!D116,'WODR- podkarpackie'!D116,'WODR- podlaskie'!D116,'WODR- pomorskie'!D116,'WODR- śląskie'!D116,'WODR- świętokrzyskie'!D116,'WODR- warmińsk-mazurskie'!D116,'WODR- wielkopolskie'!D116,'WODR- zachodniopomorskie'!D116)</f>
        <v>0</v>
      </c>
      <c r="E119" s="122"/>
      <c r="F119" s="122"/>
      <c r="G119" s="122"/>
      <c r="H119" s="82"/>
    </row>
    <row r="120" spans="1:8" ht="33" customHeight="1">
      <c r="A120" s="1526" t="s">
        <v>54</v>
      </c>
      <c r="B120" s="1537">
        <f xml:space="preserve"> SUM(CDR!B117,'WODR- dolnośląskie'!B117,'WODR- kujawsko-pomorskie'!B117,'WODR- lubelskie'!B117,'WODR- lubuskie'!B117,'WODR- łódzkie'!B117,'WODR- małopolskie'!B117,'WODR- mazowieckie'!B117,'WODR- opolskie'!B117,'WODR- podkarpackie'!B117,'WODR- podlaskie'!B117,'WODR- pomorskie'!B117,'WODR- śląskie'!B117,'WODR- świętokrzyskie'!B117,'WODR- warmińsk-mazurskie'!B117,'WODR- wielkopolskie'!B117,'WODR- zachodniopomorskie'!B117)</f>
        <v>0</v>
      </c>
      <c r="C120" s="1537">
        <f xml:space="preserve"> SUM(CDR!C117,'WODR- dolnośląskie'!C117,'WODR- kujawsko-pomorskie'!C117,'WODR- lubelskie'!C117,'WODR- lubuskie'!C117,'WODR- łódzkie'!C117,'WODR- małopolskie'!C117,'WODR- mazowieckie'!C117,'WODR- opolskie'!C117,'WODR- podkarpackie'!C117,'WODR- podlaskie'!C117,'WODR- pomorskie'!C117,'WODR- śląskie'!C117,'WODR- świętokrzyskie'!C117,'WODR- warmińsk-mazurskie'!C117,'WODR- wielkopolskie'!C117,'WODR- zachodniopomorskie'!C117)</f>
        <v>0</v>
      </c>
      <c r="D120" s="1538">
        <f xml:space="preserve"> SUM(CDR!D117,'WODR- dolnośląskie'!D117,'WODR- kujawsko-pomorskie'!D117,'WODR- lubelskie'!D117,'WODR- lubuskie'!D117,'WODR- łódzkie'!D117,'WODR- małopolskie'!D117,'WODR- mazowieckie'!D117,'WODR- opolskie'!D117,'WODR- podkarpackie'!D117,'WODR- podlaskie'!D117,'WODR- pomorskie'!D117,'WODR- śląskie'!D117,'WODR- świętokrzyskie'!D117,'WODR- warmińsk-mazurskie'!D117,'WODR- wielkopolskie'!D117,'WODR- zachodniopomorskie'!D117)</f>
        <v>0</v>
      </c>
      <c r="E120" s="122"/>
      <c r="F120" s="122"/>
      <c r="G120" s="122"/>
      <c r="H120" s="82"/>
    </row>
    <row r="121" spans="1:8" ht="33" customHeight="1">
      <c r="A121" s="1526" t="s">
        <v>55</v>
      </c>
      <c r="B121" s="1537">
        <f xml:space="preserve"> SUM(CDR!B118,'WODR- dolnośląskie'!B118,'WODR- kujawsko-pomorskie'!B118,'WODR- lubelskie'!B118,'WODR- lubuskie'!B118,'WODR- łódzkie'!B118,'WODR- małopolskie'!B118,'WODR- mazowieckie'!B118,'WODR- opolskie'!B118,'WODR- podkarpackie'!B118,'WODR- podlaskie'!B118,'WODR- pomorskie'!B118,'WODR- śląskie'!B118,'WODR- świętokrzyskie'!B118,'WODR- warmińsk-mazurskie'!B118,'WODR- wielkopolskie'!B118,'WODR- zachodniopomorskie'!B118)</f>
        <v>28</v>
      </c>
      <c r="C121" s="1537">
        <f xml:space="preserve"> SUM(CDR!C118,'WODR- dolnośląskie'!C118,'WODR- kujawsko-pomorskie'!C118,'WODR- lubelskie'!C118,'WODR- lubuskie'!C118,'WODR- łódzkie'!C118,'WODR- małopolskie'!C118,'WODR- mazowieckie'!C118,'WODR- opolskie'!C118,'WODR- podkarpackie'!C118,'WODR- podlaskie'!C118,'WODR- pomorskie'!C118,'WODR- śląskie'!C118,'WODR- świętokrzyskie'!C118,'WODR- warmińsk-mazurskie'!C118,'WODR- wielkopolskie'!C118,'WODR- zachodniopomorskie'!C118)</f>
        <v>62</v>
      </c>
      <c r="D121" s="1538">
        <f xml:space="preserve"> SUM(CDR!D118,'WODR- dolnośląskie'!D118,'WODR- kujawsko-pomorskie'!D118,'WODR- lubelskie'!D118,'WODR- lubuskie'!D118,'WODR- łódzkie'!D118,'WODR- małopolskie'!D118,'WODR- mazowieckie'!D118,'WODR- opolskie'!D118,'WODR- podkarpackie'!D118,'WODR- podlaskie'!D118,'WODR- pomorskie'!D118,'WODR- śląskie'!D118,'WODR- świętokrzyskie'!D118,'WODR- warmińsk-mazurskie'!D118,'WODR- wielkopolskie'!D118,'WODR- zachodniopomorskie'!D118)</f>
        <v>7894</v>
      </c>
      <c r="E121" s="122"/>
      <c r="F121" s="122"/>
      <c r="G121" s="122"/>
      <c r="H121" s="82"/>
    </row>
    <row r="122" spans="1:8" ht="33" customHeight="1">
      <c r="A122" s="1526" t="s">
        <v>68</v>
      </c>
      <c r="B122" s="1537">
        <f xml:space="preserve"> SUM(CDR!B119,'WODR- dolnośląskie'!B119,'WODR- kujawsko-pomorskie'!B119,'WODR- lubelskie'!B119,'WODR- lubuskie'!B119,'WODR- łódzkie'!B119,'WODR- małopolskie'!B119,'WODR- mazowieckie'!B119,'WODR- opolskie'!B119,'WODR- podkarpackie'!B119,'WODR- podlaskie'!B119,'WODR- pomorskie'!B119,'WODR- śląskie'!B119,'WODR- świętokrzyskie'!B119,'WODR- warmińsk-mazurskie'!B119,'WODR- wielkopolskie'!B119,'WODR- zachodniopomorskie'!B119)</f>
        <v>0</v>
      </c>
      <c r="C122" s="1537">
        <f xml:space="preserve"> SUM(CDR!C119,'WODR- dolnośląskie'!C119,'WODR- kujawsko-pomorskie'!C119,'WODR- lubelskie'!C119,'WODR- lubuskie'!C119,'WODR- łódzkie'!C119,'WODR- małopolskie'!C119,'WODR- mazowieckie'!C119,'WODR- opolskie'!C119,'WODR- podkarpackie'!C119,'WODR- podlaskie'!C119,'WODR- pomorskie'!C119,'WODR- śląskie'!C119,'WODR- świętokrzyskie'!C119,'WODR- warmińsk-mazurskie'!C119,'WODR- wielkopolskie'!C119,'WODR- zachodniopomorskie'!C119)</f>
        <v>0</v>
      </c>
      <c r="D122" s="1538">
        <f xml:space="preserve"> SUM(CDR!D119,'WODR- dolnośląskie'!D119,'WODR- kujawsko-pomorskie'!D119,'WODR- lubelskie'!D119,'WODR- lubuskie'!D119,'WODR- łódzkie'!D119,'WODR- małopolskie'!D119,'WODR- mazowieckie'!D119,'WODR- opolskie'!D119,'WODR- podkarpackie'!D119,'WODR- podlaskie'!D119,'WODR- pomorskie'!D119,'WODR- śląskie'!D119,'WODR- świętokrzyskie'!D119,'WODR- warmińsk-mazurskie'!D119,'WODR- wielkopolskie'!D119,'WODR- zachodniopomorskie'!D119)</f>
        <v>0</v>
      </c>
      <c r="E122" s="122"/>
      <c r="F122" s="122"/>
      <c r="G122" s="122"/>
      <c r="H122" s="82"/>
    </row>
    <row r="123" spans="1:8" ht="45" customHeight="1">
      <c r="A123" s="1526" t="s">
        <v>56</v>
      </c>
      <c r="B123" s="1537">
        <f xml:space="preserve"> SUM(CDR!B120,'WODR- dolnośląskie'!B120,'WODR- kujawsko-pomorskie'!B120,'WODR- lubelskie'!B120,'WODR- lubuskie'!B120,'WODR- łódzkie'!B120,'WODR- małopolskie'!B120,'WODR- mazowieckie'!B120,'WODR- opolskie'!B120,'WODR- podkarpackie'!B120,'WODR- podlaskie'!B120,'WODR- pomorskie'!B120,'WODR- śląskie'!B120,'WODR- świętokrzyskie'!B120,'WODR- warmińsk-mazurskie'!B120,'WODR- wielkopolskie'!B120,'WODR- zachodniopomorskie'!B120)</f>
        <v>0</v>
      </c>
      <c r="C123" s="1537">
        <f xml:space="preserve"> SUM(CDR!C120,'WODR- dolnośląskie'!C120,'WODR- kujawsko-pomorskie'!C120,'WODR- lubelskie'!C120,'WODR- lubuskie'!C120,'WODR- łódzkie'!C120,'WODR- małopolskie'!C120,'WODR- mazowieckie'!C120,'WODR- opolskie'!C120,'WODR- podkarpackie'!C120,'WODR- podlaskie'!C120,'WODR- pomorskie'!C120,'WODR- śląskie'!C120,'WODR- świętokrzyskie'!C120,'WODR- warmińsk-mazurskie'!C120,'WODR- wielkopolskie'!C120,'WODR- zachodniopomorskie'!C120)</f>
        <v>0</v>
      </c>
      <c r="D123" s="1538">
        <f xml:space="preserve"> SUM(CDR!D120,'WODR- dolnośląskie'!D120,'WODR- kujawsko-pomorskie'!D120,'WODR- lubelskie'!D120,'WODR- lubuskie'!D120,'WODR- łódzkie'!D120,'WODR- małopolskie'!D120,'WODR- mazowieckie'!D120,'WODR- opolskie'!D120,'WODR- podkarpackie'!D120,'WODR- podlaskie'!D120,'WODR- pomorskie'!D120,'WODR- śląskie'!D120,'WODR- świętokrzyskie'!D120,'WODR- warmińsk-mazurskie'!D120,'WODR- wielkopolskie'!D120,'WODR- zachodniopomorskie'!D120)</f>
        <v>0</v>
      </c>
      <c r="E123" s="122"/>
      <c r="F123" s="122"/>
      <c r="G123" s="122"/>
      <c r="H123" s="82"/>
    </row>
    <row r="124" spans="1:8" ht="45.75" customHeight="1">
      <c r="A124" s="1526" t="s">
        <v>69</v>
      </c>
      <c r="B124" s="1537">
        <f xml:space="preserve"> SUM(CDR!B121,'WODR- dolnośląskie'!B121,'WODR- kujawsko-pomorskie'!B121,'WODR- lubelskie'!B121,'WODR- lubuskie'!B121,'WODR- łódzkie'!B121,'WODR- małopolskie'!B121,'WODR- mazowieckie'!B121,'WODR- opolskie'!B121,'WODR- podkarpackie'!B121,'WODR- podlaskie'!B121,'WODR- pomorskie'!B121,'WODR- śląskie'!B121,'WODR- świętokrzyskie'!B121,'WODR- warmińsk-mazurskie'!B121,'WODR- wielkopolskie'!B121,'WODR- zachodniopomorskie'!B121)</f>
        <v>0</v>
      </c>
      <c r="C124" s="1537">
        <f xml:space="preserve"> SUM(CDR!C121,'WODR- dolnośląskie'!C121,'WODR- kujawsko-pomorskie'!C121,'WODR- lubelskie'!C121,'WODR- lubuskie'!C121,'WODR- łódzkie'!C121,'WODR- małopolskie'!C121,'WODR- mazowieckie'!C121,'WODR- opolskie'!C121,'WODR- podkarpackie'!C121,'WODR- podlaskie'!C121,'WODR- pomorskie'!C121,'WODR- śląskie'!C121,'WODR- świętokrzyskie'!C121,'WODR- warmińsk-mazurskie'!C121,'WODR- wielkopolskie'!C121,'WODR- zachodniopomorskie'!C121)</f>
        <v>0</v>
      </c>
      <c r="D124" s="1538">
        <f xml:space="preserve"> SUM(CDR!D121,'WODR- dolnośląskie'!D121,'WODR- kujawsko-pomorskie'!D121,'WODR- lubelskie'!D121,'WODR- lubuskie'!D121,'WODR- łódzkie'!D121,'WODR- małopolskie'!D121,'WODR- mazowieckie'!D121,'WODR- opolskie'!D121,'WODR- podkarpackie'!D121,'WODR- podlaskie'!D121,'WODR- pomorskie'!D121,'WODR- śląskie'!D121,'WODR- świętokrzyskie'!D121,'WODR- warmińsk-mazurskie'!D121,'WODR- wielkopolskie'!D121,'WODR- zachodniopomorskie'!D121)</f>
        <v>0</v>
      </c>
      <c r="E124" s="122"/>
      <c r="F124" s="122"/>
      <c r="G124" s="122"/>
      <c r="H124" s="82"/>
    </row>
    <row r="125" spans="1:8" ht="21.75" customHeight="1" thickBot="1">
      <c r="A125" s="1430" t="s">
        <v>48</v>
      </c>
      <c r="B125" s="1449">
        <f xml:space="preserve"> SUM(CDR!B122,'WODR- dolnośląskie'!B122,'WODR- kujawsko-pomorskie'!B122,'WODR- lubelskie'!B122,'WODR- lubuskie'!B122,'WODR- łódzkie'!B122,'WODR- małopolskie'!B122,'WODR- mazowieckie'!B122,'WODR- opolskie'!B122,'WODR- podkarpackie'!B122,'WODR- podlaskie'!B122,'WODR- pomorskie'!B122,'WODR- śląskie'!B122,'WODR- świętokrzyskie'!B122,'WODR- warmińsk-mazurskie'!B122,'WODR- wielkopolskie'!B122,'WODR- zachodniopomorskie'!B122)</f>
        <v>0</v>
      </c>
      <c r="C125" s="1449">
        <f xml:space="preserve"> SUM(CDR!C122,'WODR- dolnośląskie'!C122,'WODR- kujawsko-pomorskie'!C122,'WODR- lubelskie'!C122,'WODR- lubuskie'!C122,'WODR- łódzkie'!C122,'WODR- małopolskie'!C122,'WODR- mazowieckie'!C122,'WODR- opolskie'!C122,'WODR- podkarpackie'!C122,'WODR- podlaskie'!C122,'WODR- pomorskie'!C122,'WODR- śląskie'!C122,'WODR- świętokrzyskie'!C122,'WODR- warmińsk-mazurskie'!C122,'WODR- wielkopolskie'!C122,'WODR- zachodniopomorskie'!C122)</f>
        <v>0</v>
      </c>
      <c r="D125" s="1450">
        <f xml:space="preserve"> SUM(CDR!D122,'WODR- dolnośląskie'!D122,'WODR- kujawsko-pomorskie'!D122,'WODR- lubelskie'!D122,'WODR- lubuskie'!D122,'WODR- łódzkie'!D122,'WODR- małopolskie'!D122,'WODR- mazowieckie'!D122,'WODR- opolskie'!D122,'WODR- podkarpackie'!D122,'WODR- podlaskie'!D122,'WODR- pomorskie'!D122,'WODR- śląskie'!D122,'WODR- świętokrzyskie'!D122,'WODR- warmińsk-mazurskie'!D122,'WODR- wielkopolskie'!D122,'WODR- zachodniopomorskie'!D122)</f>
        <v>0</v>
      </c>
      <c r="E125" s="122"/>
      <c r="F125" s="122"/>
      <c r="G125" s="122"/>
      <c r="H125" s="82"/>
    </row>
    <row r="126" spans="1:8" ht="13.5" thickBot="1">
      <c r="A126" s="2199" t="s">
        <v>165</v>
      </c>
      <c r="B126" s="2200"/>
      <c r="C126" s="2200"/>
      <c r="D126" s="2201"/>
      <c r="E126" s="1702"/>
      <c r="F126" s="1702"/>
      <c r="G126" s="1702"/>
      <c r="H126" s="1702"/>
    </row>
    <row r="127" spans="1:8" ht="27.6" customHeight="1">
      <c r="A127" s="1358"/>
      <c r="B127" s="1358"/>
      <c r="C127" s="1358"/>
      <c r="D127" s="1358"/>
      <c r="E127" s="1358"/>
      <c r="F127" s="1358"/>
      <c r="G127" s="1358"/>
      <c r="H127" s="1358"/>
    </row>
    <row r="128" spans="1:8" ht="24.95" customHeight="1" thickBot="1">
      <c r="A128" s="123" t="s">
        <v>104</v>
      </c>
      <c r="B128" s="1358"/>
      <c r="C128" s="1358"/>
      <c r="D128" s="1358"/>
      <c r="E128" s="1358"/>
      <c r="F128" s="1358"/>
      <c r="G128" s="1358"/>
      <c r="H128" s="109"/>
    </row>
    <row r="129" spans="1:20" ht="24.75" customHeight="1" thickBot="1">
      <c r="A129" s="2234" t="s">
        <v>383</v>
      </c>
      <c r="B129" s="2235"/>
      <c r="C129" s="2235"/>
      <c r="D129" s="2235"/>
      <c r="E129" s="2236"/>
      <c r="F129" s="1742"/>
      <c r="G129" s="1742"/>
      <c r="H129" s="1742"/>
      <c r="I129" s="1742"/>
      <c r="J129" s="1742"/>
    </row>
    <row r="130" spans="1:20" s="162" customFormat="1" ht="42" customHeight="1">
      <c r="A130" s="165"/>
      <c r="B130" s="164" t="s">
        <v>30</v>
      </c>
      <c r="C130" s="164" t="s">
        <v>62</v>
      </c>
      <c r="D130" s="164" t="s">
        <v>63</v>
      </c>
      <c r="E130" s="163" t="s">
        <v>64</v>
      </c>
      <c r="F130" s="156"/>
      <c r="G130" s="156"/>
      <c r="H130" s="156"/>
      <c r="I130" s="156"/>
      <c r="J130" s="156"/>
    </row>
    <row r="131" spans="1:20" ht="72.75" customHeight="1" thickBot="1">
      <c r="A131" s="1430" t="s">
        <v>121</v>
      </c>
      <c r="B131" s="1449">
        <f xml:space="preserve"> SUM(CDR!B128,'WODR- dolnośląskie'!B128,'WODR- kujawsko-pomorskie'!B128,'WODR- lubelskie'!B128,'WODR- lubuskie'!B128,'WODR- łódzkie'!B128,'WODR- małopolskie'!B128,'WODR- mazowieckie'!B128,'WODR- opolskie'!B128,'WODR- podkarpackie'!B128,'WODR- podlaskie'!B128,'WODR- pomorskie'!B128,'WODR- śląskie'!B128,'WODR- świętokrzyskie'!B128,'WODR- warmińsk-mazurskie'!B128,'WODR- wielkopolskie'!B128,'WODR- zachodniopomorskie'!B128)</f>
        <v>593642</v>
      </c>
      <c r="C131" s="1449">
        <f xml:space="preserve"> SUM(CDR!C128,'WODR- dolnośląskie'!C128,'WODR- kujawsko-pomorskie'!C128,'WODR- lubelskie'!C128,'WODR- lubuskie'!C128,'WODR- łódzkie'!C128,'WODR- małopolskie'!C128,'WODR- mazowieckie'!C128,'WODR- opolskie'!C128,'WODR- podkarpackie'!C128,'WODR- podlaskie'!C128,'WODR- pomorskie'!C128,'WODR- śląskie'!C128,'WODR- świętokrzyskie'!C128,'WODR- warmińsk-mazurskie'!C128,'WODR- wielkopolskie'!C128,'WODR- zachodniopomorskie'!C128)</f>
        <v>331551</v>
      </c>
      <c r="D131" s="1569">
        <f>AVERAGE('WODR- pomorskie'!D128, 'WODR- podlaskie'!D128, 'WODR- lubuskie'!D128, 'WODR- kujawsko-pomorskie'!D128, 'WODR- dolnośląskie'!D128)</f>
        <v>2.6874999999999998E-3</v>
      </c>
      <c r="E131" s="1450">
        <f xml:space="preserve"> SUM(CDR!E128,'WODR- dolnośląskie'!E128,'WODR- kujawsko-pomorskie'!E128,'WODR- lubelskie'!E128,'WODR- lubuskie'!E128,'WODR- łódzkie'!E128,'WODR- małopolskie'!E128,'WODR- mazowieckie'!E128,'WODR- opolskie'!E128,'WODR- podkarpackie'!E128,'WODR- podlaskie'!E128,'WODR- pomorskie'!E128,'WODR- śląskie'!E128,'WODR- świętokrzyskie'!E128,'WODR- warmińsk-mazurskie'!E128,'WODR- wielkopolskie'!E128,'WODR- zachodniopomorskie'!E128)</f>
        <v>1459</v>
      </c>
      <c r="F131" s="122"/>
      <c r="G131" s="122"/>
      <c r="H131" s="667"/>
      <c r="I131" s="667"/>
      <c r="J131" s="205"/>
    </row>
    <row r="132" spans="1:20" ht="28.5" customHeight="1">
      <c r="A132" s="1702" t="s">
        <v>122</v>
      </c>
      <c r="B132" s="1702"/>
      <c r="C132" s="1702"/>
      <c r="D132" s="1702"/>
      <c r="E132" s="1702"/>
      <c r="F132" s="109"/>
      <c r="G132" s="109"/>
      <c r="H132" s="109"/>
    </row>
    <row r="133" spans="1:20" ht="15" customHeight="1">
      <c r="A133" s="1358"/>
      <c r="B133" s="1358"/>
      <c r="C133" s="1358"/>
      <c r="D133" s="1358"/>
      <c r="E133" s="1358"/>
      <c r="F133" s="109"/>
      <c r="G133" s="109"/>
      <c r="H133" s="109"/>
    </row>
    <row r="134" spans="1:20" ht="24.95" customHeight="1" thickBot="1">
      <c r="A134" s="123" t="s">
        <v>123</v>
      </c>
      <c r="B134" s="1358"/>
      <c r="C134" s="1358"/>
      <c r="D134" s="1358"/>
      <c r="E134" s="1358"/>
      <c r="F134" s="109"/>
      <c r="G134" s="109"/>
      <c r="H134" s="109"/>
    </row>
    <row r="135" spans="1:20" ht="43.35" customHeight="1" thickBot="1">
      <c r="A135" s="2234" t="s">
        <v>382</v>
      </c>
      <c r="B135" s="2235"/>
      <c r="C135" s="2235"/>
      <c r="D135" s="2235"/>
      <c r="E135" s="2235"/>
      <c r="F135" s="2235"/>
      <c r="G135" s="2235"/>
      <c r="H135" s="2235"/>
      <c r="I135" s="2236"/>
      <c r="J135" s="1742"/>
      <c r="K135" s="1742"/>
      <c r="L135" s="1742"/>
      <c r="M135" s="1742"/>
      <c r="N135" s="1742"/>
      <c r="O135" s="1742"/>
      <c r="P135" s="1742"/>
      <c r="Q135" s="1742"/>
      <c r="R135" s="1742"/>
    </row>
    <row r="136" spans="1:20" s="162" customFormat="1" ht="76.5">
      <c r="A136" s="168"/>
      <c r="B136" s="167" t="s">
        <v>79</v>
      </c>
      <c r="C136" s="167" t="s">
        <v>80</v>
      </c>
      <c r="D136" s="167" t="s">
        <v>81</v>
      </c>
      <c r="E136" s="167" t="s">
        <v>82</v>
      </c>
      <c r="F136" s="164" t="s">
        <v>83</v>
      </c>
      <c r="G136" s="164" t="s">
        <v>84</v>
      </c>
      <c r="H136" s="164" t="s">
        <v>85</v>
      </c>
      <c r="I136" s="163" t="s">
        <v>86</v>
      </c>
      <c r="J136" s="156"/>
      <c r="K136" s="156"/>
      <c r="L136" s="156"/>
      <c r="M136" s="156"/>
      <c r="N136" s="156"/>
      <c r="O136" s="156"/>
      <c r="P136" s="156"/>
      <c r="Q136" s="156"/>
      <c r="R136" s="156"/>
    </row>
    <row r="137" spans="1:20" s="146" customFormat="1" ht="89.25" customHeight="1" thickBot="1">
      <c r="A137" s="1441" t="s">
        <v>126</v>
      </c>
      <c r="B137" s="1449">
        <f xml:space="preserve"> SUM(CDR!B134,'WODR- dolnośląskie'!B134,'WODR- kujawsko-pomorskie'!B134,'WODR- lubelskie'!B134,'WODR- lubuskie'!B134,'WODR- łódzkie'!B134,'WODR- małopolskie'!B134,'WODR- mazowieckie'!B134,'WODR- opolskie'!B134,'WODR- podkarpackie'!B134,'WODR- podlaskie'!B134,'WODR- pomorskie'!B134,'WODR- śląskie'!B134,'WODR- świętokrzyskie'!B134,'WODR- warmińsk-mazurskie'!B134,'WODR- wielkopolskie'!B134,'WODR- zachodniopomorskie'!B134)</f>
        <v>3</v>
      </c>
      <c r="C137" s="1449">
        <f xml:space="preserve"> SUM(CDR!C134,'WODR- dolnośląskie'!C134,'WODR- kujawsko-pomorskie'!C134,'WODR- lubelskie'!C134,'WODR- lubuskie'!C134,'WODR- łódzkie'!C134,'WODR- małopolskie'!C134,'WODR- mazowieckie'!C134,'WODR- opolskie'!C134,'WODR- podkarpackie'!C134,'WODR- podlaskie'!C134,'WODR- pomorskie'!C134,'WODR- śląskie'!C134,'WODR- świętokrzyskie'!C134,'WODR- warmińsk-mazurskie'!C134,'WODR- wielkopolskie'!C134,'WODR- zachodniopomorskie'!C134)</f>
        <v>0</v>
      </c>
      <c r="D137" s="1449">
        <f xml:space="preserve"> SUM(CDR!D134,'WODR- dolnośląskie'!D134,'WODR- kujawsko-pomorskie'!D134,'WODR- lubelskie'!D134,'WODR- lubuskie'!D134,'WODR- łódzkie'!D134,'WODR- małopolskie'!D134,'WODR- mazowieckie'!D134,'WODR- opolskie'!D134,'WODR- podkarpackie'!D134,'WODR- podlaskie'!D134,'WODR- pomorskie'!D134,'WODR- śląskie'!D134,'WODR- świętokrzyskie'!D134,'WODR- warmińsk-mazurskie'!D134,'WODR- wielkopolskie'!D134,'WODR- zachodniopomorskie'!D134)</f>
        <v>0</v>
      </c>
      <c r="E137" s="1449">
        <f xml:space="preserve"> SUM(CDR!E134,'WODR- dolnośląskie'!E134,'WODR- kujawsko-pomorskie'!E134,'WODR- lubelskie'!E134,'WODR- lubuskie'!E134,'WODR- łódzkie'!E134,'WODR- małopolskie'!E134,'WODR- mazowieckie'!E134,'WODR- opolskie'!E134,'WODR- podkarpackie'!E134,'WODR- podlaskie'!E134,'WODR- pomorskie'!E134,'WODR- śląskie'!E134,'WODR- świętokrzyskie'!E134,'WODR- warmińsk-mazurskie'!E134,'WODR- wielkopolskie'!E134,'WODR- zachodniopomorskie'!E134)</f>
        <v>639</v>
      </c>
      <c r="F137" s="1449">
        <f xml:space="preserve"> SUM(CDR!F134,'WODR- dolnośląskie'!F134,'WODR- kujawsko-pomorskie'!F134,'WODR- lubelskie'!F134,'WODR- lubuskie'!F134,'WODR- łódzkie'!F134,'WODR- małopolskie'!F134,'WODR- mazowieckie'!F134,'WODR- opolskie'!F134,'WODR- podkarpackie'!F134,'WODR- podlaskie'!F134,'WODR- pomorskie'!F134,'WODR- śląskie'!F134,'WODR- świętokrzyskie'!F134,'WODR- warmińsk-mazurskie'!F134,'WODR- wielkopolskie'!F134,'WODR- zachodniopomorskie'!F134)</f>
        <v>0</v>
      </c>
      <c r="G137" s="1449">
        <f xml:space="preserve"> SUM(CDR!G134,'WODR- dolnośląskie'!G134,'WODR- kujawsko-pomorskie'!G134,'WODR- lubelskie'!G134,'WODR- lubuskie'!G134,'WODR- łódzkie'!G134,'WODR- małopolskie'!G134,'WODR- mazowieckie'!G134,'WODR- opolskie'!G134,'WODR- podkarpackie'!G134,'WODR- podlaskie'!G134,'WODR- pomorskie'!G134,'WODR- śląskie'!G134,'WODR- świętokrzyskie'!G134,'WODR- warmińsk-mazurskie'!G134,'WODR- wielkopolskie'!G134,'WODR- zachodniopomorskie'!G134)</f>
        <v>0</v>
      </c>
      <c r="H137" s="1449">
        <f xml:space="preserve"> SUM(CDR!H134,'WODR- dolnośląskie'!H134,'WODR- kujawsko-pomorskie'!H134,'WODR- lubelskie'!H134,'WODR- lubuskie'!H134,'WODR- łódzkie'!H134,'WODR- małopolskie'!H134,'WODR- mazowieckie'!H134,'WODR- opolskie'!H134,'WODR- podkarpackie'!H134,'WODR- podlaskie'!H134,'WODR- pomorskie'!H134,'WODR- śląskie'!H134,'WODR- świętokrzyskie'!H134,'WODR- warmińsk-mazurskie'!H134,'WODR- wielkopolskie'!H134,'WODR- zachodniopomorskie'!H134)</f>
        <v>4</v>
      </c>
      <c r="I137" s="1450">
        <f xml:space="preserve"> SUM(CDR!I134,'WODR- dolnośląskie'!I134,'WODR- kujawsko-pomorskie'!I134,'WODR- lubelskie'!I134,'WODR- lubuskie'!I134,'WODR- łódzkie'!I134,'WODR- małopolskie'!I134,'WODR- mazowieckie'!I134,'WODR- opolskie'!I134,'WODR- podkarpackie'!I134,'WODR- podlaskie'!I134,'WODR- pomorskie'!I134,'WODR- śląskie'!I134,'WODR- świętokrzyskie'!I134,'WODR- warmińsk-mazurskie'!I134,'WODR- wielkopolskie'!I134,'WODR- zachodniopomorskie'!I134)</f>
        <v>19</v>
      </c>
      <c r="J137" s="1375"/>
      <c r="K137" s="1375"/>
      <c r="L137" s="1375"/>
      <c r="M137" s="1375"/>
      <c r="N137" s="1375"/>
      <c r="O137" s="148"/>
      <c r="P137" s="148"/>
      <c r="Q137" s="148"/>
      <c r="R137" s="672"/>
    </row>
    <row r="138" spans="1:20" ht="57" customHeight="1">
      <c r="A138" s="1720" t="s">
        <v>127</v>
      </c>
      <c r="B138" s="1720"/>
      <c r="C138" s="1720"/>
      <c r="D138" s="1720"/>
      <c r="E138" s="1720"/>
      <c r="F138" s="1720"/>
      <c r="G138" s="1720"/>
      <c r="H138" s="1720"/>
      <c r="I138" s="1720"/>
    </row>
    <row r="139" spans="1:20" ht="16.5" customHeight="1">
      <c r="G139" s="109"/>
      <c r="H139" s="109"/>
    </row>
    <row r="140" spans="1:20" ht="24.95" customHeight="1" thickBot="1">
      <c r="J140" s="123" t="s">
        <v>129</v>
      </c>
      <c r="P140" s="109"/>
      <c r="Q140" s="109"/>
    </row>
    <row r="141" spans="1:20" ht="33.75" customHeight="1" thickBot="1">
      <c r="J141" s="2231" t="s">
        <v>381</v>
      </c>
      <c r="K141" s="2232"/>
      <c r="L141" s="2232"/>
      <c r="M141" s="2232"/>
      <c r="N141" s="2232"/>
      <c r="O141" s="2232"/>
      <c r="P141" s="2232"/>
      <c r="Q141" s="2232"/>
      <c r="R141" s="2233"/>
      <c r="S141" s="1429"/>
      <c r="T141" s="1429"/>
    </row>
    <row r="142" spans="1:20" ht="90.75" customHeight="1">
      <c r="J142" s="671"/>
      <c r="K142" s="1356" t="s">
        <v>140</v>
      </c>
      <c r="L142" s="1356" t="s">
        <v>150</v>
      </c>
      <c r="M142" s="1356" t="s">
        <v>151</v>
      </c>
      <c r="N142" s="1356" t="s">
        <v>141</v>
      </c>
      <c r="O142" s="1356" t="s">
        <v>142</v>
      </c>
      <c r="P142" s="1356" t="s">
        <v>143</v>
      </c>
      <c r="Q142" s="1356" t="s">
        <v>144</v>
      </c>
      <c r="R142" s="1355" t="s">
        <v>152</v>
      </c>
      <c r="S142" s="1429"/>
      <c r="T142" s="1429"/>
    </row>
    <row r="143" spans="1:20" s="146" customFormat="1" ht="118.5" customHeight="1" thickBot="1">
      <c r="J143" s="1441" t="s">
        <v>380</v>
      </c>
      <c r="K143" s="1449">
        <f xml:space="preserve"> SUM(CDR!B140,'WODR- dolnośląskie'!B140,'WODR- kujawsko-pomorskie'!B140,'WODR- lubelskie'!B140,'WODR- lubuskie'!B140,'WODR- łódzkie'!B140,'WODR- małopolskie'!B140,'WODR- mazowieckie'!B140,'WODR- opolskie'!B140,'WODR- podkarpackie'!B140,'WODR- podlaskie'!B140,'WODR- pomorskie'!B140,'WODR- śląskie'!B140,'WODR- świętokrzyskie'!B140,'WODR- warmińsk-mazurskie'!B140,'WODR- wielkopolskie'!B140,'WODR- zachodniopomorskie'!B140)</f>
        <v>27</v>
      </c>
      <c r="L143" s="1449">
        <f xml:space="preserve"> SUM(CDR!C140,'WODR- dolnośląskie'!C140,'WODR- kujawsko-pomorskie'!C140,'WODR- lubelskie'!C140,'WODR- lubuskie'!C140,'WODR- łódzkie'!C140,'WODR- małopolskie'!C140,'WODR- mazowieckie'!C140,'WODR- opolskie'!C140,'WODR- podkarpackie'!C140,'WODR- podlaskie'!C140,'WODR- pomorskie'!C140,'WODR- śląskie'!C140,'WODR- świętokrzyskie'!C140,'WODR- warmińsk-mazurskie'!C140,'WODR- wielkopolskie'!C140,'WODR- zachodniopomorskie'!C140)</f>
        <v>803</v>
      </c>
      <c r="M143" s="1449">
        <f xml:space="preserve"> SUM(CDR!D140,'WODR- dolnośląskie'!D140,'WODR- kujawsko-pomorskie'!D140,'WODR- lubelskie'!D140,'WODR- lubuskie'!D140,'WODR- łódzkie'!D140,'WODR- małopolskie'!D140,'WODR- mazowieckie'!D140,'WODR- opolskie'!D140,'WODR- podkarpackie'!D140,'WODR- podlaskie'!D140,'WODR- pomorskie'!D140,'WODR- śląskie'!D140,'WODR- świętokrzyskie'!D140,'WODR- warmińsk-mazurskie'!D140,'WODR- wielkopolskie'!D140,'WODR- zachodniopomorskie'!D140)</f>
        <v>2</v>
      </c>
      <c r="N143" s="1449">
        <f xml:space="preserve"> SUM(CDR!E140,'WODR- dolnośląskie'!E140,'WODR- kujawsko-pomorskie'!E140,'WODR- lubelskie'!E140,'WODR- lubuskie'!E140,'WODR- łódzkie'!E140,'WODR- małopolskie'!E140,'WODR- mazowieckie'!E140,'WODR- opolskie'!E140,'WODR- podkarpackie'!E140,'WODR- podlaskie'!E140,'WODR- pomorskie'!E140,'WODR- śląskie'!E140,'WODR- świętokrzyskie'!E140,'WODR- warmińsk-mazurskie'!E140,'WODR- wielkopolskie'!E140,'WODR- zachodniopomorskie'!E140)</f>
        <v>153</v>
      </c>
      <c r="O143" s="1449">
        <f xml:space="preserve"> SUM(CDR!F140,'WODR- dolnośląskie'!F140,'WODR- kujawsko-pomorskie'!F140,'WODR- lubelskie'!F140,'WODR- lubuskie'!F140,'WODR- łódzkie'!F140,'WODR- małopolskie'!F140,'WODR- mazowieckie'!F140,'WODR- opolskie'!F140,'WODR- podkarpackie'!F140,'WODR- podlaskie'!F140,'WODR- pomorskie'!F140,'WODR- śląskie'!F140,'WODR- świętokrzyskie'!F140,'WODR- warmińsk-mazurskie'!F140,'WODR- wielkopolskie'!F140,'WODR- zachodniopomorskie'!F140)</f>
        <v>62</v>
      </c>
      <c r="P143" s="1449">
        <f xml:space="preserve"> SUM(CDR!G140,'WODR- dolnośląskie'!G140,'WODR- kujawsko-pomorskie'!G140,'WODR- lubelskie'!G140,'WODR- lubuskie'!G140,'WODR- łódzkie'!G140,'WODR- małopolskie'!G140,'WODR- mazowieckie'!G140,'WODR- opolskie'!G140,'WODR- podkarpackie'!G140,'WODR- podlaskie'!G140,'WODR- pomorskie'!G140,'WODR- śląskie'!G140,'WODR- świętokrzyskie'!G140,'WODR- warmińsk-mazurskie'!G140,'WODR- wielkopolskie'!G140,'WODR- zachodniopomorskie'!G140)</f>
        <v>20</v>
      </c>
      <c r="Q143" s="1449">
        <f xml:space="preserve"> SUM(CDR!H140,'WODR- dolnośląskie'!H140,'WODR- kujawsko-pomorskie'!H140,'WODR- lubelskie'!H140,'WODR- lubuskie'!H140,'WODR- łódzkie'!H140,'WODR- małopolskie'!H140,'WODR- mazowieckie'!H140,'WODR- opolskie'!H140,'WODR- podkarpackie'!H140,'WODR- podlaskie'!H140,'WODR- pomorskie'!H140,'WODR- śląskie'!H140,'WODR- świętokrzyskie'!H140,'WODR- warmińsk-mazurskie'!H140,'WODR- wielkopolskie'!H140,'WODR- zachodniopomorskie'!H140)</f>
        <v>165</v>
      </c>
      <c r="R143" s="1450">
        <f xml:space="preserve"> SUM(CDR!I140,'WODR- dolnośląskie'!I140,'WODR- kujawsko-pomorskie'!I140,'WODR- lubelskie'!I140,'WODR- lubuskie'!I140,'WODR- łódzkie'!I140,'WODR- małopolskie'!I140,'WODR- mazowieckie'!I140,'WODR- opolskie'!I140,'WODR- podkarpackie'!I140,'WODR- podlaskie'!I140,'WODR- pomorskie'!I140,'WODR- śląskie'!I140,'WODR- świętokrzyskie'!I140,'WODR- warmińsk-mazurskie'!I140,'WODR- wielkopolskie'!I140,'WODR- zachodniopomorskie'!I140)</f>
        <v>2</v>
      </c>
      <c r="S143" s="147"/>
      <c r="T143" s="147"/>
    </row>
    <row r="144" spans="1:20" ht="78" customHeight="1">
      <c r="J144" s="2228" t="s">
        <v>379</v>
      </c>
      <c r="K144" s="2229"/>
      <c r="L144" s="2229"/>
      <c r="M144" s="2229"/>
      <c r="N144" s="2229"/>
      <c r="O144" s="2229"/>
      <c r="P144" s="2229"/>
      <c r="Q144" s="109"/>
    </row>
    <row r="145" spans="1:8" ht="8.25" customHeight="1">
      <c r="A145" s="1210"/>
      <c r="B145" s="1211"/>
      <c r="C145" s="1211"/>
      <c r="D145" s="1211"/>
      <c r="E145" s="1211"/>
      <c r="F145" s="1211"/>
      <c r="G145" s="1211"/>
      <c r="H145" s="109"/>
    </row>
    <row r="146" spans="1:8">
      <c r="A146" s="1210"/>
      <c r="B146" s="1211"/>
      <c r="C146" s="1211"/>
      <c r="D146" s="1211"/>
      <c r="E146" s="1211"/>
      <c r="F146" s="1211"/>
      <c r="G146" s="1211"/>
      <c r="H146" s="109"/>
    </row>
    <row r="147" spans="1:8" ht="4.5" customHeight="1">
      <c r="A147" s="1210"/>
      <c r="B147" s="1211"/>
      <c r="C147" s="1211"/>
      <c r="D147" s="1211"/>
      <c r="E147" s="1211"/>
      <c r="F147" s="1211"/>
      <c r="G147" s="1211"/>
      <c r="H147" s="109"/>
    </row>
    <row r="148" spans="1:8" hidden="1">
      <c r="A148" s="1210"/>
      <c r="B148" s="1211"/>
      <c r="C148" s="1211"/>
      <c r="D148" s="1211"/>
      <c r="E148" s="1211"/>
      <c r="F148" s="1211"/>
      <c r="G148" s="1211"/>
      <c r="H148" s="109"/>
    </row>
    <row r="149" spans="1:8" hidden="1">
      <c r="A149" s="1210"/>
      <c r="B149" s="1211"/>
      <c r="C149" s="1211"/>
      <c r="D149" s="1211"/>
      <c r="E149" s="1211"/>
      <c r="F149" s="1211"/>
      <c r="G149" s="1211"/>
      <c r="H149" s="109"/>
    </row>
    <row r="150" spans="1:8" hidden="1">
      <c r="A150" s="1210"/>
      <c r="B150" s="1211"/>
      <c r="C150" s="1211"/>
      <c r="D150" s="1211"/>
      <c r="E150" s="1211"/>
      <c r="F150" s="1211"/>
      <c r="G150" s="1211"/>
      <c r="H150" s="109"/>
    </row>
    <row r="151" spans="1:8" hidden="1">
      <c r="A151" s="1210"/>
      <c r="B151" s="1211"/>
      <c r="C151" s="1211"/>
      <c r="D151" s="1211"/>
      <c r="E151" s="1211"/>
      <c r="F151" s="1211"/>
      <c r="G151" s="1211"/>
      <c r="H151" s="109"/>
    </row>
    <row r="152" spans="1:8" hidden="1">
      <c r="A152" s="1210"/>
      <c r="B152" s="1211"/>
      <c r="C152" s="1211"/>
      <c r="D152" s="1211"/>
      <c r="E152" s="1211"/>
      <c r="F152" s="1211"/>
      <c r="G152" s="1211"/>
      <c r="H152" s="109"/>
    </row>
    <row r="153" spans="1:8" hidden="1">
      <c r="A153" s="1210"/>
      <c r="B153" s="1211"/>
      <c r="C153" s="1211"/>
      <c r="D153" s="1211"/>
      <c r="E153" s="1211"/>
      <c r="F153" s="1211"/>
      <c r="G153" s="1211"/>
      <c r="H153" s="109"/>
    </row>
    <row r="154" spans="1:8" hidden="1">
      <c r="A154" s="1210"/>
      <c r="B154" s="1211"/>
      <c r="C154" s="1211"/>
      <c r="D154" s="1211"/>
      <c r="E154" s="1211"/>
      <c r="F154" s="1211"/>
      <c r="G154" s="1211"/>
      <c r="H154" s="109"/>
    </row>
    <row r="155" spans="1:8" hidden="1">
      <c r="A155" s="1210"/>
      <c r="B155" s="1211"/>
      <c r="C155" s="1211"/>
      <c r="D155" s="1211"/>
      <c r="E155" s="1211"/>
      <c r="F155" s="1211"/>
      <c r="G155" s="1211"/>
      <c r="H155" s="109"/>
    </row>
    <row r="156" spans="1:8" hidden="1">
      <c r="A156" s="1210"/>
      <c r="B156" s="1211"/>
      <c r="C156" s="1211"/>
      <c r="D156" s="1211"/>
      <c r="E156" s="1211"/>
      <c r="F156" s="1211"/>
      <c r="G156" s="1211"/>
      <c r="H156" s="109"/>
    </row>
    <row r="157" spans="1:8" hidden="1">
      <c r="A157" s="1210"/>
      <c r="B157" s="1211"/>
      <c r="C157" s="1211"/>
      <c r="D157" s="1211"/>
      <c r="E157" s="1211"/>
      <c r="F157" s="1211"/>
      <c r="G157" s="1211"/>
      <c r="H157" s="109"/>
    </row>
    <row r="158" spans="1:8" hidden="1">
      <c r="A158" s="1210"/>
      <c r="B158" s="1211"/>
      <c r="C158" s="1211"/>
      <c r="D158" s="1211"/>
      <c r="E158" s="1211"/>
      <c r="F158" s="1211"/>
      <c r="G158" s="1211"/>
      <c r="H158" s="109"/>
    </row>
    <row r="159" spans="1:8" hidden="1">
      <c r="A159" s="1210"/>
      <c r="B159" s="1211"/>
      <c r="C159" s="1211"/>
      <c r="D159" s="1211"/>
      <c r="E159" s="1211"/>
      <c r="F159" s="1211"/>
      <c r="G159" s="1211"/>
      <c r="H159" s="109"/>
    </row>
    <row r="160" spans="1:8" hidden="1">
      <c r="A160" s="1210"/>
      <c r="B160" s="1211"/>
      <c r="C160" s="1211"/>
      <c r="D160" s="1211"/>
      <c r="E160" s="1211"/>
      <c r="F160" s="1211"/>
      <c r="G160" s="1211"/>
      <c r="H160" s="109"/>
    </row>
    <row r="161" spans="1:8" hidden="1">
      <c r="A161" s="1210"/>
      <c r="B161" s="1211"/>
      <c r="C161" s="1211"/>
      <c r="D161" s="1211"/>
      <c r="E161" s="1211"/>
      <c r="F161" s="1211"/>
      <c r="G161" s="1211"/>
      <c r="H161" s="109"/>
    </row>
    <row r="162" spans="1:8" ht="15.75" hidden="1" customHeight="1">
      <c r="A162" s="1210"/>
      <c r="B162" s="1211"/>
      <c r="C162" s="1211"/>
      <c r="D162" s="1211"/>
      <c r="E162" s="1211"/>
      <c r="F162" s="1211"/>
      <c r="G162" s="1211"/>
      <c r="H162" s="109"/>
    </row>
    <row r="163" spans="1:8" ht="16.5" customHeight="1">
      <c r="A163" s="122"/>
      <c r="B163" s="122"/>
      <c r="C163" s="122"/>
      <c r="D163" s="122"/>
    </row>
    <row r="164" spans="1:8" ht="24.95" customHeight="1" thickBot="1">
      <c r="A164" s="123" t="s">
        <v>131</v>
      </c>
      <c r="B164" s="1358"/>
      <c r="C164" s="1358"/>
      <c r="D164" s="1358"/>
      <c r="E164" s="1358"/>
      <c r="F164" s="109"/>
      <c r="G164" s="109"/>
      <c r="H164" s="109"/>
    </row>
    <row r="165" spans="1:8" ht="45.75" customHeight="1">
      <c r="A165" s="2217" t="s">
        <v>378</v>
      </c>
      <c r="B165" s="2218"/>
      <c r="C165" s="2219"/>
      <c r="D165" s="2078"/>
      <c r="E165" s="2078"/>
      <c r="F165" s="2078"/>
      <c r="G165" s="109"/>
    </row>
    <row r="166" spans="1:8" ht="51" customHeight="1">
      <c r="A166" s="1546"/>
      <c r="B166" s="1535" t="s">
        <v>360</v>
      </c>
      <c r="C166" s="1536" t="s">
        <v>359</v>
      </c>
      <c r="D166" s="1376"/>
      <c r="E166" s="1376"/>
      <c r="F166" s="1376"/>
    </row>
    <row r="167" spans="1:8" ht="58.35" customHeight="1">
      <c r="A167" s="1526" t="s">
        <v>377</v>
      </c>
      <c r="B167" s="1537">
        <f xml:space="preserve"> SUM(CDR!B146,'WODR- dolnośląskie'!B146,'WODR- kujawsko-pomorskie'!B146,'WODR- lubelskie'!B146,'WODR- lubuskie'!B146,'WODR- łódzkie'!B146,'WODR- małopolskie'!B146,'WODR- mazowieckie'!B146,'WODR- opolskie'!B146,'WODR- podkarpackie'!B146,'WODR- podlaskie'!B146,'WODR- pomorskie'!B146,'WODR- śląskie'!B146,'WODR- świętokrzyskie'!B146,'WODR- warmińsk-mazurskie'!B146,'WODR- wielkopolskie'!B146,'WODR- zachodniopomorskie'!B146)</f>
        <v>10</v>
      </c>
      <c r="C167" s="1538">
        <f xml:space="preserve"> SUM(CDR!C146,'WODR- dolnośląskie'!C146,'WODR- kujawsko-pomorskie'!C146,'WODR- lubelskie'!C146,'WODR- lubuskie'!C146,'WODR- łódzkie'!C146,'WODR- małopolskie'!C146,'WODR- mazowieckie'!C146,'WODR- opolskie'!C146,'WODR- podkarpackie'!C146,'WODR- podlaskie'!C146,'WODR- pomorskie'!C146,'WODR- śląskie'!C146,'WODR- świętokrzyskie'!C146,'WODR- warmińsk-mazurskie'!C146,'WODR- wielkopolskie'!C146,'WODR- zachodniopomorskie'!C146)</f>
        <v>392</v>
      </c>
      <c r="D167" s="122"/>
      <c r="E167" s="122"/>
      <c r="F167" s="668"/>
    </row>
    <row r="168" spans="1:8" ht="88.5" customHeight="1" thickBot="1">
      <c r="A168" s="1430" t="s">
        <v>376</v>
      </c>
      <c r="B168" s="1537">
        <f xml:space="preserve"> SUM(CDR!B147,'WODR- dolnośląskie'!B147,'WODR- kujawsko-pomorskie'!B147,'WODR- lubelskie'!B147,'WODR- lubuskie'!B147,'WODR- łódzkie'!B147,'WODR- małopolskie'!B147,'WODR- mazowieckie'!B147,'WODR- opolskie'!B147,'WODR- podkarpackie'!B147,'WODR- podlaskie'!B147,'WODR- pomorskie'!B147,'WODR- śląskie'!B147,'WODR- świętokrzyskie'!B147,'WODR- warmińsk-mazurskie'!B147,'WODR- wielkopolskie'!B147,'WODR- zachodniopomorskie'!B147)</f>
        <v>14</v>
      </c>
      <c r="C168" s="1538">
        <f xml:space="preserve"> SUM(CDR!C147,'WODR- dolnośląskie'!C147,'WODR- kujawsko-pomorskie'!C147,'WODR- lubelskie'!C147,'WODR- lubuskie'!C147,'WODR- łódzkie'!C147,'WODR- małopolskie'!C147,'WODR- mazowieckie'!C147,'WODR- opolskie'!C147,'WODR- podkarpackie'!C147,'WODR- podlaskie'!C147,'WODR- pomorskie'!C147,'WODR- śląskie'!C147,'WODR- świętokrzyskie'!C147,'WODR- warmińsk-mazurskie'!C147,'WODR- wielkopolskie'!C147,'WODR- zachodniopomorskie'!C147)</f>
        <v>2766</v>
      </c>
      <c r="D168" s="122"/>
      <c r="E168" s="122"/>
      <c r="F168" s="667"/>
    </row>
    <row r="169" spans="1:8" ht="13.5" thickBot="1">
      <c r="A169" s="1689" t="s">
        <v>630</v>
      </c>
      <c r="B169" s="1690"/>
      <c r="C169" s="1696"/>
      <c r="D169" s="1702"/>
      <c r="E169" s="1702"/>
      <c r="F169" s="1702"/>
      <c r="G169" s="109"/>
    </row>
    <row r="170" spans="1:8" ht="24.95" customHeight="1">
      <c r="A170" s="1358"/>
      <c r="B170" s="1358"/>
      <c r="C170" s="1358"/>
      <c r="D170" s="1358"/>
      <c r="E170" s="1358"/>
      <c r="F170" s="1358"/>
      <c r="G170" s="109"/>
    </row>
    <row r="171" spans="1:8" ht="24.95" customHeight="1">
      <c r="A171" s="1358"/>
      <c r="B171" s="1358"/>
      <c r="C171" s="1358"/>
      <c r="D171" s="1358"/>
      <c r="E171" s="1358"/>
      <c r="F171" s="1358"/>
      <c r="G171" s="109"/>
    </row>
    <row r="172" spans="1:8" ht="24.95" customHeight="1" thickBot="1">
      <c r="A172" s="123" t="s">
        <v>134</v>
      </c>
      <c r="B172" s="122"/>
      <c r="C172" s="122"/>
      <c r="D172" s="122"/>
      <c r="E172" s="109"/>
      <c r="F172" s="109"/>
      <c r="G172" s="109"/>
      <c r="H172" s="109"/>
    </row>
    <row r="173" spans="1:8" ht="24" customHeight="1" thickBot="1">
      <c r="A173" s="2234" t="s">
        <v>375</v>
      </c>
      <c r="B173" s="2235"/>
      <c r="C173" s="2236"/>
      <c r="D173" s="1742"/>
      <c r="E173" s="1742"/>
      <c r="F173" s="1742"/>
      <c r="G173" s="109"/>
      <c r="H173" s="109"/>
    </row>
    <row r="174" spans="1:8" ht="46.5" customHeight="1">
      <c r="A174" s="121" t="s">
        <v>44</v>
      </c>
      <c r="B174" s="120" t="s">
        <v>45</v>
      </c>
      <c r="C174" s="119" t="s">
        <v>46</v>
      </c>
      <c r="D174" s="1376"/>
      <c r="E174" s="1376"/>
      <c r="F174" s="1376"/>
      <c r="G174" s="109"/>
      <c r="H174" s="109"/>
    </row>
    <row r="175" spans="1:8" ht="16.5" customHeight="1">
      <c r="A175" s="1526" t="s">
        <v>47</v>
      </c>
      <c r="B175" s="1537">
        <f xml:space="preserve"> SUM(CDR!B154,'WODR- dolnośląskie'!B154,'WODR- kujawsko-pomorskie'!B154,'WODR- lubelskie'!B154,'WODR- lubuskie'!B154,'WODR- łódzkie'!B154,'WODR- małopolskie'!B154,'WODR- mazowieckie'!B154,'WODR- opolskie'!B154,'WODR- podkarpackie'!B154,'WODR- podlaskie'!B154,'WODR- pomorskie'!B154,'WODR- śląskie'!B154,'WODR- świętokrzyskie'!B154,'WODR- warmińsk-mazurskie'!B154,'WODR- wielkopolskie'!B154,'WODR- zachodniopomorskie'!B154)</f>
        <v>0</v>
      </c>
      <c r="C175" s="1538">
        <f xml:space="preserve"> SUM(CDR!C154,'WODR- dolnośląskie'!C154,'WODR- kujawsko-pomorskie'!C154,'WODR- lubelskie'!C154,'WODR- lubuskie'!C154,'WODR- łódzkie'!C154,'WODR- małopolskie'!C154,'WODR- mazowieckie'!C154,'WODR- opolskie'!C154,'WODR- podkarpackie'!C154,'WODR- podlaskie'!C154,'WODR- pomorskie'!C154,'WODR- śląskie'!C154,'WODR- świętokrzyskie'!C154,'WODR- warmińsk-mazurskie'!C154,'WODR- wielkopolskie'!C154,'WODR- zachodniopomorskie'!C154)</f>
        <v>0</v>
      </c>
      <c r="D175" s="122"/>
      <c r="E175" s="122"/>
      <c r="F175" s="122"/>
      <c r="G175" s="109"/>
      <c r="H175" s="109"/>
    </row>
    <row r="176" spans="1:8">
      <c r="A176" s="2230" t="s">
        <v>48</v>
      </c>
      <c r="B176" s="2224">
        <v>0</v>
      </c>
      <c r="C176" s="2226">
        <v>0</v>
      </c>
      <c r="D176" s="122"/>
      <c r="E176" s="122"/>
      <c r="F176" s="122"/>
      <c r="G176" s="109"/>
      <c r="H176" s="109"/>
    </row>
    <row r="177" spans="1:8" ht="16.5" customHeight="1" thickBot="1">
      <c r="A177" s="1730"/>
      <c r="B177" s="2225"/>
      <c r="C177" s="2227"/>
      <c r="D177" s="122"/>
      <c r="E177" s="122"/>
      <c r="F177" s="122"/>
      <c r="G177" s="109"/>
      <c r="H177" s="109"/>
    </row>
    <row r="178" spans="1:8" ht="16.5" customHeight="1">
      <c r="A178" s="1699" t="s">
        <v>113</v>
      </c>
      <c r="B178" s="1700"/>
      <c r="C178" s="1735"/>
      <c r="D178" s="1742"/>
      <c r="E178" s="1742"/>
      <c r="F178" s="1742"/>
      <c r="G178" s="109"/>
      <c r="H178" s="109"/>
    </row>
    <row r="179" spans="1:8" ht="32.25" customHeight="1">
      <c r="A179" s="1526" t="s">
        <v>53</v>
      </c>
      <c r="B179" s="1537">
        <f xml:space="preserve"> SUM(CDR!B158,'WODR- dolnośląskie'!B158,'WODR- kujawsko-pomorskie'!B158,'WODR- lubelskie'!B158,'WODR- lubuskie'!B158,'WODR- łódzkie'!B158,'WODR- małopolskie'!B158,'WODR- mazowieckie'!B158,'WODR- opolskie'!B158,'WODR- podkarpackie'!B158,'WODR- podlaskie'!B158,'WODR- pomorskie'!B158,'WODR- śląskie'!B158,'WODR- świętokrzyskie'!B158,'WODR- warmińsk-mazurskie'!B158,'WODR- wielkopolskie'!B158,'WODR- zachodniopomorskie'!B158)</f>
        <v>0</v>
      </c>
      <c r="C179" s="1538">
        <f xml:space="preserve"> SUM(CDR!C158,'WODR- dolnośląskie'!C158,'WODR- kujawsko-pomorskie'!C158,'WODR- lubelskie'!C158,'WODR- lubuskie'!C158,'WODR- łódzkie'!C158,'WODR- małopolskie'!C158,'WODR- mazowieckie'!C158,'WODR- opolskie'!C158,'WODR- podkarpackie'!C158,'WODR- podlaskie'!C158,'WODR- pomorskie'!C158,'WODR- śląskie'!C158,'WODR- świętokrzyskie'!C158,'WODR- warmińsk-mazurskie'!C158,'WODR- wielkopolskie'!C158,'WODR- zachodniopomorskie'!C158)</f>
        <v>0</v>
      </c>
      <c r="D179" s="122"/>
      <c r="E179" s="122"/>
      <c r="F179" s="122"/>
      <c r="G179" s="109"/>
      <c r="H179" s="109"/>
    </row>
    <row r="180" spans="1:8" ht="32.25" customHeight="1">
      <c r="A180" s="1526" t="s">
        <v>54</v>
      </c>
      <c r="B180" s="1537">
        <f xml:space="preserve"> SUM(CDR!B159,'WODR- dolnośląskie'!B159,'WODR- kujawsko-pomorskie'!B159,'WODR- lubelskie'!B159,'WODR- lubuskie'!B159,'WODR- łódzkie'!B159,'WODR- małopolskie'!B159,'WODR- mazowieckie'!B159,'WODR- opolskie'!B159,'WODR- podkarpackie'!B159,'WODR- podlaskie'!B159,'WODR- pomorskie'!B159,'WODR- śląskie'!B159,'WODR- świętokrzyskie'!B159,'WODR- warmińsk-mazurskie'!B159,'WODR- wielkopolskie'!B159,'WODR- zachodniopomorskie'!B159)</f>
        <v>0</v>
      </c>
      <c r="C180" s="1538">
        <f xml:space="preserve"> SUM(CDR!C159,'WODR- dolnośląskie'!C159,'WODR- kujawsko-pomorskie'!C159,'WODR- lubelskie'!C159,'WODR- lubuskie'!C159,'WODR- łódzkie'!C159,'WODR- małopolskie'!C159,'WODR- mazowieckie'!C159,'WODR- opolskie'!C159,'WODR- podkarpackie'!C159,'WODR- podlaskie'!C159,'WODR- pomorskie'!C159,'WODR- śląskie'!C159,'WODR- świętokrzyskie'!C159,'WODR- warmińsk-mazurskie'!C159,'WODR- wielkopolskie'!C159,'WODR- zachodniopomorskie'!C159)</f>
        <v>0</v>
      </c>
      <c r="D180" s="122"/>
      <c r="E180" s="122"/>
      <c r="F180" s="122"/>
      <c r="G180" s="109"/>
      <c r="H180" s="109"/>
    </row>
    <row r="181" spans="1:8" ht="32.25" customHeight="1">
      <c r="A181" s="1526" t="s">
        <v>55</v>
      </c>
      <c r="B181" s="1537">
        <f xml:space="preserve"> SUM(CDR!B160,'WODR- dolnośląskie'!B160,'WODR- kujawsko-pomorskie'!B160,'WODR- lubelskie'!B160,'WODR- lubuskie'!B160,'WODR- łódzkie'!B160,'WODR- małopolskie'!B160,'WODR- mazowieckie'!B160,'WODR- opolskie'!B160,'WODR- podkarpackie'!B160,'WODR- podlaskie'!B160,'WODR- pomorskie'!B160,'WODR- śląskie'!B160,'WODR- świętokrzyskie'!B160,'WODR- warmińsk-mazurskie'!B160,'WODR- wielkopolskie'!B160,'WODR- zachodniopomorskie'!B160)</f>
        <v>0</v>
      </c>
      <c r="C181" s="1538">
        <f xml:space="preserve"> SUM(CDR!C160,'WODR- dolnośląskie'!C160,'WODR- kujawsko-pomorskie'!C160,'WODR- lubelskie'!C160,'WODR- lubuskie'!C160,'WODR- łódzkie'!C160,'WODR- małopolskie'!C160,'WODR- mazowieckie'!C160,'WODR- opolskie'!C160,'WODR- podkarpackie'!C160,'WODR- podlaskie'!C160,'WODR- pomorskie'!C160,'WODR- śląskie'!C160,'WODR- świętokrzyskie'!C160,'WODR- warmińsk-mazurskie'!C160,'WODR- wielkopolskie'!C160,'WODR- zachodniopomorskie'!C160)</f>
        <v>0</v>
      </c>
      <c r="D181" s="122"/>
      <c r="E181" s="204"/>
      <c r="F181" s="204"/>
      <c r="G181" s="109"/>
      <c r="H181" s="109"/>
    </row>
    <row r="182" spans="1:8" ht="32.25" customHeight="1">
      <c r="A182" s="1526" t="s">
        <v>68</v>
      </c>
      <c r="B182" s="1537">
        <f xml:space="preserve"> SUM(CDR!B161,'WODR- dolnośląskie'!B161,'WODR- kujawsko-pomorskie'!B161,'WODR- lubelskie'!B161,'WODR- lubuskie'!B161,'WODR- łódzkie'!B161,'WODR- małopolskie'!B161,'WODR- mazowieckie'!B161,'WODR- opolskie'!B161,'WODR- podkarpackie'!B161,'WODR- podlaskie'!B161,'WODR- pomorskie'!B161,'WODR- śląskie'!B161,'WODR- świętokrzyskie'!B161,'WODR- warmińsk-mazurskie'!B161,'WODR- wielkopolskie'!B161,'WODR- zachodniopomorskie'!B161)</f>
        <v>0</v>
      </c>
      <c r="C182" s="1538">
        <f xml:space="preserve"> SUM(CDR!C161,'WODR- dolnośląskie'!C161,'WODR- kujawsko-pomorskie'!C161,'WODR- lubelskie'!C161,'WODR- lubuskie'!C161,'WODR- łódzkie'!C161,'WODR- małopolskie'!C161,'WODR- mazowieckie'!C161,'WODR- opolskie'!C161,'WODR- podkarpackie'!C161,'WODR- podlaskie'!C161,'WODR- pomorskie'!C161,'WODR- śląskie'!C161,'WODR- świętokrzyskie'!C161,'WODR- warmińsk-mazurskie'!C161,'WODR- wielkopolskie'!C161,'WODR- zachodniopomorskie'!C161)</f>
        <v>0</v>
      </c>
      <c r="D182" s="122"/>
      <c r="E182" s="204"/>
      <c r="F182" s="204"/>
      <c r="G182" s="109"/>
      <c r="H182" s="109"/>
    </row>
    <row r="183" spans="1:8" ht="46.5" customHeight="1">
      <c r="A183" s="1526" t="s">
        <v>56</v>
      </c>
      <c r="B183" s="1537">
        <f xml:space="preserve"> SUM(CDR!B162,'WODR- dolnośląskie'!B162,'WODR- kujawsko-pomorskie'!B162,'WODR- lubelskie'!B162,'WODR- lubuskie'!B162,'WODR- łódzkie'!B162,'WODR- małopolskie'!B162,'WODR- mazowieckie'!B162,'WODR- opolskie'!B162,'WODR- podkarpackie'!B162,'WODR- podlaskie'!B162,'WODR- pomorskie'!B162,'WODR- śląskie'!B162,'WODR- świętokrzyskie'!B162,'WODR- warmińsk-mazurskie'!B162,'WODR- wielkopolskie'!B162,'WODR- zachodniopomorskie'!B162)</f>
        <v>0</v>
      </c>
      <c r="C183" s="1538">
        <f xml:space="preserve"> SUM(CDR!C162,'WODR- dolnośląskie'!C162,'WODR- kujawsko-pomorskie'!C162,'WODR- lubelskie'!C162,'WODR- lubuskie'!C162,'WODR- łódzkie'!C162,'WODR- małopolskie'!C162,'WODR- mazowieckie'!C162,'WODR- opolskie'!C162,'WODR- podkarpackie'!C162,'WODR- podlaskie'!C162,'WODR- pomorskie'!C162,'WODR- śląskie'!C162,'WODR- świętokrzyskie'!C162,'WODR- warmińsk-mazurskie'!C162,'WODR- wielkopolskie'!C162,'WODR- zachodniopomorskie'!C162)</f>
        <v>0</v>
      </c>
      <c r="D183" s="122"/>
      <c r="E183" s="204"/>
      <c r="F183" s="204"/>
      <c r="G183" s="109"/>
      <c r="H183" s="109"/>
    </row>
    <row r="184" spans="1:8" ht="46.5" customHeight="1">
      <c r="A184" s="1526" t="s">
        <v>69</v>
      </c>
      <c r="B184" s="1537">
        <f xml:space="preserve"> SUM(CDR!B163,'WODR- dolnośląskie'!B163,'WODR- kujawsko-pomorskie'!B163,'WODR- lubelskie'!B163,'WODR- lubuskie'!B163,'WODR- łódzkie'!B163,'WODR- małopolskie'!B163,'WODR- mazowieckie'!B163,'WODR- opolskie'!B163,'WODR- podkarpackie'!B163,'WODR- podlaskie'!B163,'WODR- pomorskie'!B163,'WODR- śląskie'!B163,'WODR- świętokrzyskie'!B163,'WODR- warmińsk-mazurskie'!B163,'WODR- wielkopolskie'!B163,'WODR- zachodniopomorskie'!B163)</f>
        <v>0</v>
      </c>
      <c r="C184" s="1538">
        <f xml:space="preserve"> SUM(CDR!C163,'WODR- dolnośląskie'!C163,'WODR- kujawsko-pomorskie'!C163,'WODR- lubelskie'!C163,'WODR- lubuskie'!C163,'WODR- łódzkie'!C163,'WODR- małopolskie'!C163,'WODR- mazowieckie'!C163,'WODR- opolskie'!C163,'WODR- podkarpackie'!C163,'WODR- podlaskie'!C163,'WODR- pomorskie'!C163,'WODR- śląskie'!C163,'WODR- świętokrzyskie'!C163,'WODR- warmińsk-mazurskie'!C163,'WODR- wielkopolskie'!C163,'WODR- zachodniopomorskie'!C163)</f>
        <v>0</v>
      </c>
      <c r="D184" s="122"/>
      <c r="E184" s="205"/>
      <c r="F184" s="205"/>
    </row>
    <row r="185" spans="1:8" ht="22.5" customHeight="1" thickBot="1">
      <c r="A185" s="1530" t="s">
        <v>66</v>
      </c>
      <c r="B185" s="1537">
        <f xml:space="preserve"> SUM(CDR!B164,'WODR- dolnośląskie'!B164,'WODR- kujawsko-pomorskie'!B164,'WODR- lubelskie'!B164,'WODR- lubuskie'!B164,'WODR- łódzkie'!B164,'WODR- małopolskie'!B164,'WODR- mazowieckie'!B164,'WODR- opolskie'!B164,'WODR- podkarpackie'!B164,'WODR- podlaskie'!B164,'WODR- pomorskie'!B164,'WODR- śląskie'!B164,'WODR- świętokrzyskie'!B164,'WODR- warmińsk-mazurskie'!B164,'WODR- wielkopolskie'!B164,'WODR- zachodniopomorskie'!B164)</f>
        <v>0</v>
      </c>
      <c r="C185" s="1538">
        <f xml:space="preserve"> SUM(CDR!C164,'WODR- dolnośląskie'!C164,'WODR- kujawsko-pomorskie'!C164,'WODR- lubelskie'!C164,'WODR- lubuskie'!C164,'WODR- łódzkie'!C164,'WODR- małopolskie'!C164,'WODR- mazowieckie'!C164,'WODR- opolskie'!C164,'WODR- podkarpackie'!C164,'WODR- podlaskie'!C164,'WODR- pomorskie'!C164,'WODR- śląskie'!C164,'WODR- świętokrzyskie'!C164,'WODR- warmińsk-mazurskie'!C164,'WODR- wielkopolskie'!C164,'WODR- zachodniopomorskie'!C164)</f>
        <v>0</v>
      </c>
      <c r="D185" s="122"/>
      <c r="E185" s="205"/>
      <c r="F185" s="205"/>
    </row>
    <row r="186" spans="1:8" ht="22.5" customHeight="1">
      <c r="A186" s="1724" t="s">
        <v>109</v>
      </c>
      <c r="B186" s="1725"/>
      <c r="C186" s="1726"/>
      <c r="D186" s="1835"/>
      <c r="E186" s="1835"/>
      <c r="F186" s="1835"/>
    </row>
    <row r="187" spans="1:8" ht="22.5" customHeight="1">
      <c r="A187" s="1526" t="s">
        <v>50</v>
      </c>
      <c r="B187" s="1537">
        <f xml:space="preserve"> SUM(CDR!B166,'WODR- dolnośląskie'!B166,'WODR- kujawsko-pomorskie'!B166,'WODR- lubelskie'!B166,'WODR- lubuskie'!B166,'WODR- łódzkie'!B166,'WODR- małopolskie'!B166,'WODR- mazowieckie'!B166,'WODR- opolskie'!B166,'WODR- podkarpackie'!B166,'WODR- podlaskie'!B166,'WODR- pomorskie'!B166,'WODR- śląskie'!B166,'WODR- świętokrzyskie'!B166,'WODR- warmińsk-mazurskie'!B166,'WODR- wielkopolskie'!B166,'WODR- zachodniopomorskie'!B166)</f>
        <v>0</v>
      </c>
      <c r="C187" s="1538">
        <f xml:space="preserve"> SUM(CDR!C166,'WODR- dolnośląskie'!C166,'WODR- kujawsko-pomorskie'!C166,'WODR- lubelskie'!C166,'WODR- lubuskie'!C166,'WODR- łódzkie'!C166,'WODR- małopolskie'!C166,'WODR- mazowieckie'!C166,'WODR- opolskie'!C166,'WODR- podkarpackie'!C166,'WODR- podlaskie'!C166,'WODR- pomorskie'!C166,'WODR- śląskie'!C166,'WODR- świętokrzyskie'!C166,'WODR- warmińsk-mazurskie'!C166,'WODR- wielkopolskie'!C166,'WODR- zachodniopomorskie'!C166)</f>
        <v>0</v>
      </c>
      <c r="D187" s="122"/>
      <c r="E187" s="205"/>
      <c r="F187" s="205"/>
    </row>
    <row r="188" spans="1:8" ht="22.5" customHeight="1">
      <c r="A188" s="1526" t="s">
        <v>51</v>
      </c>
      <c r="B188" s="1537">
        <f xml:space="preserve"> SUM(CDR!B167,'WODR- dolnośląskie'!B167,'WODR- kujawsko-pomorskie'!B167,'WODR- lubelskie'!B167,'WODR- lubuskie'!B167,'WODR- łódzkie'!B167,'WODR- małopolskie'!B167,'WODR- mazowieckie'!B167,'WODR- opolskie'!B167,'WODR- podkarpackie'!B167,'WODR- podlaskie'!B167,'WODR- pomorskie'!B167,'WODR- śląskie'!B167,'WODR- świętokrzyskie'!B167,'WODR- warmińsk-mazurskie'!B167,'WODR- wielkopolskie'!B167,'WODR- zachodniopomorskie'!B167)</f>
        <v>0</v>
      </c>
      <c r="C188" s="1538">
        <f xml:space="preserve"> SUM(CDR!C167,'WODR- dolnośląskie'!C167,'WODR- kujawsko-pomorskie'!C167,'WODR- lubelskie'!C167,'WODR- lubuskie'!C167,'WODR- łódzkie'!C167,'WODR- małopolskie'!C167,'WODR- mazowieckie'!C167,'WODR- opolskie'!C167,'WODR- podkarpackie'!C167,'WODR- podlaskie'!C167,'WODR- pomorskie'!C167,'WODR- śląskie'!C167,'WODR- świętokrzyskie'!C167,'WODR- warmińsk-mazurskie'!C167,'WODR- wielkopolskie'!C167,'WODR- zachodniopomorskie'!C167)</f>
        <v>0</v>
      </c>
      <c r="D188" s="122"/>
      <c r="E188" s="205"/>
      <c r="F188" s="205"/>
    </row>
    <row r="189" spans="1:8" ht="22.5" customHeight="1" thickBot="1">
      <c r="A189" s="1430" t="s">
        <v>52</v>
      </c>
      <c r="B189" s="1537">
        <f xml:space="preserve"> SUM(CDR!B168,'WODR- dolnośląskie'!B168,'WODR- kujawsko-pomorskie'!B168,'WODR- lubelskie'!B168,'WODR- lubuskie'!B168,'WODR- łódzkie'!B168,'WODR- małopolskie'!B168,'WODR- mazowieckie'!B168,'WODR- opolskie'!B168,'WODR- podkarpackie'!B168,'WODR- podlaskie'!B168,'WODR- pomorskie'!B168,'WODR- śląskie'!B168,'WODR- świętokrzyskie'!B168,'WODR- warmińsk-mazurskie'!B168,'WODR- wielkopolskie'!B168,'WODR- zachodniopomorskie'!B168)</f>
        <v>0</v>
      </c>
      <c r="C189" s="1538">
        <f xml:space="preserve"> SUM(CDR!C168,'WODR- dolnośląskie'!C168,'WODR- kujawsko-pomorskie'!C168,'WODR- lubelskie'!C168,'WODR- lubuskie'!C168,'WODR- łódzkie'!C168,'WODR- małopolskie'!C168,'WODR- mazowieckie'!C168,'WODR- opolskie'!C168,'WODR- podkarpackie'!C168,'WODR- podlaskie'!C168,'WODR- pomorskie'!C168,'WODR- śląskie'!C168,'WODR- świętokrzyskie'!C168,'WODR- warmińsk-mazurskie'!C168,'WODR- wielkopolskie'!C168,'WODR- zachodniopomorskie'!C168)</f>
        <v>0</v>
      </c>
      <c r="D189" s="122"/>
      <c r="E189" s="205"/>
      <c r="F189" s="205"/>
    </row>
    <row r="190" spans="1:8" ht="13.5" thickBot="1">
      <c r="A190" s="2240" t="s">
        <v>78</v>
      </c>
      <c r="B190" s="2241"/>
      <c r="C190" s="2242"/>
      <c r="D190" s="2084"/>
      <c r="E190" s="2084"/>
      <c r="F190" s="2084"/>
    </row>
    <row r="193" spans="1:4" ht="125.25" customHeight="1">
      <c r="A193" s="2083"/>
      <c r="B193" s="2083"/>
      <c r="C193" s="2083"/>
      <c r="D193" s="2083"/>
    </row>
  </sheetData>
  <mergeCells count="76">
    <mergeCell ref="A1:E1"/>
    <mergeCell ref="A33:C33"/>
    <mergeCell ref="A52:C52"/>
    <mergeCell ref="D40:F40"/>
    <mergeCell ref="D44:F44"/>
    <mergeCell ref="F11:F12"/>
    <mergeCell ref="D11:D12"/>
    <mergeCell ref="D8:F8"/>
    <mergeCell ref="A8:C8"/>
    <mergeCell ref="E11:E12"/>
    <mergeCell ref="C38:C39"/>
    <mergeCell ref="D52:F52"/>
    <mergeCell ref="A40:C40"/>
    <mergeCell ref="A77:D77"/>
    <mergeCell ref="A22:C22"/>
    <mergeCell ref="D18:F18"/>
    <mergeCell ref="D22:F22"/>
    <mergeCell ref="A18:C18"/>
    <mergeCell ref="A30:C30"/>
    <mergeCell ref="A44:C44"/>
    <mergeCell ref="A69:D69"/>
    <mergeCell ref="E58:F58"/>
    <mergeCell ref="E77:H77"/>
    <mergeCell ref="E55:H55"/>
    <mergeCell ref="A31:F31"/>
    <mergeCell ref="D33:F33"/>
    <mergeCell ref="D30:F30"/>
    <mergeCell ref="A38:A39"/>
    <mergeCell ref="B38:B39"/>
    <mergeCell ref="A55:D55"/>
    <mergeCell ref="A193:D193"/>
    <mergeCell ref="A190:C190"/>
    <mergeCell ref="D190:F190"/>
    <mergeCell ref="A135:I135"/>
    <mergeCell ref="D173:F173"/>
    <mergeCell ref="A165:C165"/>
    <mergeCell ref="A169:C169"/>
    <mergeCell ref="A173:C173"/>
    <mergeCell ref="A102:F102"/>
    <mergeCell ref="F96:F97"/>
    <mergeCell ref="G95:L95"/>
    <mergeCell ref="H96:K96"/>
    <mergeCell ref="A113:D113"/>
    <mergeCell ref="E113:H113"/>
    <mergeCell ref="G110:L110"/>
    <mergeCell ref="A186:C186"/>
    <mergeCell ref="D186:F186"/>
    <mergeCell ref="A176:A177"/>
    <mergeCell ref="F129:J129"/>
    <mergeCell ref="A178:C178"/>
    <mergeCell ref="D178:F178"/>
    <mergeCell ref="J141:R141"/>
    <mergeCell ref="A138:I138"/>
    <mergeCell ref="J135:R135"/>
    <mergeCell ref="A132:E132"/>
    <mergeCell ref="A129:E129"/>
    <mergeCell ref="B96:E96"/>
    <mergeCell ref="L96:L97"/>
    <mergeCell ref="G102:L102"/>
    <mergeCell ref="B176:B177"/>
    <mergeCell ref="C176:C177"/>
    <mergeCell ref="D165:F165"/>
    <mergeCell ref="D169:F169"/>
    <mergeCell ref="A110:F110"/>
    <mergeCell ref="E118:H118"/>
    <mergeCell ref="A126:D126"/>
    <mergeCell ref="A118:D118"/>
    <mergeCell ref="E126:H126"/>
    <mergeCell ref="J144:P144"/>
    <mergeCell ref="A78:D78"/>
    <mergeCell ref="C81:D81"/>
    <mergeCell ref="C84:D84"/>
    <mergeCell ref="A95:F95"/>
    <mergeCell ref="A81:B81"/>
    <mergeCell ref="A84:B84"/>
    <mergeCell ref="A92:D92"/>
  </mergeCells>
  <pageMargins left="0.11811023622047245" right="0.11811023622047245" top="0.15748031496062992" bottom="0.15748031496062992" header="0.31496062992125984" footer="0.31496062992125984"/>
  <pageSetup paperSize="9" scale="15" fitToWidth="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F292F"/>
    <pageSetUpPr fitToPage="1"/>
  </sheetPr>
  <dimension ref="A1:S193"/>
  <sheetViews>
    <sheetView topLeftCell="A169" zoomScale="70" zoomScaleNormal="70" workbookViewId="0">
      <selection activeCell="B175" sqref="B175"/>
    </sheetView>
  </sheetViews>
  <sheetFormatPr defaultRowHeight="12.75"/>
  <cols>
    <col min="1" max="2" width="26.140625" style="391" customWidth="1"/>
    <col min="3" max="3" width="26.42578125" style="391" customWidth="1"/>
    <col min="4" max="5" width="26.140625" style="391" customWidth="1"/>
    <col min="6" max="6" width="28.85546875" style="391" customWidth="1"/>
    <col min="7" max="7" width="26.140625" style="391" customWidth="1"/>
    <col min="8" max="8" width="26" style="391" customWidth="1"/>
    <col min="9" max="9" width="23.7109375" style="391" customWidth="1"/>
    <col min="10" max="10" width="18.42578125" style="391" customWidth="1"/>
    <col min="11" max="11" width="17.140625" style="391" customWidth="1"/>
    <col min="12" max="12" width="15.7109375" style="391" customWidth="1"/>
    <col min="13" max="13" width="19.7109375" style="391" customWidth="1"/>
    <col min="14" max="14" width="16.85546875" style="391" customWidth="1"/>
    <col min="15" max="15" width="17.5703125" style="391" customWidth="1"/>
    <col min="16" max="16" width="19.85546875" style="391" customWidth="1"/>
    <col min="17" max="17" width="17" style="391" customWidth="1"/>
    <col min="18" max="18" width="24.28515625" style="391" customWidth="1"/>
    <col min="19" max="20" width="18.140625" style="391" customWidth="1"/>
    <col min="21" max="16384" width="9.140625" style="391"/>
  </cols>
  <sheetData>
    <row r="1" spans="1:8" ht="81.75" customHeight="1">
      <c r="A1" s="2253" t="s">
        <v>627</v>
      </c>
      <c r="B1" s="2253"/>
      <c r="C1" s="2253"/>
      <c r="D1" s="2253"/>
      <c r="E1" s="2253"/>
      <c r="F1" s="2253"/>
    </row>
    <row r="3" spans="1:8" ht="15.75">
      <c r="A3" s="501" t="s">
        <v>633</v>
      </c>
      <c r="B3" s="401"/>
      <c r="C3" s="401"/>
      <c r="D3" s="401"/>
      <c r="E3" s="401"/>
      <c r="F3" s="401"/>
      <c r="G3" s="401"/>
      <c r="H3" s="401"/>
    </row>
    <row r="4" spans="1:8" ht="15.75">
      <c r="A4" s="499" t="s">
        <v>634</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98</v>
      </c>
      <c r="B7" s="401"/>
      <c r="C7" s="401"/>
      <c r="D7" s="401"/>
      <c r="E7" s="401"/>
      <c r="F7" s="401"/>
      <c r="G7" s="401"/>
      <c r="H7" s="401"/>
    </row>
    <row r="8" spans="1:8" ht="28.5" customHeight="1" thickBot="1">
      <c r="A8" s="2172" t="s">
        <v>95</v>
      </c>
      <c r="B8" s="2173"/>
      <c r="C8" s="2173"/>
      <c r="D8" s="2172" t="s">
        <v>107</v>
      </c>
      <c r="E8" s="2173"/>
      <c r="F8" s="2174"/>
      <c r="G8" s="446"/>
      <c r="H8" s="401"/>
    </row>
    <row r="9" spans="1:8">
      <c r="A9" s="1570"/>
      <c r="B9" s="1571" t="s">
        <v>1</v>
      </c>
      <c r="C9" s="1600" t="s">
        <v>2</v>
      </c>
      <c r="D9" s="1570"/>
      <c r="E9" s="1571" t="s">
        <v>1</v>
      </c>
      <c r="F9" s="1572" t="s">
        <v>2</v>
      </c>
      <c r="G9" s="494"/>
      <c r="H9" s="401"/>
    </row>
    <row r="10" spans="1:8" ht="16.5" customHeight="1">
      <c r="A10" s="1575" t="s">
        <v>3</v>
      </c>
      <c r="B10" s="1576">
        <f>SUM('SUMA- JR, JC+ MRiRW'!B10,'SUMA ARR i ARiMR'!B10,'SUMA CDR i WODR-y'!B10)</f>
        <v>44</v>
      </c>
      <c r="C10" s="1601">
        <f>SUM('SUMA- JR, JC+ MRiRW'!C10,'SUMA ARR i ARiMR'!C10,'SUMA CDR i WODR-y'!C10)</f>
        <v>4944</v>
      </c>
      <c r="D10" s="1578" t="s">
        <v>3</v>
      </c>
      <c r="E10" s="1576">
        <f>SUM('SUMA- JR, JC+ MRiRW'!E10,'SUMA ARR i ARiMR'!E10,'SUMA CDR i WODR-y'!E10)</f>
        <v>9</v>
      </c>
      <c r="F10" s="1577">
        <f>SUM('SUMA- JR, JC+ MRiRW'!F10,'SUMA ARR i ARiMR'!F10,'SUMA CDR i WODR-y'!F10)</f>
        <v>1635</v>
      </c>
      <c r="G10" s="494"/>
      <c r="H10" s="401"/>
    </row>
    <row r="11" spans="1:8" ht="16.5" customHeight="1">
      <c r="A11" s="1575" t="s">
        <v>4</v>
      </c>
      <c r="B11" s="1576">
        <f>SUM('SUMA- JR, JC+ MRiRW'!B11,'SUMA ARR i ARiMR'!B11,'SUMA CDR i WODR-y'!B11)</f>
        <v>19</v>
      </c>
      <c r="C11" s="1601">
        <f>SUM('SUMA- JR, JC+ MRiRW'!C11,'SUMA ARR i ARiMR'!C11,'SUMA CDR i WODR-y'!C11)</f>
        <v>975</v>
      </c>
      <c r="D11" s="1578" t="s">
        <v>4</v>
      </c>
      <c r="E11" s="1576">
        <f>SUM('SUMA- JR, JC+ MRiRW'!E11,'SUMA ARR i ARiMR'!E11,'SUMA CDR i WODR-y'!E11)</f>
        <v>7</v>
      </c>
      <c r="F11" s="1577">
        <f>SUM('SUMA- JR, JC+ MRiRW'!F11,'SUMA ARR i ARiMR'!F11,'SUMA CDR i WODR-y'!F11)</f>
        <v>443</v>
      </c>
      <c r="G11" s="494"/>
      <c r="H11" s="401"/>
    </row>
    <row r="12" spans="1:8" ht="15" customHeight="1">
      <c r="A12" s="1575" t="s">
        <v>67</v>
      </c>
      <c r="B12" s="1576">
        <f>SUM('SUMA- JR, JC+ MRiRW'!B12,'SUMA ARR i ARiMR'!B12,'SUMA CDR i WODR-y'!B12)</f>
        <v>35</v>
      </c>
      <c r="C12" s="1601">
        <f>SUM('SUMA- JR, JC+ MRiRW'!C12,'SUMA ARR i ARiMR'!C12,'SUMA CDR i WODR-y'!C12)</f>
        <v>1755</v>
      </c>
      <c r="D12" s="1578" t="s">
        <v>67</v>
      </c>
      <c r="E12" s="1576">
        <f>SUM('SUMA- JR, JC+ MRiRW'!E12,'SUMA ARR i ARiMR'!E12,'SUMA CDR i WODR-y'!E12)</f>
        <v>0</v>
      </c>
      <c r="F12" s="1577">
        <f>SUM('SUMA- JR, JC+ MRiRW'!F12,'SUMA ARR i ARiMR'!F12,'SUMA CDR i WODR-y'!F12)</f>
        <v>0</v>
      </c>
      <c r="G12" s="494"/>
      <c r="H12" s="401"/>
    </row>
    <row r="13" spans="1:8" ht="38.25" customHeight="1">
      <c r="A13" s="1575" t="s">
        <v>357</v>
      </c>
      <c r="B13" s="1576">
        <f>SUM('SUMA- JR, JC+ MRiRW'!B13,'SUMA ARR i ARiMR'!B13,'SUMA CDR i WODR-y'!B13)</f>
        <v>28</v>
      </c>
      <c r="C13" s="1601">
        <f>SUM('SUMA- JR, JC+ MRiRW'!C13,'SUMA ARR i ARiMR'!C13,'SUMA CDR i WODR-y'!C13)</f>
        <v>18545</v>
      </c>
      <c r="D13" s="1578" t="s">
        <v>7</v>
      </c>
      <c r="E13" s="1576">
        <f>SUM('SUMA- JR, JC+ MRiRW'!E13,'SUMA ARR i ARiMR'!E13,'SUMA CDR i WODR-y'!E13)</f>
        <v>3</v>
      </c>
      <c r="F13" s="1577">
        <f>SUM('SUMA- JR, JC+ MRiRW'!F13,'SUMA ARR i ARiMR'!F13,'SUMA CDR i WODR-y'!F13)</f>
        <v>3</v>
      </c>
      <c r="G13" s="494"/>
      <c r="H13" s="401"/>
    </row>
    <row r="14" spans="1:8" ht="16.5" customHeight="1">
      <c r="A14" s="1575" t="s">
        <v>8</v>
      </c>
      <c r="B14" s="1576">
        <f>SUM('SUMA- JR, JC+ MRiRW'!B14,'SUMA ARR i ARiMR'!B14,'SUMA CDR i WODR-y'!B14)</f>
        <v>16</v>
      </c>
      <c r="C14" s="1601">
        <f>SUM('SUMA- JR, JC+ MRiRW'!C14,'SUMA ARR i ARiMR'!C14,'SUMA CDR i WODR-y'!C14)</f>
        <v>306</v>
      </c>
      <c r="D14" s="1578" t="s">
        <v>8</v>
      </c>
      <c r="E14" s="1576">
        <f>SUM('SUMA- JR, JC+ MRiRW'!E14,'SUMA ARR i ARiMR'!E14,'SUMA CDR i WODR-y'!E14)</f>
        <v>2</v>
      </c>
      <c r="F14" s="1577">
        <f>SUM('SUMA- JR, JC+ MRiRW'!F14,'SUMA ARR i ARiMR'!F14,'SUMA CDR i WODR-y'!F14)</f>
        <v>143</v>
      </c>
      <c r="G14" s="494"/>
      <c r="H14" s="401"/>
    </row>
    <row r="15" spans="1:8" ht="16.5" customHeight="1">
      <c r="A15" s="2254" t="s">
        <v>48</v>
      </c>
      <c r="B15" s="1576">
        <f>SUM('SUMA- JR, JC+ MRiRW'!B15,'SUMA ARR i ARiMR'!B15,'SUMA CDR i WODR-y'!B15)</f>
        <v>88</v>
      </c>
      <c r="C15" s="1601">
        <f>SUM('SUMA- JR, JC+ MRiRW'!C15,'SUMA ARR i ARiMR'!C15,'SUMA CDR i WODR-y'!C15)</f>
        <v>1866</v>
      </c>
      <c r="D15" s="1580" t="s">
        <v>48</v>
      </c>
      <c r="E15" s="1576">
        <f>SUM('SUMA- JR, JC+ MRiRW'!E15,'SUMA ARR i ARiMR'!E15,'SUMA CDR i WODR-y'!E15)</f>
        <v>138</v>
      </c>
      <c r="F15" s="1577">
        <f>SUM('SUMA- JR, JC+ MRiRW'!F15,'SUMA ARR i ARiMR'!F15,'SUMA CDR i WODR-y'!F15)</f>
        <v>92054</v>
      </c>
      <c r="G15" s="494"/>
      <c r="H15" s="401"/>
    </row>
    <row r="16" spans="1:8" ht="45" customHeight="1">
      <c r="A16" s="2255"/>
      <c r="B16" s="1515"/>
      <c r="C16" s="1602"/>
      <c r="D16" s="1578" t="s">
        <v>6</v>
      </c>
      <c r="E16" s="1576">
        <f>SUM('SUMA- JR, JC+ MRiRW'!E16,'SUMA ARR i ARiMR'!E16,'SUMA CDR i WODR-y'!E16)</f>
        <v>3</v>
      </c>
      <c r="F16" s="1577">
        <f>SUM('SUMA- JR, JC+ MRiRW'!F16,'SUMA ARR i ARiMR'!F16,'SUMA CDR i WODR-y'!F16)</f>
        <v>192</v>
      </c>
      <c r="G16" s="494"/>
      <c r="H16" s="401"/>
    </row>
    <row r="17" spans="1:12" ht="47.45" customHeight="1" thickBot="1">
      <c r="A17" s="2256"/>
      <c r="B17" s="1516"/>
      <c r="C17" s="1603"/>
      <c r="D17" s="1456" t="s">
        <v>5</v>
      </c>
      <c r="E17" s="1587">
        <f>SUM('SUMA- JR, JC+ MRiRW'!E17,'SUMA ARR i ARiMR'!E17,'SUMA CDR i WODR-y'!E17)</f>
        <v>62</v>
      </c>
      <c r="F17" s="1588">
        <f>SUM('SUMA- JR, JC+ MRiRW'!F17,'SUMA ARR i ARiMR'!F17,'SUMA CDR i WODR-y'!F17)</f>
        <v>4861</v>
      </c>
      <c r="G17" s="494"/>
      <c r="H17" s="401"/>
    </row>
    <row r="18" spans="1:12" ht="16.5" customHeight="1">
      <c r="A18" s="2260" t="s">
        <v>109</v>
      </c>
      <c r="B18" s="2261"/>
      <c r="C18" s="2261"/>
      <c r="D18" s="2133" t="s">
        <v>109</v>
      </c>
      <c r="E18" s="2134"/>
      <c r="F18" s="2135"/>
      <c r="G18" s="446"/>
      <c r="H18" s="401"/>
    </row>
    <row r="19" spans="1:12" ht="43.5" customHeight="1">
      <c r="A19" s="1579" t="s">
        <v>50</v>
      </c>
      <c r="B19" s="1576">
        <f>SUM('SUMA- JR, JC+ MRiRW'!B19,'SUMA ARR i ARiMR'!B19,'SUMA CDR i WODR-y'!B19)</f>
        <v>152</v>
      </c>
      <c r="C19" s="1576">
        <f>SUM('SUMA- JR, JC+ MRiRW'!C19,'SUMA ARR i ARiMR'!C19,'SUMA CDR i WODR-y'!C19)</f>
        <v>21607</v>
      </c>
      <c r="D19" s="1580" t="s">
        <v>50</v>
      </c>
      <c r="E19" s="1576">
        <f>SUM('SUMA- JR, JC+ MRiRW'!E19,'SUMA ARR i ARiMR'!E19,'SUMA CDR i WODR-y'!E19)</f>
        <v>190</v>
      </c>
      <c r="F19" s="1577">
        <f>SUM('SUMA- JR, JC+ MRiRW'!F19,'SUMA ARR i ARiMR'!F19,'SUMA CDR i WODR-y'!F19)</f>
        <v>96146</v>
      </c>
      <c r="G19" s="494"/>
      <c r="H19" s="401"/>
    </row>
    <row r="20" spans="1:12" ht="26.25" customHeight="1">
      <c r="A20" s="1579" t="s">
        <v>51</v>
      </c>
      <c r="B20" s="1576">
        <f>SUM('SUMA- JR, JC+ MRiRW'!B20,'SUMA ARR i ARiMR'!B20,'SUMA CDR i WODR-y'!B20)</f>
        <v>52</v>
      </c>
      <c r="C20" s="1576">
        <f>SUM('SUMA- JR, JC+ MRiRW'!C20,'SUMA ARR i ARiMR'!C20,'SUMA CDR i WODR-y'!C20)</f>
        <v>3633</v>
      </c>
      <c r="D20" s="1580" t="s">
        <v>51</v>
      </c>
      <c r="E20" s="1576">
        <f>SUM('SUMA- JR, JC+ MRiRW'!E20,'SUMA ARR i ARiMR'!E20,'SUMA CDR i WODR-y'!E20)</f>
        <v>31</v>
      </c>
      <c r="F20" s="1577">
        <f>SUM('SUMA- JR, JC+ MRiRW'!F20,'SUMA ARR i ARiMR'!F20,'SUMA CDR i WODR-y'!F20)</f>
        <v>2783</v>
      </c>
      <c r="G20" s="494"/>
      <c r="H20" s="401"/>
    </row>
    <row r="21" spans="1:12" ht="16.5" customHeight="1" thickBot="1">
      <c r="A21" s="1573" t="s">
        <v>52</v>
      </c>
      <c r="B21" s="1576">
        <f>SUM('SUMA- JR, JC+ MRiRW'!B21,'SUMA ARR i ARiMR'!B21,'SUMA CDR i WODR-y'!B21)</f>
        <v>12</v>
      </c>
      <c r="C21" s="1576">
        <f>SUM('SUMA- JR, JC+ MRiRW'!C21,'SUMA ARR i ARiMR'!C21,'SUMA CDR i WODR-y'!C21)</f>
        <v>357</v>
      </c>
      <c r="D21" s="1455" t="s">
        <v>52</v>
      </c>
      <c r="E21" s="1576">
        <f>SUM('SUMA- JR, JC+ MRiRW'!E21,'SUMA ARR i ARiMR'!E21,'SUMA CDR i WODR-y'!E21)</f>
        <v>0</v>
      </c>
      <c r="F21" s="1577">
        <f>SUM('SUMA- JR, JC+ MRiRW'!F21,'SUMA ARR i ARiMR'!F21,'SUMA CDR i WODR-y'!F21)</f>
        <v>0</v>
      </c>
      <c r="G21" s="494"/>
      <c r="H21" s="401"/>
    </row>
    <row r="22" spans="1:12" ht="16.5" customHeight="1">
      <c r="A22" s="2257" t="s">
        <v>110</v>
      </c>
      <c r="B22" s="2258"/>
      <c r="C22" s="2258"/>
      <c r="D22" s="2257" t="s">
        <v>110</v>
      </c>
      <c r="E22" s="2258"/>
      <c r="F22" s="2259"/>
      <c r="G22" s="495"/>
      <c r="H22" s="401"/>
    </row>
    <row r="23" spans="1:12" ht="25.5">
      <c r="A23" s="1575" t="s">
        <v>53</v>
      </c>
      <c r="B23" s="1576">
        <f>SUM('SUMA- JR, JC+ MRiRW'!B23,'SUMA ARR i ARiMR'!B23,'SUMA CDR i WODR-y'!B23)</f>
        <v>2</v>
      </c>
      <c r="C23" s="1576">
        <f>SUM('SUMA- JR, JC+ MRiRW'!C23,'SUMA ARR i ARiMR'!C23,'SUMA CDR i WODR-y'!C23)</f>
        <v>28</v>
      </c>
      <c r="D23" s="1578" t="s">
        <v>53</v>
      </c>
      <c r="E23" s="1576">
        <f>SUM('SUMA- JR, JC+ MRiRW'!E23,'SUMA ARR i ARiMR'!E23,'SUMA CDR i WODR-y'!E23)</f>
        <v>33</v>
      </c>
      <c r="F23" s="1577">
        <f>SUM('SUMA- JR, JC+ MRiRW'!F23,'SUMA ARR i ARiMR'!F23,'SUMA CDR i WODR-y'!F23)</f>
        <v>1234</v>
      </c>
      <c r="G23" s="494"/>
      <c r="H23" s="401"/>
    </row>
    <row r="24" spans="1:12" ht="25.5">
      <c r="A24" s="1575" t="s">
        <v>54</v>
      </c>
      <c r="B24" s="1576">
        <f>SUM('SUMA- JR, JC+ MRiRW'!B24,'SUMA ARR i ARiMR'!B24,'SUMA CDR i WODR-y'!B24)</f>
        <v>26</v>
      </c>
      <c r="C24" s="1576">
        <f>SUM('SUMA- JR, JC+ MRiRW'!C24,'SUMA ARR i ARiMR'!C24,'SUMA CDR i WODR-y'!C24)</f>
        <v>2432</v>
      </c>
      <c r="D24" s="1578" t="s">
        <v>54</v>
      </c>
      <c r="E24" s="1576">
        <f>SUM('SUMA- JR, JC+ MRiRW'!E24,'SUMA ARR i ARiMR'!E24,'SUMA CDR i WODR-y'!E24)</f>
        <v>7</v>
      </c>
      <c r="F24" s="1577">
        <f>SUM('SUMA- JR, JC+ MRiRW'!F24,'SUMA ARR i ARiMR'!F24,'SUMA CDR i WODR-y'!F24)</f>
        <v>505</v>
      </c>
      <c r="G24" s="494"/>
      <c r="H24" s="401"/>
    </row>
    <row r="25" spans="1:12" ht="25.5">
      <c r="A25" s="1575" t="s">
        <v>55</v>
      </c>
      <c r="B25" s="1576">
        <f>SUM('SUMA- JR, JC+ MRiRW'!B25,'SUMA ARR i ARiMR'!B25,'SUMA CDR i WODR-y'!B25)</f>
        <v>67</v>
      </c>
      <c r="C25" s="1576">
        <f>SUM('SUMA- JR, JC+ MRiRW'!C25,'SUMA ARR i ARiMR'!C25,'SUMA CDR i WODR-y'!C25)</f>
        <v>4219</v>
      </c>
      <c r="D25" s="1578" t="s">
        <v>55</v>
      </c>
      <c r="E25" s="1576">
        <f>SUM('SUMA- JR, JC+ MRiRW'!E25,'SUMA ARR i ARiMR'!E25,'SUMA CDR i WODR-y'!E25)</f>
        <v>3</v>
      </c>
      <c r="F25" s="1577">
        <f>SUM('SUMA- JR, JC+ MRiRW'!F25,'SUMA ARR i ARiMR'!F25,'SUMA CDR i WODR-y'!F25)</f>
        <v>613</v>
      </c>
      <c r="G25" s="494"/>
      <c r="H25" s="401"/>
    </row>
    <row r="26" spans="1:12" ht="34.9" customHeight="1">
      <c r="A26" s="1575" t="s">
        <v>68</v>
      </c>
      <c r="B26" s="1576">
        <f>SUM('SUMA- JR, JC+ MRiRW'!B26,'SUMA ARR i ARiMR'!B26,'SUMA CDR i WODR-y'!B26)</f>
        <v>10</v>
      </c>
      <c r="C26" s="1576">
        <f>SUM('SUMA- JR, JC+ MRiRW'!C26,'SUMA ARR i ARiMR'!C26,'SUMA CDR i WODR-y'!C26)</f>
        <v>430</v>
      </c>
      <c r="D26" s="1578" t="s">
        <v>68</v>
      </c>
      <c r="E26" s="1576">
        <f>SUM('SUMA- JR, JC+ MRiRW'!E26,'SUMA ARR i ARiMR'!E26,'SUMA CDR i WODR-y'!E26)</f>
        <v>0</v>
      </c>
      <c r="F26" s="1577">
        <f>SUM('SUMA- JR, JC+ MRiRW'!F26,'SUMA ARR i ARiMR'!F26,'SUMA CDR i WODR-y'!F26)</f>
        <v>0</v>
      </c>
      <c r="G26" s="494"/>
      <c r="H26" s="401"/>
    </row>
    <row r="27" spans="1:12" ht="46.9" customHeight="1">
      <c r="A27" s="1575" t="s">
        <v>56</v>
      </c>
      <c r="B27" s="1576">
        <f>SUM('SUMA- JR, JC+ MRiRW'!B27,'SUMA ARR i ARiMR'!B27,'SUMA CDR i WODR-y'!B27)</f>
        <v>6</v>
      </c>
      <c r="C27" s="1576">
        <f>SUM('SUMA- JR, JC+ MRiRW'!C27,'SUMA ARR i ARiMR'!C27,'SUMA CDR i WODR-y'!C27)</f>
        <v>487</v>
      </c>
      <c r="D27" s="1578" t="s">
        <v>56</v>
      </c>
      <c r="E27" s="1576">
        <f>SUM('SUMA- JR, JC+ MRiRW'!E27,'SUMA ARR i ARiMR'!E27,'SUMA CDR i WODR-y'!E27)</f>
        <v>0</v>
      </c>
      <c r="F27" s="1577">
        <f>SUM('SUMA- JR, JC+ MRiRW'!F27,'SUMA ARR i ARiMR'!F27,'SUMA CDR i WODR-y'!F27)</f>
        <v>0</v>
      </c>
      <c r="G27" s="494"/>
      <c r="H27" s="401"/>
    </row>
    <row r="28" spans="1:12" ht="46.9" customHeight="1">
      <c r="A28" s="1575" t="s">
        <v>69</v>
      </c>
      <c r="B28" s="1576">
        <f>SUM('SUMA- JR, JC+ MRiRW'!B28,'SUMA ARR i ARiMR'!B28,'SUMA CDR i WODR-y'!B28)</f>
        <v>1</v>
      </c>
      <c r="C28" s="1576">
        <f>SUM('SUMA- JR, JC+ MRiRW'!C28,'SUMA ARR i ARiMR'!C28,'SUMA CDR i WODR-y'!C28)</f>
        <v>26</v>
      </c>
      <c r="D28" s="1578" t="s">
        <v>69</v>
      </c>
      <c r="E28" s="1576">
        <f>SUM('SUMA- JR, JC+ MRiRW'!E28,'SUMA ARR i ARiMR'!E28,'SUMA CDR i WODR-y'!E28)</f>
        <v>0</v>
      </c>
      <c r="F28" s="1577">
        <f>SUM('SUMA- JR, JC+ MRiRW'!F28,'SUMA ARR i ARiMR'!F28,'SUMA CDR i WODR-y'!F28)</f>
        <v>0</v>
      </c>
      <c r="G28" s="494"/>
      <c r="H28" s="401"/>
    </row>
    <row r="29" spans="1:12" ht="41.25" customHeight="1" thickBot="1">
      <c r="A29" s="1574" t="s">
        <v>624</v>
      </c>
      <c r="B29" s="1576">
        <f>SUM('SUMA- JR, JC+ MRiRW'!B29,'SUMA ARR i ARiMR'!B29,'SUMA CDR i WODR-y'!B29)</f>
        <v>55</v>
      </c>
      <c r="C29" s="1576">
        <f>SUM('SUMA- JR, JC+ MRiRW'!C29,'SUMA ARR i ARiMR'!C29,'SUMA CDR i WODR-y'!C29)</f>
        <v>16923</v>
      </c>
      <c r="D29" s="1456" t="s">
        <v>48</v>
      </c>
      <c r="E29" s="1576">
        <f>SUM('SUMA- JR, JC+ MRiRW'!E29,'SUMA ARR i ARiMR'!E29,'SUMA CDR i WODR-y'!E29)</f>
        <v>51</v>
      </c>
      <c r="F29" s="1577">
        <f>SUM('SUMA- JR, JC+ MRiRW'!F29,'SUMA ARR i ARiMR'!F29,'SUMA CDR i WODR-y'!F29)</f>
        <v>4670</v>
      </c>
      <c r="G29" s="494"/>
      <c r="H29" s="401"/>
    </row>
    <row r="30" spans="1:12" ht="16.5" customHeight="1" thickBot="1">
      <c r="A30" s="2139" t="s">
        <v>621</v>
      </c>
      <c r="B30" s="2140"/>
      <c r="C30" s="2140"/>
      <c r="D30" s="2139" t="s">
        <v>622</v>
      </c>
      <c r="E30" s="2140"/>
      <c r="F30" s="2141"/>
      <c r="G30" s="2177"/>
      <c r="H30" s="2177"/>
      <c r="I30" s="2177"/>
      <c r="J30" s="2177"/>
      <c r="K30" s="2177"/>
      <c r="L30" s="2177"/>
    </row>
    <row r="31" spans="1:12" ht="135.75" customHeight="1">
      <c r="A31" s="1868" t="s">
        <v>353</v>
      </c>
      <c r="B31" s="1868"/>
      <c r="C31" s="1868"/>
      <c r="D31" s="1868"/>
      <c r="E31" s="1868"/>
      <c r="F31" s="1868"/>
      <c r="G31" s="401"/>
      <c r="H31" s="401"/>
    </row>
    <row r="32" spans="1:12" ht="23.45" customHeight="1" thickBot="1">
      <c r="A32" s="415" t="s">
        <v>99</v>
      </c>
      <c r="B32" s="1371"/>
      <c r="C32" s="1371"/>
      <c r="D32" s="1371"/>
      <c r="E32" s="1371"/>
      <c r="F32" s="1371"/>
      <c r="G32" s="401"/>
      <c r="H32" s="401"/>
    </row>
    <row r="33" spans="1:8" ht="30" customHeight="1">
      <c r="A33" s="2165" t="s">
        <v>92</v>
      </c>
      <c r="B33" s="2166"/>
      <c r="C33" s="2167"/>
      <c r="D33" s="2165" t="s">
        <v>111</v>
      </c>
      <c r="E33" s="2166"/>
      <c r="F33" s="2167"/>
      <c r="G33" s="401"/>
      <c r="H33" s="401"/>
    </row>
    <row r="34" spans="1:8" ht="30" customHeight="1">
      <c r="A34" s="1581"/>
      <c r="B34" s="1582" t="s">
        <v>31</v>
      </c>
      <c r="C34" s="1583" t="s">
        <v>32</v>
      </c>
      <c r="D34" s="1581"/>
      <c r="E34" s="1582" t="s">
        <v>31</v>
      </c>
      <c r="F34" s="1583" t="s">
        <v>32</v>
      </c>
      <c r="G34" s="401"/>
      <c r="H34" s="401"/>
    </row>
    <row r="35" spans="1:8" ht="16.149999999999999" customHeight="1">
      <c r="A35" s="1581" t="s">
        <v>33</v>
      </c>
      <c r="B35" s="1576">
        <f>SUM('SUMA- JR, JC+ MRiRW'!B35,'SUMA ARR i ARiMR'!B35,'SUMA CDR i WODR-y'!B35)</f>
        <v>17</v>
      </c>
      <c r="C35" s="1576">
        <f>SUM('SUMA- JR, JC+ MRiRW'!C35,'SUMA ARR i ARiMR'!C35,'SUMA CDR i WODR-y'!C35)</f>
        <v>65463</v>
      </c>
      <c r="D35" s="1581" t="s">
        <v>33</v>
      </c>
      <c r="E35" s="1576">
        <f>SUM('SUMA- JR, JC+ MRiRW'!E35,'SUMA ARR i ARiMR'!E35,'SUMA CDR i WODR-y'!E35)</f>
        <v>0</v>
      </c>
      <c r="F35" s="1577">
        <f>SUM('SUMA- JR, JC+ MRiRW'!F35,'SUMA ARR i ARiMR'!F35,'SUMA CDR i WODR-y'!F35)</f>
        <v>0</v>
      </c>
      <c r="G35" s="401"/>
      <c r="H35" s="401"/>
    </row>
    <row r="36" spans="1:8" ht="16.149999999999999" customHeight="1">
      <c r="A36" s="1581" t="s">
        <v>71</v>
      </c>
      <c r="B36" s="1576">
        <f>SUM('SUMA- JR, JC+ MRiRW'!B36,'SUMA ARR i ARiMR'!B36,'SUMA CDR i WODR-y'!B36)</f>
        <v>27</v>
      </c>
      <c r="C36" s="1576">
        <f>SUM('SUMA- JR, JC+ MRiRW'!C36,'SUMA ARR i ARiMR'!C36,'SUMA CDR i WODR-y'!C36)</f>
        <v>54375</v>
      </c>
      <c r="D36" s="1581" t="s">
        <v>71</v>
      </c>
      <c r="E36" s="1576">
        <f>SUM('SUMA- JR, JC+ MRiRW'!E36,'SUMA ARR i ARiMR'!E36,'SUMA CDR i WODR-y'!E36)</f>
        <v>0</v>
      </c>
      <c r="F36" s="1577">
        <f>SUM('SUMA- JR, JC+ MRiRW'!F36,'SUMA ARR i ARiMR'!F36,'SUMA CDR i WODR-y'!F36)</f>
        <v>0</v>
      </c>
      <c r="G36" s="401"/>
      <c r="H36" s="401"/>
    </row>
    <row r="37" spans="1:8" ht="16.149999999999999" customHeight="1">
      <c r="A37" s="1581" t="s">
        <v>72</v>
      </c>
      <c r="B37" s="1576">
        <f>SUM('SUMA- JR, JC+ MRiRW'!B37,'SUMA ARR i ARiMR'!B37,'SUMA CDR i WODR-y'!B37)</f>
        <v>9</v>
      </c>
      <c r="C37" s="1576">
        <f>SUM('SUMA- JR, JC+ MRiRW'!C37,'SUMA ARR i ARiMR'!C37,'SUMA CDR i WODR-y'!C37)</f>
        <v>7187</v>
      </c>
      <c r="D37" s="1581" t="s">
        <v>72</v>
      </c>
      <c r="E37" s="1576">
        <f>SUM('SUMA- JR, JC+ MRiRW'!E37,'SUMA ARR i ARiMR'!E37,'SUMA CDR i WODR-y'!E37)</f>
        <v>4</v>
      </c>
      <c r="F37" s="1577">
        <f>SUM('SUMA- JR, JC+ MRiRW'!F37,'SUMA ARR i ARiMR'!F37,'SUMA CDR i WODR-y'!F37)</f>
        <v>31551</v>
      </c>
      <c r="G37" s="401"/>
      <c r="H37" s="401"/>
    </row>
    <row r="38" spans="1:8" ht="38.25">
      <c r="A38" s="2248" t="s">
        <v>48</v>
      </c>
      <c r="B38" s="1576">
        <f>SUM('SUMA- JR, JC+ MRiRW'!B38,'SUMA ARR i ARiMR'!B38,'SUMA CDR i WODR-y'!B38)</f>
        <v>6</v>
      </c>
      <c r="C38" s="1576">
        <f>SUM('SUMA- JR, JC+ MRiRW'!C38,'SUMA ARR i ARiMR'!C38,'SUMA CDR i WODR-y'!C38)</f>
        <v>4431</v>
      </c>
      <c r="D38" s="1581" t="s">
        <v>34</v>
      </c>
      <c r="E38" s="1576">
        <f>SUM('SUMA- JR, JC+ MRiRW'!E38,'SUMA ARR i ARiMR'!E38,'SUMA CDR i WODR-y'!E38)</f>
        <v>26</v>
      </c>
      <c r="F38" s="1577">
        <f>SUM('SUMA- JR, JC+ MRiRW'!F38,'SUMA ARR i ARiMR'!F38,'SUMA CDR i WODR-y'!F38)</f>
        <v>6020</v>
      </c>
      <c r="G38" s="401"/>
      <c r="H38" s="401"/>
    </row>
    <row r="39" spans="1:8" ht="16.149999999999999" customHeight="1" thickBot="1">
      <c r="A39" s="1852"/>
      <c r="B39" s="1576"/>
      <c r="C39" s="1576"/>
      <c r="D39" s="1406" t="s">
        <v>48</v>
      </c>
      <c r="E39" s="1576">
        <f>SUM('SUMA- JR, JC+ MRiRW'!E39,'SUMA ARR i ARiMR'!E39,'SUMA CDR i WODR-y'!E39)</f>
        <v>0</v>
      </c>
      <c r="F39" s="1577">
        <f>SUM('SUMA- JR, JC+ MRiRW'!F39,'SUMA ARR i ARiMR'!F39,'SUMA CDR i WODR-y'!F39)</f>
        <v>0</v>
      </c>
      <c r="G39" s="401"/>
      <c r="H39" s="401"/>
    </row>
    <row r="40" spans="1:8" ht="16.149999999999999" customHeight="1">
      <c r="A40" s="1888" t="s">
        <v>112</v>
      </c>
      <c r="B40" s="1889"/>
      <c r="C40" s="1890"/>
      <c r="D40" s="1888" t="s">
        <v>112</v>
      </c>
      <c r="E40" s="1889"/>
      <c r="F40" s="1890"/>
      <c r="G40" s="401"/>
      <c r="H40" s="401"/>
    </row>
    <row r="41" spans="1:8" ht="16.149999999999999" customHeight="1">
      <c r="A41" s="1584" t="s">
        <v>50</v>
      </c>
      <c r="B41" s="1576">
        <f>SUM('SUMA- JR, JC+ MRiRW'!B41,'SUMA ARR i ARiMR'!B41,'SUMA CDR i WODR-y'!B41)</f>
        <v>50</v>
      </c>
      <c r="C41" s="1576">
        <f>SUM('SUMA- JR, JC+ MRiRW'!C41,'SUMA ARR i ARiMR'!C41,'SUMA CDR i WODR-y'!C41)</f>
        <v>128193</v>
      </c>
      <c r="D41" s="1584" t="s">
        <v>50</v>
      </c>
      <c r="E41" s="1576">
        <f>SUM('SUMA- JR, JC+ MRiRW'!E41,'SUMA ARR i ARiMR'!E41,'SUMA CDR i WODR-y'!E41)</f>
        <v>23</v>
      </c>
      <c r="F41" s="1577">
        <f>SUM('SUMA- JR, JC+ MRiRW'!F41,'SUMA ARR i ARiMR'!F41,'SUMA CDR i WODR-y'!F41)</f>
        <v>7120</v>
      </c>
      <c r="G41" s="401"/>
      <c r="H41" s="401"/>
    </row>
    <row r="42" spans="1:8" ht="16.149999999999999" customHeight="1">
      <c r="A42" s="1584" t="s">
        <v>51</v>
      </c>
      <c r="B42" s="1576">
        <f>SUM('SUMA- JR, JC+ MRiRW'!B42,'SUMA ARR i ARiMR'!B42,'SUMA CDR i WODR-y'!B42)</f>
        <v>10</v>
      </c>
      <c r="C42" s="1576">
        <f>SUM('SUMA- JR, JC+ MRiRW'!C42,'SUMA ARR i ARiMR'!C42,'SUMA CDR i WODR-y'!C42)</f>
        <v>3598</v>
      </c>
      <c r="D42" s="1584" t="s">
        <v>51</v>
      </c>
      <c r="E42" s="1576">
        <f>SUM('SUMA- JR, JC+ MRiRW'!E42,'SUMA ARR i ARiMR'!E42,'SUMA CDR i WODR-y'!E42)</f>
        <v>3</v>
      </c>
      <c r="F42" s="1577">
        <f>SUM('SUMA- JR, JC+ MRiRW'!F42,'SUMA ARR i ARiMR'!F42,'SUMA CDR i WODR-y'!F42)</f>
        <v>30051</v>
      </c>
      <c r="G42" s="401"/>
      <c r="H42" s="401"/>
    </row>
    <row r="43" spans="1:8" ht="16.149999999999999" customHeight="1" thickBot="1">
      <c r="A43" s="1406" t="s">
        <v>52</v>
      </c>
      <c r="B43" s="1587">
        <f>SUM('SUMA- JR, JC+ MRiRW'!B43,'SUMA ARR i ARiMR'!B43,'SUMA CDR i WODR-y'!B43)</f>
        <v>0</v>
      </c>
      <c r="C43" s="1587">
        <f>SUM('SUMA- JR, JC+ MRiRW'!C43,'SUMA ARR i ARiMR'!C43,'SUMA CDR i WODR-y'!C43)</f>
        <v>0</v>
      </c>
      <c r="D43" s="1406" t="s">
        <v>52</v>
      </c>
      <c r="E43" s="1587">
        <f>SUM('SUMA- JR, JC+ MRiRW'!E43,'SUMA ARR i ARiMR'!E43,'SUMA CDR i WODR-y'!E43)</f>
        <v>0</v>
      </c>
      <c r="F43" s="1588">
        <f>SUM('SUMA- JR, JC+ MRiRW'!F43,'SUMA ARR i ARiMR'!F43,'SUMA CDR i WODR-y'!F43)</f>
        <v>0</v>
      </c>
      <c r="G43" s="401"/>
      <c r="H43" s="401"/>
    </row>
    <row r="44" spans="1:8" ht="16.149999999999999" customHeight="1">
      <c r="A44" s="1855" t="s">
        <v>113</v>
      </c>
      <c r="B44" s="1856"/>
      <c r="C44" s="1857"/>
      <c r="D44" s="1855" t="s">
        <v>113</v>
      </c>
      <c r="E44" s="1856"/>
      <c r="F44" s="1857"/>
      <c r="G44" s="401"/>
      <c r="H44" s="401"/>
    </row>
    <row r="45" spans="1:8" ht="30" customHeight="1">
      <c r="A45" s="1581" t="s">
        <v>53</v>
      </c>
      <c r="B45" s="1576">
        <f>SUM('SUMA- JR, JC+ MRiRW'!B45,'SUMA ARR i ARiMR'!B45,'SUMA CDR i WODR-y'!B45)</f>
        <v>0</v>
      </c>
      <c r="C45" s="1576">
        <f>SUM('SUMA- JR, JC+ MRiRW'!C45,'SUMA ARR i ARiMR'!C45,'SUMA CDR i WODR-y'!C45)</f>
        <v>0</v>
      </c>
      <c r="D45" s="1581" t="s">
        <v>53</v>
      </c>
      <c r="E45" s="1576">
        <f>SUM('SUMA- JR, JC+ MRiRW'!E45,'SUMA ARR i ARiMR'!E45,'SUMA CDR i WODR-y'!E45)</f>
        <v>2</v>
      </c>
      <c r="F45" s="1577">
        <f>SUM('SUMA- JR, JC+ MRiRW'!F45,'SUMA ARR i ARiMR'!F45,'SUMA CDR i WODR-y'!F45)</f>
        <v>70</v>
      </c>
      <c r="G45" s="401"/>
      <c r="H45" s="401"/>
    </row>
    <row r="46" spans="1:8" ht="30" customHeight="1">
      <c r="A46" s="1581" t="s">
        <v>54</v>
      </c>
      <c r="B46" s="1576">
        <f>SUM('SUMA- JR, JC+ MRiRW'!B46,'SUMA ARR i ARiMR'!B46,'SUMA CDR i WODR-y'!B46)</f>
        <v>14</v>
      </c>
      <c r="C46" s="1576">
        <f>SUM('SUMA- JR, JC+ MRiRW'!C46,'SUMA ARR i ARiMR'!C46,'SUMA CDR i WODR-y'!C46)</f>
        <v>77154</v>
      </c>
      <c r="D46" s="1581" t="s">
        <v>54</v>
      </c>
      <c r="E46" s="1576">
        <f>SUM('SUMA- JR, JC+ MRiRW'!E46,'SUMA ARR i ARiMR'!E46,'SUMA CDR i WODR-y'!E46)</f>
        <v>5</v>
      </c>
      <c r="F46" s="1577">
        <f>SUM('SUMA- JR, JC+ MRiRW'!F46,'SUMA ARR i ARiMR'!F46,'SUMA CDR i WODR-y'!F46)</f>
        <v>191</v>
      </c>
      <c r="G46" s="401"/>
      <c r="H46" s="401"/>
    </row>
    <row r="47" spans="1:8" ht="30" customHeight="1">
      <c r="A47" s="1581" t="s">
        <v>55</v>
      </c>
      <c r="B47" s="1576">
        <f>SUM('SUMA- JR, JC+ MRiRW'!B47,'SUMA ARR i ARiMR'!B47,'SUMA CDR i WODR-y'!B47)</f>
        <v>6</v>
      </c>
      <c r="C47" s="1576">
        <f>SUM('SUMA- JR, JC+ MRiRW'!C47,'SUMA ARR i ARiMR'!C47,'SUMA CDR i WODR-y'!C47)</f>
        <v>1682</v>
      </c>
      <c r="D47" s="1581" t="s">
        <v>55</v>
      </c>
      <c r="E47" s="1576">
        <f>SUM('SUMA- JR, JC+ MRiRW'!E47,'SUMA ARR i ARiMR'!E47,'SUMA CDR i WODR-y'!E47)</f>
        <v>1</v>
      </c>
      <c r="F47" s="1577">
        <f>SUM('SUMA- JR, JC+ MRiRW'!F47,'SUMA ARR i ARiMR'!F47,'SUMA CDR i WODR-y'!F47)</f>
        <v>51</v>
      </c>
      <c r="G47" s="401"/>
      <c r="H47" s="401"/>
    </row>
    <row r="48" spans="1:8" ht="30" customHeight="1">
      <c r="A48" s="1581" t="s">
        <v>68</v>
      </c>
      <c r="B48" s="1576">
        <f>SUM('SUMA- JR, JC+ MRiRW'!B48,'SUMA ARR i ARiMR'!B48,'SUMA CDR i WODR-y'!B48)</f>
        <v>5</v>
      </c>
      <c r="C48" s="1576">
        <f>SUM('SUMA- JR, JC+ MRiRW'!C48,'SUMA ARR i ARiMR'!C48,'SUMA CDR i WODR-y'!C48)</f>
        <v>4100</v>
      </c>
      <c r="D48" s="1581" t="s">
        <v>68</v>
      </c>
      <c r="E48" s="1576">
        <f>SUM('SUMA- JR, JC+ MRiRW'!E48,'SUMA ARR i ARiMR'!E48,'SUMA CDR i WODR-y'!E48)</f>
        <v>1</v>
      </c>
      <c r="F48" s="1577">
        <f>SUM('SUMA- JR, JC+ MRiRW'!F48,'SUMA ARR i ARiMR'!F48,'SUMA CDR i WODR-y'!F48)</f>
        <v>51</v>
      </c>
      <c r="G48" s="401"/>
      <c r="H48" s="401"/>
    </row>
    <row r="49" spans="1:8" ht="38.25">
      <c r="A49" s="1581" t="s">
        <v>56</v>
      </c>
      <c r="B49" s="1576">
        <f>SUM('SUMA- JR, JC+ MRiRW'!B49,'SUMA ARR i ARiMR'!B49,'SUMA CDR i WODR-y'!B49)</f>
        <v>0</v>
      </c>
      <c r="C49" s="1576">
        <f>SUM('SUMA- JR, JC+ MRiRW'!C49,'SUMA ARR i ARiMR'!C49,'SUMA CDR i WODR-y'!C49)</f>
        <v>0</v>
      </c>
      <c r="D49" s="1581" t="s">
        <v>56</v>
      </c>
      <c r="E49" s="1576">
        <f>SUM('SUMA- JR, JC+ MRiRW'!E49,'SUMA ARR i ARiMR'!E49,'SUMA CDR i WODR-y'!E49)</f>
        <v>0</v>
      </c>
      <c r="F49" s="1577">
        <f>SUM('SUMA- JR, JC+ MRiRW'!F49,'SUMA ARR i ARiMR'!F49,'SUMA CDR i WODR-y'!F49)</f>
        <v>0</v>
      </c>
      <c r="G49" s="401"/>
      <c r="H49" s="401"/>
    </row>
    <row r="50" spans="1:8" ht="38.25">
      <c r="A50" s="1581" t="s">
        <v>69</v>
      </c>
      <c r="B50" s="1576">
        <f>SUM('SUMA- JR, JC+ MRiRW'!B50,'SUMA ARR i ARiMR'!B50,'SUMA CDR i WODR-y'!B50)</f>
        <v>0</v>
      </c>
      <c r="C50" s="1576">
        <f>SUM('SUMA- JR, JC+ MRiRW'!C50,'SUMA ARR i ARiMR'!C50,'SUMA CDR i WODR-y'!C50)</f>
        <v>0</v>
      </c>
      <c r="D50" s="1581" t="s">
        <v>69</v>
      </c>
      <c r="E50" s="1576">
        <f>SUM('SUMA- JR, JC+ MRiRW'!E50,'SUMA ARR i ARiMR'!E50,'SUMA CDR i WODR-y'!E50)</f>
        <v>0</v>
      </c>
      <c r="F50" s="1577">
        <f>SUM('SUMA- JR, JC+ MRiRW'!F50,'SUMA ARR i ARiMR'!F50,'SUMA CDR i WODR-y'!F50)</f>
        <v>0</v>
      </c>
      <c r="G50" s="401"/>
      <c r="H50" s="401"/>
    </row>
    <row r="51" spans="1:8" ht="30" customHeight="1" thickBot="1">
      <c r="A51" s="1585" t="s">
        <v>66</v>
      </c>
      <c r="B51" s="1576">
        <f>SUM('SUMA- JR, JC+ MRiRW'!B51,'SUMA ARR i ARiMR'!B51,'SUMA CDR i WODR-y'!B51)</f>
        <v>33</v>
      </c>
      <c r="C51" s="1576">
        <f>SUM('SUMA- JR, JC+ MRiRW'!C51,'SUMA ARR i ARiMR'!C51,'SUMA CDR i WODR-y'!C51)</f>
        <v>45665</v>
      </c>
      <c r="D51" s="1585" t="s">
        <v>66</v>
      </c>
      <c r="E51" s="1576">
        <f>SUM('SUMA- JR, JC+ MRiRW'!E51,'SUMA ARR i ARiMR'!E51,'SUMA CDR i WODR-y'!E51)</f>
        <v>3</v>
      </c>
      <c r="F51" s="1577">
        <f>SUM('SUMA- JR, JC+ MRiRW'!F51,'SUMA ARR i ARiMR'!F51,'SUMA CDR i WODR-y'!F51)</f>
        <v>31500</v>
      </c>
      <c r="G51" s="401"/>
      <c r="H51" s="401"/>
    </row>
    <row r="52" spans="1:8" ht="13.5" thickBot="1">
      <c r="A52" s="1858" t="s">
        <v>607</v>
      </c>
      <c r="B52" s="1859"/>
      <c r="C52" s="1860"/>
      <c r="D52" s="1858" t="s">
        <v>607</v>
      </c>
      <c r="E52" s="1859"/>
      <c r="F52" s="1860"/>
      <c r="G52" s="401"/>
      <c r="H52" s="401"/>
    </row>
    <row r="53" spans="1:8" ht="30.6" customHeight="1">
      <c r="A53" s="1372"/>
      <c r="B53" s="1372"/>
      <c r="C53" s="1372"/>
      <c r="D53" s="1372"/>
      <c r="E53" s="1372"/>
      <c r="F53" s="1372"/>
      <c r="G53" s="401"/>
      <c r="H53" s="401"/>
    </row>
    <row r="54" spans="1:8" ht="30" customHeight="1" thickBot="1">
      <c r="A54" s="1453" t="s">
        <v>100</v>
      </c>
      <c r="B54" s="1451"/>
      <c r="C54" s="1451"/>
      <c r="D54" s="1451"/>
      <c r="E54" s="1451"/>
      <c r="F54" s="1451"/>
      <c r="G54" s="401"/>
      <c r="H54" s="401"/>
    </row>
    <row r="55" spans="1:8" ht="36" customHeight="1" thickBot="1">
      <c r="A55" s="2172" t="s">
        <v>89</v>
      </c>
      <c r="B55" s="2173"/>
      <c r="C55" s="2173"/>
      <c r="D55" s="2174"/>
      <c r="E55" s="2172" t="s">
        <v>146</v>
      </c>
      <c r="F55" s="2173"/>
      <c r="G55" s="2173"/>
      <c r="H55" s="2174"/>
    </row>
    <row r="56" spans="1:8" ht="42" customHeight="1" thickBot="1">
      <c r="A56" s="486"/>
      <c r="B56" s="485" t="s">
        <v>9</v>
      </c>
      <c r="C56" s="485" t="s">
        <v>10</v>
      </c>
      <c r="D56" s="1555" t="s">
        <v>114</v>
      </c>
      <c r="E56" s="486"/>
      <c r="F56" s="485" t="s">
        <v>9</v>
      </c>
      <c r="G56" s="1555" t="s">
        <v>10</v>
      </c>
      <c r="H56" s="1555" t="s">
        <v>114</v>
      </c>
    </row>
    <row r="57" spans="1:8" ht="16.5" customHeight="1">
      <c r="A57" s="482" t="s">
        <v>11</v>
      </c>
      <c r="B57" s="1576">
        <f>SUM('SUMA- JR, JC+ MRiRW'!B57,'SUMA ARR i ARiMR'!B57,'SUMA CDR i WODR-y'!B57)</f>
        <v>8000</v>
      </c>
      <c r="C57" s="1576">
        <f>SUM('SUMA- JR, JC+ MRiRW'!C57,'SUMA ARR i ARiMR'!C57,'SUMA CDR i WODR-y'!C57)</f>
        <v>4200</v>
      </c>
      <c r="D57" s="1576">
        <f>SUM('SUMA- JR, JC+ MRiRW'!D57,'SUMA ARR i ARiMR'!D57,'SUMA CDR i WODR-y'!D57)</f>
        <v>0</v>
      </c>
      <c r="E57" s="482" t="s">
        <v>11</v>
      </c>
      <c r="F57" s="1576">
        <f>SUM('SUMA- JR, JC+ MRiRW'!F57,'SUMA ARR i ARiMR'!F57,'SUMA CDR i WODR-y'!F57)</f>
        <v>500</v>
      </c>
      <c r="G57" s="1576">
        <f>SUM('SUMA- JR, JC+ MRiRW'!G57,'SUMA ARR i ARiMR'!G57,'SUMA CDR i WODR-y'!G57)</f>
        <v>300</v>
      </c>
      <c r="H57" s="1577">
        <f>SUM('SUMA- JR, JC+ MRiRW'!H57,'SUMA ARR i ARiMR'!H57,'SUMA CDR i WODR-y'!H57)</f>
        <v>0</v>
      </c>
    </row>
    <row r="58" spans="1:8" ht="16.5" customHeight="1">
      <c r="A58" s="1581" t="s">
        <v>12</v>
      </c>
      <c r="B58" s="1576">
        <f>SUM('SUMA- JR, JC+ MRiRW'!B58,'SUMA ARR i ARiMR'!B58,'SUMA CDR i WODR-y'!B58)</f>
        <v>5356</v>
      </c>
      <c r="C58" s="1576">
        <f>SUM('SUMA- JR, JC+ MRiRW'!C58,'SUMA ARR i ARiMR'!C58,'SUMA CDR i WODR-y'!C58)</f>
        <v>4876</v>
      </c>
      <c r="D58" s="1576">
        <f>SUM('SUMA- JR, JC+ MRiRW'!D58,'SUMA ARR i ARiMR'!D58,'SUMA CDR i WODR-y'!D58)</f>
        <v>0</v>
      </c>
      <c r="E58" s="1581" t="s">
        <v>12</v>
      </c>
      <c r="F58" s="1576">
        <f>SUM('SUMA- JR, JC+ MRiRW'!F58,'SUMA ARR i ARiMR'!F58,'SUMA CDR i WODR-y'!F58)</f>
        <v>0</v>
      </c>
      <c r="G58" s="1576">
        <f>SUM('SUMA- JR, JC+ MRiRW'!G58,'SUMA ARR i ARiMR'!G58,'SUMA CDR i WODR-y'!G58)</f>
        <v>0</v>
      </c>
      <c r="H58" s="1577">
        <f>SUM('SUMA- JR, JC+ MRiRW'!H58,'SUMA ARR i ARiMR'!H58,'SUMA CDR i WODR-y'!H58)</f>
        <v>0</v>
      </c>
    </row>
    <row r="59" spans="1:8" ht="16.5" customHeight="1">
      <c r="A59" s="1581" t="s">
        <v>13</v>
      </c>
      <c r="B59" s="1576">
        <f>SUM('SUMA- JR, JC+ MRiRW'!B59,'SUMA ARR i ARiMR'!B59,'SUMA CDR i WODR-y'!B59)</f>
        <v>3000</v>
      </c>
      <c r="C59" s="1576">
        <f>SUM('SUMA- JR, JC+ MRiRW'!C59,'SUMA ARR i ARiMR'!C59,'SUMA CDR i WODR-y'!C59)</f>
        <v>3000</v>
      </c>
      <c r="D59" s="1576">
        <f>SUM('SUMA- JR, JC+ MRiRW'!D59,'SUMA ARR i ARiMR'!D59,'SUMA CDR i WODR-y'!D59)</f>
        <v>0</v>
      </c>
      <c r="E59" s="1581" t="s">
        <v>13</v>
      </c>
      <c r="F59" s="1576">
        <f>SUM('SUMA- JR, JC+ MRiRW'!F59,'SUMA ARR i ARiMR'!F59,'SUMA CDR i WODR-y'!F59)</f>
        <v>0</v>
      </c>
      <c r="G59" s="1576">
        <f>SUM('SUMA- JR, JC+ MRiRW'!G59,'SUMA ARR i ARiMR'!G59,'SUMA CDR i WODR-y'!G59)</f>
        <v>0</v>
      </c>
      <c r="H59" s="1577">
        <f>SUM('SUMA- JR, JC+ MRiRW'!H59,'SUMA ARR i ARiMR'!H59,'SUMA CDR i WODR-y'!H59)</f>
        <v>0</v>
      </c>
    </row>
    <row r="60" spans="1:8" ht="16.5" customHeight="1">
      <c r="A60" s="1581" t="s">
        <v>14</v>
      </c>
      <c r="B60" s="1576">
        <f>SUM('SUMA- JR, JC+ MRiRW'!B60,'SUMA ARR i ARiMR'!B60,'SUMA CDR i WODR-y'!B60)</f>
        <v>0</v>
      </c>
      <c r="C60" s="1576">
        <f>SUM('SUMA- JR, JC+ MRiRW'!C60,'SUMA ARR i ARiMR'!C60,'SUMA CDR i WODR-y'!C60)</f>
        <v>0</v>
      </c>
      <c r="D60" s="1576">
        <f>SUM('SUMA- JR, JC+ MRiRW'!D60,'SUMA ARR i ARiMR'!D60,'SUMA CDR i WODR-y'!D60)</f>
        <v>0</v>
      </c>
      <c r="E60" s="1581" t="s">
        <v>14</v>
      </c>
      <c r="F60" s="1576">
        <f>SUM('SUMA- JR, JC+ MRiRW'!F60,'SUMA ARR i ARiMR'!F60,'SUMA CDR i WODR-y'!F60)</f>
        <v>0</v>
      </c>
      <c r="G60" s="1576">
        <f>SUM('SUMA- JR, JC+ MRiRW'!G60,'SUMA ARR i ARiMR'!G60,'SUMA CDR i WODR-y'!G60)</f>
        <v>0</v>
      </c>
      <c r="H60" s="1577">
        <f>SUM('SUMA- JR, JC+ MRiRW'!H60,'SUMA ARR i ARiMR'!H60,'SUMA CDR i WODR-y'!H60)</f>
        <v>0</v>
      </c>
    </row>
    <row r="61" spans="1:8" ht="28.5" customHeight="1">
      <c r="A61" s="1581" t="s">
        <v>15</v>
      </c>
      <c r="B61" s="1576">
        <f>SUM('SUMA- JR, JC+ MRiRW'!B61,'SUMA ARR i ARiMR'!B61,'SUMA CDR i WODR-y'!B61)</f>
        <v>1689</v>
      </c>
      <c r="C61" s="1576">
        <f>SUM('SUMA- JR, JC+ MRiRW'!C61,'SUMA ARR i ARiMR'!C61,'SUMA CDR i WODR-y'!C61)</f>
        <v>679</v>
      </c>
      <c r="D61" s="1576">
        <f>SUM('SUMA- JR, JC+ MRiRW'!D61,'SUMA ARR i ARiMR'!D61,'SUMA CDR i WODR-y'!D61)</f>
        <v>1455</v>
      </c>
      <c r="E61" s="1581" t="s">
        <v>15</v>
      </c>
      <c r="F61" s="1576">
        <f>SUM('SUMA- JR, JC+ MRiRW'!F61,'SUMA ARR i ARiMR'!F61,'SUMA CDR i WODR-y'!F61)</f>
        <v>0</v>
      </c>
      <c r="G61" s="1576">
        <f>SUM('SUMA- JR, JC+ MRiRW'!G61,'SUMA ARR i ARiMR'!G61,'SUMA CDR i WODR-y'!G61)</f>
        <v>0</v>
      </c>
      <c r="H61" s="1577">
        <f>SUM('SUMA- JR, JC+ MRiRW'!H61,'SUMA ARR i ARiMR'!H61,'SUMA CDR i WODR-y'!H61)</f>
        <v>0</v>
      </c>
    </row>
    <row r="62" spans="1:8" ht="16.5" customHeight="1">
      <c r="A62" s="1581" t="s">
        <v>16</v>
      </c>
      <c r="B62" s="1576">
        <f>SUM('SUMA- JR, JC+ MRiRW'!B62,'SUMA ARR i ARiMR'!B62,'SUMA CDR i WODR-y'!B62)</f>
        <v>1048</v>
      </c>
      <c r="C62" s="1576">
        <f>SUM('SUMA- JR, JC+ MRiRW'!C62,'SUMA ARR i ARiMR'!C62,'SUMA CDR i WODR-y'!C62)</f>
        <v>1128</v>
      </c>
      <c r="D62" s="1576">
        <f>SUM('SUMA- JR, JC+ MRiRW'!D62,'SUMA ARR i ARiMR'!D62,'SUMA CDR i WODR-y'!D62)</f>
        <v>0</v>
      </c>
      <c r="E62" s="1581" t="s">
        <v>16</v>
      </c>
      <c r="F62" s="1576">
        <f>SUM('SUMA- JR, JC+ MRiRW'!F62,'SUMA ARR i ARiMR'!F62,'SUMA CDR i WODR-y'!F62)</f>
        <v>17</v>
      </c>
      <c r="G62" s="1576">
        <f>SUM('SUMA- JR, JC+ MRiRW'!G62,'SUMA ARR i ARiMR'!G62,'SUMA CDR i WODR-y'!G62)</f>
        <v>16</v>
      </c>
      <c r="H62" s="1577">
        <f>SUM('SUMA- JR, JC+ MRiRW'!H62,'SUMA ARR i ARiMR'!H62,'SUMA CDR i WODR-y'!H62)</f>
        <v>0</v>
      </c>
    </row>
    <row r="63" spans="1:8" ht="16.5" customHeight="1">
      <c r="A63" s="1581" t="s">
        <v>57</v>
      </c>
      <c r="B63" s="1576">
        <f>SUM('SUMA- JR, JC+ MRiRW'!B63,'SUMA ARR i ARiMR'!B63,'SUMA CDR i WODR-y'!B63)</f>
        <v>674</v>
      </c>
      <c r="C63" s="1576">
        <f>SUM('SUMA- JR, JC+ MRiRW'!C63,'SUMA ARR i ARiMR'!C63,'SUMA CDR i WODR-y'!C63)</f>
        <v>1872</v>
      </c>
      <c r="D63" s="1576">
        <f>SUM('SUMA- JR, JC+ MRiRW'!D63,'SUMA ARR i ARiMR'!D63,'SUMA CDR i WODR-y'!D63)</f>
        <v>0</v>
      </c>
      <c r="E63" s="1581" t="s">
        <v>57</v>
      </c>
      <c r="F63" s="1576">
        <f>SUM('SUMA- JR, JC+ MRiRW'!F63,'SUMA ARR i ARiMR'!F63,'SUMA CDR i WODR-y'!F63)</f>
        <v>0</v>
      </c>
      <c r="G63" s="1576">
        <f>SUM('SUMA- JR, JC+ MRiRW'!G63,'SUMA ARR i ARiMR'!G63,'SUMA CDR i WODR-y'!G63)</f>
        <v>0</v>
      </c>
      <c r="H63" s="1577">
        <f>SUM('SUMA- JR, JC+ MRiRW'!H63,'SUMA ARR i ARiMR'!H63,'SUMA CDR i WODR-y'!H63)</f>
        <v>0</v>
      </c>
    </row>
    <row r="64" spans="1:8" ht="16.5" customHeight="1">
      <c r="A64" s="1581" t="s">
        <v>58</v>
      </c>
      <c r="B64" s="1576">
        <f>SUM('SUMA- JR, JC+ MRiRW'!B64,'SUMA ARR i ARiMR'!B64,'SUMA CDR i WODR-y'!B64)</f>
        <v>0</v>
      </c>
      <c r="C64" s="1576">
        <f>SUM('SUMA- JR, JC+ MRiRW'!C64,'SUMA ARR i ARiMR'!C64,'SUMA CDR i WODR-y'!C64)</f>
        <v>0</v>
      </c>
      <c r="D64" s="1576">
        <f>SUM('SUMA- JR, JC+ MRiRW'!D64,'SUMA ARR i ARiMR'!D64,'SUMA CDR i WODR-y'!D64)</f>
        <v>0</v>
      </c>
      <c r="E64" s="1581" t="s">
        <v>58</v>
      </c>
      <c r="F64" s="1576">
        <f>SUM('SUMA- JR, JC+ MRiRW'!F64,'SUMA ARR i ARiMR'!F64,'SUMA CDR i WODR-y'!F64)</f>
        <v>0</v>
      </c>
      <c r="G64" s="1576">
        <f>SUM('SUMA- JR, JC+ MRiRW'!G64,'SUMA ARR i ARiMR'!G64,'SUMA CDR i WODR-y'!G64)</f>
        <v>0</v>
      </c>
      <c r="H64" s="1577">
        <f>SUM('SUMA- JR, JC+ MRiRW'!H64,'SUMA ARR i ARiMR'!H64,'SUMA CDR i WODR-y'!H64)</f>
        <v>0</v>
      </c>
    </row>
    <row r="65" spans="1:8" ht="16.5" customHeight="1">
      <c r="A65" s="1581" t="s">
        <v>59</v>
      </c>
      <c r="B65" s="1576">
        <f>SUM('SUMA- JR, JC+ MRiRW'!B65,'SUMA ARR i ARiMR'!B65,'SUMA CDR i WODR-y'!B65)</f>
        <v>0</v>
      </c>
      <c r="C65" s="1576">
        <f>SUM('SUMA- JR, JC+ MRiRW'!C65,'SUMA ARR i ARiMR'!C65,'SUMA CDR i WODR-y'!C65)</f>
        <v>0</v>
      </c>
      <c r="D65" s="1576">
        <f>SUM('SUMA- JR, JC+ MRiRW'!D65,'SUMA ARR i ARiMR'!D65,'SUMA CDR i WODR-y'!D65)</f>
        <v>0</v>
      </c>
      <c r="E65" s="1581" t="s">
        <v>59</v>
      </c>
      <c r="F65" s="1576">
        <f>SUM('SUMA- JR, JC+ MRiRW'!F65,'SUMA ARR i ARiMR'!F65,'SUMA CDR i WODR-y'!F65)</f>
        <v>0</v>
      </c>
      <c r="G65" s="1576">
        <f>SUM('SUMA- JR, JC+ MRiRW'!G65,'SUMA ARR i ARiMR'!G65,'SUMA CDR i WODR-y'!G65)</f>
        <v>0</v>
      </c>
      <c r="H65" s="1577">
        <f>SUM('SUMA- JR, JC+ MRiRW'!H65,'SUMA ARR i ARiMR'!H65,'SUMA CDR i WODR-y'!H65)</f>
        <v>0</v>
      </c>
    </row>
    <row r="66" spans="1:8" ht="16.5" customHeight="1">
      <c r="A66" s="1581" t="s">
        <v>60</v>
      </c>
      <c r="B66" s="1576">
        <f>SUM('SUMA- JR, JC+ MRiRW'!B66,'SUMA ARR i ARiMR'!B66,'SUMA CDR i WODR-y'!B66)</f>
        <v>0</v>
      </c>
      <c r="C66" s="1576">
        <f>SUM('SUMA- JR, JC+ MRiRW'!C66,'SUMA ARR i ARiMR'!C66,'SUMA CDR i WODR-y'!C66)</f>
        <v>0</v>
      </c>
      <c r="D66" s="1576">
        <f>SUM('SUMA- JR, JC+ MRiRW'!D66,'SUMA ARR i ARiMR'!D66,'SUMA CDR i WODR-y'!D66)</f>
        <v>0</v>
      </c>
      <c r="E66" s="1581" t="s">
        <v>60</v>
      </c>
      <c r="F66" s="1576">
        <f>SUM('SUMA- JR, JC+ MRiRW'!F66,'SUMA ARR i ARiMR'!F66,'SUMA CDR i WODR-y'!F66)</f>
        <v>0</v>
      </c>
      <c r="G66" s="1576">
        <f>SUM('SUMA- JR, JC+ MRiRW'!G66,'SUMA ARR i ARiMR'!G66,'SUMA CDR i WODR-y'!G66)</f>
        <v>0</v>
      </c>
      <c r="H66" s="1577">
        <f>SUM('SUMA- JR, JC+ MRiRW'!H66,'SUMA ARR i ARiMR'!H66,'SUMA CDR i WODR-y'!H66)</f>
        <v>0</v>
      </c>
    </row>
    <row r="67" spans="1:8" ht="16.5" customHeight="1">
      <c r="A67" s="2248" t="s">
        <v>624</v>
      </c>
      <c r="B67" s="1576">
        <f>SUM('SUMA- JR, JC+ MRiRW'!B67,'SUMA ARR i ARiMR'!B67,'SUMA CDR i WODR-y'!B67)</f>
        <v>306131</v>
      </c>
      <c r="C67" s="1576">
        <f>SUM('SUMA- JR, JC+ MRiRW'!C67,'SUMA ARR i ARiMR'!C67,'SUMA CDR i WODR-y'!C67)</f>
        <v>300850</v>
      </c>
      <c r="D67" s="1576">
        <f>SUM('SUMA- JR, JC+ MRiRW'!D67,'SUMA ARR i ARiMR'!D67,'SUMA CDR i WODR-y'!D67)</f>
        <v>0</v>
      </c>
      <c r="E67" s="1581" t="s">
        <v>147</v>
      </c>
      <c r="F67" s="1576">
        <f>SUM('SUMA- JR, JC+ MRiRW'!F67,'SUMA ARR i ARiMR'!F67,'SUMA CDR i WODR-y'!F67)</f>
        <v>239</v>
      </c>
      <c r="G67" s="1576">
        <f>SUM('SUMA- JR, JC+ MRiRW'!G67,'SUMA ARR i ARiMR'!G67,'SUMA CDR i WODR-y'!G67)</f>
        <v>198</v>
      </c>
      <c r="H67" s="1577">
        <f>SUM('SUMA- JR, JC+ MRiRW'!H67,'SUMA ARR i ARiMR'!H67,'SUMA CDR i WODR-y'!H67)</f>
        <v>0</v>
      </c>
    </row>
    <row r="68" spans="1:8" ht="16.5" customHeight="1" thickBot="1">
      <c r="A68" s="1852"/>
      <c r="B68" s="1576">
        <f>SUM('SUMA- JR, JC+ MRiRW'!B68,'SUMA ARR i ARiMR'!B68,'SUMA CDR i WODR-y'!B68)</f>
        <v>0</v>
      </c>
      <c r="C68" s="1576">
        <f>SUM('SUMA- JR, JC+ MRiRW'!C68,'SUMA ARR i ARiMR'!C68,'SUMA CDR i WODR-y'!C68)</f>
        <v>0</v>
      </c>
      <c r="D68" s="1576">
        <f>SUM('SUMA- JR, JC+ MRiRW'!D68,'SUMA ARR i ARiMR'!D68,'SUMA CDR i WODR-y'!D68)</f>
        <v>0</v>
      </c>
      <c r="E68" s="1581" t="s">
        <v>48</v>
      </c>
      <c r="F68" s="1576">
        <f>SUM('SUMA- JR, JC+ MRiRW'!F68,'SUMA ARR i ARiMR'!F68,'SUMA CDR i WODR-y'!F68)</f>
        <v>4000</v>
      </c>
      <c r="G68" s="1576">
        <f>SUM('SUMA- JR, JC+ MRiRW'!G68,'SUMA ARR i ARiMR'!G68,'SUMA CDR i WODR-y'!G68)</f>
        <v>2500</v>
      </c>
      <c r="H68" s="1577">
        <f>SUM('SUMA- JR, JC+ MRiRW'!H68,'SUMA ARR i ARiMR'!H68,'SUMA CDR i WODR-y'!H68)</f>
        <v>1</v>
      </c>
    </row>
    <row r="69" spans="1:8" ht="16.5" customHeight="1">
      <c r="A69" s="477" t="s">
        <v>113</v>
      </c>
      <c r="B69" s="1872"/>
      <c r="C69" s="1873"/>
      <c r="D69" s="1874"/>
      <c r="E69" s="477" t="s">
        <v>113</v>
      </c>
      <c r="F69" s="1875"/>
      <c r="G69" s="1876"/>
      <c r="H69" s="1877"/>
    </row>
    <row r="70" spans="1:8" ht="25.5">
      <c r="A70" s="1581" t="s">
        <v>53</v>
      </c>
      <c r="B70" s="1576">
        <f>SUM('SUMA- JR, JC+ MRiRW'!B70,'SUMA ARR i ARiMR'!B70,'SUMA CDR i WODR-y'!B70)</f>
        <v>0</v>
      </c>
      <c r="C70" s="1576">
        <f>SUM('SUMA- JR, JC+ MRiRW'!C70,'SUMA ARR i ARiMR'!C70,'SUMA CDR i WODR-y'!C70)</f>
        <v>0</v>
      </c>
      <c r="D70" s="1576">
        <f>SUM('SUMA- JR, JC+ MRiRW'!D70,'SUMA ARR i ARiMR'!D70,'SUMA CDR i WODR-y'!D70)</f>
        <v>0</v>
      </c>
      <c r="E70" s="1581" t="s">
        <v>53</v>
      </c>
      <c r="F70" s="1576">
        <f>SUM('SUMA- JR, JC+ MRiRW'!F70,'SUMA ARR i ARiMR'!F70,'SUMA CDR i WODR-y'!F70)</f>
        <v>17</v>
      </c>
      <c r="G70" s="1576">
        <f>SUM('SUMA- JR, JC+ MRiRW'!G70,'SUMA ARR i ARiMR'!G70,'SUMA CDR i WODR-y'!G70)</f>
        <v>16</v>
      </c>
      <c r="H70" s="1577">
        <f>SUM('SUMA- JR, JC+ MRiRW'!H70,'SUMA ARR i ARiMR'!H70,'SUMA CDR i WODR-y'!H70)</f>
        <v>0</v>
      </c>
    </row>
    <row r="71" spans="1:8" ht="25.5">
      <c r="A71" s="1581" t="s">
        <v>54</v>
      </c>
      <c r="B71" s="1576">
        <f>SUM('SUMA- JR, JC+ MRiRW'!B71,'SUMA ARR i ARiMR'!B71,'SUMA CDR i WODR-y'!B71)</f>
        <v>100</v>
      </c>
      <c r="C71" s="1576">
        <f>SUM('SUMA- JR, JC+ MRiRW'!C71,'SUMA ARR i ARiMR'!C71,'SUMA CDR i WODR-y'!C71)</f>
        <v>100</v>
      </c>
      <c r="D71" s="1576">
        <f>SUM('SUMA- JR, JC+ MRiRW'!D71,'SUMA ARR i ARiMR'!D71,'SUMA CDR i WODR-y'!D71)</f>
        <v>0</v>
      </c>
      <c r="E71" s="1581" t="s">
        <v>54</v>
      </c>
      <c r="F71" s="1576">
        <f>SUM('SUMA- JR, JC+ MRiRW'!F71,'SUMA ARR i ARiMR'!F71,'SUMA CDR i WODR-y'!F71)</f>
        <v>500</v>
      </c>
      <c r="G71" s="1576">
        <f>SUM('SUMA- JR, JC+ MRiRW'!G71,'SUMA ARR i ARiMR'!G71,'SUMA CDR i WODR-y'!G71)</f>
        <v>300</v>
      </c>
      <c r="H71" s="1577">
        <f>SUM('SUMA- JR, JC+ MRiRW'!H71,'SUMA ARR i ARiMR'!H71,'SUMA CDR i WODR-y'!H71)</f>
        <v>0</v>
      </c>
    </row>
    <row r="72" spans="1:8" ht="25.5">
      <c r="A72" s="1581" t="s">
        <v>55</v>
      </c>
      <c r="B72" s="1576">
        <f>SUM('SUMA- JR, JC+ MRiRW'!B72,'SUMA ARR i ARiMR'!B72,'SUMA CDR i WODR-y'!B72)</f>
        <v>16153</v>
      </c>
      <c r="C72" s="1576">
        <f>SUM('SUMA- JR, JC+ MRiRW'!C72,'SUMA ARR i ARiMR'!C72,'SUMA CDR i WODR-y'!C72)</f>
        <v>10433</v>
      </c>
      <c r="D72" s="1576">
        <f>SUM('SUMA- JR, JC+ MRiRW'!D72,'SUMA ARR i ARiMR'!D72,'SUMA CDR i WODR-y'!D72)</f>
        <v>375</v>
      </c>
      <c r="E72" s="1581" t="s">
        <v>55</v>
      </c>
      <c r="F72" s="1576">
        <f>SUM('SUMA- JR, JC+ MRiRW'!F72,'SUMA ARR i ARiMR'!F72,'SUMA CDR i WODR-y'!F72)</f>
        <v>0</v>
      </c>
      <c r="G72" s="1576">
        <f>SUM('SUMA- JR, JC+ MRiRW'!G72,'SUMA ARR i ARiMR'!G72,'SUMA CDR i WODR-y'!G72)</f>
        <v>0</v>
      </c>
      <c r="H72" s="1577">
        <f>SUM('SUMA- JR, JC+ MRiRW'!H72,'SUMA ARR i ARiMR'!H72,'SUMA CDR i WODR-y'!H72)</f>
        <v>0</v>
      </c>
    </row>
    <row r="73" spans="1:8" ht="25.5">
      <c r="A73" s="1581" t="s">
        <v>68</v>
      </c>
      <c r="B73" s="1576">
        <f>SUM('SUMA- JR, JC+ MRiRW'!B73,'SUMA ARR i ARiMR'!B73,'SUMA CDR i WODR-y'!B73)</f>
        <v>0</v>
      </c>
      <c r="C73" s="1576">
        <f>SUM('SUMA- JR, JC+ MRiRW'!C73,'SUMA ARR i ARiMR'!C73,'SUMA CDR i WODR-y'!C73)</f>
        <v>0</v>
      </c>
      <c r="D73" s="1576">
        <f>SUM('SUMA- JR, JC+ MRiRW'!D73,'SUMA ARR i ARiMR'!D73,'SUMA CDR i WODR-y'!D73)</f>
        <v>0</v>
      </c>
      <c r="E73" s="1581" t="s">
        <v>68</v>
      </c>
      <c r="F73" s="1576">
        <f>SUM('SUMA- JR, JC+ MRiRW'!F73,'SUMA ARR i ARiMR'!F73,'SUMA CDR i WODR-y'!F73)</f>
        <v>0</v>
      </c>
      <c r="G73" s="1576">
        <f>SUM('SUMA- JR, JC+ MRiRW'!G73,'SUMA ARR i ARiMR'!G73,'SUMA CDR i WODR-y'!G73)</f>
        <v>0</v>
      </c>
      <c r="H73" s="1577">
        <f>SUM('SUMA- JR, JC+ MRiRW'!H73,'SUMA ARR i ARiMR'!H73,'SUMA CDR i WODR-y'!H73)</f>
        <v>0</v>
      </c>
    </row>
    <row r="74" spans="1:8" ht="38.25">
      <c r="A74" s="1581" t="s">
        <v>56</v>
      </c>
      <c r="B74" s="1576">
        <f>SUM('SUMA- JR, JC+ MRiRW'!B74,'SUMA ARR i ARiMR'!B74,'SUMA CDR i WODR-y'!B74)</f>
        <v>0</v>
      </c>
      <c r="C74" s="1576">
        <f>SUM('SUMA- JR, JC+ MRiRW'!C74,'SUMA ARR i ARiMR'!C74,'SUMA CDR i WODR-y'!C74)</f>
        <v>0</v>
      </c>
      <c r="D74" s="1576">
        <f>SUM('SUMA- JR, JC+ MRiRW'!D74,'SUMA ARR i ARiMR'!D74,'SUMA CDR i WODR-y'!D74)</f>
        <v>0</v>
      </c>
      <c r="E74" s="1581" t="s">
        <v>56</v>
      </c>
      <c r="F74" s="1576">
        <f>SUM('SUMA- JR, JC+ MRiRW'!F74,'SUMA ARR i ARiMR'!F74,'SUMA CDR i WODR-y'!F74)</f>
        <v>0</v>
      </c>
      <c r="G74" s="1576">
        <f>SUM('SUMA- JR, JC+ MRiRW'!G74,'SUMA ARR i ARiMR'!G74,'SUMA CDR i WODR-y'!G74)</f>
        <v>0</v>
      </c>
      <c r="H74" s="1577">
        <f>SUM('SUMA- JR, JC+ MRiRW'!H74,'SUMA ARR i ARiMR'!H74,'SUMA CDR i WODR-y'!H74)</f>
        <v>0</v>
      </c>
    </row>
    <row r="75" spans="1:8" ht="42" customHeight="1">
      <c r="A75" s="1581" t="s">
        <v>69</v>
      </c>
      <c r="B75" s="1576">
        <f>SUM('SUMA- JR, JC+ MRiRW'!B75,'SUMA ARR i ARiMR'!B75,'SUMA CDR i WODR-y'!B75)</f>
        <v>0</v>
      </c>
      <c r="C75" s="1576">
        <f>SUM('SUMA- JR, JC+ MRiRW'!C75,'SUMA ARR i ARiMR'!C75,'SUMA CDR i WODR-y'!C75)</f>
        <v>0</v>
      </c>
      <c r="D75" s="1576">
        <f>SUM('SUMA- JR, JC+ MRiRW'!D75,'SUMA ARR i ARiMR'!D75,'SUMA CDR i WODR-y'!D75)</f>
        <v>0</v>
      </c>
      <c r="E75" s="1581" t="s">
        <v>69</v>
      </c>
      <c r="F75" s="1576">
        <f>SUM('SUMA- JR, JC+ MRiRW'!F75,'SUMA ARR i ARiMR'!F75,'SUMA CDR i WODR-y'!F75)</f>
        <v>0</v>
      </c>
      <c r="G75" s="1576">
        <f>SUM('SUMA- JR, JC+ MRiRW'!G75,'SUMA ARR i ARiMR'!G75,'SUMA CDR i WODR-y'!G75)</f>
        <v>0</v>
      </c>
      <c r="H75" s="1577">
        <f>SUM('SUMA- JR, JC+ MRiRW'!H75,'SUMA ARR i ARiMR'!H75,'SUMA CDR i WODR-y'!H75)</f>
        <v>0</v>
      </c>
    </row>
    <row r="76" spans="1:8" ht="59.25" customHeight="1" thickBot="1">
      <c r="A76" s="1402" t="s">
        <v>632</v>
      </c>
      <c r="B76" s="1576">
        <f>SUM('SUMA- JR, JC+ MRiRW'!B76,'SUMA ARR i ARiMR'!B76,'SUMA CDR i WODR-y'!B76)</f>
        <v>339129</v>
      </c>
      <c r="C76" s="1576">
        <f>SUM('SUMA- JR, JC+ MRiRW'!C76,'SUMA ARR i ARiMR'!C76,'SUMA CDR i WODR-y'!C76)</f>
        <v>319667</v>
      </c>
      <c r="D76" s="1576">
        <f>SUM('SUMA- JR, JC+ MRiRW'!D76,'SUMA ARR i ARiMR'!D76,'SUMA CDR i WODR-y'!D76)</f>
        <v>1080</v>
      </c>
      <c r="E76" s="1585" t="s">
        <v>48</v>
      </c>
      <c r="F76" s="1576">
        <f>SUM('SUMA- JR, JC+ MRiRW'!F76,'SUMA ARR i ARiMR'!F76,'SUMA CDR i WODR-y'!F76)</f>
        <v>2160</v>
      </c>
      <c r="G76" s="1576">
        <f>SUM('SUMA- JR, JC+ MRiRW'!G76,'SUMA ARR i ARiMR'!G76,'SUMA CDR i WODR-y'!G76)</f>
        <v>658</v>
      </c>
      <c r="H76" s="1577">
        <f>SUM('SUMA- JR, JC+ MRiRW'!H76,'SUMA ARR i ARiMR'!H76,'SUMA CDR i WODR-y'!H76)</f>
        <v>0</v>
      </c>
    </row>
    <row r="77" spans="1:8" ht="13.5" thickBot="1">
      <c r="A77" s="1911" t="s">
        <v>607</v>
      </c>
      <c r="B77" s="1912"/>
      <c r="C77" s="1912"/>
      <c r="D77" s="1913"/>
      <c r="E77" s="1858" t="s">
        <v>607</v>
      </c>
      <c r="F77" s="1859"/>
      <c r="G77" s="1859"/>
      <c r="H77" s="1860"/>
    </row>
    <row r="78" spans="1:8" ht="48.75" customHeight="1">
      <c r="A78" s="1891" t="s">
        <v>115</v>
      </c>
      <c r="B78" s="1891"/>
      <c r="C78" s="1891"/>
      <c r="D78" s="1891"/>
      <c r="E78" s="1891"/>
      <c r="F78" s="1891"/>
      <c r="G78" s="1891"/>
      <c r="H78" s="1891"/>
    </row>
    <row r="79" spans="1:8" ht="15" customHeight="1">
      <c r="A79" s="1372"/>
      <c r="B79" s="1372"/>
      <c r="C79" s="1372"/>
      <c r="D79" s="1372"/>
      <c r="E79" s="1372"/>
      <c r="F79" s="1372"/>
      <c r="G79" s="1372"/>
      <c r="H79" s="1372"/>
    </row>
    <row r="80" spans="1:8" ht="24.95" customHeight="1" thickBot="1">
      <c r="A80" s="415" t="s">
        <v>101</v>
      </c>
      <c r="B80" s="1372"/>
      <c r="C80" s="1372"/>
      <c r="D80" s="1372"/>
      <c r="E80" s="1372"/>
      <c r="F80" s="1372"/>
      <c r="G80" s="1372"/>
      <c r="H80" s="1372"/>
    </row>
    <row r="81" spans="1:12" ht="39.75" customHeight="1" thickBot="1">
      <c r="A81" s="2175" t="s">
        <v>105</v>
      </c>
      <c r="B81" s="2176"/>
      <c r="C81" s="2175" t="s">
        <v>138</v>
      </c>
      <c r="D81" s="2176"/>
      <c r="E81" s="1372"/>
      <c r="F81" s="1372"/>
      <c r="G81" s="1372"/>
      <c r="H81" s="1372"/>
    </row>
    <row r="82" spans="1:12" ht="31.5" customHeight="1">
      <c r="A82" s="1560"/>
      <c r="B82" s="411" t="s">
        <v>117</v>
      </c>
      <c r="C82" s="1560"/>
      <c r="D82" s="411" t="s">
        <v>117</v>
      </c>
      <c r="E82" s="1372"/>
      <c r="F82" s="1372"/>
      <c r="G82" s="1372"/>
      <c r="H82" s="1372"/>
    </row>
    <row r="83" spans="1:12" ht="44.25" customHeight="1" thickBot="1">
      <c r="A83" s="1586" t="s">
        <v>106</v>
      </c>
      <c r="B83" s="1576">
        <f>SUM('SUMA- JR, JC+ MRiRW'!B83,'SUMA ARR i ARiMR'!B83,'SUMA CDR i WODR-y'!B83)</f>
        <v>35</v>
      </c>
      <c r="C83" s="1586" t="s">
        <v>106</v>
      </c>
      <c r="D83" s="1577">
        <f>SUM('SUMA- JR, JC+ MRiRW'!D83,'SUMA ARR i ARiMR'!D83,'SUMA CDR i WODR-y'!D83)</f>
        <v>0</v>
      </c>
      <c r="E83" s="1372"/>
      <c r="F83" s="1372"/>
      <c r="G83" s="1372"/>
      <c r="H83" s="1372"/>
    </row>
    <row r="84" spans="1:12" ht="20.25" customHeight="1">
      <c r="A84" s="1849" t="s">
        <v>113</v>
      </c>
      <c r="B84" s="1850"/>
      <c r="C84" s="1849" t="s">
        <v>113</v>
      </c>
      <c r="D84" s="1850"/>
      <c r="E84" s="1372"/>
      <c r="F84" s="1372"/>
      <c r="G84" s="1372"/>
      <c r="H84" s="1372"/>
    </row>
    <row r="85" spans="1:12" ht="30" customHeight="1">
      <c r="A85" s="1581" t="s">
        <v>53</v>
      </c>
      <c r="B85" s="1576">
        <f>SUM('SUMA- JR, JC+ MRiRW'!B85,'SUMA ARR i ARiMR'!B85,'SUMA CDR i WODR-y'!B85)</f>
        <v>0</v>
      </c>
      <c r="C85" s="1581" t="s">
        <v>53</v>
      </c>
      <c r="D85" s="1577">
        <f>SUM('SUMA- JR, JC+ MRiRW'!D85,'SUMA ARR i ARiMR'!D85,'SUMA CDR i WODR-y'!D85)</f>
        <v>0</v>
      </c>
      <c r="E85" s="1372"/>
      <c r="F85" s="1372"/>
      <c r="G85" s="1372"/>
      <c r="H85" s="1372"/>
    </row>
    <row r="86" spans="1:12" ht="30" customHeight="1">
      <c r="A86" s="1581" t="s">
        <v>54</v>
      </c>
      <c r="B86" s="1576">
        <f>SUM('SUMA- JR, JC+ MRiRW'!B86,'SUMA ARR i ARiMR'!B86,'SUMA CDR i WODR-y'!B86)</f>
        <v>0</v>
      </c>
      <c r="C86" s="1581" t="s">
        <v>54</v>
      </c>
      <c r="D86" s="1577">
        <f>SUM('SUMA- JR, JC+ MRiRW'!D86,'SUMA ARR i ARiMR'!D86,'SUMA CDR i WODR-y'!D86)</f>
        <v>0</v>
      </c>
      <c r="E86" s="1372"/>
      <c r="F86" s="1372"/>
      <c r="G86" s="1372"/>
      <c r="H86" s="1372"/>
    </row>
    <row r="87" spans="1:12" ht="30" customHeight="1">
      <c r="A87" s="1581" t="s">
        <v>55</v>
      </c>
      <c r="B87" s="1576">
        <f>SUM('SUMA- JR, JC+ MRiRW'!B87,'SUMA ARR i ARiMR'!B87,'SUMA CDR i WODR-y'!B87)</f>
        <v>4</v>
      </c>
      <c r="C87" s="1581" t="s">
        <v>55</v>
      </c>
      <c r="D87" s="1577">
        <f>SUM('SUMA- JR, JC+ MRiRW'!D87,'SUMA ARR i ARiMR'!D87,'SUMA CDR i WODR-y'!D87)</f>
        <v>0</v>
      </c>
      <c r="E87" s="1372"/>
      <c r="F87" s="1372"/>
      <c r="G87" s="1372"/>
      <c r="H87" s="1372"/>
    </row>
    <row r="88" spans="1:12" ht="30" customHeight="1">
      <c r="A88" s="1581" t="s">
        <v>68</v>
      </c>
      <c r="B88" s="1576">
        <f>SUM('SUMA- JR, JC+ MRiRW'!B88,'SUMA ARR i ARiMR'!B88,'SUMA CDR i WODR-y'!B88)</f>
        <v>0</v>
      </c>
      <c r="C88" s="1581" t="s">
        <v>68</v>
      </c>
      <c r="D88" s="1577">
        <f>SUM('SUMA- JR, JC+ MRiRW'!D88,'SUMA ARR i ARiMR'!D88,'SUMA CDR i WODR-y'!D88)</f>
        <v>0</v>
      </c>
      <c r="E88" s="1372"/>
      <c r="F88" s="1372"/>
      <c r="G88" s="1372"/>
      <c r="H88" s="1372"/>
    </row>
    <row r="89" spans="1:12" ht="45" customHeight="1">
      <c r="A89" s="1581" t="s">
        <v>56</v>
      </c>
      <c r="B89" s="1576">
        <f>SUM('SUMA- JR, JC+ MRiRW'!B89,'SUMA ARR i ARiMR'!B89,'SUMA CDR i WODR-y'!B89)</f>
        <v>0</v>
      </c>
      <c r="C89" s="1581" t="s">
        <v>56</v>
      </c>
      <c r="D89" s="1577">
        <f>SUM('SUMA- JR, JC+ MRiRW'!D89,'SUMA ARR i ARiMR'!D89,'SUMA CDR i WODR-y'!D89)</f>
        <v>0</v>
      </c>
      <c r="E89" s="1372"/>
      <c r="F89" s="1372"/>
      <c r="G89" s="1372"/>
      <c r="H89" s="1372"/>
    </row>
    <row r="90" spans="1:12" ht="45" customHeight="1">
      <c r="A90" s="1581" t="s">
        <v>69</v>
      </c>
      <c r="B90" s="1576">
        <f>SUM('SUMA- JR, JC+ MRiRW'!B90,'SUMA ARR i ARiMR'!B90,'SUMA CDR i WODR-y'!B90)</f>
        <v>0</v>
      </c>
      <c r="C90" s="1581" t="s">
        <v>69</v>
      </c>
      <c r="D90" s="1577">
        <f>SUM('SUMA- JR, JC+ MRiRW'!D90,'SUMA ARR i ARiMR'!D90,'SUMA CDR i WODR-y'!D90)</f>
        <v>0</v>
      </c>
      <c r="E90" s="1372"/>
      <c r="F90" s="1372"/>
      <c r="G90" s="1372"/>
      <c r="H90" s="1372"/>
    </row>
    <row r="91" spans="1:12" ht="54" customHeight="1" thickBot="1">
      <c r="A91" s="1389" t="s">
        <v>624</v>
      </c>
      <c r="B91" s="1587">
        <f>SUM('SUMA- JR, JC+ MRiRW'!B91,'SUMA ARR i ARiMR'!B91,'SUMA CDR i WODR-y'!B91)</f>
        <v>31</v>
      </c>
      <c r="C91" s="1389" t="s">
        <v>48</v>
      </c>
      <c r="D91" s="1588">
        <f>SUM('SUMA- JR, JC+ MRiRW'!D91,'SUMA ARR i ARiMR'!D91,'SUMA CDR i WODR-y'!D91)</f>
        <v>0</v>
      </c>
      <c r="E91" s="1372"/>
      <c r="F91" s="1372"/>
      <c r="G91" s="1372"/>
      <c r="H91" s="1372"/>
    </row>
    <row r="92" spans="1:12" ht="90.75" customHeight="1">
      <c r="A92" s="1884" t="s">
        <v>116</v>
      </c>
      <c r="B92" s="1884"/>
      <c r="C92" s="1884"/>
      <c r="D92" s="1884"/>
      <c r="E92" s="1372"/>
      <c r="F92" s="1372"/>
      <c r="G92" s="1372"/>
      <c r="H92" s="1372"/>
    </row>
    <row r="93" spans="1:12" ht="15" customHeight="1">
      <c r="A93" s="1372"/>
      <c r="B93" s="1372"/>
      <c r="C93" s="1372"/>
      <c r="D93" s="1372"/>
      <c r="E93" s="1372"/>
      <c r="F93" s="1372"/>
      <c r="G93" s="1372"/>
      <c r="H93" s="1372"/>
    </row>
    <row r="94" spans="1:12" ht="24.95" customHeight="1" thickBot="1">
      <c r="A94" s="415" t="s">
        <v>102</v>
      </c>
      <c r="B94" s="1372"/>
      <c r="C94" s="1372"/>
      <c r="D94" s="1372"/>
      <c r="E94" s="1372"/>
      <c r="F94" s="1372"/>
      <c r="G94" s="1372"/>
      <c r="H94" s="1372"/>
    </row>
    <row r="95" spans="1:12" ht="23.25" customHeight="1">
      <c r="A95" s="2165" t="s">
        <v>96</v>
      </c>
      <c r="B95" s="2166"/>
      <c r="C95" s="2166"/>
      <c r="D95" s="2166"/>
      <c r="E95" s="2166"/>
      <c r="F95" s="2167"/>
      <c r="G95" s="2165" t="s">
        <v>118</v>
      </c>
      <c r="H95" s="2166"/>
      <c r="I95" s="2166"/>
      <c r="J95" s="2166"/>
      <c r="K95" s="2166"/>
      <c r="L95" s="2167"/>
    </row>
    <row r="96" spans="1:12" ht="20.25" customHeight="1">
      <c r="A96" s="1581"/>
      <c r="B96" s="2250" t="s">
        <v>97</v>
      </c>
      <c r="C96" s="2251"/>
      <c r="D96" s="2251"/>
      <c r="E96" s="2251"/>
      <c r="F96" s="2249" t="s">
        <v>18</v>
      </c>
      <c r="G96" s="1581"/>
      <c r="H96" s="2250" t="s">
        <v>97</v>
      </c>
      <c r="I96" s="2251"/>
      <c r="J96" s="2251"/>
      <c r="K96" s="2251"/>
      <c r="L96" s="2249" t="s">
        <v>18</v>
      </c>
    </row>
    <row r="97" spans="1:12" s="436" customFormat="1" ht="19.5" customHeight="1">
      <c r="A97" s="1581"/>
      <c r="B97" s="1582" t="s">
        <v>19</v>
      </c>
      <c r="C97" s="1589" t="s">
        <v>20</v>
      </c>
      <c r="D97" s="1589" t="s">
        <v>21</v>
      </c>
      <c r="E97" s="1589" t="s">
        <v>49</v>
      </c>
      <c r="F97" s="2249"/>
      <c r="G97" s="1581"/>
      <c r="H97" s="1582" t="s">
        <v>19</v>
      </c>
      <c r="I97" s="1589" t="s">
        <v>20</v>
      </c>
      <c r="J97" s="1589" t="s">
        <v>21</v>
      </c>
      <c r="K97" s="1589" t="s">
        <v>49</v>
      </c>
      <c r="L97" s="2249"/>
    </row>
    <row r="98" spans="1:12" ht="22.5" customHeight="1">
      <c r="A98" s="1581" t="s">
        <v>22</v>
      </c>
      <c r="B98" s="1576">
        <f>SUM('SUMA- JR, JC+ MRiRW'!B98,'SUMA ARR i ARiMR'!B98,'SUMA CDR i WODR-y'!B98)</f>
        <v>5</v>
      </c>
      <c r="C98" s="1576">
        <f>SUM('SUMA- JR, JC+ MRiRW'!C98,'SUMA ARR i ARiMR'!C98,'SUMA CDR i WODR-y'!C98)</f>
        <v>0</v>
      </c>
      <c r="D98" s="1576">
        <f>SUM('SUMA- JR, JC+ MRiRW'!D98,'SUMA ARR i ARiMR'!D98,'SUMA CDR i WODR-y'!D98)</f>
        <v>1</v>
      </c>
      <c r="E98" s="1576">
        <f>SUM('SUMA- JR, JC+ MRiRW'!E98,'SUMA ARR i ARiMR'!E98,'SUMA CDR i WODR-y'!E98)</f>
        <v>0</v>
      </c>
      <c r="F98" s="1576">
        <f>SUM('SUMA- JR, JC+ MRiRW'!F98,'SUMA ARR i ARiMR'!F98,'SUMA CDR i WODR-y'!F98)</f>
        <v>15201</v>
      </c>
      <c r="G98" s="1581" t="s">
        <v>22</v>
      </c>
      <c r="H98" s="1576">
        <f>SUM('SUMA- JR, JC+ MRiRW'!H98,'SUMA ARR i ARiMR'!H98,'SUMA CDR i WODR-y'!H98)</f>
        <v>2</v>
      </c>
      <c r="I98" s="1576">
        <f>SUM('SUMA- JR, JC+ MRiRW'!I98,'SUMA ARR i ARiMR'!I98,'SUMA CDR i WODR-y'!I98)</f>
        <v>0</v>
      </c>
      <c r="J98" s="1576">
        <f>SUM('SUMA- JR, JC+ MRiRW'!J98,'SUMA ARR i ARiMR'!J98,'SUMA CDR i WODR-y'!J98)</f>
        <v>0</v>
      </c>
      <c r="K98" s="1576">
        <f>SUM('SUMA- JR, JC+ MRiRW'!K98,'SUMA ARR i ARiMR'!K98,'SUMA CDR i WODR-y'!K98)</f>
        <v>0</v>
      </c>
      <c r="L98" s="1577">
        <f>SUM('SUMA- JR, JC+ MRiRW'!L98,'SUMA ARR i ARiMR'!L98,'SUMA CDR i WODR-y'!L98)</f>
        <v>12000</v>
      </c>
    </row>
    <row r="99" spans="1:12" ht="29.25" customHeight="1">
      <c r="A99" s="1581" t="s">
        <v>61</v>
      </c>
      <c r="B99" s="1576">
        <f>SUM('SUMA- JR, JC+ MRiRW'!B99,'SUMA ARR i ARiMR'!B99,'SUMA CDR i WODR-y'!B99)</f>
        <v>53</v>
      </c>
      <c r="C99" s="1576">
        <f>SUM('SUMA- JR, JC+ MRiRW'!C99,'SUMA ARR i ARiMR'!C99,'SUMA CDR i WODR-y'!C99)</f>
        <v>4</v>
      </c>
      <c r="D99" s="1576">
        <f>SUM('SUMA- JR, JC+ MRiRW'!D99,'SUMA ARR i ARiMR'!D99,'SUMA CDR i WODR-y'!D99)</f>
        <v>9</v>
      </c>
      <c r="E99" s="1576">
        <f>SUM('SUMA- JR, JC+ MRiRW'!E99,'SUMA ARR i ARiMR'!E99,'SUMA CDR i WODR-y'!E99)</f>
        <v>0</v>
      </c>
      <c r="F99" s="1576">
        <f>SUM('SUMA- JR, JC+ MRiRW'!F99,'SUMA ARR i ARiMR'!F99,'SUMA CDR i WODR-y'!F99)</f>
        <v>491902</v>
      </c>
      <c r="G99" s="1581" t="s">
        <v>61</v>
      </c>
      <c r="H99" s="1576">
        <f>SUM('SUMA- JR, JC+ MRiRW'!H99,'SUMA ARR i ARiMR'!H99,'SUMA CDR i WODR-y'!H99)</f>
        <v>23</v>
      </c>
      <c r="I99" s="1576">
        <f>SUM('SUMA- JR, JC+ MRiRW'!I99,'SUMA ARR i ARiMR'!I99,'SUMA CDR i WODR-y'!I99)</f>
        <v>7</v>
      </c>
      <c r="J99" s="1576">
        <f>SUM('SUMA- JR, JC+ MRiRW'!J99,'SUMA ARR i ARiMR'!J99,'SUMA CDR i WODR-y'!J99)</f>
        <v>13</v>
      </c>
      <c r="K99" s="1576">
        <f>SUM('SUMA- JR, JC+ MRiRW'!K99,'SUMA ARR i ARiMR'!K99,'SUMA CDR i WODR-y'!K99)</f>
        <v>0</v>
      </c>
      <c r="L99" s="1577">
        <f>SUM('SUMA- JR, JC+ MRiRW'!L99,'SUMA ARR i ARiMR'!L99,'SUMA CDR i WODR-y'!L99)</f>
        <v>627155</v>
      </c>
    </row>
    <row r="100" spans="1:12" ht="29.25" customHeight="1">
      <c r="A100" s="1581" t="s">
        <v>23</v>
      </c>
      <c r="B100" s="1576">
        <f>SUM('SUMA- JR, JC+ MRiRW'!B100,'SUMA ARR i ARiMR'!B100,'SUMA CDR i WODR-y'!B100)</f>
        <v>0</v>
      </c>
      <c r="C100" s="1576">
        <f>SUM('SUMA- JR, JC+ MRiRW'!C100,'SUMA ARR i ARiMR'!C100,'SUMA CDR i WODR-y'!C100)</f>
        <v>0</v>
      </c>
      <c r="D100" s="1576">
        <f>SUM('SUMA- JR, JC+ MRiRW'!D100,'SUMA ARR i ARiMR'!D100,'SUMA CDR i WODR-y'!D100)</f>
        <v>0</v>
      </c>
      <c r="E100" s="1576">
        <f>SUM('SUMA- JR, JC+ MRiRW'!E100,'SUMA ARR i ARiMR'!E100,'SUMA CDR i WODR-y'!E100)</f>
        <v>0</v>
      </c>
      <c r="F100" s="1576">
        <f>SUM('SUMA- JR, JC+ MRiRW'!F100,'SUMA ARR i ARiMR'!F100,'SUMA CDR i WODR-y'!F100)</f>
        <v>0</v>
      </c>
      <c r="G100" s="1581" t="s">
        <v>23</v>
      </c>
      <c r="H100" s="1576">
        <f>SUM('SUMA- JR, JC+ MRiRW'!H100,'SUMA ARR i ARiMR'!H100,'SUMA CDR i WODR-y'!H100)</f>
        <v>0</v>
      </c>
      <c r="I100" s="1576">
        <f>SUM('SUMA- JR, JC+ MRiRW'!I100,'SUMA ARR i ARiMR'!I100,'SUMA CDR i WODR-y'!I100)</f>
        <v>0</v>
      </c>
      <c r="J100" s="1576">
        <f>SUM('SUMA- JR, JC+ MRiRW'!J100,'SUMA ARR i ARiMR'!J100,'SUMA CDR i WODR-y'!J100)</f>
        <v>0</v>
      </c>
      <c r="K100" s="1576">
        <f>SUM('SUMA- JR, JC+ MRiRW'!K100,'SUMA ARR i ARiMR'!K100,'SUMA CDR i WODR-y'!K100)</f>
        <v>0</v>
      </c>
      <c r="L100" s="1577">
        <f>SUM('SUMA- JR, JC+ MRiRW'!L100,'SUMA ARR i ARiMR'!L100,'SUMA CDR i WODR-y'!L100)</f>
        <v>0</v>
      </c>
    </row>
    <row r="101" spans="1:12" ht="33.75" customHeight="1" thickBot="1">
      <c r="A101" s="1402" t="s">
        <v>65</v>
      </c>
      <c r="B101" s="1576">
        <f>SUM('SUMA- JR, JC+ MRiRW'!B101,'SUMA ARR i ARiMR'!B101,'SUMA CDR i WODR-y'!B101)</f>
        <v>0</v>
      </c>
      <c r="C101" s="1576">
        <f>SUM('SUMA- JR, JC+ MRiRW'!C101,'SUMA ARR i ARiMR'!C101,'SUMA CDR i WODR-y'!C101)</f>
        <v>0</v>
      </c>
      <c r="D101" s="1576">
        <f>SUM('SUMA- JR, JC+ MRiRW'!D101,'SUMA ARR i ARiMR'!D101,'SUMA CDR i WODR-y'!D101)</f>
        <v>0</v>
      </c>
      <c r="E101" s="1576">
        <f>SUM('SUMA- JR, JC+ MRiRW'!E101,'SUMA ARR i ARiMR'!E101,'SUMA CDR i WODR-y'!E101)</f>
        <v>0</v>
      </c>
      <c r="F101" s="1576">
        <f>SUM('SUMA- JR, JC+ MRiRW'!F101,'SUMA ARR i ARiMR'!F101,'SUMA CDR i WODR-y'!F101)</f>
        <v>0</v>
      </c>
      <c r="G101" s="1402" t="s">
        <v>65</v>
      </c>
      <c r="H101" s="1576">
        <f>SUM('SUMA- JR, JC+ MRiRW'!H101,'SUMA ARR i ARiMR'!H101,'SUMA CDR i WODR-y'!H101)</f>
        <v>0</v>
      </c>
      <c r="I101" s="1576">
        <f>SUM('SUMA- JR, JC+ MRiRW'!I101,'SUMA ARR i ARiMR'!I101,'SUMA CDR i WODR-y'!I101)</f>
        <v>0</v>
      </c>
      <c r="J101" s="1576">
        <f>SUM('SUMA- JR, JC+ MRiRW'!J101,'SUMA ARR i ARiMR'!J101,'SUMA CDR i WODR-y'!J101)</f>
        <v>0</v>
      </c>
      <c r="K101" s="1576">
        <f>SUM('SUMA- JR, JC+ MRiRW'!K101,'SUMA ARR i ARiMR'!K101,'SUMA CDR i WODR-y'!K101)</f>
        <v>0</v>
      </c>
      <c r="L101" s="1577">
        <f>SUM('SUMA- JR, JC+ MRiRW'!L101,'SUMA ARR i ARiMR'!L101,'SUMA CDR i WODR-y'!L101)</f>
        <v>0</v>
      </c>
    </row>
    <row r="102" spans="1:12" ht="29.25" customHeight="1">
      <c r="A102" s="1888" t="s">
        <v>113</v>
      </c>
      <c r="B102" s="1889"/>
      <c r="C102" s="1889"/>
      <c r="D102" s="1889"/>
      <c r="E102" s="1889"/>
      <c r="F102" s="1890"/>
      <c r="G102" s="1888" t="s">
        <v>113</v>
      </c>
      <c r="H102" s="1889"/>
      <c r="I102" s="1889"/>
      <c r="J102" s="1889"/>
      <c r="K102" s="1889"/>
      <c r="L102" s="1890"/>
    </row>
    <row r="103" spans="1:12" ht="29.25" customHeight="1">
      <c r="A103" s="1581" t="s">
        <v>53</v>
      </c>
      <c r="B103" s="1576">
        <f>SUM('SUMA- JR, JC+ MRiRW'!B103,'SUMA ARR i ARiMR'!B103,'SUMA CDR i WODR-y'!B103)</f>
        <v>0</v>
      </c>
      <c r="C103" s="1576">
        <f>SUM('SUMA- JR, JC+ MRiRW'!C103,'SUMA ARR i ARiMR'!C103,'SUMA CDR i WODR-y'!C103)</f>
        <v>1</v>
      </c>
      <c r="D103" s="1576">
        <f>SUM('SUMA- JR, JC+ MRiRW'!D103,'SUMA ARR i ARiMR'!D103,'SUMA CDR i WODR-y'!D103)</f>
        <v>0</v>
      </c>
      <c r="E103" s="1576">
        <f>SUM('SUMA- JR, JC+ MRiRW'!E103,'SUMA ARR i ARiMR'!E103,'SUMA CDR i WODR-y'!E103)</f>
        <v>0</v>
      </c>
      <c r="F103" s="1576">
        <f>SUM('SUMA- JR, JC+ MRiRW'!F103,'SUMA ARR i ARiMR'!F103,'SUMA CDR i WODR-y'!F103)</f>
        <v>46000</v>
      </c>
      <c r="G103" s="1581" t="s">
        <v>53</v>
      </c>
      <c r="H103" s="1576">
        <f>SUM('SUMA- JR, JC+ MRiRW'!H103,'SUMA ARR i ARiMR'!H103,'SUMA CDR i WODR-y'!H103)</f>
        <v>2</v>
      </c>
      <c r="I103" s="1576">
        <f>SUM('SUMA- JR, JC+ MRiRW'!I103,'SUMA ARR i ARiMR'!I103,'SUMA CDR i WODR-y'!I103)</f>
        <v>0</v>
      </c>
      <c r="J103" s="1576">
        <f>SUM('SUMA- JR, JC+ MRiRW'!J103,'SUMA ARR i ARiMR'!J103,'SUMA CDR i WODR-y'!J103)</f>
        <v>7</v>
      </c>
      <c r="K103" s="1576">
        <f>SUM('SUMA- JR, JC+ MRiRW'!K103,'SUMA ARR i ARiMR'!K103,'SUMA CDR i WODR-y'!K103)</f>
        <v>0</v>
      </c>
      <c r="L103" s="1577">
        <f>SUM('SUMA- JR, JC+ MRiRW'!L103,'SUMA ARR i ARiMR'!L103,'SUMA CDR i WODR-y'!L103)</f>
        <v>279000</v>
      </c>
    </row>
    <row r="104" spans="1:12" ht="29.25" customHeight="1">
      <c r="A104" s="1581" t="s">
        <v>54</v>
      </c>
      <c r="B104" s="1576">
        <f>SUM('SUMA- JR, JC+ MRiRW'!B104,'SUMA ARR i ARiMR'!B104,'SUMA CDR i WODR-y'!B104)</f>
        <v>0</v>
      </c>
      <c r="C104" s="1576">
        <f>SUM('SUMA- JR, JC+ MRiRW'!C104,'SUMA ARR i ARiMR'!C104,'SUMA CDR i WODR-y'!C104)</f>
        <v>1</v>
      </c>
      <c r="D104" s="1576">
        <f>SUM('SUMA- JR, JC+ MRiRW'!D104,'SUMA ARR i ARiMR'!D104,'SUMA CDR i WODR-y'!D104)</f>
        <v>0</v>
      </c>
      <c r="E104" s="1576">
        <f>SUM('SUMA- JR, JC+ MRiRW'!E104,'SUMA ARR i ARiMR'!E104,'SUMA CDR i WODR-y'!E104)</f>
        <v>0</v>
      </c>
      <c r="F104" s="1576">
        <f>SUM('SUMA- JR, JC+ MRiRW'!F104,'SUMA ARR i ARiMR'!F104,'SUMA CDR i WODR-y'!F104)</f>
        <v>46000</v>
      </c>
      <c r="G104" s="1581" t="s">
        <v>54</v>
      </c>
      <c r="H104" s="1576">
        <f>SUM('SUMA- JR, JC+ MRiRW'!H104,'SUMA ARR i ARiMR'!H104,'SUMA CDR i WODR-y'!H104)</f>
        <v>0</v>
      </c>
      <c r="I104" s="1576">
        <f>SUM('SUMA- JR, JC+ MRiRW'!I104,'SUMA ARR i ARiMR'!I104,'SUMA CDR i WODR-y'!I104)</f>
        <v>0</v>
      </c>
      <c r="J104" s="1576">
        <f>SUM('SUMA- JR, JC+ MRiRW'!J104,'SUMA ARR i ARiMR'!J104,'SUMA CDR i WODR-y'!J104)</f>
        <v>0</v>
      </c>
      <c r="K104" s="1576">
        <f>SUM('SUMA- JR, JC+ MRiRW'!K104,'SUMA ARR i ARiMR'!K104,'SUMA CDR i WODR-y'!K104)</f>
        <v>0</v>
      </c>
      <c r="L104" s="1577">
        <f>SUM('SUMA- JR, JC+ MRiRW'!L104,'SUMA ARR i ARiMR'!L104,'SUMA CDR i WODR-y'!L104)</f>
        <v>0</v>
      </c>
    </row>
    <row r="105" spans="1:12" ht="29.25" customHeight="1">
      <c r="A105" s="1581" t="s">
        <v>55</v>
      </c>
      <c r="B105" s="1576">
        <f>SUM('SUMA- JR, JC+ MRiRW'!B105,'SUMA ARR i ARiMR'!B105,'SUMA CDR i WODR-y'!B105)</f>
        <v>10</v>
      </c>
      <c r="C105" s="1576">
        <f>SUM('SUMA- JR, JC+ MRiRW'!C105,'SUMA ARR i ARiMR'!C105,'SUMA CDR i WODR-y'!C105)</f>
        <v>4</v>
      </c>
      <c r="D105" s="1576">
        <f>SUM('SUMA- JR, JC+ MRiRW'!D105,'SUMA ARR i ARiMR'!D105,'SUMA CDR i WODR-y'!D105)</f>
        <v>4</v>
      </c>
      <c r="E105" s="1576">
        <f>SUM('SUMA- JR, JC+ MRiRW'!E105,'SUMA ARR i ARiMR'!E105,'SUMA CDR i WODR-y'!E105)</f>
        <v>0</v>
      </c>
      <c r="F105" s="1576">
        <f>SUM('SUMA- JR, JC+ MRiRW'!F105,'SUMA ARR i ARiMR'!F105,'SUMA CDR i WODR-y'!F105)</f>
        <v>291801</v>
      </c>
      <c r="G105" s="1581" t="s">
        <v>55</v>
      </c>
      <c r="H105" s="1576">
        <f>SUM('SUMA- JR, JC+ MRiRW'!H105,'SUMA ARR i ARiMR'!H105,'SUMA CDR i WODR-y'!H105)</f>
        <v>0</v>
      </c>
      <c r="I105" s="1576">
        <f>SUM('SUMA- JR, JC+ MRiRW'!I105,'SUMA ARR i ARiMR'!I105,'SUMA CDR i WODR-y'!I105)</f>
        <v>6</v>
      </c>
      <c r="J105" s="1576">
        <f>SUM('SUMA- JR, JC+ MRiRW'!J105,'SUMA ARR i ARiMR'!J105,'SUMA CDR i WODR-y'!J105)</f>
        <v>0</v>
      </c>
      <c r="K105" s="1576">
        <f>SUM('SUMA- JR, JC+ MRiRW'!K105,'SUMA ARR i ARiMR'!K105,'SUMA CDR i WODR-y'!K105)</f>
        <v>0</v>
      </c>
      <c r="L105" s="1577">
        <f>SUM('SUMA- JR, JC+ MRiRW'!L105,'SUMA ARR i ARiMR'!L105,'SUMA CDR i WODR-y'!L105)</f>
        <v>69200</v>
      </c>
    </row>
    <row r="106" spans="1:12" ht="29.25" customHeight="1">
      <c r="A106" s="1581" t="s">
        <v>68</v>
      </c>
      <c r="B106" s="1576">
        <f>SUM('SUMA- JR, JC+ MRiRW'!B106,'SUMA ARR i ARiMR'!B106,'SUMA CDR i WODR-y'!B106)</f>
        <v>0</v>
      </c>
      <c r="C106" s="1576">
        <f>SUM('SUMA- JR, JC+ MRiRW'!C106,'SUMA ARR i ARiMR'!C106,'SUMA CDR i WODR-y'!C106)</f>
        <v>0</v>
      </c>
      <c r="D106" s="1576">
        <f>SUM('SUMA- JR, JC+ MRiRW'!D106,'SUMA ARR i ARiMR'!D106,'SUMA CDR i WODR-y'!D106)</f>
        <v>3</v>
      </c>
      <c r="E106" s="1576">
        <f>SUM('SUMA- JR, JC+ MRiRW'!E106,'SUMA ARR i ARiMR'!E106,'SUMA CDR i WODR-y'!E106)</f>
        <v>0</v>
      </c>
      <c r="F106" s="1576">
        <f>SUM('SUMA- JR, JC+ MRiRW'!F106,'SUMA ARR i ARiMR'!F106,'SUMA CDR i WODR-y'!F106)</f>
        <v>74700</v>
      </c>
      <c r="G106" s="1581" t="s">
        <v>68</v>
      </c>
      <c r="H106" s="1576">
        <f>SUM('SUMA- JR, JC+ MRiRW'!H106,'SUMA ARR i ARiMR'!H106,'SUMA CDR i WODR-y'!H106)</f>
        <v>0</v>
      </c>
      <c r="I106" s="1576">
        <f>SUM('SUMA- JR, JC+ MRiRW'!I106,'SUMA ARR i ARiMR'!I106,'SUMA CDR i WODR-y'!I106)</f>
        <v>0</v>
      </c>
      <c r="J106" s="1576">
        <f>SUM('SUMA- JR, JC+ MRiRW'!J106,'SUMA ARR i ARiMR'!J106,'SUMA CDR i WODR-y'!J106)</f>
        <v>0</v>
      </c>
      <c r="K106" s="1576">
        <f>SUM('SUMA- JR, JC+ MRiRW'!K106,'SUMA ARR i ARiMR'!K106,'SUMA CDR i WODR-y'!K106)</f>
        <v>0</v>
      </c>
      <c r="L106" s="1577">
        <f>SUM('SUMA- JR, JC+ MRiRW'!L106,'SUMA ARR i ARiMR'!L106,'SUMA CDR i WODR-y'!L106)</f>
        <v>0</v>
      </c>
    </row>
    <row r="107" spans="1:12" ht="45" customHeight="1">
      <c r="A107" s="1581" t="s">
        <v>56</v>
      </c>
      <c r="B107" s="1576">
        <f>SUM('SUMA- JR, JC+ MRiRW'!B107,'SUMA ARR i ARiMR'!B107,'SUMA CDR i WODR-y'!B107)</f>
        <v>0</v>
      </c>
      <c r="C107" s="1576">
        <f>SUM('SUMA- JR, JC+ MRiRW'!C107,'SUMA ARR i ARiMR'!C107,'SUMA CDR i WODR-y'!C107)</f>
        <v>0</v>
      </c>
      <c r="D107" s="1576">
        <f>SUM('SUMA- JR, JC+ MRiRW'!D107,'SUMA ARR i ARiMR'!D107,'SUMA CDR i WODR-y'!D107)</f>
        <v>0</v>
      </c>
      <c r="E107" s="1576">
        <f>SUM('SUMA- JR, JC+ MRiRW'!E107,'SUMA ARR i ARiMR'!E107,'SUMA CDR i WODR-y'!E107)</f>
        <v>0</v>
      </c>
      <c r="F107" s="1576">
        <f>SUM('SUMA- JR, JC+ MRiRW'!F107,'SUMA ARR i ARiMR'!F107,'SUMA CDR i WODR-y'!F107)</f>
        <v>0</v>
      </c>
      <c r="G107" s="1581" t="s">
        <v>56</v>
      </c>
      <c r="H107" s="1576">
        <f>SUM('SUMA- JR, JC+ MRiRW'!H107,'SUMA ARR i ARiMR'!H107,'SUMA CDR i WODR-y'!H107)</f>
        <v>0</v>
      </c>
      <c r="I107" s="1576">
        <f>SUM('SUMA- JR, JC+ MRiRW'!I107,'SUMA ARR i ARiMR'!I107,'SUMA CDR i WODR-y'!I107)</f>
        <v>0</v>
      </c>
      <c r="J107" s="1576">
        <f>SUM('SUMA- JR, JC+ MRiRW'!J107,'SUMA ARR i ARiMR'!J107,'SUMA CDR i WODR-y'!J107)</f>
        <v>0</v>
      </c>
      <c r="K107" s="1576">
        <f>SUM('SUMA- JR, JC+ MRiRW'!K107,'SUMA ARR i ARiMR'!K107,'SUMA CDR i WODR-y'!K107)</f>
        <v>0</v>
      </c>
      <c r="L107" s="1577">
        <f>SUM('SUMA- JR, JC+ MRiRW'!L107,'SUMA ARR i ARiMR'!L107,'SUMA CDR i WODR-y'!L107)</f>
        <v>0</v>
      </c>
    </row>
    <row r="108" spans="1:12" ht="42.6" customHeight="1">
      <c r="A108" s="1581" t="s">
        <v>69</v>
      </c>
      <c r="B108" s="1576">
        <f>SUM('SUMA- JR, JC+ MRiRW'!B108,'SUMA ARR i ARiMR'!B108,'SUMA CDR i WODR-y'!B108)</f>
        <v>0</v>
      </c>
      <c r="C108" s="1576">
        <f>SUM('SUMA- JR, JC+ MRiRW'!C108,'SUMA ARR i ARiMR'!C108,'SUMA CDR i WODR-y'!C108)</f>
        <v>0</v>
      </c>
      <c r="D108" s="1576">
        <f>SUM('SUMA- JR, JC+ MRiRW'!D108,'SUMA ARR i ARiMR'!D108,'SUMA CDR i WODR-y'!D108)</f>
        <v>0</v>
      </c>
      <c r="E108" s="1576">
        <f>SUM('SUMA- JR, JC+ MRiRW'!E108,'SUMA ARR i ARiMR'!E108,'SUMA CDR i WODR-y'!E108)</f>
        <v>0</v>
      </c>
      <c r="F108" s="1576">
        <f>SUM('SUMA- JR, JC+ MRiRW'!F108,'SUMA ARR i ARiMR'!F108,'SUMA CDR i WODR-y'!F108)</f>
        <v>0</v>
      </c>
      <c r="G108" s="1581" t="s">
        <v>69</v>
      </c>
      <c r="H108" s="1576">
        <f>SUM('SUMA- JR, JC+ MRiRW'!H108,'SUMA ARR i ARiMR'!H108,'SUMA CDR i WODR-y'!H108)</f>
        <v>0</v>
      </c>
      <c r="I108" s="1576">
        <f>SUM('SUMA- JR, JC+ MRiRW'!I108,'SUMA ARR i ARiMR'!I108,'SUMA CDR i WODR-y'!I108)</f>
        <v>0</v>
      </c>
      <c r="J108" s="1576">
        <f>SUM('SUMA- JR, JC+ MRiRW'!J108,'SUMA ARR i ARiMR'!J108,'SUMA CDR i WODR-y'!J108)</f>
        <v>0</v>
      </c>
      <c r="K108" s="1576">
        <f>SUM('SUMA- JR, JC+ MRiRW'!K108,'SUMA ARR i ARiMR'!K108,'SUMA CDR i WODR-y'!K108)</f>
        <v>0</v>
      </c>
      <c r="L108" s="1577">
        <f>SUM('SUMA- JR, JC+ MRiRW'!L108,'SUMA ARR i ARiMR'!L108,'SUMA CDR i WODR-y'!L108)</f>
        <v>0</v>
      </c>
    </row>
    <row r="109" spans="1:12" ht="66.75" customHeight="1" thickBot="1">
      <c r="A109" s="1389" t="s">
        <v>624</v>
      </c>
      <c r="B109" s="1576">
        <f>SUM('SUMA- JR, JC+ MRiRW'!B109,'SUMA ARR i ARiMR'!B109,'SUMA CDR i WODR-y'!B109)</f>
        <v>50</v>
      </c>
      <c r="C109" s="1576">
        <f>SUM('SUMA- JR, JC+ MRiRW'!C109,'SUMA ARR i ARiMR'!C109,'SUMA CDR i WODR-y'!C109)</f>
        <v>0</v>
      </c>
      <c r="D109" s="1576">
        <f>SUM('SUMA- JR, JC+ MRiRW'!D109,'SUMA ARR i ARiMR'!D109,'SUMA CDR i WODR-y'!D109)</f>
        <v>3</v>
      </c>
      <c r="E109" s="1576">
        <f>SUM('SUMA- JR, JC+ MRiRW'!E109,'SUMA ARR i ARiMR'!E109,'SUMA CDR i WODR-y'!E109)</f>
        <v>0</v>
      </c>
      <c r="F109" s="1576">
        <f>SUM('SUMA- JR, JC+ MRiRW'!F109,'SUMA ARR i ARiMR'!F109,'SUMA CDR i WODR-y'!F109)</f>
        <v>136002</v>
      </c>
      <c r="G109" s="1389" t="s">
        <v>48</v>
      </c>
      <c r="H109" s="1576">
        <f>SUM('SUMA- JR, JC+ MRiRW'!H109,'SUMA ARR i ARiMR'!H109,'SUMA CDR i WODR-y'!H109)</f>
        <v>3</v>
      </c>
      <c r="I109" s="1576">
        <f>SUM('SUMA- JR, JC+ MRiRW'!I109,'SUMA ARR i ARiMR'!I109,'SUMA CDR i WODR-y'!I109)</f>
        <v>0</v>
      </c>
      <c r="J109" s="1576">
        <f>SUM('SUMA- JR, JC+ MRiRW'!J109,'SUMA ARR i ARiMR'!J109,'SUMA CDR i WODR-y'!J109)</f>
        <v>6</v>
      </c>
      <c r="K109" s="1576">
        <f>SUM('SUMA- JR, JC+ MRiRW'!K109,'SUMA ARR i ARiMR'!K109,'SUMA CDR i WODR-y'!K109)</f>
        <v>0</v>
      </c>
      <c r="L109" s="1577">
        <f>SUM('SUMA- JR, JC+ MRiRW'!L109,'SUMA ARR i ARiMR'!L109,'SUMA CDR i WODR-y'!L109)</f>
        <v>200005</v>
      </c>
    </row>
    <row r="110" spans="1:12" ht="13.5" thickBot="1">
      <c r="A110" s="2181" t="s">
        <v>610</v>
      </c>
      <c r="B110" s="2182"/>
      <c r="C110" s="2182"/>
      <c r="D110" s="2182"/>
      <c r="E110" s="2182"/>
      <c r="F110" s="2183"/>
      <c r="G110" s="2181" t="s">
        <v>70</v>
      </c>
      <c r="H110" s="2182"/>
      <c r="I110" s="2182"/>
      <c r="J110" s="2182"/>
      <c r="K110" s="2182"/>
      <c r="L110" s="2183"/>
    </row>
    <row r="111" spans="1:12" ht="18" customHeight="1">
      <c r="A111" s="1372"/>
      <c r="B111" s="1372"/>
      <c r="C111" s="1372"/>
      <c r="D111" s="1372"/>
      <c r="E111" s="1372"/>
      <c r="F111" s="1372"/>
      <c r="G111" s="1372"/>
      <c r="H111" s="1372"/>
      <c r="I111" s="1372"/>
      <c r="J111" s="1372"/>
      <c r="K111" s="1372"/>
      <c r="L111" s="1372"/>
    </row>
    <row r="112" spans="1:12" ht="24.95" customHeight="1" thickBot="1">
      <c r="A112" s="1452" t="s">
        <v>103</v>
      </c>
      <c r="B112" s="1451"/>
      <c r="C112" s="1451"/>
      <c r="D112" s="1451"/>
      <c r="E112" s="1372"/>
      <c r="F112" s="1372"/>
      <c r="G112" s="1372"/>
      <c r="H112" s="401"/>
    </row>
    <row r="113" spans="1:8" ht="24.75" customHeight="1">
      <c r="A113" s="2165" t="s">
        <v>90</v>
      </c>
      <c r="B113" s="2166"/>
      <c r="C113" s="2166"/>
      <c r="D113" s="2167"/>
      <c r="E113" s="2165" t="s">
        <v>119</v>
      </c>
      <c r="F113" s="2166"/>
      <c r="G113" s="2166"/>
      <c r="H113" s="2167"/>
    </row>
    <row r="114" spans="1:8" ht="46.5" customHeight="1">
      <c r="A114" s="1581"/>
      <c r="B114" s="1582" t="s">
        <v>24</v>
      </c>
      <c r="C114" s="1582" t="s">
        <v>25</v>
      </c>
      <c r="D114" s="1583" t="s">
        <v>26</v>
      </c>
      <c r="E114" s="1581"/>
      <c r="F114" s="1582" t="s">
        <v>24</v>
      </c>
      <c r="G114" s="1582" t="s">
        <v>25</v>
      </c>
      <c r="H114" s="1583" t="s">
        <v>26</v>
      </c>
    </row>
    <row r="115" spans="1:8" ht="35.25" customHeight="1">
      <c r="A115" s="1581" t="s">
        <v>27</v>
      </c>
      <c r="B115" s="1576">
        <f>SUM('SUMA- JR, JC+ MRiRW'!B115,'SUMA ARR i ARiMR'!B115,'SUMA CDR i WODR-y'!B115)</f>
        <v>18</v>
      </c>
      <c r="C115" s="1576">
        <f>SUM('SUMA- JR, JC+ MRiRW'!C115,'SUMA ARR i ARiMR'!C115,'SUMA CDR i WODR-y'!C115)</f>
        <v>144</v>
      </c>
      <c r="D115" s="1576">
        <f>SUM('SUMA- JR, JC+ MRiRW'!D115,'SUMA ARR i ARiMR'!D115,'SUMA CDR i WODR-y'!D115)</f>
        <v>1404000</v>
      </c>
      <c r="E115" s="1581" t="s">
        <v>27</v>
      </c>
      <c r="F115" s="1576">
        <f>SUM('SUMA- JR, JC+ MRiRW'!F115,'SUMA ARR i ARiMR'!F115,'SUMA CDR i WODR-y'!F115)</f>
        <v>31</v>
      </c>
      <c r="G115" s="1576">
        <f>SUM('SUMA- JR, JC+ MRiRW'!G115,'SUMA ARR i ARiMR'!G115,'SUMA CDR i WODR-y'!G115)</f>
        <v>175</v>
      </c>
      <c r="H115" s="1577">
        <f>SUM('SUMA- JR, JC+ MRiRW'!H115,'SUMA ARR i ARiMR'!H115,'SUMA CDR i WODR-y'!H115)</f>
        <v>6461454</v>
      </c>
    </row>
    <row r="116" spans="1:8" ht="35.25" customHeight="1">
      <c r="A116" s="1581" t="s">
        <v>28</v>
      </c>
      <c r="B116" s="1576">
        <f>SUM('SUMA- JR, JC+ MRiRW'!B116,'SUMA ARR i ARiMR'!B116,'SUMA CDR i WODR-y'!B116)</f>
        <v>73</v>
      </c>
      <c r="C116" s="1576">
        <f>SUM('SUMA- JR, JC+ MRiRW'!C116,'SUMA ARR i ARiMR'!C116,'SUMA CDR i WODR-y'!C116)</f>
        <v>202</v>
      </c>
      <c r="D116" s="1576">
        <f>SUM('SUMA- JR, JC+ MRiRW'!D116,'SUMA ARR i ARiMR'!D116,'SUMA CDR i WODR-y'!D116)</f>
        <v>3808564</v>
      </c>
      <c r="E116" s="1581" t="s">
        <v>28</v>
      </c>
      <c r="F116" s="1576">
        <f>SUM('SUMA- JR, JC+ MRiRW'!F116,'SUMA ARR i ARiMR'!F116,'SUMA CDR i WODR-y'!F116)</f>
        <v>27</v>
      </c>
      <c r="G116" s="1576">
        <f>SUM('SUMA- JR, JC+ MRiRW'!G116,'SUMA ARR i ARiMR'!G116,'SUMA CDR i WODR-y'!G116)</f>
        <v>28</v>
      </c>
      <c r="H116" s="1577">
        <f>SUM('SUMA- JR, JC+ MRiRW'!H116,'SUMA ARR i ARiMR'!H116,'SUMA CDR i WODR-y'!H116)</f>
        <v>2547469</v>
      </c>
    </row>
    <row r="117" spans="1:8" ht="45" customHeight="1" thickBot="1">
      <c r="A117" s="1585" t="s">
        <v>29</v>
      </c>
      <c r="B117" s="1576">
        <f>SUM('SUMA- JR, JC+ MRiRW'!B117,'SUMA ARR i ARiMR'!B117,'SUMA CDR i WODR-y'!B117)</f>
        <v>39</v>
      </c>
      <c r="C117" s="1576">
        <f>SUM('SUMA- JR, JC+ MRiRW'!C117,'SUMA ARR i ARiMR'!C117,'SUMA CDR i WODR-y'!C117)</f>
        <v>30</v>
      </c>
      <c r="D117" s="1576">
        <f>SUM('SUMA- JR, JC+ MRiRW'!D117,'SUMA ARR i ARiMR'!D117,'SUMA CDR i WODR-y'!D117)</f>
        <v>55243</v>
      </c>
      <c r="E117" s="1585" t="s">
        <v>29</v>
      </c>
      <c r="F117" s="1576">
        <f>SUM('SUMA- JR, JC+ MRiRW'!F117,'SUMA ARR i ARiMR'!F117,'SUMA CDR i WODR-y'!F117)</f>
        <v>16</v>
      </c>
      <c r="G117" s="1576">
        <f>SUM('SUMA- JR, JC+ MRiRW'!G117,'SUMA ARR i ARiMR'!G117,'SUMA CDR i WODR-y'!G117)</f>
        <v>34</v>
      </c>
      <c r="H117" s="1577">
        <f>SUM('SUMA- JR, JC+ MRiRW'!H117,'SUMA ARR i ARiMR'!H117,'SUMA CDR i WODR-y'!H117)</f>
        <v>111482</v>
      </c>
    </row>
    <row r="118" spans="1:8" ht="18.75" customHeight="1">
      <c r="A118" s="1849" t="s">
        <v>113</v>
      </c>
      <c r="B118" s="1881"/>
      <c r="C118" s="1881"/>
      <c r="D118" s="1882"/>
      <c r="E118" s="1849" t="s">
        <v>113</v>
      </c>
      <c r="F118" s="1881"/>
      <c r="G118" s="1881"/>
      <c r="H118" s="1850"/>
    </row>
    <row r="119" spans="1:8" ht="33" customHeight="1">
      <c r="A119" s="1581" t="s">
        <v>53</v>
      </c>
      <c r="B119" s="1576">
        <f>SUM('SUMA- JR, JC+ MRiRW'!B119,'SUMA ARR i ARiMR'!B119,'SUMA CDR i WODR-y'!B119)</f>
        <v>0</v>
      </c>
      <c r="C119" s="1576">
        <f>SUM('SUMA- JR, JC+ MRiRW'!C119,'SUMA ARR i ARiMR'!C119,'SUMA CDR i WODR-y'!C119)</f>
        <v>0</v>
      </c>
      <c r="D119" s="1576">
        <f>SUM('SUMA- JR, JC+ MRiRW'!D119,'SUMA ARR i ARiMR'!D119,'SUMA CDR i WODR-y'!D119)</f>
        <v>0</v>
      </c>
      <c r="E119" s="1581" t="s">
        <v>53</v>
      </c>
      <c r="F119" s="1576">
        <f>SUM('SUMA- JR, JC+ MRiRW'!F119,'SUMA ARR i ARiMR'!F119,'SUMA CDR i WODR-y'!F119)</f>
        <v>2</v>
      </c>
      <c r="G119" s="1576">
        <f>SUM('SUMA- JR, JC+ MRiRW'!G119,'SUMA ARR i ARiMR'!G119,'SUMA CDR i WODR-y'!G119)</f>
        <v>2</v>
      </c>
      <c r="H119" s="1577">
        <f>SUM('SUMA- JR, JC+ MRiRW'!H119,'SUMA ARR i ARiMR'!H119,'SUMA CDR i WODR-y'!H119)</f>
        <v>15000</v>
      </c>
    </row>
    <row r="120" spans="1:8" ht="33" customHeight="1">
      <c r="A120" s="1581" t="s">
        <v>54</v>
      </c>
      <c r="B120" s="1576">
        <f>SUM('SUMA- JR, JC+ MRiRW'!B120,'SUMA ARR i ARiMR'!B120,'SUMA CDR i WODR-y'!B120)</f>
        <v>3</v>
      </c>
      <c r="C120" s="1576">
        <f>SUM('SUMA- JR, JC+ MRiRW'!C120,'SUMA ARR i ARiMR'!C120,'SUMA CDR i WODR-y'!C120)</f>
        <v>93</v>
      </c>
      <c r="D120" s="1576">
        <f>SUM('SUMA- JR, JC+ MRiRW'!D120,'SUMA ARR i ARiMR'!D120,'SUMA CDR i WODR-y'!D120)</f>
        <v>51000</v>
      </c>
      <c r="E120" s="1581" t="s">
        <v>54</v>
      </c>
      <c r="F120" s="1576">
        <f>SUM('SUMA- JR, JC+ MRiRW'!F120,'SUMA ARR i ARiMR'!F120,'SUMA CDR i WODR-y'!F120)</f>
        <v>8</v>
      </c>
      <c r="G120" s="1576">
        <f>SUM('SUMA- JR, JC+ MRiRW'!G120,'SUMA ARR i ARiMR'!G120,'SUMA CDR i WODR-y'!G120)</f>
        <v>14</v>
      </c>
      <c r="H120" s="1577">
        <f>SUM('SUMA- JR, JC+ MRiRW'!H120,'SUMA ARR i ARiMR'!H120,'SUMA CDR i WODR-y'!H120)</f>
        <v>33000</v>
      </c>
    </row>
    <row r="121" spans="1:8" ht="33" customHeight="1">
      <c r="A121" s="1581" t="s">
        <v>55</v>
      </c>
      <c r="B121" s="1576">
        <f>SUM('SUMA- JR, JC+ MRiRW'!B121,'SUMA ARR i ARiMR'!B121,'SUMA CDR i WODR-y'!B121)</f>
        <v>39</v>
      </c>
      <c r="C121" s="1576">
        <f>SUM('SUMA- JR, JC+ MRiRW'!C121,'SUMA ARR i ARiMR'!C121,'SUMA CDR i WODR-y'!C121)</f>
        <v>126</v>
      </c>
      <c r="D121" s="1576">
        <f>SUM('SUMA- JR, JC+ MRiRW'!D121,'SUMA ARR i ARiMR'!D121,'SUMA CDR i WODR-y'!D121)</f>
        <v>144894</v>
      </c>
      <c r="E121" s="1581" t="s">
        <v>55</v>
      </c>
      <c r="F121" s="1576">
        <f>SUM('SUMA- JR, JC+ MRiRW'!F121,'SUMA ARR i ARiMR'!F121,'SUMA CDR i WODR-y'!F121)</f>
        <v>6</v>
      </c>
      <c r="G121" s="1576">
        <f>SUM('SUMA- JR, JC+ MRiRW'!G121,'SUMA ARR i ARiMR'!G121,'SUMA CDR i WODR-y'!G121)</f>
        <v>12</v>
      </c>
      <c r="H121" s="1577">
        <f>SUM('SUMA- JR, JC+ MRiRW'!H121,'SUMA ARR i ARiMR'!H121,'SUMA CDR i WODR-y'!H121)</f>
        <v>33000</v>
      </c>
    </row>
    <row r="122" spans="1:8" ht="33" customHeight="1">
      <c r="A122" s="1581" t="s">
        <v>68</v>
      </c>
      <c r="B122" s="1576">
        <f>SUM('SUMA- JR, JC+ MRiRW'!B122,'SUMA ARR i ARiMR'!B122,'SUMA CDR i WODR-y'!B122)</f>
        <v>1</v>
      </c>
      <c r="C122" s="1576">
        <f>SUM('SUMA- JR, JC+ MRiRW'!C122,'SUMA ARR i ARiMR'!C122,'SUMA CDR i WODR-y'!C122)</f>
        <v>3</v>
      </c>
      <c r="D122" s="1576">
        <f>SUM('SUMA- JR, JC+ MRiRW'!D122,'SUMA ARR i ARiMR'!D122,'SUMA CDR i WODR-y'!D122)</f>
        <v>51000</v>
      </c>
      <c r="E122" s="1581" t="s">
        <v>68</v>
      </c>
      <c r="F122" s="1576">
        <f>SUM('SUMA- JR, JC+ MRiRW'!F122,'SUMA ARR i ARiMR'!F122,'SUMA CDR i WODR-y'!F122)</f>
        <v>0</v>
      </c>
      <c r="G122" s="1576">
        <f>SUM('SUMA- JR, JC+ MRiRW'!G122,'SUMA ARR i ARiMR'!G122,'SUMA CDR i WODR-y'!G122)</f>
        <v>0</v>
      </c>
      <c r="H122" s="1577">
        <f>SUM('SUMA- JR, JC+ MRiRW'!H122,'SUMA ARR i ARiMR'!H122,'SUMA CDR i WODR-y'!H122)</f>
        <v>0</v>
      </c>
    </row>
    <row r="123" spans="1:8" ht="38.25">
      <c r="A123" s="1581" t="s">
        <v>56</v>
      </c>
      <c r="B123" s="1576">
        <f>SUM('SUMA- JR, JC+ MRiRW'!B123,'SUMA ARR i ARiMR'!B123,'SUMA CDR i WODR-y'!B123)</f>
        <v>0</v>
      </c>
      <c r="C123" s="1576">
        <f>SUM('SUMA- JR, JC+ MRiRW'!C123,'SUMA ARR i ARiMR'!C123,'SUMA CDR i WODR-y'!C123)</f>
        <v>0</v>
      </c>
      <c r="D123" s="1576">
        <f>SUM('SUMA- JR, JC+ MRiRW'!D123,'SUMA ARR i ARiMR'!D123,'SUMA CDR i WODR-y'!D123)</f>
        <v>0</v>
      </c>
      <c r="E123" s="1581" t="s">
        <v>56</v>
      </c>
      <c r="F123" s="1576">
        <f>SUM('SUMA- JR, JC+ MRiRW'!F123,'SUMA ARR i ARiMR'!F123,'SUMA CDR i WODR-y'!F123)</f>
        <v>0</v>
      </c>
      <c r="G123" s="1576">
        <f>SUM('SUMA- JR, JC+ MRiRW'!G123,'SUMA ARR i ARiMR'!G123,'SUMA CDR i WODR-y'!G123)</f>
        <v>0</v>
      </c>
      <c r="H123" s="1577">
        <f>SUM('SUMA- JR, JC+ MRiRW'!H123,'SUMA ARR i ARiMR'!H123,'SUMA CDR i WODR-y'!H123)</f>
        <v>0</v>
      </c>
    </row>
    <row r="124" spans="1:8" ht="43.9" customHeight="1">
      <c r="A124" s="1581" t="s">
        <v>69</v>
      </c>
      <c r="B124" s="1576">
        <f>SUM('SUMA- JR, JC+ MRiRW'!B124,'SUMA ARR i ARiMR'!B124,'SUMA CDR i WODR-y'!B124)</f>
        <v>0</v>
      </c>
      <c r="C124" s="1576">
        <f>SUM('SUMA- JR, JC+ MRiRW'!C124,'SUMA ARR i ARiMR'!C124,'SUMA CDR i WODR-y'!C124)</f>
        <v>0</v>
      </c>
      <c r="D124" s="1576">
        <f>SUM('SUMA- JR, JC+ MRiRW'!D124,'SUMA ARR i ARiMR'!D124,'SUMA CDR i WODR-y'!D124)</f>
        <v>0</v>
      </c>
      <c r="E124" s="1581" t="s">
        <v>69</v>
      </c>
      <c r="F124" s="1576">
        <f>SUM('SUMA- JR, JC+ MRiRW'!F124,'SUMA ARR i ARiMR'!F124,'SUMA CDR i WODR-y'!F124)</f>
        <v>0</v>
      </c>
      <c r="G124" s="1576">
        <f>SUM('SUMA- JR, JC+ MRiRW'!G124,'SUMA ARR i ARiMR'!G124,'SUMA CDR i WODR-y'!G124)</f>
        <v>0</v>
      </c>
      <c r="H124" s="1577">
        <f>SUM('SUMA- JR, JC+ MRiRW'!H124,'SUMA ARR i ARiMR'!H124,'SUMA CDR i WODR-y'!H124)</f>
        <v>0</v>
      </c>
    </row>
    <row r="125" spans="1:8" ht="18.75" thickBot="1">
      <c r="A125" s="1389" t="s">
        <v>48</v>
      </c>
      <c r="B125" s="1576">
        <f>SUM('SUMA- JR, JC+ MRiRW'!B125,'SUMA ARR i ARiMR'!B125,'SUMA CDR i WODR-y'!B125)</f>
        <v>72</v>
      </c>
      <c r="C125" s="1576">
        <f>SUM('SUMA- JR, JC+ MRiRW'!C125,'SUMA ARR i ARiMR'!C125,'SUMA CDR i WODR-y'!C125)</f>
        <v>144</v>
      </c>
      <c r="D125" s="1576">
        <f>SUM('SUMA- JR, JC+ MRiRW'!D125,'SUMA ARR i ARiMR'!D125,'SUMA CDR i WODR-y'!D125)</f>
        <v>4915564</v>
      </c>
      <c r="E125" s="1389" t="s">
        <v>48</v>
      </c>
      <c r="F125" s="1576">
        <f>SUM('SUMA- JR, JC+ MRiRW'!F125,'SUMA ARR i ARiMR'!F125,'SUMA CDR i WODR-y'!F125)</f>
        <v>19</v>
      </c>
      <c r="G125" s="1576">
        <f>SUM('SUMA- JR, JC+ MRiRW'!G125,'SUMA ARR i ARiMR'!G125,'SUMA CDR i WODR-y'!G125)</f>
        <v>49</v>
      </c>
      <c r="H125" s="1577">
        <f>SUM('SUMA- JR, JC+ MRiRW'!H125,'SUMA ARR i ARiMR'!H125,'SUMA CDR i WODR-y'!H125)</f>
        <v>480000</v>
      </c>
    </row>
    <row r="126" spans="1:8" ht="13.5" thickBot="1">
      <c r="A126" s="2181" t="s">
        <v>165</v>
      </c>
      <c r="B126" s="2182"/>
      <c r="C126" s="2182"/>
      <c r="D126" s="2183"/>
      <c r="E126" s="1858" t="s">
        <v>165</v>
      </c>
      <c r="F126" s="1859"/>
      <c r="G126" s="1859"/>
      <c r="H126" s="1860"/>
    </row>
    <row r="127" spans="1:8" ht="19.5" customHeight="1">
      <c r="A127" s="1372"/>
      <c r="B127" s="1372"/>
      <c r="C127" s="1372"/>
      <c r="D127" s="1372"/>
      <c r="E127" s="1372"/>
      <c r="F127" s="1372"/>
      <c r="G127" s="1372"/>
      <c r="H127" s="1372"/>
    </row>
    <row r="128" spans="1:8" ht="24.95" customHeight="1" thickBot="1">
      <c r="A128" s="415" t="s">
        <v>104</v>
      </c>
      <c r="B128" s="1372"/>
      <c r="C128" s="1372"/>
      <c r="D128" s="1372"/>
      <c r="E128" s="1372"/>
      <c r="F128" s="1372"/>
      <c r="G128" s="1372"/>
      <c r="H128" s="401"/>
    </row>
    <row r="129" spans="1:19" ht="24.75" customHeight="1" thickBot="1">
      <c r="A129" s="2178" t="s">
        <v>91</v>
      </c>
      <c r="B129" s="2179"/>
      <c r="C129" s="2179"/>
      <c r="D129" s="2179"/>
      <c r="E129" s="2180"/>
      <c r="F129" s="2178" t="s">
        <v>120</v>
      </c>
      <c r="G129" s="2179"/>
      <c r="H129" s="2179"/>
      <c r="I129" s="2179"/>
      <c r="J129" s="2180"/>
    </row>
    <row r="130" spans="1:19" s="451" customFormat="1" ht="42" customHeight="1">
      <c r="A130" s="454"/>
      <c r="B130" s="453" t="s">
        <v>30</v>
      </c>
      <c r="C130" s="453" t="s">
        <v>62</v>
      </c>
      <c r="D130" s="453" t="s">
        <v>63</v>
      </c>
      <c r="E130" s="452" t="s">
        <v>64</v>
      </c>
      <c r="F130" s="454"/>
      <c r="G130" s="453" t="s">
        <v>30</v>
      </c>
      <c r="H130" s="453" t="s">
        <v>62</v>
      </c>
      <c r="I130" s="453" t="s">
        <v>63</v>
      </c>
      <c r="J130" s="452" t="s">
        <v>64</v>
      </c>
    </row>
    <row r="131" spans="1:19" ht="68.45" customHeight="1" thickBot="1">
      <c r="A131" s="1389" t="s">
        <v>121</v>
      </c>
      <c r="B131" s="1587">
        <f>SUM('SUMA- JR, JC+ MRiRW'!B131,'SUMA ARR i ARiMR'!B131,'SUMA CDR i WODR-y'!B131)</f>
        <v>732141</v>
      </c>
      <c r="C131" s="1587">
        <f>SUM('SUMA- JR, JC+ MRiRW'!C131,'SUMA ARR i ARiMR'!C131,'SUMA CDR i WODR-y'!C131)</f>
        <v>370106</v>
      </c>
      <c r="D131" s="1590">
        <f>AVERAGE('SUMA- JR, JC+ MRiRW'!D131, 'SUMA CDR i WODR-y'!D131)</f>
        <v>2.0595619658119657E-3</v>
      </c>
      <c r="E131" s="1587">
        <f>SUM('SUMA- JR, JC+ MRiRW'!E131,'SUMA ARR i ARiMR'!E131,'SUMA CDR i WODR-y'!E131)</f>
        <v>1459</v>
      </c>
      <c r="F131" s="1389" t="s">
        <v>124</v>
      </c>
      <c r="G131" s="1587">
        <f>SUM('SUMA- JR, JC+ MRiRW'!G131,'SUMA ARR i ARiMR'!G131,'SUMA CDR i WODR-y'!G131)</f>
        <v>417313</v>
      </c>
      <c r="H131" s="1587">
        <f>SUM('SUMA- JR, JC+ MRiRW'!H131,'SUMA ARR i ARiMR'!H131,'SUMA CDR i WODR-y'!H131)</f>
        <v>1949</v>
      </c>
      <c r="I131" s="1590">
        <f>AVERAGE(ARR!D131)</f>
        <v>1.5740740740740741E-3</v>
      </c>
      <c r="J131" s="1588">
        <f>SUM('SUMA- JR, JC+ MRiRW'!J131,'SUMA ARR i ARiMR'!J131,'SUMA CDR i WODR-y'!J131)</f>
        <v>0</v>
      </c>
    </row>
    <row r="132" spans="1:19" ht="28.5" customHeight="1">
      <c r="A132" s="1883" t="s">
        <v>122</v>
      </c>
      <c r="B132" s="1883"/>
      <c r="C132" s="1883"/>
      <c r="D132" s="1883"/>
      <c r="E132" s="1883"/>
      <c r="F132" s="401"/>
      <c r="G132" s="401"/>
      <c r="H132" s="401"/>
    </row>
    <row r="133" spans="1:19" ht="15" customHeight="1">
      <c r="A133" s="1372"/>
      <c r="B133" s="1372"/>
      <c r="C133" s="1372"/>
      <c r="D133" s="1372"/>
      <c r="E133" s="1372"/>
      <c r="F133" s="401"/>
      <c r="G133" s="401"/>
      <c r="H133" s="401"/>
    </row>
    <row r="134" spans="1:19" ht="24.95" customHeight="1" thickBot="1">
      <c r="A134" s="415" t="s">
        <v>123</v>
      </c>
      <c r="B134" s="1372"/>
      <c r="C134" s="1372"/>
      <c r="D134" s="1372"/>
      <c r="E134" s="1372"/>
      <c r="F134" s="401"/>
      <c r="G134" s="401"/>
      <c r="H134" s="401"/>
    </row>
    <row r="135" spans="1:19" ht="43.15" customHeight="1" thickBot="1">
      <c r="A135" s="2178" t="s">
        <v>87</v>
      </c>
      <c r="B135" s="2179"/>
      <c r="C135" s="2179"/>
      <c r="D135" s="2179"/>
      <c r="E135" s="2179"/>
      <c r="F135" s="2179"/>
      <c r="G135" s="2179"/>
      <c r="H135" s="2179"/>
      <c r="I135" s="2180"/>
      <c r="J135" s="2178" t="s">
        <v>125</v>
      </c>
      <c r="K135" s="2179"/>
      <c r="L135" s="2179"/>
      <c r="M135" s="2179"/>
      <c r="N135" s="2179"/>
      <c r="O135" s="2179"/>
      <c r="P135" s="2179"/>
      <c r="Q135" s="2179"/>
      <c r="R135" s="2180"/>
    </row>
    <row r="136" spans="1:19" s="451" customFormat="1" ht="89.25">
      <c r="A136" s="457"/>
      <c r="B136" s="1558" t="s">
        <v>79</v>
      </c>
      <c r="C136" s="1558" t="s">
        <v>80</v>
      </c>
      <c r="D136" s="1558" t="s">
        <v>81</v>
      </c>
      <c r="E136" s="1558" t="s">
        <v>82</v>
      </c>
      <c r="F136" s="453" t="s">
        <v>83</v>
      </c>
      <c r="G136" s="453" t="s">
        <v>84</v>
      </c>
      <c r="H136" s="453" t="s">
        <v>85</v>
      </c>
      <c r="I136" s="455" t="s">
        <v>86</v>
      </c>
      <c r="J136" s="454"/>
      <c r="K136" s="453" t="s">
        <v>79</v>
      </c>
      <c r="L136" s="453" t="s">
        <v>80</v>
      </c>
      <c r="M136" s="453" t="s">
        <v>81</v>
      </c>
      <c r="N136" s="453" t="s">
        <v>82</v>
      </c>
      <c r="O136" s="453" t="s">
        <v>83</v>
      </c>
      <c r="P136" s="453" t="s">
        <v>84</v>
      </c>
      <c r="Q136" s="453" t="s">
        <v>85</v>
      </c>
      <c r="R136" s="452" t="s">
        <v>86</v>
      </c>
    </row>
    <row r="137" spans="1:19" s="436" customFormat="1" ht="89.25" customHeight="1" thickBot="1">
      <c r="A137" s="1401" t="s">
        <v>126</v>
      </c>
      <c r="B137" s="1587">
        <f>SUM('SUMA- JR, JC+ MRiRW'!B137,'SUMA ARR i ARiMR'!B137,'SUMA CDR i WODR-y'!B137)</f>
        <v>4</v>
      </c>
      <c r="C137" s="1587">
        <f>SUM('SUMA- JR, JC+ MRiRW'!C137,'SUMA ARR i ARiMR'!C137,'SUMA CDR i WODR-y'!C137)</f>
        <v>0</v>
      </c>
      <c r="D137" s="1587">
        <f>SUM('SUMA- JR, JC+ MRiRW'!D137,'SUMA ARR i ARiMR'!D137,'SUMA CDR i WODR-y'!D137)</f>
        <v>0</v>
      </c>
      <c r="E137" s="1587">
        <f>SUM('SUMA- JR, JC+ MRiRW'!E137,'SUMA ARR i ARiMR'!E137,'SUMA CDR i WODR-y'!E137)</f>
        <v>795</v>
      </c>
      <c r="F137" s="1587">
        <f>SUM('SUMA- JR, JC+ MRiRW'!F137,'SUMA ARR i ARiMR'!F137,'SUMA CDR i WODR-y'!F137)</f>
        <v>0</v>
      </c>
      <c r="G137" s="1587">
        <f>SUM('SUMA- JR, JC+ MRiRW'!G137,'SUMA ARR i ARiMR'!G137,'SUMA CDR i WODR-y'!G137)</f>
        <v>0</v>
      </c>
      <c r="H137" s="1587">
        <f>SUM('SUMA- JR, JC+ MRiRW'!H137,'SUMA ARR i ARiMR'!H137,'SUMA CDR i WODR-y'!H137)</f>
        <v>19</v>
      </c>
      <c r="I137" s="1587">
        <f>SUM('SUMA- JR, JC+ MRiRW'!I137,'SUMA ARR i ARiMR'!I137,'SUMA CDR i WODR-y'!I137)</f>
        <v>714</v>
      </c>
      <c r="J137" s="1401" t="s">
        <v>128</v>
      </c>
      <c r="K137" s="1587">
        <f>SUM('SUMA- JR, JC+ MRiRW'!K137,'SUMA ARR i ARiMR'!K137,'SUMA CDR i WODR-y'!K137)</f>
        <v>1</v>
      </c>
      <c r="L137" s="1587">
        <f>SUM('SUMA- JR, JC+ MRiRW'!L137,'SUMA ARR i ARiMR'!L137,'SUMA CDR i WODR-y'!L137)</f>
        <v>0</v>
      </c>
      <c r="M137" s="1587">
        <f>SUM('SUMA- JR, JC+ MRiRW'!M137,'SUMA ARR i ARiMR'!M137,'SUMA CDR i WODR-y'!M137)</f>
        <v>0</v>
      </c>
      <c r="N137" s="1587">
        <f>SUM('SUMA- JR, JC+ MRiRW'!N137,'SUMA ARR i ARiMR'!N137,'SUMA CDR i WODR-y'!N137)</f>
        <v>1877</v>
      </c>
      <c r="O137" s="1587">
        <f>SUM('SUMA- JR, JC+ MRiRW'!O137,'SUMA ARR i ARiMR'!O137,'SUMA CDR i WODR-y'!O137)</f>
        <v>0</v>
      </c>
      <c r="P137" s="1587">
        <f>SUM('SUMA- JR, JC+ MRiRW'!P137,'SUMA ARR i ARiMR'!P137,'SUMA CDR i WODR-y'!P137)</f>
        <v>0</v>
      </c>
      <c r="Q137" s="1587">
        <f>SUM('SUMA- JR, JC+ MRiRW'!Q137,'SUMA ARR i ARiMR'!Q137,'SUMA CDR i WODR-y'!Q137)</f>
        <v>28</v>
      </c>
      <c r="R137" s="1588">
        <f>SUM('SUMA- JR, JC+ MRiRW'!R137,'SUMA ARR i ARiMR'!R137,'SUMA CDR i WODR-y'!R137)</f>
        <v>0</v>
      </c>
    </row>
    <row r="138" spans="1:19" ht="57" customHeight="1">
      <c r="A138" s="1883" t="s">
        <v>127</v>
      </c>
      <c r="B138" s="1883"/>
      <c r="C138" s="1883"/>
      <c r="D138" s="1883"/>
      <c r="E138" s="1883"/>
      <c r="F138" s="1883"/>
      <c r="G138" s="1883"/>
      <c r="H138" s="1883"/>
      <c r="I138" s="1883"/>
    </row>
    <row r="139" spans="1:19" ht="16.5" customHeight="1">
      <c r="G139" s="401"/>
      <c r="H139" s="401"/>
    </row>
    <row r="140" spans="1:19" ht="24.95" customHeight="1" thickBot="1">
      <c r="A140" s="415" t="s">
        <v>129</v>
      </c>
      <c r="G140" s="401"/>
      <c r="H140" s="401"/>
    </row>
    <row r="141" spans="1:19" ht="33.75" customHeight="1" thickBot="1">
      <c r="A141" s="2178" t="s">
        <v>139</v>
      </c>
      <c r="B141" s="2179"/>
      <c r="C141" s="2179"/>
      <c r="D141" s="2179"/>
      <c r="E141" s="2179"/>
      <c r="F141" s="2179"/>
      <c r="G141" s="2179"/>
      <c r="H141" s="2179"/>
      <c r="I141" s="2180"/>
      <c r="J141" s="2237" t="s">
        <v>381</v>
      </c>
      <c r="K141" s="2238"/>
      <c r="L141" s="2238"/>
      <c r="M141" s="2238"/>
      <c r="N141" s="2238"/>
      <c r="O141" s="2238"/>
      <c r="P141" s="2238"/>
      <c r="Q141" s="2238"/>
      <c r="R141" s="2239"/>
      <c r="S141" s="446"/>
    </row>
    <row r="142" spans="1:19" ht="102.6" customHeight="1">
      <c r="A142" s="1556"/>
      <c r="B142" s="1559" t="s">
        <v>140</v>
      </c>
      <c r="C142" s="1559" t="s">
        <v>150</v>
      </c>
      <c r="D142" s="1559" t="s">
        <v>151</v>
      </c>
      <c r="E142" s="1559" t="s">
        <v>141</v>
      </c>
      <c r="F142" s="1559" t="s">
        <v>142</v>
      </c>
      <c r="G142" s="1559" t="s">
        <v>143</v>
      </c>
      <c r="H142" s="1559" t="s">
        <v>144</v>
      </c>
      <c r="I142" s="1557" t="s">
        <v>152</v>
      </c>
      <c r="J142" s="671"/>
      <c r="K142" s="1554" t="s">
        <v>140</v>
      </c>
      <c r="L142" s="1554" t="s">
        <v>150</v>
      </c>
      <c r="M142" s="1554" t="s">
        <v>151</v>
      </c>
      <c r="N142" s="1554" t="s">
        <v>141</v>
      </c>
      <c r="O142" s="1554" t="s">
        <v>142</v>
      </c>
      <c r="P142" s="1554" t="s">
        <v>143</v>
      </c>
      <c r="Q142" s="1554" t="s">
        <v>144</v>
      </c>
      <c r="R142" s="1553" t="s">
        <v>152</v>
      </c>
    </row>
    <row r="143" spans="1:19" s="436" customFormat="1" ht="118.5" customHeight="1" thickBot="1">
      <c r="A143" s="1389" t="s">
        <v>130</v>
      </c>
      <c r="B143" s="1587">
        <f>SUM('SUMA- JR, JC+ MRiRW'!B143,'SUMA ARR i ARiMR'!B143,'SUMA CDR i WODR-y'!B143)</f>
        <v>1</v>
      </c>
      <c r="C143" s="1587">
        <f>SUM('SUMA- JR, JC+ MRiRW'!C143,'SUMA ARR i ARiMR'!C143,'SUMA CDR i WODR-y'!C143)</f>
        <v>10</v>
      </c>
      <c r="D143" s="1587">
        <f>SUM('SUMA- JR, JC+ MRiRW'!D143,'SUMA ARR i ARiMR'!D143,'SUMA CDR i WODR-y'!D143)</f>
        <v>3</v>
      </c>
      <c r="E143" s="1587">
        <f>SUM('SUMA- JR, JC+ MRiRW'!E143,'SUMA ARR i ARiMR'!E143,'SUMA CDR i WODR-y'!E143)</f>
        <v>0</v>
      </c>
      <c r="F143" s="1587">
        <f>SUM('SUMA- JR, JC+ MRiRW'!F143,'SUMA ARR i ARiMR'!F143,'SUMA CDR i WODR-y'!F143)</f>
        <v>1</v>
      </c>
      <c r="G143" s="1587">
        <f>SUM('SUMA- JR, JC+ MRiRW'!G143,'SUMA ARR i ARiMR'!G143,'SUMA CDR i WODR-y'!G143)</f>
        <v>3</v>
      </c>
      <c r="H143" s="1587">
        <f>SUM('SUMA- JR, JC+ MRiRW'!H143,'SUMA ARR i ARiMR'!H143,'SUMA CDR i WODR-y'!H143)</f>
        <v>24</v>
      </c>
      <c r="I143" s="1587">
        <f>SUM('SUMA- JR, JC+ MRiRW'!I143,'SUMA ARR i ARiMR'!I143,'SUMA CDR i WODR-y'!I143)</f>
        <v>23</v>
      </c>
      <c r="J143" s="1441" t="s">
        <v>380</v>
      </c>
      <c r="K143" s="1587">
        <f>SUM('SUMA- JR, JC+ MRiRW'!K143,'SUMA ARR i ARiMR'!K143,'SUMA CDR i WODR-y'!K143)</f>
        <v>27</v>
      </c>
      <c r="L143" s="1587">
        <f>SUM('SUMA- JR, JC+ MRiRW'!L143,'SUMA ARR i ARiMR'!L143,'SUMA CDR i WODR-y'!L143)</f>
        <v>803</v>
      </c>
      <c r="M143" s="1587">
        <f>SUM('SUMA- JR, JC+ MRiRW'!M143,'SUMA ARR i ARiMR'!M143,'SUMA CDR i WODR-y'!M143)</f>
        <v>2</v>
      </c>
      <c r="N143" s="1587">
        <f>SUM('SUMA- JR, JC+ MRiRW'!N143,'SUMA ARR i ARiMR'!N143,'SUMA CDR i WODR-y'!N143)</f>
        <v>153</v>
      </c>
      <c r="O143" s="1587">
        <f>SUM('SUMA- JR, JC+ MRiRW'!O143,'SUMA ARR i ARiMR'!O143,'SUMA CDR i WODR-y'!O143)</f>
        <v>62</v>
      </c>
      <c r="P143" s="1587">
        <f>SUM('SUMA- JR, JC+ MRiRW'!P143,'SUMA ARR i ARiMR'!P143,'SUMA CDR i WODR-y'!P143)</f>
        <v>20</v>
      </c>
      <c r="Q143" s="1587">
        <f>SUM('SUMA- JR, JC+ MRiRW'!Q143,'SUMA ARR i ARiMR'!Q143,'SUMA CDR i WODR-y'!Q143)</f>
        <v>165</v>
      </c>
      <c r="R143" s="1588">
        <f>SUM('SUMA- JR, JC+ MRiRW'!R143,'SUMA ARR i ARiMR'!R143,'SUMA CDR i WODR-y'!R143)</f>
        <v>2</v>
      </c>
    </row>
    <row r="144" spans="1:19">
      <c r="A144" s="2188" t="s">
        <v>619</v>
      </c>
      <c r="B144" s="2189"/>
      <c r="C144" s="2189"/>
      <c r="D144" s="2189"/>
      <c r="E144" s="2189"/>
      <c r="F144" s="2189"/>
      <c r="G144" s="2189"/>
      <c r="H144" s="401"/>
      <c r="J144" s="2228" t="s">
        <v>379</v>
      </c>
      <c r="K144" s="2229"/>
      <c r="L144" s="2229"/>
      <c r="M144" s="2229"/>
      <c r="N144" s="2229"/>
      <c r="O144" s="2229"/>
      <c r="P144" s="2229"/>
      <c r="Q144" s="109"/>
      <c r="R144"/>
    </row>
    <row r="145" spans="1:8" ht="16.5" customHeight="1">
      <c r="G145" s="401"/>
      <c r="H145" s="401"/>
    </row>
    <row r="146" spans="1:8" ht="24.95" customHeight="1" thickBot="1">
      <c r="A146" s="415" t="s">
        <v>131</v>
      </c>
      <c r="B146" s="1451"/>
      <c r="C146" s="1451"/>
      <c r="D146" s="1372"/>
      <c r="E146" s="401"/>
      <c r="F146" s="401"/>
      <c r="G146" s="401"/>
      <c r="H146" s="401"/>
    </row>
    <row r="147" spans="1:8" ht="31.5" customHeight="1">
      <c r="A147" s="2165" t="s">
        <v>132</v>
      </c>
      <c r="B147" s="2166"/>
      <c r="C147" s="2166"/>
      <c r="D147" s="2167"/>
    </row>
    <row r="148" spans="1:8" ht="51" customHeight="1">
      <c r="A148" s="1591" t="s">
        <v>35</v>
      </c>
      <c r="B148" s="1582" t="s">
        <v>344</v>
      </c>
      <c r="C148" s="2250" t="s">
        <v>37</v>
      </c>
      <c r="D148" s="2170"/>
    </row>
    <row r="149" spans="1:8" ht="21" customHeight="1">
      <c r="A149" s="1591"/>
      <c r="B149" s="1582"/>
      <c r="C149" s="1592" t="s">
        <v>38</v>
      </c>
      <c r="D149" s="1593" t="s">
        <v>39</v>
      </c>
    </row>
    <row r="150" spans="1:8" ht="21" customHeight="1">
      <c r="A150" s="1581" t="s">
        <v>40</v>
      </c>
      <c r="B150" s="1576">
        <f>SUM('SUMA- JR, JC+ MRiRW'!B150,'SUMA ARR i ARiMR'!B150,'SUMA CDR i WODR-y'!B150)</f>
        <v>0</v>
      </c>
      <c r="C150" s="1576">
        <f>SUM('SUMA- JR, JC+ MRiRW'!C150,'SUMA ARR i ARiMR'!C150,'SUMA CDR i WODR-y'!C150)</f>
        <v>0</v>
      </c>
      <c r="D150" s="1577">
        <f>SUM('SUMA- JR, JC+ MRiRW'!D150,'SUMA ARR i ARiMR'!D150,'SUMA CDR i WODR-y'!D150)</f>
        <v>0</v>
      </c>
    </row>
    <row r="151" spans="1:8" ht="21" customHeight="1">
      <c r="A151" s="1581" t="s">
        <v>41</v>
      </c>
      <c r="B151" s="1576">
        <f>SUM('SUMA- JR, JC+ MRiRW'!B151,'SUMA ARR i ARiMR'!B151,'SUMA CDR i WODR-y'!B151)</f>
        <v>0</v>
      </c>
      <c r="C151" s="1576">
        <f>SUM('SUMA- JR, JC+ MRiRW'!C151,'SUMA ARR i ARiMR'!C151,'SUMA CDR i WODR-y'!C151)</f>
        <v>0</v>
      </c>
      <c r="D151" s="1577">
        <f>SUM('SUMA- JR, JC+ MRiRW'!D151,'SUMA ARR i ARiMR'!D151,'SUMA CDR i WODR-y'!D151)</f>
        <v>0</v>
      </c>
    </row>
    <row r="152" spans="1:8" ht="21" customHeight="1">
      <c r="A152" s="1581" t="s">
        <v>42</v>
      </c>
      <c r="B152" s="1576">
        <f>SUM('SUMA- JR, JC+ MRiRW'!B152,'SUMA ARR i ARiMR'!B152,'SUMA CDR i WODR-y'!B152)</f>
        <v>0</v>
      </c>
      <c r="C152" s="1576">
        <f>SUM('SUMA- JR, JC+ MRiRW'!C152,'SUMA ARR i ARiMR'!C152,'SUMA CDR i WODR-y'!C152)</f>
        <v>0</v>
      </c>
      <c r="D152" s="1577">
        <f>SUM('SUMA- JR, JC+ MRiRW'!D152,'SUMA ARR i ARiMR'!D152,'SUMA CDR i WODR-y'!D152)</f>
        <v>0</v>
      </c>
    </row>
    <row r="153" spans="1:8" ht="21" customHeight="1" thickBot="1">
      <c r="A153" s="1585" t="s">
        <v>43</v>
      </c>
      <c r="B153" s="1576">
        <f>SUM('SUMA- JR, JC+ MRiRW'!B153,'SUMA ARR i ARiMR'!B153,'SUMA CDR i WODR-y'!B153)</f>
        <v>12422</v>
      </c>
      <c r="C153" s="1576">
        <f>SUM('SUMA- JR, JC+ MRiRW'!C153,'SUMA ARR i ARiMR'!C153,'SUMA CDR i WODR-y'!C153)</f>
        <v>159</v>
      </c>
      <c r="D153" s="1577">
        <f>SUM('SUMA- JR, JC+ MRiRW'!D153,'SUMA ARR i ARiMR'!D153,'SUMA CDR i WODR-y'!D153)</f>
        <v>977</v>
      </c>
    </row>
    <row r="154" spans="1:8" ht="27.6" customHeight="1">
      <c r="A154" s="1888" t="s">
        <v>133</v>
      </c>
      <c r="B154" s="1889"/>
      <c r="C154" s="1889"/>
      <c r="D154" s="1890"/>
    </row>
    <row r="155" spans="1:8" ht="32.1" customHeight="1">
      <c r="A155" s="1581" t="s">
        <v>53</v>
      </c>
      <c r="B155" s="1576">
        <f>SUM('SUMA- JR, JC+ MRiRW'!B155,'SUMA ARR i ARiMR'!B155,'SUMA CDR i WODR-y'!B155)</f>
        <v>2421</v>
      </c>
      <c r="C155" s="1576">
        <f>SUM('SUMA- JR, JC+ MRiRW'!C155,'SUMA ARR i ARiMR'!C155,'SUMA CDR i WODR-y'!C155)</f>
        <v>5</v>
      </c>
      <c r="D155" s="1577">
        <f>SUM('SUMA- JR, JC+ MRiRW'!D155,'SUMA ARR i ARiMR'!D155,'SUMA CDR i WODR-y'!D155)</f>
        <v>592</v>
      </c>
    </row>
    <row r="156" spans="1:8" ht="32.1" customHeight="1">
      <c r="A156" s="1581" t="s">
        <v>54</v>
      </c>
      <c r="B156" s="1576">
        <f>SUM('SUMA- JR, JC+ MRiRW'!B156,'SUMA ARR i ARiMR'!B156,'SUMA CDR i WODR-y'!B156)</f>
        <v>671</v>
      </c>
      <c r="C156" s="1576">
        <f>SUM('SUMA- JR, JC+ MRiRW'!C156,'SUMA ARR i ARiMR'!C156,'SUMA CDR i WODR-y'!C156)</f>
        <v>7</v>
      </c>
      <c r="D156" s="1577">
        <f>SUM('SUMA- JR, JC+ MRiRW'!D156,'SUMA ARR i ARiMR'!D156,'SUMA CDR i WODR-y'!D156)</f>
        <v>58</v>
      </c>
    </row>
    <row r="157" spans="1:8" ht="32.1" customHeight="1">
      <c r="A157" s="1581" t="s">
        <v>55</v>
      </c>
      <c r="B157" s="1576">
        <f>SUM('SUMA- JR, JC+ MRiRW'!B157,'SUMA ARR i ARiMR'!B157,'SUMA CDR i WODR-y'!B157)</f>
        <v>550</v>
      </c>
      <c r="C157" s="1576">
        <f>SUM('SUMA- JR, JC+ MRiRW'!C157,'SUMA ARR i ARiMR'!C157,'SUMA CDR i WODR-y'!C157)</f>
        <v>0</v>
      </c>
      <c r="D157" s="1577">
        <f>SUM('SUMA- JR, JC+ MRiRW'!D157,'SUMA ARR i ARiMR'!D157,'SUMA CDR i WODR-y'!D157)</f>
        <v>0</v>
      </c>
    </row>
    <row r="158" spans="1:8" ht="32.1" customHeight="1">
      <c r="A158" s="1581" t="s">
        <v>68</v>
      </c>
      <c r="B158" s="1576">
        <f>SUM('SUMA- JR, JC+ MRiRW'!B158,'SUMA ARR i ARiMR'!B158,'SUMA CDR i WODR-y'!B158)</f>
        <v>103</v>
      </c>
      <c r="C158" s="1576">
        <f>SUM('SUMA- JR, JC+ MRiRW'!C158,'SUMA ARR i ARiMR'!C158,'SUMA CDR i WODR-y'!C158)</f>
        <v>0</v>
      </c>
      <c r="D158" s="1577">
        <f>SUM('SUMA- JR, JC+ MRiRW'!D158,'SUMA ARR i ARiMR'!D158,'SUMA CDR i WODR-y'!D158)</f>
        <v>0</v>
      </c>
    </row>
    <row r="159" spans="1:8" ht="48" customHeight="1">
      <c r="A159" s="1581" t="s">
        <v>56</v>
      </c>
      <c r="B159" s="1576">
        <f>SUM('SUMA- JR, JC+ MRiRW'!B159,'SUMA ARR i ARiMR'!B159,'SUMA CDR i WODR-y'!B159)</f>
        <v>44</v>
      </c>
      <c r="C159" s="1576">
        <f>SUM('SUMA- JR, JC+ MRiRW'!C159,'SUMA ARR i ARiMR'!C159,'SUMA CDR i WODR-y'!C159)</f>
        <v>0</v>
      </c>
      <c r="D159" s="1577">
        <f>SUM('SUMA- JR, JC+ MRiRW'!D159,'SUMA ARR i ARiMR'!D159,'SUMA CDR i WODR-y'!D159)</f>
        <v>0</v>
      </c>
    </row>
    <row r="160" spans="1:8" ht="48" customHeight="1">
      <c r="A160" s="1581" t="s">
        <v>69</v>
      </c>
      <c r="B160" s="1576">
        <f>SUM('SUMA- JR, JC+ MRiRW'!B160,'SUMA ARR i ARiMR'!B160,'SUMA CDR i WODR-y'!B160)</f>
        <v>0</v>
      </c>
      <c r="C160" s="1576">
        <f>SUM('SUMA- JR, JC+ MRiRW'!C160,'SUMA ARR i ARiMR'!C160,'SUMA CDR i WODR-y'!C160)</f>
        <v>0</v>
      </c>
      <c r="D160" s="1577">
        <f>SUM('SUMA- JR, JC+ MRiRW'!D160,'SUMA ARR i ARiMR'!D160,'SUMA CDR i WODR-y'!D160)</f>
        <v>0</v>
      </c>
    </row>
    <row r="161" spans="1:8" ht="18.75" thickBot="1">
      <c r="A161" s="1389" t="s">
        <v>66</v>
      </c>
      <c r="B161" s="1408"/>
      <c r="C161" s="1408"/>
      <c r="D161" s="1409"/>
    </row>
    <row r="162" spans="1:8" ht="67.5" customHeight="1">
      <c r="A162" s="414"/>
      <c r="B162" s="2187"/>
      <c r="C162" s="2187"/>
      <c r="D162" s="2187"/>
    </row>
    <row r="163" spans="1:8" ht="16.5" customHeight="1">
      <c r="A163" s="414"/>
      <c r="B163" s="414"/>
      <c r="C163" s="414"/>
      <c r="D163" s="414"/>
    </row>
    <row r="164" spans="1:8" ht="24.95" customHeight="1" thickBot="1">
      <c r="A164" s="415" t="s">
        <v>134</v>
      </c>
      <c r="B164" s="1372"/>
      <c r="C164" s="1372"/>
      <c r="D164" s="1372"/>
      <c r="E164" s="1372"/>
      <c r="F164" s="401"/>
      <c r="G164" s="401"/>
      <c r="H164" s="401"/>
    </row>
    <row r="165" spans="1:8" ht="34.5" customHeight="1">
      <c r="A165" s="2165" t="s">
        <v>93</v>
      </c>
      <c r="B165" s="2166"/>
      <c r="C165" s="2166"/>
      <c r="D165" s="2165" t="s">
        <v>135</v>
      </c>
      <c r="E165" s="2166"/>
      <c r="F165" s="2167"/>
      <c r="G165" s="401"/>
    </row>
    <row r="166" spans="1:8" ht="71.25" customHeight="1">
      <c r="A166" s="1594"/>
      <c r="B166" s="1582" t="s">
        <v>148</v>
      </c>
      <c r="C166" s="1592" t="s">
        <v>149</v>
      </c>
      <c r="D166" s="1594"/>
      <c r="E166" s="1582" t="s">
        <v>148</v>
      </c>
      <c r="F166" s="1583" t="s">
        <v>149</v>
      </c>
    </row>
    <row r="167" spans="1:8" ht="58.15" customHeight="1">
      <c r="A167" s="1581" t="s">
        <v>73</v>
      </c>
      <c r="B167" s="1576">
        <f>SUM('SUMA- JR, JC+ MRiRW'!B167,'SUMA ARR i ARiMR'!B167,'SUMA CDR i WODR-y'!B167)</f>
        <v>25</v>
      </c>
      <c r="C167" s="1576">
        <f>SUM('SUMA- JR, JC+ MRiRW'!C167,'SUMA ARR i ARiMR'!C167,'SUMA CDR i WODR-y'!C167)</f>
        <v>5367</v>
      </c>
      <c r="D167" s="1581" t="s">
        <v>74</v>
      </c>
      <c r="E167" s="1576">
        <f>SUM('SUMA- JR, JC+ MRiRW'!E167,'SUMA ARR i ARiMR'!E167,'SUMA CDR i WODR-y'!E167)</f>
        <v>57</v>
      </c>
      <c r="F167" s="1577">
        <f>SUM('SUMA- JR, JC+ MRiRW'!F167,'SUMA ARR i ARiMR'!F167,'SUMA CDR i WODR-y'!F167)</f>
        <v>4355</v>
      </c>
    </row>
    <row r="168" spans="1:8" ht="75" customHeight="1" thickBot="1">
      <c r="A168" s="1585" t="s">
        <v>75</v>
      </c>
      <c r="B168" s="1576">
        <f>SUM('SUMA- JR, JC+ MRiRW'!B168,'SUMA ARR i ARiMR'!B168,'SUMA CDR i WODR-y'!B168)</f>
        <v>78</v>
      </c>
      <c r="C168" s="1576">
        <f>SUM('SUMA- JR, JC+ MRiRW'!C168,'SUMA ARR i ARiMR'!C168,'SUMA CDR i WODR-y'!C168)</f>
        <v>6379</v>
      </c>
      <c r="D168" s="1389" t="s">
        <v>76</v>
      </c>
      <c r="E168" s="1576">
        <f>SUM('SUMA- JR, JC+ MRiRW'!E168,'SUMA ARR i ARiMR'!E168,'SUMA CDR i WODR-y'!E168)</f>
        <v>68</v>
      </c>
      <c r="F168" s="1577">
        <f>SUM('SUMA- JR, JC+ MRiRW'!F168,'SUMA ARR i ARiMR'!F168,'SUMA CDR i WODR-y'!F168)</f>
        <v>1818</v>
      </c>
      <c r="G168" s="1393"/>
    </row>
    <row r="169" spans="1:8" ht="20.25" customHeight="1" thickBot="1">
      <c r="A169" s="1858" t="s">
        <v>623</v>
      </c>
      <c r="B169" s="1859"/>
      <c r="C169" s="1860"/>
      <c r="D169" s="1858" t="s">
        <v>623</v>
      </c>
      <c r="E169" s="1859"/>
      <c r="F169" s="1860"/>
      <c r="G169" s="401"/>
    </row>
    <row r="170" spans="1:8" ht="19.5" customHeight="1">
      <c r="A170" s="1372"/>
      <c r="B170" s="1372"/>
      <c r="C170" s="1372"/>
      <c r="D170" s="1372"/>
      <c r="E170" s="1372"/>
      <c r="F170" s="1372"/>
      <c r="G170" s="401"/>
    </row>
    <row r="171" spans="1:8" ht="17.25" customHeight="1">
      <c r="A171" s="1372"/>
      <c r="B171" s="1372"/>
      <c r="C171" s="1372"/>
      <c r="D171" s="1372"/>
      <c r="E171" s="1372"/>
      <c r="F171" s="1372"/>
      <c r="G171" s="401"/>
    </row>
    <row r="172" spans="1:8" ht="24.95" customHeight="1" thickBot="1">
      <c r="A172" s="415" t="s">
        <v>136</v>
      </c>
      <c r="B172" s="414"/>
      <c r="C172" s="414"/>
      <c r="D172" s="414"/>
      <c r="E172" s="401"/>
      <c r="F172" s="401"/>
      <c r="G172" s="401"/>
      <c r="H172" s="401"/>
    </row>
    <row r="173" spans="1:8" ht="39.75" customHeight="1" thickBot="1">
      <c r="A173" s="2172" t="s">
        <v>77</v>
      </c>
      <c r="B173" s="2173"/>
      <c r="C173" s="2174"/>
      <c r="D173" s="2172" t="s">
        <v>137</v>
      </c>
      <c r="E173" s="2173"/>
      <c r="F173" s="2174"/>
      <c r="G173" s="401"/>
      <c r="H173" s="401"/>
    </row>
    <row r="174" spans="1:8" ht="38.25">
      <c r="A174" s="413" t="s">
        <v>44</v>
      </c>
      <c r="B174" s="412" t="s">
        <v>45</v>
      </c>
      <c r="C174" s="411" t="s">
        <v>46</v>
      </c>
      <c r="D174" s="413" t="s">
        <v>44</v>
      </c>
      <c r="E174" s="412" t="s">
        <v>45</v>
      </c>
      <c r="F174" s="411" t="s">
        <v>46</v>
      </c>
      <c r="G174" s="401"/>
      <c r="H174" s="401"/>
    </row>
    <row r="175" spans="1:8" ht="16.5" customHeight="1">
      <c r="A175" s="1581" t="s">
        <v>47</v>
      </c>
      <c r="B175" s="1576">
        <f>SUM('SUMA- JR, JC+ MRiRW'!B175,'SUMA ARR i ARiMR'!B175,'SUMA CDR i WODR-y'!B175)</f>
        <v>2</v>
      </c>
      <c r="C175" s="1576">
        <f>SUM('SUMA- JR, JC+ MRiRW'!C175,'SUMA ARR i ARiMR'!C175,'SUMA CDR i WODR-y'!C175)</f>
        <v>284103</v>
      </c>
      <c r="D175" s="1581" t="s">
        <v>47</v>
      </c>
      <c r="E175" s="1576">
        <f>SUM('SUMA- JR, JC+ MRiRW'!E175,'SUMA ARR i ARiMR'!E175,'SUMA CDR i WODR-y'!E175)</f>
        <v>1</v>
      </c>
      <c r="F175" s="1577">
        <f>SUM('SUMA- JR, JC+ MRiRW'!F175,'SUMA ARR i ARiMR'!F175,'SUMA CDR i WODR-y'!F175)</f>
        <v>33000</v>
      </c>
      <c r="G175" s="401"/>
      <c r="H175" s="401"/>
    </row>
    <row r="176" spans="1:8" ht="51">
      <c r="A176" s="2248" t="s">
        <v>48</v>
      </c>
      <c r="B176" s="1576">
        <f>SUM('SUMA- JR, JC+ MRiRW'!B176,'SUMA ARR i ARiMR'!B176,'SUMA CDR i WODR-y'!B176)</f>
        <v>3</v>
      </c>
      <c r="C176" s="1576">
        <f>SUM('SUMA- JR, JC+ MRiRW'!C176,'SUMA ARR i ARiMR'!C176,'SUMA CDR i WODR-y'!C176)</f>
        <v>3741477</v>
      </c>
      <c r="D176" s="1581" t="s">
        <v>94</v>
      </c>
      <c r="E176" s="1576">
        <f>SUM('SUMA- JR, JC+ MRiRW'!E176,'SUMA ARR i ARiMR'!E176,'SUMA CDR i WODR-y'!E176)</f>
        <v>0</v>
      </c>
      <c r="F176" s="1577">
        <f>SUM('SUMA- JR, JC+ MRiRW'!F176,'SUMA ARR i ARiMR'!F176,'SUMA CDR i WODR-y'!F176)</f>
        <v>0</v>
      </c>
      <c r="G176" s="401"/>
      <c r="H176" s="401"/>
    </row>
    <row r="177" spans="1:8" ht="16.5" customHeight="1" thickBot="1">
      <c r="A177" s="1895"/>
      <c r="B177" s="1511"/>
      <c r="C177" s="1512"/>
      <c r="D177" s="1595" t="s">
        <v>48</v>
      </c>
      <c r="E177" s="1596"/>
      <c r="F177" s="1597"/>
      <c r="G177" s="401"/>
      <c r="H177" s="401"/>
    </row>
    <row r="178" spans="1:8" ht="16.5" customHeight="1">
      <c r="A178" s="1849" t="s">
        <v>113</v>
      </c>
      <c r="B178" s="1881"/>
      <c r="C178" s="1850"/>
      <c r="D178" s="1849" t="s">
        <v>113</v>
      </c>
      <c r="E178" s="1881"/>
      <c r="F178" s="1850"/>
      <c r="G178" s="401"/>
      <c r="H178" s="401"/>
    </row>
    <row r="179" spans="1:8" ht="32.25" customHeight="1">
      <c r="A179" s="1581" t="s">
        <v>53</v>
      </c>
      <c r="B179" s="1576">
        <f>SUM('SUMA- JR, JC+ MRiRW'!B179,'SUMA ARR i ARiMR'!B179,'SUMA CDR i WODR-y'!B179)</f>
        <v>0</v>
      </c>
      <c r="C179" s="1576">
        <f>SUM('SUMA- JR, JC+ MRiRW'!C179,'SUMA ARR i ARiMR'!C179,'SUMA CDR i WODR-y'!C179)</f>
        <v>0</v>
      </c>
      <c r="D179" s="1581" t="s">
        <v>53</v>
      </c>
      <c r="E179" s="1576">
        <f>SUM('SUMA- JR, JC+ MRiRW'!E179,'SUMA ARR i ARiMR'!E179,'SUMA CDR i WODR-y'!E179)</f>
        <v>0</v>
      </c>
      <c r="F179" s="1577">
        <f>SUM('SUMA- JR, JC+ MRiRW'!F179,'SUMA ARR i ARiMR'!F179,'SUMA CDR i WODR-y'!F179)</f>
        <v>0</v>
      </c>
      <c r="G179" s="401"/>
      <c r="H179" s="401"/>
    </row>
    <row r="180" spans="1:8" ht="32.25" customHeight="1">
      <c r="A180" s="1581" t="s">
        <v>54</v>
      </c>
      <c r="B180" s="1576">
        <f>SUM('SUMA- JR, JC+ MRiRW'!B180,'SUMA ARR i ARiMR'!B180,'SUMA CDR i WODR-y'!B180)</f>
        <v>0</v>
      </c>
      <c r="C180" s="1576">
        <f>SUM('SUMA- JR, JC+ MRiRW'!C180,'SUMA ARR i ARiMR'!C180,'SUMA CDR i WODR-y'!C180)</f>
        <v>0</v>
      </c>
      <c r="D180" s="1581" t="s">
        <v>54</v>
      </c>
      <c r="E180" s="1576">
        <f>SUM('SUMA- JR, JC+ MRiRW'!E180,'SUMA ARR i ARiMR'!E180,'SUMA CDR i WODR-y'!E180)</f>
        <v>1</v>
      </c>
      <c r="F180" s="1577">
        <f>SUM('SUMA- JR, JC+ MRiRW'!F180,'SUMA ARR i ARiMR'!F180,'SUMA CDR i WODR-y'!F180)</f>
        <v>33000</v>
      </c>
      <c r="G180" s="401"/>
      <c r="H180" s="401"/>
    </row>
    <row r="181" spans="1:8" ht="32.25" customHeight="1">
      <c r="A181" s="1581" t="s">
        <v>55</v>
      </c>
      <c r="B181" s="1576">
        <f>SUM('SUMA- JR, JC+ MRiRW'!B181,'SUMA ARR i ARiMR'!B181,'SUMA CDR i WODR-y'!B181)</f>
        <v>1</v>
      </c>
      <c r="C181" s="1576">
        <f>SUM('SUMA- JR, JC+ MRiRW'!C181,'SUMA ARR i ARiMR'!C181,'SUMA CDR i WODR-y'!C181)</f>
        <v>33000</v>
      </c>
      <c r="D181" s="1581" t="s">
        <v>55</v>
      </c>
      <c r="E181" s="1576">
        <f>SUM('SUMA- JR, JC+ MRiRW'!E181,'SUMA ARR i ARiMR'!E181,'SUMA CDR i WODR-y'!E181)</f>
        <v>1</v>
      </c>
      <c r="F181" s="1577">
        <f>SUM('SUMA- JR, JC+ MRiRW'!F181,'SUMA ARR i ARiMR'!F181,'SUMA CDR i WODR-y'!F181)</f>
        <v>33000</v>
      </c>
      <c r="G181" s="401"/>
      <c r="H181" s="401"/>
    </row>
    <row r="182" spans="1:8" ht="32.25" customHeight="1">
      <c r="A182" s="1581" t="s">
        <v>68</v>
      </c>
      <c r="B182" s="1576">
        <f>SUM('SUMA- JR, JC+ MRiRW'!B182,'SUMA ARR i ARiMR'!B182,'SUMA CDR i WODR-y'!B182)</f>
        <v>0</v>
      </c>
      <c r="C182" s="1576">
        <f>SUM('SUMA- JR, JC+ MRiRW'!C182,'SUMA ARR i ARiMR'!C182,'SUMA CDR i WODR-y'!C182)</f>
        <v>0</v>
      </c>
      <c r="D182" s="1581" t="s">
        <v>68</v>
      </c>
      <c r="E182" s="1576">
        <f>SUM('SUMA- JR, JC+ MRiRW'!E182,'SUMA ARR i ARiMR'!E182,'SUMA CDR i WODR-y'!E182)</f>
        <v>0</v>
      </c>
      <c r="F182" s="1577">
        <f>SUM('SUMA- JR, JC+ MRiRW'!F182,'SUMA ARR i ARiMR'!F182,'SUMA CDR i WODR-y'!F182)</f>
        <v>0</v>
      </c>
      <c r="G182" s="401"/>
      <c r="H182" s="401"/>
    </row>
    <row r="183" spans="1:8" ht="46.5" customHeight="1">
      <c r="A183" s="1581" t="s">
        <v>56</v>
      </c>
      <c r="B183" s="1576">
        <f>SUM('SUMA- JR, JC+ MRiRW'!B183,'SUMA ARR i ARiMR'!B183,'SUMA CDR i WODR-y'!B183)</f>
        <v>0</v>
      </c>
      <c r="C183" s="1576">
        <f>SUM('SUMA- JR, JC+ MRiRW'!C183,'SUMA ARR i ARiMR'!C183,'SUMA CDR i WODR-y'!C183)</f>
        <v>0</v>
      </c>
      <c r="D183" s="1581" t="s">
        <v>56</v>
      </c>
      <c r="E183" s="1576">
        <f>SUM('SUMA- JR, JC+ MRiRW'!E183,'SUMA ARR i ARiMR'!E183,'SUMA CDR i WODR-y'!E183)</f>
        <v>0</v>
      </c>
      <c r="F183" s="1577">
        <f>SUM('SUMA- JR, JC+ MRiRW'!F183,'SUMA ARR i ARiMR'!F183,'SUMA CDR i WODR-y'!F183)</f>
        <v>0</v>
      </c>
      <c r="G183" s="401"/>
      <c r="H183" s="401"/>
    </row>
    <row r="184" spans="1:8" ht="46.5" customHeight="1">
      <c r="A184" s="1581" t="s">
        <v>69</v>
      </c>
      <c r="B184" s="1576">
        <f>SUM('SUMA- JR, JC+ MRiRW'!B184,'SUMA ARR i ARiMR'!B184,'SUMA CDR i WODR-y'!B184)</f>
        <v>0</v>
      </c>
      <c r="C184" s="1576">
        <f>SUM('SUMA- JR, JC+ MRiRW'!C184,'SUMA ARR i ARiMR'!C184,'SUMA CDR i WODR-y'!C184)</f>
        <v>0</v>
      </c>
      <c r="D184" s="1581" t="s">
        <v>69</v>
      </c>
      <c r="E184" s="1576">
        <f>SUM('SUMA- JR, JC+ MRiRW'!E184,'SUMA ARR i ARiMR'!E184,'SUMA CDR i WODR-y'!E184)</f>
        <v>0</v>
      </c>
      <c r="F184" s="1577">
        <f>SUM('SUMA- JR, JC+ MRiRW'!F184,'SUMA ARR i ARiMR'!F184,'SUMA CDR i WODR-y'!F184)</f>
        <v>0</v>
      </c>
    </row>
    <row r="185" spans="1:8" ht="22.5" customHeight="1" thickBot="1">
      <c r="A185" s="1585" t="s">
        <v>66</v>
      </c>
      <c r="B185" s="1576">
        <f>SUM('SUMA- JR, JC+ MRiRW'!B185,'SUMA ARR i ARiMR'!B185,'SUMA CDR i WODR-y'!B185)</f>
        <v>4</v>
      </c>
      <c r="C185" s="1576">
        <f>SUM('SUMA- JR, JC+ MRiRW'!C185,'SUMA ARR i ARiMR'!C185,'SUMA CDR i WODR-y'!C185)</f>
        <v>3992580</v>
      </c>
      <c r="D185" s="1585" t="s">
        <v>66</v>
      </c>
      <c r="E185" s="1576">
        <f>SUM('SUMA- JR, JC+ MRiRW'!E185,'SUMA ARR i ARiMR'!E185,'SUMA CDR i WODR-y'!E185)</f>
        <v>0</v>
      </c>
      <c r="F185" s="1577">
        <f>SUM('SUMA- JR, JC+ MRiRW'!F185,'SUMA ARR i ARiMR'!F185,'SUMA CDR i WODR-y'!F185)</f>
        <v>0</v>
      </c>
    </row>
    <row r="186" spans="1:8" ht="22.5" customHeight="1">
      <c r="A186" s="1869" t="s">
        <v>109</v>
      </c>
      <c r="B186" s="1870"/>
      <c r="C186" s="1871"/>
      <c r="D186" s="1869" t="s">
        <v>109</v>
      </c>
      <c r="E186" s="1870"/>
      <c r="F186" s="1871"/>
    </row>
    <row r="187" spans="1:8" ht="22.5" customHeight="1">
      <c r="A187" s="1581" t="s">
        <v>50</v>
      </c>
      <c r="B187" s="1576">
        <f>SUM('SUMA- JR, JC+ MRiRW'!B187,'SUMA ARR i ARiMR'!B187,'SUMA CDR i WODR-y'!B187)</f>
        <v>1</v>
      </c>
      <c r="C187" s="1576">
        <f>SUM('SUMA- JR, JC+ MRiRW'!C187,'SUMA ARR i ARiMR'!C187,'SUMA CDR i WODR-y'!C187)</f>
        <v>100000</v>
      </c>
      <c r="D187" s="1581" t="s">
        <v>50</v>
      </c>
      <c r="E187" s="1576">
        <f>SUM('SUMA- JR, JC+ MRiRW'!E187,'SUMA ARR i ARiMR'!E187,'SUMA CDR i WODR-y'!E187)</f>
        <v>0</v>
      </c>
      <c r="F187" s="1577">
        <f>SUM('SUMA- JR, JC+ MRiRW'!F187,'SUMA ARR i ARiMR'!F187,'SUMA CDR i WODR-y'!F187)</f>
        <v>0</v>
      </c>
    </row>
    <row r="188" spans="1:8" ht="22.5" customHeight="1">
      <c r="A188" s="1581" t="s">
        <v>51</v>
      </c>
      <c r="B188" s="1576">
        <f>SUM('SUMA- JR, JC+ MRiRW'!B188,'SUMA ARR i ARiMR'!B188,'SUMA CDR i WODR-y'!B188)</f>
        <v>4</v>
      </c>
      <c r="C188" s="1576">
        <f>SUM('SUMA- JR, JC+ MRiRW'!C188,'SUMA ARR i ARiMR'!C188,'SUMA CDR i WODR-y'!C188)</f>
        <v>3925580</v>
      </c>
      <c r="D188" s="1581" t="s">
        <v>51</v>
      </c>
      <c r="E188" s="1576">
        <f>SUM('SUMA- JR, JC+ MRiRW'!E188,'SUMA ARR i ARiMR'!E188,'SUMA CDR i WODR-y'!E188)</f>
        <v>1</v>
      </c>
      <c r="F188" s="1577">
        <f>SUM('SUMA- JR, JC+ MRiRW'!F188,'SUMA ARR i ARiMR'!F188,'SUMA CDR i WODR-y'!F188)</f>
        <v>33000</v>
      </c>
    </row>
    <row r="189" spans="1:8" ht="22.5" customHeight="1" thickBot="1">
      <c r="A189" s="1585" t="s">
        <v>52</v>
      </c>
      <c r="B189" s="1598">
        <f>SUM('SUMA- JR, JC+ MRiRW'!B189,'SUMA ARR i ARiMR'!B189,'SUMA CDR i WODR-y'!B189)</f>
        <v>0</v>
      </c>
      <c r="C189" s="1598">
        <f>SUM('SUMA- JR, JC+ MRiRW'!C189,'SUMA ARR i ARiMR'!C189,'SUMA CDR i WODR-y'!C189)</f>
        <v>0</v>
      </c>
      <c r="D189" s="1585" t="s">
        <v>52</v>
      </c>
      <c r="E189" s="1598">
        <f>SUM('SUMA- JR, JC+ MRiRW'!E189,'SUMA ARR i ARiMR'!E189,'SUMA CDR i WODR-y'!E189)</f>
        <v>0</v>
      </c>
      <c r="F189" s="1599">
        <f>SUM('SUMA- JR, JC+ MRiRW'!F189,'SUMA ARR i ARiMR'!F189,'SUMA CDR i WODR-y'!F189)</f>
        <v>0</v>
      </c>
    </row>
    <row r="190" spans="1:8" ht="13.5" thickBot="1">
      <c r="A190" s="2184" t="s">
        <v>78</v>
      </c>
      <c r="B190" s="2185"/>
      <c r="C190" s="2186"/>
      <c r="D190" s="2184" t="s">
        <v>78</v>
      </c>
      <c r="E190" s="2185"/>
      <c r="F190" s="2186"/>
    </row>
    <row r="193" spans="1:6" ht="15.75">
      <c r="A193" s="2252" t="s">
        <v>631</v>
      </c>
      <c r="B193" s="2252"/>
      <c r="C193" s="2252"/>
      <c r="D193" s="2252"/>
      <c r="E193" s="2252"/>
      <c r="F193" s="2252"/>
    </row>
  </sheetData>
  <mergeCells count="78">
    <mergeCell ref="A193:F193"/>
    <mergeCell ref="A1:F1"/>
    <mergeCell ref="E77:H77"/>
    <mergeCell ref="A31:F31"/>
    <mergeCell ref="A15:A17"/>
    <mergeCell ref="A67:A68"/>
    <mergeCell ref="A33:C33"/>
    <mergeCell ref="D8:F8"/>
    <mergeCell ref="A22:C22"/>
    <mergeCell ref="D18:F18"/>
    <mergeCell ref="D22:F22"/>
    <mergeCell ref="A8:C8"/>
    <mergeCell ref="A18:C18"/>
    <mergeCell ref="A30:C30"/>
    <mergeCell ref="D33:F33"/>
    <mergeCell ref="C148:D148"/>
    <mergeCell ref="A38:A39"/>
    <mergeCell ref="D52:F52"/>
    <mergeCell ref="A40:C40"/>
    <mergeCell ref="A113:D113"/>
    <mergeCell ref="B96:E96"/>
    <mergeCell ref="A44:C44"/>
    <mergeCell ref="A129:E129"/>
    <mergeCell ref="F129:J129"/>
    <mergeCell ref="B69:D69"/>
    <mergeCell ref="F69:H69"/>
    <mergeCell ref="A77:D77"/>
    <mergeCell ref="H96:K96"/>
    <mergeCell ref="G102:L102"/>
    <mergeCell ref="E118:H118"/>
    <mergeCell ref="A126:D126"/>
    <mergeCell ref="J144:P144"/>
    <mergeCell ref="E126:H126"/>
    <mergeCell ref="A147:D147"/>
    <mergeCell ref="A135:I135"/>
    <mergeCell ref="D30:F30"/>
    <mergeCell ref="A55:D55"/>
    <mergeCell ref="A132:E132"/>
    <mergeCell ref="A144:G144"/>
    <mergeCell ref="E55:H55"/>
    <mergeCell ref="G95:L95"/>
    <mergeCell ref="A52:C52"/>
    <mergeCell ref="D40:F40"/>
    <mergeCell ref="D44:F44"/>
    <mergeCell ref="C81:D81"/>
    <mergeCell ref="A95:F95"/>
    <mergeCell ref="A78:H78"/>
    <mergeCell ref="G30:L30"/>
    <mergeCell ref="C84:D84"/>
    <mergeCell ref="A138:I138"/>
    <mergeCell ref="J135:R135"/>
    <mergeCell ref="A141:I141"/>
    <mergeCell ref="J141:R141"/>
    <mergeCell ref="A81:B81"/>
    <mergeCell ref="A84:B84"/>
    <mergeCell ref="A92:D92"/>
    <mergeCell ref="G110:L110"/>
    <mergeCell ref="A118:D118"/>
    <mergeCell ref="L96:L97"/>
    <mergeCell ref="A110:F110"/>
    <mergeCell ref="A102:F102"/>
    <mergeCell ref="F96:F97"/>
    <mergeCell ref="E113:H113"/>
    <mergeCell ref="A186:C186"/>
    <mergeCell ref="D186:F186"/>
    <mergeCell ref="A190:C190"/>
    <mergeCell ref="D190:F190"/>
    <mergeCell ref="A154:D154"/>
    <mergeCell ref="A176:A177"/>
    <mergeCell ref="A178:C178"/>
    <mergeCell ref="D178:F178"/>
    <mergeCell ref="D165:F165"/>
    <mergeCell ref="D169:F169"/>
    <mergeCell ref="D173:F173"/>
    <mergeCell ref="A165:C165"/>
    <mergeCell ref="A169:C169"/>
    <mergeCell ref="A173:C173"/>
    <mergeCell ref="B162:D162"/>
  </mergeCells>
  <pageMargins left="0.11811023622047245" right="0.11811023622047245" top="0.15748031496062992" bottom="0.15748031496062992" header="0.31496062992125984" footer="0.31496062992125984"/>
  <pageSetup paperSize="9" scale="36"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8" sqref="Q28"/>
    </sheetView>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0" sqref="R30"/>
    </sheetView>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topLeftCell="A123"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205</v>
      </c>
      <c r="B1" s="1758"/>
    </row>
    <row r="2" spans="1:8">
      <c r="A2" s="162"/>
      <c r="B2" s="162"/>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113"/>
      <c r="C10" s="112"/>
      <c r="D10" s="208" t="s">
        <v>3</v>
      </c>
      <c r="E10" s="113"/>
      <c r="F10" s="112"/>
      <c r="G10" s="205"/>
      <c r="H10" s="109"/>
    </row>
    <row r="11" spans="1:8" ht="16.5" customHeight="1">
      <c r="A11" s="105" t="s">
        <v>4</v>
      </c>
      <c r="B11" s="113"/>
      <c r="C11" s="112"/>
      <c r="D11" s="1694" t="s">
        <v>4</v>
      </c>
      <c r="E11" s="1731"/>
      <c r="F11" s="1733"/>
      <c r="G11" s="205"/>
      <c r="H11" s="109"/>
    </row>
    <row r="12" spans="1:8">
      <c r="A12" s="105" t="s">
        <v>67</v>
      </c>
      <c r="B12" s="113"/>
      <c r="C12" s="112"/>
      <c r="D12" s="1695"/>
      <c r="E12" s="1763"/>
      <c r="F12" s="1762"/>
      <c r="G12" s="205"/>
      <c r="H12" s="109"/>
    </row>
    <row r="13" spans="1:8" ht="16.5" customHeight="1">
      <c r="A13" s="105" t="s">
        <v>7</v>
      </c>
      <c r="B13" s="113"/>
      <c r="C13" s="112"/>
      <c r="D13" s="208" t="s">
        <v>7</v>
      </c>
      <c r="E13" s="113"/>
      <c r="F13" s="112"/>
      <c r="G13" s="205"/>
      <c r="H13" s="109"/>
    </row>
    <row r="14" spans="1:8" ht="16.5" customHeight="1">
      <c r="A14" s="105" t="s">
        <v>8</v>
      </c>
      <c r="B14" s="113"/>
      <c r="C14" s="112"/>
      <c r="D14" s="208" t="s">
        <v>8</v>
      </c>
      <c r="E14" s="113"/>
      <c r="F14" s="112"/>
      <c r="G14" s="205"/>
      <c r="H14" s="109"/>
    </row>
    <row r="15" spans="1:8" ht="16.5" customHeight="1">
      <c r="A15" s="1691" t="s">
        <v>48</v>
      </c>
      <c r="B15" s="1290"/>
      <c r="C15" s="1291"/>
      <c r="D15" s="188" t="s">
        <v>48</v>
      </c>
      <c r="E15" s="113"/>
      <c r="F15" s="198"/>
      <c r="G15" s="205"/>
      <c r="H15" s="109"/>
    </row>
    <row r="16" spans="1:8" ht="45" customHeight="1">
      <c r="A16" s="1692"/>
      <c r="B16" s="1292"/>
      <c r="C16" s="1293"/>
      <c r="D16" s="208" t="s">
        <v>6</v>
      </c>
      <c r="E16" s="113"/>
      <c r="F16" s="198"/>
      <c r="G16" s="205"/>
      <c r="H16" s="109"/>
    </row>
    <row r="17" spans="1:8" ht="47.45" customHeight="1" thickBot="1">
      <c r="A17" s="1693"/>
      <c r="B17" s="1294"/>
      <c r="C17" s="1295"/>
      <c r="D17" s="208" t="s">
        <v>5</v>
      </c>
      <c r="E17" s="700">
        <v>1</v>
      </c>
      <c r="F17" s="806">
        <v>40</v>
      </c>
      <c r="G17" s="205"/>
      <c r="H17" s="109"/>
    </row>
    <row r="18" spans="1:8" ht="16.5" customHeight="1">
      <c r="A18" s="1687" t="s">
        <v>109</v>
      </c>
      <c r="B18" s="1688"/>
      <c r="C18" s="1688"/>
      <c r="D18" s="1683" t="s">
        <v>109</v>
      </c>
      <c r="E18" s="1684"/>
      <c r="F18" s="1685"/>
      <c r="G18" s="156"/>
      <c r="H18" s="109"/>
    </row>
    <row r="19" spans="1:8" ht="16.5" customHeight="1">
      <c r="A19" s="201" t="s">
        <v>50</v>
      </c>
      <c r="B19" s="113"/>
      <c r="C19" s="138"/>
      <c r="D19" s="201" t="s">
        <v>50</v>
      </c>
      <c r="E19" s="700">
        <v>1</v>
      </c>
      <c r="F19" s="701">
        <v>40</v>
      </c>
      <c r="G19" s="205"/>
      <c r="H19" s="109"/>
    </row>
    <row r="20" spans="1:8" ht="16.5" customHeight="1">
      <c r="A20" s="201" t="s">
        <v>51</v>
      </c>
      <c r="B20" s="113"/>
      <c r="C20" s="138"/>
      <c r="D20" s="201" t="s">
        <v>51</v>
      </c>
      <c r="E20" s="696"/>
      <c r="F20" s="697"/>
      <c r="G20" s="205"/>
      <c r="H20" s="109"/>
    </row>
    <row r="21" spans="1:8" ht="16.5" customHeight="1" thickBot="1">
      <c r="A21" s="200" t="s">
        <v>52</v>
      </c>
      <c r="B21" s="126"/>
      <c r="C21" s="206"/>
      <c r="D21" s="200" t="s">
        <v>52</v>
      </c>
      <c r="E21" s="704"/>
      <c r="F21" s="743"/>
      <c r="G21" s="205"/>
      <c r="H21" s="109"/>
    </row>
    <row r="22" spans="1:8" ht="16.5" customHeight="1">
      <c r="A22" s="1681" t="s">
        <v>110</v>
      </c>
      <c r="B22" s="1682"/>
      <c r="C22" s="1682"/>
      <c r="D22" s="1681" t="s">
        <v>110</v>
      </c>
      <c r="E22" s="1682"/>
      <c r="F22" s="1686"/>
      <c r="G22" s="207"/>
      <c r="H22" s="109"/>
    </row>
    <row r="23" spans="1:8" ht="25.5">
      <c r="A23" s="105" t="s">
        <v>53</v>
      </c>
      <c r="B23" s="113"/>
      <c r="C23" s="138"/>
      <c r="D23" s="105" t="s">
        <v>53</v>
      </c>
      <c r="E23" s="700">
        <v>1</v>
      </c>
      <c r="F23" s="701">
        <v>40</v>
      </c>
      <c r="G23" s="205"/>
      <c r="H23" s="109"/>
    </row>
    <row r="24" spans="1:8" ht="25.5">
      <c r="A24" s="105" t="s">
        <v>54</v>
      </c>
      <c r="B24" s="113"/>
      <c r="C24" s="138"/>
      <c r="D24" s="105" t="s">
        <v>54</v>
      </c>
      <c r="E24" s="113"/>
      <c r="F24" s="112"/>
      <c r="G24" s="205"/>
      <c r="H24" s="109"/>
    </row>
    <row r="25" spans="1:8" ht="25.5">
      <c r="A25" s="105" t="s">
        <v>55</v>
      </c>
      <c r="B25" s="113"/>
      <c r="C25" s="138"/>
      <c r="D25" s="105" t="s">
        <v>55</v>
      </c>
      <c r="E25" s="113"/>
      <c r="F25" s="112"/>
      <c r="G25" s="205"/>
      <c r="H25" s="109"/>
    </row>
    <row r="26" spans="1:8" ht="35.1" customHeight="1">
      <c r="A26" s="105" t="s">
        <v>68</v>
      </c>
      <c r="B26" s="113"/>
      <c r="C26" s="138"/>
      <c r="D26" s="105" t="s">
        <v>68</v>
      </c>
      <c r="E26" s="113"/>
      <c r="F26" s="112"/>
      <c r="G26" s="205"/>
      <c r="H26" s="109"/>
    </row>
    <row r="27" spans="1:8" ht="47.1" customHeight="1">
      <c r="A27" s="105" t="s">
        <v>56</v>
      </c>
      <c r="B27" s="113"/>
      <c r="C27" s="138"/>
      <c r="D27" s="105" t="s">
        <v>56</v>
      </c>
      <c r="E27" s="113"/>
      <c r="F27" s="112"/>
      <c r="G27" s="205"/>
      <c r="H27" s="109"/>
    </row>
    <row r="28" spans="1:8" ht="47.1" customHeight="1">
      <c r="A28" s="105" t="s">
        <v>69</v>
      </c>
      <c r="B28" s="113"/>
      <c r="C28" s="138"/>
      <c r="D28" s="105" t="s">
        <v>69</v>
      </c>
      <c r="E28" s="113"/>
      <c r="F28" s="112"/>
      <c r="G28" s="205"/>
      <c r="H28" s="109"/>
    </row>
    <row r="29" spans="1:8" ht="19.5" customHeight="1" thickBot="1">
      <c r="A29" s="102" t="s">
        <v>48</v>
      </c>
      <c r="B29" s="126"/>
      <c r="C29" s="206"/>
      <c r="D29" s="102" t="s">
        <v>48</v>
      </c>
      <c r="E29" s="126"/>
      <c r="F29" s="134"/>
      <c r="G29" s="205"/>
      <c r="H29" s="109"/>
    </row>
    <row r="30" spans="1:8" ht="69" customHeight="1" thickBot="1">
      <c r="A30" s="1689" t="s">
        <v>204</v>
      </c>
      <c r="B30" s="1690"/>
      <c r="C30" s="1690"/>
      <c r="D30" s="1689" t="s">
        <v>569</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113"/>
      <c r="C35" s="112"/>
      <c r="D35" s="105" t="s">
        <v>33</v>
      </c>
      <c r="E35" s="113"/>
      <c r="F35" s="112"/>
      <c r="G35" s="109"/>
      <c r="H35" s="109"/>
    </row>
    <row r="36" spans="1:8" ht="16.350000000000001" customHeight="1">
      <c r="A36" s="105" t="s">
        <v>71</v>
      </c>
      <c r="B36" s="113"/>
      <c r="C36" s="112"/>
      <c r="D36" s="105" t="s">
        <v>71</v>
      </c>
      <c r="E36" s="113"/>
      <c r="F36" s="112"/>
      <c r="G36" s="109"/>
      <c r="H36" s="109"/>
    </row>
    <row r="37" spans="1:8" ht="16.350000000000001" customHeight="1">
      <c r="A37" s="105" t="s">
        <v>72</v>
      </c>
      <c r="B37" s="113"/>
      <c r="C37" s="112"/>
      <c r="D37" s="105" t="s">
        <v>72</v>
      </c>
      <c r="E37" s="113"/>
      <c r="F37" s="112"/>
      <c r="G37" s="109"/>
      <c r="H37" s="109"/>
    </row>
    <row r="38" spans="1:8" ht="38.25">
      <c r="A38" s="1694" t="s">
        <v>48</v>
      </c>
      <c r="B38" s="1731"/>
      <c r="C38" s="1733"/>
      <c r="D38" s="105" t="s">
        <v>34</v>
      </c>
      <c r="E38" s="700">
        <v>15</v>
      </c>
      <c r="F38" s="701">
        <v>5410</v>
      </c>
      <c r="G38" s="109"/>
      <c r="H38" s="109"/>
    </row>
    <row r="39" spans="1:8" ht="16.350000000000001" customHeight="1" thickBot="1">
      <c r="A39" s="1703"/>
      <c r="B39" s="1761"/>
      <c r="C39" s="1751"/>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113"/>
      <c r="C41" s="198"/>
      <c r="D41" s="201" t="s">
        <v>50</v>
      </c>
      <c r="E41" s="700">
        <v>15</v>
      </c>
      <c r="F41" s="701">
        <v>5410</v>
      </c>
      <c r="G41" s="109"/>
      <c r="H41" s="109"/>
    </row>
    <row r="42" spans="1:8" ht="16.350000000000001" customHeight="1">
      <c r="A42" s="201" t="s">
        <v>51</v>
      </c>
      <c r="B42" s="113"/>
      <c r="C42" s="198"/>
      <c r="D42" s="201" t="s">
        <v>51</v>
      </c>
      <c r="E42" s="113"/>
      <c r="F42" s="198"/>
      <c r="G42" s="109"/>
      <c r="H42" s="109"/>
    </row>
    <row r="43" spans="1:8" ht="16.350000000000001" customHeight="1" thickBot="1">
      <c r="A43" s="200" t="s">
        <v>52</v>
      </c>
      <c r="B43" s="126"/>
      <c r="C43" s="199"/>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113"/>
      <c r="C45" s="198"/>
      <c r="D45" s="105" t="s">
        <v>53</v>
      </c>
      <c r="E45" s="113"/>
      <c r="F45" s="198"/>
      <c r="G45" s="109"/>
      <c r="H45" s="109"/>
    </row>
    <row r="46" spans="1:8" ht="30" customHeight="1">
      <c r="A46" s="105" t="s">
        <v>54</v>
      </c>
      <c r="B46" s="113"/>
      <c r="C46" s="198"/>
      <c r="D46" s="105" t="s">
        <v>54</v>
      </c>
      <c r="E46" s="113"/>
      <c r="F46" s="198"/>
      <c r="G46" s="109"/>
      <c r="H46" s="109"/>
    </row>
    <row r="47" spans="1:8" ht="30" customHeight="1">
      <c r="A47" s="105" t="s">
        <v>55</v>
      </c>
      <c r="B47" s="113"/>
      <c r="C47" s="198"/>
      <c r="D47" s="105" t="s">
        <v>55</v>
      </c>
      <c r="E47" s="113"/>
      <c r="F47" s="198"/>
      <c r="G47" s="109"/>
      <c r="H47" s="109"/>
    </row>
    <row r="48" spans="1:8" ht="30" customHeight="1">
      <c r="A48" s="105" t="s">
        <v>68</v>
      </c>
      <c r="B48" s="113"/>
      <c r="C48" s="198"/>
      <c r="D48" s="105" t="s">
        <v>68</v>
      </c>
      <c r="E48" s="113"/>
      <c r="F48" s="198"/>
      <c r="G48" s="109"/>
      <c r="H48" s="109"/>
    </row>
    <row r="49" spans="1:8" ht="38.25">
      <c r="A49" s="105" t="s">
        <v>56</v>
      </c>
      <c r="B49" s="113"/>
      <c r="C49" s="198"/>
      <c r="D49" s="105" t="s">
        <v>56</v>
      </c>
      <c r="E49" s="113"/>
      <c r="F49" s="198"/>
      <c r="G49" s="109"/>
      <c r="H49" s="109"/>
    </row>
    <row r="50" spans="1:8" ht="38.25">
      <c r="A50" s="105" t="s">
        <v>69</v>
      </c>
      <c r="B50" s="113"/>
      <c r="C50" s="198"/>
      <c r="D50" s="105" t="s">
        <v>69</v>
      </c>
      <c r="E50" s="113"/>
      <c r="F50" s="198"/>
      <c r="G50" s="109"/>
      <c r="H50" s="109"/>
    </row>
    <row r="51" spans="1:8" ht="30" customHeight="1" thickBot="1">
      <c r="A51" s="108" t="s">
        <v>66</v>
      </c>
      <c r="B51" s="117"/>
      <c r="C51" s="116"/>
      <c r="D51" s="108" t="s">
        <v>66</v>
      </c>
      <c r="E51" s="117"/>
      <c r="F51" s="116"/>
      <c r="G51" s="109"/>
      <c r="H51" s="109"/>
    </row>
    <row r="52" spans="1:8" ht="59.45" customHeight="1" thickBot="1">
      <c r="A52" s="1689" t="s">
        <v>17</v>
      </c>
      <c r="B52" s="1690"/>
      <c r="C52" s="1696"/>
      <c r="D52" s="1689" t="s">
        <v>570</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16.5" customHeight="1" thickBot="1">
      <c r="A55" s="1736" t="s">
        <v>89</v>
      </c>
      <c r="B55" s="1737"/>
      <c r="C55" s="1737"/>
      <c r="D55" s="1738"/>
      <c r="E55" s="1736" t="s">
        <v>146</v>
      </c>
      <c r="F55" s="1737"/>
      <c r="G55" s="1737"/>
      <c r="H55" s="1738"/>
    </row>
    <row r="56" spans="1:8" ht="42" customHeight="1" thickBot="1">
      <c r="A56" s="196"/>
      <c r="B56" s="195" t="s">
        <v>9</v>
      </c>
      <c r="C56" s="195" t="s">
        <v>10</v>
      </c>
      <c r="D56" s="236" t="s">
        <v>114</v>
      </c>
      <c r="E56" s="196"/>
      <c r="F56" s="195" t="s">
        <v>9</v>
      </c>
      <c r="G56" s="236" t="s">
        <v>10</v>
      </c>
      <c r="H56" s="236" t="s">
        <v>114</v>
      </c>
    </row>
    <row r="57" spans="1:8" ht="16.5" customHeight="1">
      <c r="A57" s="192" t="s">
        <v>11</v>
      </c>
      <c r="B57" s="191"/>
      <c r="C57" s="191"/>
      <c r="D57" s="193"/>
      <c r="E57" s="192" t="s">
        <v>11</v>
      </c>
      <c r="F57" s="191"/>
      <c r="G57" s="190"/>
      <c r="H57" s="189"/>
    </row>
    <row r="58" spans="1:8" ht="16.5" customHeight="1">
      <c r="A58" s="105" t="s">
        <v>12</v>
      </c>
      <c r="B58" s="113"/>
      <c r="C58" s="113"/>
      <c r="D58" s="112"/>
      <c r="E58" s="105" t="s">
        <v>12</v>
      </c>
      <c r="F58" s="113"/>
      <c r="G58" s="138"/>
      <c r="H58" s="174"/>
    </row>
    <row r="59" spans="1:8" ht="16.5" customHeight="1">
      <c r="A59" s="105" t="s">
        <v>13</v>
      </c>
      <c r="B59" s="113"/>
      <c r="C59" s="113"/>
      <c r="D59" s="112"/>
      <c r="E59" s="105" t="s">
        <v>13</v>
      </c>
      <c r="F59" s="113"/>
      <c r="G59" s="138"/>
      <c r="H59" s="174"/>
    </row>
    <row r="60" spans="1:8" ht="16.5" customHeight="1">
      <c r="A60" s="105" t="s">
        <v>14</v>
      </c>
      <c r="B60" s="113"/>
      <c r="C60" s="113"/>
      <c r="D60" s="112"/>
      <c r="E60" s="105" t="s">
        <v>14</v>
      </c>
      <c r="F60" s="113"/>
      <c r="G60" s="138"/>
      <c r="H60" s="174"/>
    </row>
    <row r="61" spans="1:8" ht="28.5" customHeight="1">
      <c r="A61" s="105" t="s">
        <v>15</v>
      </c>
      <c r="B61" s="113"/>
      <c r="C61" s="113"/>
      <c r="D61" s="112"/>
      <c r="E61" s="105" t="s">
        <v>15</v>
      </c>
      <c r="F61" s="113"/>
      <c r="G61" s="138"/>
      <c r="H61" s="174"/>
    </row>
    <row r="62" spans="1:8" ht="16.5" customHeight="1">
      <c r="A62" s="105" t="s">
        <v>16</v>
      </c>
      <c r="B62" s="113"/>
      <c r="C62" s="113"/>
      <c r="D62" s="112"/>
      <c r="E62" s="105" t="s">
        <v>16</v>
      </c>
      <c r="F62" s="113"/>
      <c r="G62" s="138"/>
      <c r="H62" s="174"/>
    </row>
    <row r="63" spans="1:8" ht="16.5" customHeight="1">
      <c r="A63" s="105" t="s">
        <v>57</v>
      </c>
      <c r="B63" s="113"/>
      <c r="C63" s="113"/>
      <c r="D63" s="112"/>
      <c r="E63" s="105" t="s">
        <v>57</v>
      </c>
      <c r="F63" s="113"/>
      <c r="G63" s="188"/>
      <c r="H63" s="174"/>
    </row>
    <row r="64" spans="1:8" ht="16.5" customHeight="1">
      <c r="A64" s="105" t="s">
        <v>58</v>
      </c>
      <c r="B64" s="113"/>
      <c r="C64" s="113"/>
      <c r="D64" s="112"/>
      <c r="E64" s="105" t="s">
        <v>58</v>
      </c>
      <c r="F64" s="113"/>
      <c r="G64" s="188"/>
      <c r="H64" s="174"/>
    </row>
    <row r="65" spans="1:8" ht="16.5" customHeight="1">
      <c r="A65" s="105" t="s">
        <v>59</v>
      </c>
      <c r="B65" s="113"/>
      <c r="C65" s="113"/>
      <c r="D65" s="112"/>
      <c r="E65" s="105" t="s">
        <v>59</v>
      </c>
      <c r="F65" s="113"/>
      <c r="G65" s="188"/>
      <c r="H65" s="174"/>
    </row>
    <row r="66" spans="1:8" ht="16.5" customHeight="1">
      <c r="A66" s="105" t="s">
        <v>60</v>
      </c>
      <c r="B66" s="113"/>
      <c r="C66" s="113"/>
      <c r="D66" s="112"/>
      <c r="E66" s="105" t="s">
        <v>60</v>
      </c>
      <c r="F66" s="113"/>
      <c r="G66" s="188"/>
      <c r="H66" s="174"/>
    </row>
    <row r="67" spans="1:8" ht="16.5" customHeight="1">
      <c r="A67" s="1694" t="s">
        <v>48</v>
      </c>
      <c r="B67" s="1731"/>
      <c r="C67" s="1731"/>
      <c r="D67" s="1733"/>
      <c r="E67" s="105" t="s">
        <v>147</v>
      </c>
      <c r="F67" s="113"/>
      <c r="G67" s="188"/>
      <c r="H67" s="174"/>
    </row>
    <row r="68" spans="1:8" ht="16.5" customHeight="1" thickBot="1">
      <c r="A68" s="1703"/>
      <c r="B68" s="1761"/>
      <c r="C68" s="1761"/>
      <c r="D68" s="1751"/>
      <c r="E68" s="105" t="s">
        <v>48</v>
      </c>
      <c r="F68" s="113"/>
      <c r="G68" s="188"/>
      <c r="H68" s="174"/>
    </row>
    <row r="69" spans="1:8" ht="16.5" customHeight="1">
      <c r="A69" s="187" t="s">
        <v>113</v>
      </c>
      <c r="B69" s="1708"/>
      <c r="C69" s="1709"/>
      <c r="D69" s="1710"/>
      <c r="E69" s="187" t="s">
        <v>113</v>
      </c>
      <c r="F69" s="1715"/>
      <c r="G69" s="1716"/>
      <c r="H69" s="1717"/>
    </row>
    <row r="70" spans="1:8" ht="25.5">
      <c r="A70" s="105" t="s">
        <v>53</v>
      </c>
      <c r="B70" s="113"/>
      <c r="C70" s="113"/>
      <c r="D70" s="112"/>
      <c r="E70" s="105" t="s">
        <v>53</v>
      </c>
      <c r="F70" s="113"/>
      <c r="G70" s="138"/>
      <c r="H70" s="173"/>
    </row>
    <row r="71" spans="1:8" ht="25.5">
      <c r="A71" s="105" t="s">
        <v>54</v>
      </c>
      <c r="B71" s="113"/>
      <c r="C71" s="113"/>
      <c r="D71" s="112"/>
      <c r="E71" s="105" t="s">
        <v>54</v>
      </c>
      <c r="F71" s="113"/>
      <c r="G71" s="138"/>
      <c r="H71" s="173"/>
    </row>
    <row r="72" spans="1:8" ht="25.5">
      <c r="A72" s="105" t="s">
        <v>55</v>
      </c>
      <c r="B72" s="113"/>
      <c r="C72" s="113"/>
      <c r="D72" s="112"/>
      <c r="E72" s="105" t="s">
        <v>55</v>
      </c>
      <c r="F72" s="113"/>
      <c r="G72" s="138"/>
      <c r="H72" s="173"/>
    </row>
    <row r="73" spans="1:8" ht="25.5">
      <c r="A73" s="105" t="s">
        <v>68</v>
      </c>
      <c r="B73" s="113"/>
      <c r="C73" s="113"/>
      <c r="D73" s="112"/>
      <c r="E73" s="105" t="s">
        <v>68</v>
      </c>
      <c r="F73" s="113"/>
      <c r="G73" s="138"/>
      <c r="H73" s="173"/>
    </row>
    <row r="74" spans="1:8" ht="38.25">
      <c r="A74" s="105" t="s">
        <v>56</v>
      </c>
      <c r="B74" s="113"/>
      <c r="C74" s="113"/>
      <c r="D74" s="112"/>
      <c r="E74" s="105" t="s">
        <v>56</v>
      </c>
      <c r="F74" s="113"/>
      <c r="G74" s="138"/>
      <c r="H74" s="173"/>
    </row>
    <row r="75" spans="1:8" ht="42" customHeight="1">
      <c r="A75" s="105" t="s">
        <v>69</v>
      </c>
      <c r="B75" s="113"/>
      <c r="C75" s="113"/>
      <c r="D75" s="112"/>
      <c r="E75" s="105" t="s">
        <v>69</v>
      </c>
      <c r="F75" s="113"/>
      <c r="G75" s="138"/>
      <c r="H75" s="173"/>
    </row>
    <row r="76" spans="1:8" ht="16.5" customHeight="1" thickBot="1">
      <c r="A76" s="102" t="s">
        <v>48</v>
      </c>
      <c r="B76" s="126"/>
      <c r="C76" s="126"/>
      <c r="D76" s="134"/>
      <c r="E76" s="108" t="s">
        <v>48</v>
      </c>
      <c r="F76" s="117"/>
      <c r="G76" s="137"/>
      <c r="H76" s="186"/>
    </row>
    <row r="77" spans="1:8" ht="69" customHeight="1" thickBot="1">
      <c r="A77" s="1678" t="s">
        <v>17</v>
      </c>
      <c r="B77" s="1679"/>
      <c r="C77" s="1679"/>
      <c r="D77" s="1680"/>
      <c r="E77" s="1689" t="s">
        <v>17</v>
      </c>
      <c r="F77" s="1690"/>
      <c r="G77" s="1690"/>
      <c r="H77" s="1696"/>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182"/>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0"/>
      <c r="C85" s="105" t="s">
        <v>53</v>
      </c>
      <c r="D85" s="180"/>
      <c r="E85" s="227"/>
      <c r="F85" s="227"/>
      <c r="G85" s="227"/>
      <c r="H85" s="227"/>
    </row>
    <row r="86" spans="1:12" ht="30" customHeight="1">
      <c r="A86" s="105" t="s">
        <v>54</v>
      </c>
      <c r="B86" s="180"/>
      <c r="C86" s="105" t="s">
        <v>54</v>
      </c>
      <c r="D86" s="180"/>
      <c r="E86" s="227"/>
      <c r="F86" s="227"/>
      <c r="G86" s="227"/>
      <c r="H86" s="227"/>
    </row>
    <row r="87" spans="1:12" ht="30" customHeight="1">
      <c r="A87" s="105" t="s">
        <v>55</v>
      </c>
      <c r="B87" s="180"/>
      <c r="C87" s="105" t="s">
        <v>55</v>
      </c>
      <c r="D87" s="180"/>
      <c r="E87" s="227"/>
      <c r="F87" s="227"/>
      <c r="G87" s="227"/>
      <c r="H87" s="227"/>
    </row>
    <row r="88" spans="1:12" ht="30" customHeight="1">
      <c r="A88" s="105" t="s">
        <v>68</v>
      </c>
      <c r="B88" s="180"/>
      <c r="C88" s="105" t="s">
        <v>68</v>
      </c>
      <c r="D88" s="180"/>
      <c r="E88" s="227"/>
      <c r="F88" s="227"/>
      <c r="G88" s="227"/>
      <c r="H88" s="227"/>
    </row>
    <row r="89" spans="1:12" ht="45" customHeight="1">
      <c r="A89" s="105" t="s">
        <v>56</v>
      </c>
      <c r="B89" s="180"/>
      <c r="C89" s="105" t="s">
        <v>56</v>
      </c>
      <c r="D89" s="180"/>
      <c r="E89" s="227"/>
      <c r="F89" s="227"/>
      <c r="G89" s="227"/>
      <c r="H89" s="227"/>
    </row>
    <row r="90" spans="1:12" ht="45" customHeight="1">
      <c r="A90" s="105" t="s">
        <v>69</v>
      </c>
      <c r="B90" s="180"/>
      <c r="C90" s="105" t="s">
        <v>69</v>
      </c>
      <c r="D90" s="180"/>
      <c r="E90" s="227"/>
      <c r="F90" s="227"/>
      <c r="G90" s="227"/>
      <c r="H90" s="227"/>
    </row>
    <row r="91" spans="1:12" ht="20.100000000000001" customHeight="1" thickBot="1">
      <c r="A91" s="102" t="s">
        <v>48</v>
      </c>
      <c r="B91" s="179"/>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750" t="s">
        <v>96</v>
      </c>
      <c r="B95" s="1709"/>
      <c r="C95" s="1709"/>
      <c r="D95" s="1709"/>
      <c r="E95" s="1709"/>
      <c r="F95" s="1710"/>
      <c r="G95" s="1750" t="s">
        <v>118</v>
      </c>
      <c r="H95" s="1709"/>
      <c r="I95" s="1709"/>
      <c r="J95" s="1709"/>
      <c r="K95" s="1709"/>
      <c r="L95" s="1710"/>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3"/>
      <c r="C98" s="174"/>
      <c r="D98" s="174"/>
      <c r="E98" s="174"/>
      <c r="F98" s="173"/>
      <c r="G98" s="105" t="s">
        <v>22</v>
      </c>
      <c r="H98" s="113"/>
      <c r="I98" s="174"/>
      <c r="J98" s="174"/>
      <c r="K98" s="174"/>
      <c r="L98" s="173"/>
    </row>
    <row r="99" spans="1:12" ht="29.25" customHeight="1">
      <c r="A99" s="105" t="s">
        <v>61</v>
      </c>
      <c r="B99" s="113"/>
      <c r="C99" s="174"/>
      <c r="D99" s="174"/>
      <c r="E99" s="174"/>
      <c r="F99" s="173"/>
      <c r="G99" s="105" t="s">
        <v>61</v>
      </c>
      <c r="H99" s="113"/>
      <c r="I99" s="174"/>
      <c r="J99" s="174"/>
      <c r="K99" s="174"/>
      <c r="L99" s="173"/>
    </row>
    <row r="100" spans="1:12" ht="29.25" customHeight="1">
      <c r="A100" s="105" t="s">
        <v>23</v>
      </c>
      <c r="B100" s="113"/>
      <c r="C100" s="174"/>
      <c r="D100" s="174"/>
      <c r="E100" s="174"/>
      <c r="F100" s="173"/>
      <c r="G100" s="105" t="s">
        <v>23</v>
      </c>
      <c r="H100" s="113"/>
      <c r="I100" s="174"/>
      <c r="J100" s="174"/>
      <c r="K100" s="174"/>
      <c r="L100" s="173"/>
    </row>
    <row r="101" spans="1:12" ht="33.75" customHeight="1" thickBot="1">
      <c r="A101" s="176" t="s">
        <v>203</v>
      </c>
      <c r="B101" s="126"/>
      <c r="C101" s="172"/>
      <c r="D101" s="172"/>
      <c r="E101" s="172"/>
      <c r="F101" s="125"/>
      <c r="G101" s="176" t="s">
        <v>203</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174"/>
      <c r="E103" s="174"/>
      <c r="F103" s="173"/>
      <c r="G103" s="105" t="s">
        <v>53</v>
      </c>
      <c r="H103" s="113"/>
      <c r="I103" s="174"/>
      <c r="J103" s="174"/>
      <c r="K103" s="174"/>
      <c r="L103" s="173"/>
    </row>
    <row r="104" spans="1:12" ht="29.25" customHeight="1">
      <c r="A104" s="105" t="s">
        <v>54</v>
      </c>
      <c r="B104" s="113"/>
      <c r="C104" s="174"/>
      <c r="D104" s="174"/>
      <c r="E104" s="174"/>
      <c r="F104" s="173"/>
      <c r="G104" s="105" t="s">
        <v>54</v>
      </c>
      <c r="H104" s="113"/>
      <c r="I104" s="174"/>
      <c r="J104" s="174"/>
      <c r="K104" s="174"/>
      <c r="L104" s="173"/>
    </row>
    <row r="105" spans="1:12" ht="29.25" customHeight="1">
      <c r="A105" s="105" t="s">
        <v>55</v>
      </c>
      <c r="B105" s="113"/>
      <c r="C105" s="174"/>
      <c r="D105" s="174"/>
      <c r="E105" s="174"/>
      <c r="F105" s="173"/>
      <c r="G105" s="105" t="s">
        <v>55</v>
      </c>
      <c r="H105" s="113"/>
      <c r="I105" s="174"/>
      <c r="J105" s="174"/>
      <c r="K105" s="174"/>
      <c r="L105" s="173"/>
    </row>
    <row r="106" spans="1:12" ht="29.25" customHeight="1">
      <c r="A106" s="105" t="s">
        <v>68</v>
      </c>
      <c r="B106" s="113"/>
      <c r="C106" s="174"/>
      <c r="D106" s="174"/>
      <c r="E106" s="174"/>
      <c r="F106" s="173"/>
      <c r="G106" s="105" t="s">
        <v>68</v>
      </c>
      <c r="H106" s="113"/>
      <c r="I106" s="174"/>
      <c r="J106" s="174"/>
      <c r="K106" s="174"/>
      <c r="L106" s="173"/>
    </row>
    <row r="107" spans="1:12" ht="45" customHeight="1">
      <c r="A107" s="105" t="s">
        <v>56</v>
      </c>
      <c r="B107" s="113"/>
      <c r="C107" s="174"/>
      <c r="D107" s="174"/>
      <c r="E107" s="174"/>
      <c r="F107" s="173"/>
      <c r="G107" s="105" t="s">
        <v>56</v>
      </c>
      <c r="H107" s="113"/>
      <c r="I107" s="174"/>
      <c r="J107" s="174"/>
      <c r="K107" s="174"/>
      <c r="L107" s="173"/>
    </row>
    <row r="108" spans="1:12" ht="42.6" customHeight="1">
      <c r="A108" s="105" t="s">
        <v>69</v>
      </c>
      <c r="B108" s="113"/>
      <c r="C108" s="174"/>
      <c r="D108" s="174"/>
      <c r="E108" s="174"/>
      <c r="F108" s="173"/>
      <c r="G108" s="105" t="s">
        <v>69</v>
      </c>
      <c r="H108" s="113"/>
      <c r="I108" s="174"/>
      <c r="J108" s="174"/>
      <c r="K108" s="174"/>
      <c r="L108" s="173"/>
    </row>
    <row r="109" spans="1:12" ht="27" customHeight="1" thickBot="1">
      <c r="A109" s="102" t="s">
        <v>48</v>
      </c>
      <c r="B109" s="126"/>
      <c r="C109" s="172"/>
      <c r="D109" s="172"/>
      <c r="E109" s="172"/>
      <c r="F109" s="125"/>
      <c r="G109" s="102" t="s">
        <v>48</v>
      </c>
      <c r="H109" s="126"/>
      <c r="I109" s="172"/>
      <c r="J109" s="172"/>
      <c r="K109" s="172"/>
      <c r="L109" s="125"/>
    </row>
    <row r="110" spans="1:12" ht="69" customHeight="1" thickBot="1">
      <c r="A110" s="1721" t="s">
        <v>70</v>
      </c>
      <c r="B110" s="1722"/>
      <c r="C110" s="1722"/>
      <c r="D110" s="1722"/>
      <c r="E110" s="1722"/>
      <c r="F110" s="1723"/>
      <c r="G110" s="1721" t="s">
        <v>70</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750" t="s">
        <v>90</v>
      </c>
      <c r="B113" s="1709"/>
      <c r="C113" s="1709"/>
      <c r="D113" s="1710"/>
      <c r="E113" s="1750" t="s">
        <v>119</v>
      </c>
      <c r="F113" s="1709"/>
      <c r="G113" s="1709"/>
      <c r="H113" s="1710"/>
    </row>
    <row r="114" spans="1:8" ht="46.5" customHeight="1">
      <c r="A114" s="105"/>
      <c r="B114" s="131" t="s">
        <v>24</v>
      </c>
      <c r="C114" s="131" t="s">
        <v>25</v>
      </c>
      <c r="D114" s="228" t="s">
        <v>26</v>
      </c>
      <c r="E114" s="105"/>
      <c r="F114" s="131" t="s">
        <v>24</v>
      </c>
      <c r="G114" s="131" t="s">
        <v>25</v>
      </c>
      <c r="H114" s="228" t="s">
        <v>26</v>
      </c>
    </row>
    <row r="115" spans="1:8" ht="35.25" customHeight="1">
      <c r="A115" s="105" t="s">
        <v>27</v>
      </c>
      <c r="B115" s="113"/>
      <c r="C115" s="113"/>
      <c r="D115" s="112"/>
      <c r="E115" s="105" t="s">
        <v>27</v>
      </c>
      <c r="F115" s="113"/>
      <c r="G115" s="113"/>
      <c r="H115" s="112"/>
    </row>
    <row r="116" spans="1:8" ht="35.25" customHeight="1">
      <c r="A116" s="105" t="s">
        <v>28</v>
      </c>
      <c r="B116" s="113"/>
      <c r="C116" s="113"/>
      <c r="D116" s="1"/>
      <c r="E116" s="105" t="s">
        <v>28</v>
      </c>
      <c r="F116" s="113"/>
      <c r="G116" s="113"/>
      <c r="H116" s="1"/>
    </row>
    <row r="117" spans="1:8" ht="45" customHeight="1" thickBot="1">
      <c r="A117" s="108" t="s">
        <v>29</v>
      </c>
      <c r="B117" s="117"/>
      <c r="C117" s="117"/>
      <c r="D117" s="2"/>
      <c r="E117" s="108" t="s">
        <v>29</v>
      </c>
      <c r="F117" s="117"/>
      <c r="G117" s="117"/>
      <c r="H117" s="2"/>
    </row>
    <row r="118" spans="1:8" ht="18.75" customHeight="1">
      <c r="A118" s="1699" t="s">
        <v>113</v>
      </c>
      <c r="B118" s="1700"/>
      <c r="C118" s="1700"/>
      <c r="D118" s="1701"/>
      <c r="E118" s="1699" t="s">
        <v>113</v>
      </c>
      <c r="F118" s="1700"/>
      <c r="G118" s="1700"/>
      <c r="H118" s="1701"/>
    </row>
    <row r="119" spans="1:8" ht="33" customHeight="1">
      <c r="A119" s="105" t="s">
        <v>53</v>
      </c>
      <c r="B119" s="113"/>
      <c r="C119" s="113"/>
      <c r="D119" s="4"/>
      <c r="E119" s="105" t="s">
        <v>53</v>
      </c>
      <c r="F119" s="113"/>
      <c r="G119" s="113"/>
      <c r="H119" s="1"/>
    </row>
    <row r="120" spans="1:8" ht="33" customHeight="1">
      <c r="A120" s="105" t="s">
        <v>54</v>
      </c>
      <c r="B120" s="113"/>
      <c r="C120" s="113"/>
      <c r="D120" s="4"/>
      <c r="E120" s="105" t="s">
        <v>54</v>
      </c>
      <c r="F120" s="113"/>
      <c r="G120" s="113"/>
      <c r="H120" s="1"/>
    </row>
    <row r="121" spans="1:8" ht="33" customHeight="1">
      <c r="A121" s="105" t="s">
        <v>55</v>
      </c>
      <c r="B121" s="113"/>
      <c r="C121" s="113"/>
      <c r="D121" s="4"/>
      <c r="E121" s="105" t="s">
        <v>55</v>
      </c>
      <c r="F121" s="113"/>
      <c r="G121" s="113"/>
      <c r="H121" s="1"/>
    </row>
    <row r="122" spans="1:8" ht="33" customHeight="1">
      <c r="A122" s="105" t="s">
        <v>68</v>
      </c>
      <c r="B122" s="113"/>
      <c r="C122" s="113"/>
      <c r="D122" s="4"/>
      <c r="E122" s="105" t="s">
        <v>68</v>
      </c>
      <c r="F122" s="113"/>
      <c r="G122" s="113"/>
      <c r="H122" s="1"/>
    </row>
    <row r="123" spans="1:8" ht="38.25">
      <c r="A123" s="105" t="s">
        <v>56</v>
      </c>
      <c r="B123" s="113"/>
      <c r="C123" s="113"/>
      <c r="D123" s="4"/>
      <c r="E123" s="105" t="s">
        <v>56</v>
      </c>
      <c r="F123" s="113"/>
      <c r="G123" s="113"/>
      <c r="H123" s="1"/>
    </row>
    <row r="124" spans="1:8" ht="44.1" customHeight="1">
      <c r="A124" s="105" t="s">
        <v>69</v>
      </c>
      <c r="B124" s="113"/>
      <c r="C124" s="113"/>
      <c r="D124" s="4"/>
      <c r="E124" s="105" t="s">
        <v>69</v>
      </c>
      <c r="F124" s="113"/>
      <c r="G124" s="113"/>
      <c r="H124" s="1"/>
    </row>
    <row r="125" spans="1:8" ht="13.5" thickBot="1">
      <c r="A125" s="102" t="s">
        <v>48</v>
      </c>
      <c r="B125" s="126"/>
      <c r="C125" s="126"/>
      <c r="D125" s="5"/>
      <c r="E125" s="102" t="s">
        <v>48</v>
      </c>
      <c r="F125" s="126"/>
      <c r="G125" s="126"/>
      <c r="H125" s="3"/>
    </row>
    <row r="126" spans="1:8" ht="69" customHeight="1" thickBot="1">
      <c r="A126" s="1721" t="s">
        <v>165</v>
      </c>
      <c r="B126" s="1722"/>
      <c r="C126" s="1722"/>
      <c r="D126" s="1723"/>
      <c r="E126" s="1689" t="s">
        <v>165</v>
      </c>
      <c r="F126" s="1690"/>
      <c r="G126" s="1690"/>
      <c r="H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05">
        <v>10613</v>
      </c>
      <c r="C131" s="728">
        <v>3581</v>
      </c>
      <c r="D131" s="1563">
        <v>1.0416666666666667E-3</v>
      </c>
      <c r="E131" s="1034">
        <v>-4.5999999999999999E-3</v>
      </c>
      <c r="F131" s="102" t="s">
        <v>124</v>
      </c>
      <c r="G131" s="705">
        <v>37503</v>
      </c>
      <c r="H131" s="728">
        <v>28068</v>
      </c>
      <c r="I131" s="1033">
        <v>1.0648148148148147E-3</v>
      </c>
      <c r="J131" s="726">
        <v>7607</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141"/>
      <c r="C150" s="140"/>
      <c r="D150" s="139"/>
    </row>
    <row r="151" spans="1:8" ht="21" customHeight="1">
      <c r="A151" s="105" t="s">
        <v>41</v>
      </c>
      <c r="B151" s="113"/>
      <c r="C151" s="138"/>
      <c r="D151" s="112"/>
    </row>
    <row r="152" spans="1:8" ht="21" customHeight="1">
      <c r="A152" s="105" t="s">
        <v>42</v>
      </c>
      <c r="B152" s="696"/>
      <c r="C152" s="997"/>
      <c r="D152" s="697"/>
    </row>
    <row r="153" spans="1:8" ht="21" customHeight="1" thickBot="1">
      <c r="A153" s="108" t="s">
        <v>43</v>
      </c>
      <c r="B153" s="900">
        <v>7343</v>
      </c>
      <c r="C153" s="921">
        <v>4</v>
      </c>
      <c r="D153" s="901">
        <v>9</v>
      </c>
    </row>
    <row r="154" spans="1:8" ht="27.6" customHeight="1">
      <c r="A154" s="1683" t="s">
        <v>133</v>
      </c>
      <c r="B154" s="1684"/>
      <c r="C154" s="1684"/>
      <c r="D154" s="1685"/>
    </row>
    <row r="155" spans="1:8" ht="32.1" customHeight="1">
      <c r="A155" s="105" t="s">
        <v>53</v>
      </c>
      <c r="B155" s="922">
        <v>104</v>
      </c>
      <c r="C155" s="922"/>
      <c r="D155" s="923">
        <v>4</v>
      </c>
    </row>
    <row r="156" spans="1:8" ht="127.5">
      <c r="A156" s="105" t="s">
        <v>54</v>
      </c>
      <c r="B156" s="113"/>
      <c r="C156" s="113"/>
      <c r="D156" s="112"/>
      <c r="E156" s="1035" t="s">
        <v>202</v>
      </c>
    </row>
    <row r="157" spans="1:8" ht="32.1" customHeight="1">
      <c r="A157" s="105" t="s">
        <v>55</v>
      </c>
      <c r="B157" s="113"/>
      <c r="C157" s="113"/>
      <c r="D157" s="112"/>
      <c r="E157" s="1035" t="s">
        <v>201</v>
      </c>
    </row>
    <row r="158" spans="1:8" ht="32.1" customHeight="1">
      <c r="A158" s="105" t="s">
        <v>68</v>
      </c>
      <c r="B158" s="113"/>
      <c r="C158" s="113"/>
      <c r="D158" s="112"/>
    </row>
    <row r="159" spans="1:8" ht="48" customHeight="1">
      <c r="A159" s="105" t="s">
        <v>56</v>
      </c>
      <c r="B159" s="113"/>
      <c r="C159" s="113"/>
      <c r="D159" s="112"/>
    </row>
    <row r="160" spans="1:8" ht="48" customHeight="1">
      <c r="A160" s="105" t="s">
        <v>69</v>
      </c>
      <c r="B160" s="113"/>
      <c r="C160" s="113"/>
      <c r="D160" s="112"/>
    </row>
    <row r="161" spans="1:8" ht="16.5" customHeight="1" thickBot="1">
      <c r="A161" s="102" t="s">
        <v>66</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750" t="s">
        <v>93</v>
      </c>
      <c r="B165" s="1709"/>
      <c r="C165" s="1709"/>
      <c r="D165" s="1750" t="s">
        <v>135</v>
      </c>
      <c r="E165" s="1709"/>
      <c r="F165" s="1710"/>
      <c r="G165" s="109"/>
    </row>
    <row r="166" spans="1:8" ht="71.25" customHeight="1">
      <c r="A166" s="132"/>
      <c r="B166" s="131" t="s">
        <v>148</v>
      </c>
      <c r="C166" s="224" t="s">
        <v>149</v>
      </c>
      <c r="D166" s="132"/>
      <c r="E166" s="131" t="s">
        <v>148</v>
      </c>
      <c r="F166" s="228" t="s">
        <v>149</v>
      </c>
    </row>
    <row r="167" spans="1:8" ht="58.35" customHeight="1">
      <c r="A167" s="105" t="s">
        <v>73</v>
      </c>
      <c r="B167" s="113"/>
      <c r="C167" s="129"/>
      <c r="D167" s="105" t="s">
        <v>74</v>
      </c>
      <c r="E167" s="113"/>
      <c r="F167" s="128"/>
    </row>
    <row r="168" spans="1:8" ht="75" customHeight="1" thickBot="1">
      <c r="A168" s="108" t="s">
        <v>75</v>
      </c>
      <c r="B168" s="117"/>
      <c r="C168" s="127"/>
      <c r="D168" s="102" t="s">
        <v>76</v>
      </c>
      <c r="E168" s="126"/>
      <c r="F168" s="125"/>
    </row>
    <row r="169" spans="1:8" ht="69" customHeight="1" thickBot="1">
      <c r="A169" s="1689" t="s">
        <v>163</v>
      </c>
      <c r="B169" s="1690"/>
      <c r="C169" s="1696"/>
      <c r="D169" s="1689" t="s">
        <v>163</v>
      </c>
      <c r="E169" s="1690"/>
      <c r="F169" s="1696"/>
      <c r="G169" s="109"/>
    </row>
    <row r="170" spans="1:8" ht="114" customHeight="1">
      <c r="A170" s="227"/>
      <c r="B170" s="227"/>
      <c r="C170" s="227"/>
      <c r="D170" s="259" t="s">
        <v>200</v>
      </c>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46.5"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4">
    <mergeCell ref="A81:B81"/>
    <mergeCell ref="A84:B84"/>
    <mergeCell ref="A92:D92"/>
    <mergeCell ref="A135:I135"/>
    <mergeCell ref="G102:L102"/>
    <mergeCell ref="A110:F110"/>
    <mergeCell ref="C84:D84"/>
    <mergeCell ref="A102:F102"/>
    <mergeCell ref="F96:F97"/>
    <mergeCell ref="G95:L95"/>
    <mergeCell ref="H96:K96"/>
    <mergeCell ref="L96:L97"/>
    <mergeCell ref="A138:I138"/>
    <mergeCell ref="J135:R135"/>
    <mergeCell ref="A141:I141"/>
    <mergeCell ref="J141:R141"/>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78:H78"/>
    <mergeCell ref="A147:D147"/>
    <mergeCell ref="C148:D148"/>
    <mergeCell ref="E118:H118"/>
    <mergeCell ref="A132:E132"/>
    <mergeCell ref="A95:F95"/>
    <mergeCell ref="C81:D81"/>
    <mergeCell ref="G110:L110"/>
    <mergeCell ref="A126:D126"/>
    <mergeCell ref="A113:D113"/>
    <mergeCell ref="B96:E96"/>
    <mergeCell ref="A118:D118"/>
    <mergeCell ref="A129:E129"/>
    <mergeCell ref="E113:H113"/>
    <mergeCell ref="E126:H126"/>
    <mergeCell ref="F129:J129"/>
    <mergeCell ref="C67:C68"/>
    <mergeCell ref="D67:D68"/>
    <mergeCell ref="B69:D69"/>
    <mergeCell ref="F69:H69"/>
    <mergeCell ref="A44:C44"/>
    <mergeCell ref="D52:F52"/>
    <mergeCell ref="E55:H55"/>
    <mergeCell ref="A1:B1"/>
    <mergeCell ref="A144:G144"/>
    <mergeCell ref="D8:F8"/>
    <mergeCell ref="A55:D55"/>
    <mergeCell ref="A77:D77"/>
    <mergeCell ref="A22:C22"/>
    <mergeCell ref="D18:F18"/>
    <mergeCell ref="D22:F22"/>
    <mergeCell ref="A8:C8"/>
    <mergeCell ref="A18:C18"/>
    <mergeCell ref="A30:C30"/>
    <mergeCell ref="D33:F33"/>
    <mergeCell ref="D30:F30"/>
    <mergeCell ref="E77:H77"/>
    <mergeCell ref="A67:A68"/>
    <mergeCell ref="B67:B68"/>
    <mergeCell ref="A33:C33"/>
    <mergeCell ref="A52:C52"/>
    <mergeCell ref="D40:F40"/>
    <mergeCell ref="D44:F44"/>
    <mergeCell ref="F11:F12"/>
    <mergeCell ref="A15:A17"/>
    <mergeCell ref="D11:D12"/>
    <mergeCell ref="E11:E12"/>
    <mergeCell ref="A31:F31"/>
    <mergeCell ref="A38:A39"/>
    <mergeCell ref="B38:B39"/>
    <mergeCell ref="C38:C39"/>
    <mergeCell ref="A40:C4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topLeftCell="A125"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222</v>
      </c>
      <c r="B1" s="175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v>1</v>
      </c>
      <c r="C10" s="701">
        <v>219</v>
      </c>
      <c r="D10" s="208" t="s">
        <v>3</v>
      </c>
      <c r="E10" s="113"/>
      <c r="F10" s="112"/>
      <c r="G10" s="205"/>
      <c r="H10" s="109"/>
    </row>
    <row r="11" spans="1:8" ht="16.5" customHeight="1">
      <c r="A11" s="105" t="s">
        <v>4</v>
      </c>
      <c r="B11" s="700"/>
      <c r="C11" s="701"/>
      <c r="D11" s="1694" t="s">
        <v>4</v>
      </c>
      <c r="E11" s="1731"/>
      <c r="F11" s="1733"/>
      <c r="G11" s="205"/>
      <c r="H11" s="109"/>
    </row>
    <row r="12" spans="1:8" ht="18">
      <c r="A12" s="105" t="s">
        <v>67</v>
      </c>
      <c r="B12" s="700"/>
      <c r="C12" s="701"/>
      <c r="D12" s="1695"/>
      <c r="E12" s="1763"/>
      <c r="F12" s="1762"/>
      <c r="G12" s="205"/>
      <c r="H12" s="109"/>
    </row>
    <row r="13" spans="1:8" ht="31.5" customHeight="1">
      <c r="A13" s="105" t="s">
        <v>7</v>
      </c>
      <c r="B13" s="700">
        <v>2</v>
      </c>
      <c r="C13" s="1039">
        <v>17</v>
      </c>
      <c r="D13" s="208" t="s">
        <v>7</v>
      </c>
      <c r="E13" s="115"/>
      <c r="F13" s="114"/>
      <c r="G13" s="1036" t="s">
        <v>571</v>
      </c>
      <c r="H13" s="109"/>
    </row>
    <row r="14" spans="1:8" ht="16.5" customHeight="1">
      <c r="A14" s="105" t="s">
        <v>8</v>
      </c>
      <c r="B14" s="700"/>
      <c r="C14" s="701"/>
      <c r="D14" s="208" t="s">
        <v>8</v>
      </c>
      <c r="E14" s="115"/>
      <c r="F14" s="114"/>
      <c r="G14" s="205"/>
      <c r="H14" s="109"/>
    </row>
    <row r="15" spans="1:8" ht="16.5" customHeight="1">
      <c r="A15" s="1691" t="s">
        <v>221</v>
      </c>
      <c r="B15" s="1246">
        <v>1</v>
      </c>
      <c r="C15" s="1249">
        <v>14</v>
      </c>
      <c r="D15" s="188" t="s">
        <v>48</v>
      </c>
      <c r="E15" s="115"/>
      <c r="F15" s="241"/>
      <c r="G15" s="205"/>
      <c r="H15" s="109"/>
    </row>
    <row r="16" spans="1:8" ht="45" customHeight="1">
      <c r="A16" s="1692"/>
      <c r="B16" s="1247"/>
      <c r="C16" s="1250"/>
      <c r="D16" s="208" t="s">
        <v>6</v>
      </c>
      <c r="E16" s="700">
        <v>1</v>
      </c>
      <c r="F16" s="1040">
        <v>190</v>
      </c>
      <c r="G16" s="205"/>
      <c r="H16" s="109"/>
    </row>
    <row r="17" spans="1:8" ht="47.45" customHeight="1" thickBot="1">
      <c r="A17" s="1693"/>
      <c r="B17" s="1248"/>
      <c r="C17" s="1251"/>
      <c r="D17" s="208" t="s">
        <v>5</v>
      </c>
      <c r="E17" s="700">
        <v>2</v>
      </c>
      <c r="F17" s="806">
        <v>142</v>
      </c>
      <c r="G17" s="205"/>
      <c r="H17" s="109"/>
    </row>
    <row r="18" spans="1:8" ht="16.5" customHeight="1">
      <c r="A18" s="1687" t="s">
        <v>109</v>
      </c>
      <c r="B18" s="1688"/>
      <c r="C18" s="1688"/>
      <c r="D18" s="1683" t="s">
        <v>109</v>
      </c>
      <c r="E18" s="1684"/>
      <c r="F18" s="1685"/>
      <c r="G18" s="156"/>
      <c r="H18" s="109"/>
    </row>
    <row r="19" spans="1:8" ht="16.5" customHeight="1">
      <c r="A19" s="201" t="s">
        <v>50</v>
      </c>
      <c r="B19" s="700">
        <v>2</v>
      </c>
      <c r="C19" s="919">
        <v>233</v>
      </c>
      <c r="D19" s="201" t="s">
        <v>50</v>
      </c>
      <c r="E19" s="700">
        <v>3</v>
      </c>
      <c r="F19" s="795">
        <f>F16+F17</f>
        <v>332</v>
      </c>
      <c r="G19" s="205"/>
      <c r="H19" s="109"/>
    </row>
    <row r="20" spans="1:8" ht="30.75" customHeight="1">
      <c r="A20" s="201" t="s">
        <v>51</v>
      </c>
      <c r="B20" s="700">
        <v>2</v>
      </c>
      <c r="C20" s="1039">
        <v>17</v>
      </c>
      <c r="D20" s="201" t="s">
        <v>51</v>
      </c>
      <c r="E20" s="700"/>
      <c r="F20" s="701"/>
      <c r="G20" s="205"/>
      <c r="H20" s="109"/>
    </row>
    <row r="21" spans="1:8" ht="16.5" customHeight="1" thickBot="1">
      <c r="A21" s="200" t="s">
        <v>52</v>
      </c>
      <c r="B21" s="126"/>
      <c r="C21" s="206"/>
      <c r="D21" s="200" t="s">
        <v>52</v>
      </c>
      <c r="E21" s="704"/>
      <c r="F21" s="743"/>
      <c r="G21" s="205"/>
      <c r="H21" s="109"/>
    </row>
    <row r="22" spans="1:8" ht="16.5" customHeight="1">
      <c r="A22" s="1681" t="s">
        <v>110</v>
      </c>
      <c r="B22" s="1682"/>
      <c r="C22" s="1682"/>
      <c r="D22" s="1681" t="s">
        <v>110</v>
      </c>
      <c r="E22" s="1682"/>
      <c r="F22" s="1686"/>
      <c r="G22" s="207"/>
      <c r="H22" s="109"/>
    </row>
    <row r="23" spans="1:8" ht="25.5">
      <c r="A23" s="105" t="s">
        <v>53</v>
      </c>
      <c r="B23" s="696"/>
      <c r="C23" s="997"/>
      <c r="D23" s="105" t="s">
        <v>53</v>
      </c>
      <c r="E23" s="700">
        <v>2</v>
      </c>
      <c r="F23" s="806">
        <v>142</v>
      </c>
      <c r="G23" s="205"/>
      <c r="H23" s="109"/>
    </row>
    <row r="24" spans="1:8" ht="25.5">
      <c r="A24" s="105" t="s">
        <v>54</v>
      </c>
      <c r="B24" s="696"/>
      <c r="C24" s="997"/>
      <c r="D24" s="105" t="s">
        <v>54</v>
      </c>
      <c r="E24" s="700"/>
      <c r="F24" s="701"/>
      <c r="G24" s="205"/>
      <c r="H24" s="109"/>
    </row>
    <row r="25" spans="1:8" ht="25.5">
      <c r="A25" s="105" t="s">
        <v>55</v>
      </c>
      <c r="B25" s="696"/>
      <c r="C25" s="997"/>
      <c r="D25" s="105" t="s">
        <v>55</v>
      </c>
      <c r="E25" s="700"/>
      <c r="F25" s="701"/>
      <c r="G25" s="205"/>
      <c r="H25" s="109"/>
    </row>
    <row r="26" spans="1:8" ht="35.1" customHeight="1">
      <c r="A26" s="105" t="s">
        <v>68</v>
      </c>
      <c r="B26" s="696"/>
      <c r="C26" s="997"/>
      <c r="D26" s="105" t="s">
        <v>68</v>
      </c>
      <c r="E26" s="700"/>
      <c r="F26" s="701"/>
      <c r="G26" s="205"/>
      <c r="H26" s="109"/>
    </row>
    <row r="27" spans="1:8" ht="47.1" customHeight="1">
      <c r="A27" s="105" t="s">
        <v>56</v>
      </c>
      <c r="B27" s="696"/>
      <c r="C27" s="997"/>
      <c r="D27" s="105" t="s">
        <v>56</v>
      </c>
      <c r="E27" s="700"/>
      <c r="F27" s="701"/>
      <c r="G27" s="205"/>
      <c r="H27" s="109"/>
    </row>
    <row r="28" spans="1:8" ht="47.1" customHeight="1">
      <c r="A28" s="105" t="s">
        <v>69</v>
      </c>
      <c r="B28" s="696"/>
      <c r="C28" s="997"/>
      <c r="D28" s="105" t="s">
        <v>69</v>
      </c>
      <c r="E28" s="700"/>
      <c r="F28" s="701"/>
      <c r="G28" s="205"/>
      <c r="H28" s="109"/>
    </row>
    <row r="29" spans="1:8" ht="81.75" customHeight="1" thickBot="1">
      <c r="A29" s="176" t="s">
        <v>220</v>
      </c>
      <c r="B29" s="1029">
        <v>4</v>
      </c>
      <c r="C29" s="1041">
        <v>250</v>
      </c>
      <c r="D29" s="102" t="s">
        <v>219</v>
      </c>
      <c r="E29" s="705">
        <v>1</v>
      </c>
      <c r="F29" s="706">
        <f>F16</f>
        <v>190</v>
      </c>
      <c r="G29" s="205"/>
      <c r="H29" s="109"/>
    </row>
    <row r="30" spans="1:8" ht="69" customHeight="1" thickBot="1">
      <c r="A30" s="1768" t="s">
        <v>218</v>
      </c>
      <c r="B30" s="1769"/>
      <c r="C30" s="1769"/>
      <c r="D30" s="1689" t="s">
        <v>217</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00">
        <v>1</v>
      </c>
      <c r="C35" s="701">
        <v>220</v>
      </c>
      <c r="D35" s="105" t="s">
        <v>33</v>
      </c>
      <c r="E35" s="113"/>
      <c r="F35" s="112"/>
      <c r="G35" s="109"/>
      <c r="H35" s="109"/>
    </row>
    <row r="36" spans="1:8" ht="16.350000000000001" customHeight="1">
      <c r="A36" s="105" t="s">
        <v>71</v>
      </c>
      <c r="B36" s="700"/>
      <c r="C36" s="701"/>
      <c r="D36" s="105" t="s">
        <v>71</v>
      </c>
      <c r="E36" s="113"/>
      <c r="F36" s="112"/>
      <c r="G36" s="109"/>
      <c r="H36" s="109"/>
    </row>
    <row r="37" spans="1:8" ht="47.25" customHeight="1">
      <c r="A37" s="105" t="s">
        <v>72</v>
      </c>
      <c r="B37" s="700">
        <v>1</v>
      </c>
      <c r="C37" s="1039">
        <v>24</v>
      </c>
      <c r="D37" s="105" t="s">
        <v>72</v>
      </c>
      <c r="E37" s="113"/>
      <c r="F37" s="112"/>
      <c r="G37" s="1037" t="s">
        <v>572</v>
      </c>
      <c r="H37" s="109"/>
    </row>
    <row r="38" spans="1:8" ht="38.25">
      <c r="A38" s="1694" t="s">
        <v>48</v>
      </c>
      <c r="B38" s="1704"/>
      <c r="C38" s="1706"/>
      <c r="D38" s="105" t="s">
        <v>34</v>
      </c>
      <c r="E38" s="113"/>
      <c r="F38" s="112"/>
      <c r="G38" s="109"/>
      <c r="H38" s="109"/>
    </row>
    <row r="39" spans="1:8" ht="16.350000000000001" customHeight="1" thickBot="1">
      <c r="A39" s="1703"/>
      <c r="B39" s="1705"/>
      <c r="C39" s="1707"/>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1</v>
      </c>
      <c r="C41" s="701">
        <v>220</v>
      </c>
      <c r="D41" s="201" t="s">
        <v>50</v>
      </c>
      <c r="E41" s="113"/>
      <c r="F41" s="198"/>
      <c r="G41" s="109"/>
      <c r="H41" s="109"/>
    </row>
    <row r="42" spans="1:8" ht="38.25" customHeight="1">
      <c r="A42" s="201" t="s">
        <v>51</v>
      </c>
      <c r="B42" s="700">
        <v>1</v>
      </c>
      <c r="C42" s="1039">
        <v>24</v>
      </c>
      <c r="D42" s="201" t="s">
        <v>51</v>
      </c>
      <c r="E42" s="113"/>
      <c r="F42" s="198"/>
      <c r="G42" s="109"/>
      <c r="H42" s="109"/>
    </row>
    <row r="43" spans="1:8" ht="16.350000000000001" customHeight="1" thickBot="1">
      <c r="A43" s="200" t="s">
        <v>52</v>
      </c>
      <c r="B43" s="126"/>
      <c r="C43" s="199"/>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696"/>
      <c r="C45" s="805"/>
      <c r="D45" s="105" t="s">
        <v>53</v>
      </c>
      <c r="E45" s="113"/>
      <c r="F45" s="198"/>
      <c r="G45" s="109"/>
      <c r="H45" s="109"/>
    </row>
    <row r="46" spans="1:8" ht="30" customHeight="1">
      <c r="A46" s="105" t="s">
        <v>54</v>
      </c>
      <c r="B46" s="696"/>
      <c r="C46" s="805"/>
      <c r="D46" s="105" t="s">
        <v>54</v>
      </c>
      <c r="E46" s="113"/>
      <c r="F46" s="198"/>
      <c r="G46" s="109"/>
      <c r="H46" s="109"/>
    </row>
    <row r="47" spans="1:8" ht="30" customHeight="1">
      <c r="A47" s="105" t="s">
        <v>55</v>
      </c>
      <c r="B47" s="696"/>
      <c r="C47" s="805"/>
      <c r="D47" s="105" t="s">
        <v>55</v>
      </c>
      <c r="E47" s="113"/>
      <c r="F47" s="198"/>
      <c r="G47" s="109"/>
      <c r="H47" s="109"/>
    </row>
    <row r="48" spans="1:8" ht="30" customHeight="1">
      <c r="A48" s="105" t="s">
        <v>68</v>
      </c>
      <c r="B48" s="696"/>
      <c r="C48" s="805"/>
      <c r="D48" s="105" t="s">
        <v>68</v>
      </c>
      <c r="E48" s="113"/>
      <c r="F48" s="198"/>
      <c r="G48" s="109"/>
      <c r="H48" s="109"/>
    </row>
    <row r="49" spans="1:8" ht="38.25">
      <c r="A49" s="105" t="s">
        <v>56</v>
      </c>
      <c r="B49" s="696"/>
      <c r="C49" s="805"/>
      <c r="D49" s="105" t="s">
        <v>56</v>
      </c>
      <c r="E49" s="113"/>
      <c r="F49" s="198"/>
      <c r="G49" s="109"/>
      <c r="H49" s="109"/>
    </row>
    <row r="50" spans="1:8" ht="38.25">
      <c r="A50" s="105" t="s">
        <v>69</v>
      </c>
      <c r="B50" s="696"/>
      <c r="C50" s="805"/>
      <c r="D50" s="105" t="s">
        <v>69</v>
      </c>
      <c r="E50" s="113"/>
      <c r="F50" s="198"/>
      <c r="G50" s="109"/>
      <c r="H50" s="109"/>
    </row>
    <row r="51" spans="1:8" ht="55.5" customHeight="1" thickBot="1">
      <c r="A51" s="268" t="s">
        <v>216</v>
      </c>
      <c r="B51" s="792">
        <v>2</v>
      </c>
      <c r="C51" s="1042">
        <v>244</v>
      </c>
      <c r="D51" s="108" t="s">
        <v>66</v>
      </c>
      <c r="E51" s="117"/>
      <c r="F51" s="116"/>
      <c r="G51" s="109"/>
      <c r="H51" s="109"/>
    </row>
    <row r="52" spans="1:8" ht="59.45" customHeight="1" thickBot="1">
      <c r="A52" s="1768" t="s">
        <v>215</v>
      </c>
      <c r="B52" s="1769"/>
      <c r="C52" s="1770"/>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16.5" customHeight="1" thickBot="1">
      <c r="A55" s="1674" t="s">
        <v>89</v>
      </c>
      <c r="B55" s="1666"/>
      <c r="C55" s="1666"/>
      <c r="D55" s="1667"/>
      <c r="E55" s="1674" t="s">
        <v>146</v>
      </c>
      <c r="F55" s="1666"/>
      <c r="G55" s="1666"/>
      <c r="H55" s="1667"/>
    </row>
    <row r="56" spans="1:8" ht="42" customHeight="1" thickBot="1">
      <c r="A56" s="196"/>
      <c r="B56" s="195" t="s">
        <v>9</v>
      </c>
      <c r="C56" s="195" t="s">
        <v>10</v>
      </c>
      <c r="D56" s="236" t="s">
        <v>114</v>
      </c>
      <c r="E56" s="196"/>
      <c r="F56" s="195" t="s">
        <v>9</v>
      </c>
      <c r="G56" s="236" t="s">
        <v>10</v>
      </c>
      <c r="H56" s="236" t="s">
        <v>114</v>
      </c>
    </row>
    <row r="57" spans="1:8" ht="16.5" customHeight="1">
      <c r="A57" s="192" t="s">
        <v>11</v>
      </c>
      <c r="B57" s="191"/>
      <c r="C57" s="191"/>
      <c r="D57" s="193"/>
      <c r="E57" s="192" t="s">
        <v>11</v>
      </c>
      <c r="F57" s="744"/>
      <c r="G57" s="1043"/>
      <c r="H57" s="189"/>
    </row>
    <row r="58" spans="1:8" ht="16.5" customHeight="1">
      <c r="A58" s="105" t="s">
        <v>12</v>
      </c>
      <c r="B58" s="113"/>
      <c r="C58" s="113"/>
      <c r="D58" s="112"/>
      <c r="E58" s="105" t="s">
        <v>12</v>
      </c>
      <c r="F58" s="696"/>
      <c r="G58" s="997"/>
      <c r="H58" s="174"/>
    </row>
    <row r="59" spans="1:8" ht="16.5" customHeight="1">
      <c r="A59" s="105" t="s">
        <v>13</v>
      </c>
      <c r="B59" s="113"/>
      <c r="C59" s="113"/>
      <c r="D59" s="112"/>
      <c r="E59" s="105" t="s">
        <v>13</v>
      </c>
      <c r="F59" s="696"/>
      <c r="G59" s="997"/>
      <c r="H59" s="174"/>
    </row>
    <row r="60" spans="1:8" ht="16.5" customHeight="1">
      <c r="A60" s="105" t="s">
        <v>14</v>
      </c>
      <c r="B60" s="113"/>
      <c r="C60" s="113"/>
      <c r="D60" s="112"/>
      <c r="E60" s="105" t="s">
        <v>14</v>
      </c>
      <c r="F60" s="696"/>
      <c r="G60" s="997"/>
      <c r="H60" s="174"/>
    </row>
    <row r="61" spans="1:8" ht="28.5" customHeight="1">
      <c r="A61" s="105" t="s">
        <v>15</v>
      </c>
      <c r="B61" s="113"/>
      <c r="C61" s="113"/>
      <c r="D61" s="112"/>
      <c r="E61" s="105" t="s">
        <v>15</v>
      </c>
      <c r="F61" s="696"/>
      <c r="G61" s="997"/>
      <c r="H61" s="174"/>
    </row>
    <row r="62" spans="1:8" ht="16.5" customHeight="1">
      <c r="A62" s="105" t="s">
        <v>16</v>
      </c>
      <c r="B62" s="113"/>
      <c r="C62" s="113"/>
      <c r="D62" s="112"/>
      <c r="E62" s="105" t="s">
        <v>16</v>
      </c>
      <c r="F62" s="696"/>
      <c r="G62" s="997"/>
      <c r="H62" s="174"/>
    </row>
    <row r="63" spans="1:8" ht="16.5" customHeight="1">
      <c r="A63" s="105" t="s">
        <v>57</v>
      </c>
      <c r="B63" s="113"/>
      <c r="C63" s="113"/>
      <c r="D63" s="112"/>
      <c r="E63" s="105" t="s">
        <v>57</v>
      </c>
      <c r="F63" s="696"/>
      <c r="G63" s="1044"/>
      <c r="H63" s="174"/>
    </row>
    <row r="64" spans="1:8" ht="16.5" customHeight="1">
      <c r="A64" s="105" t="s">
        <v>58</v>
      </c>
      <c r="B64" s="113"/>
      <c r="C64" s="113"/>
      <c r="D64" s="112"/>
      <c r="E64" s="105" t="s">
        <v>58</v>
      </c>
      <c r="F64" s="696"/>
      <c r="G64" s="1044"/>
      <c r="H64" s="174"/>
    </row>
    <row r="65" spans="1:8" ht="16.5" customHeight="1">
      <c r="A65" s="105" t="s">
        <v>59</v>
      </c>
      <c r="B65" s="113"/>
      <c r="C65" s="113"/>
      <c r="D65" s="112"/>
      <c r="E65" s="105" t="s">
        <v>59</v>
      </c>
      <c r="F65" s="696"/>
      <c r="G65" s="1044"/>
      <c r="H65" s="174"/>
    </row>
    <row r="66" spans="1:8" ht="16.5" customHeight="1">
      <c r="A66" s="105" t="s">
        <v>60</v>
      </c>
      <c r="B66" s="113"/>
      <c r="C66" s="113"/>
      <c r="D66" s="112"/>
      <c r="E66" s="105" t="s">
        <v>60</v>
      </c>
      <c r="F66" s="696"/>
      <c r="G66" s="1044"/>
      <c r="H66" s="174"/>
    </row>
    <row r="67" spans="1:8" ht="16.5" customHeight="1">
      <c r="A67" s="1694" t="s">
        <v>48</v>
      </c>
      <c r="B67" s="1731"/>
      <c r="C67" s="1731"/>
      <c r="D67" s="1733"/>
      <c r="E67" s="105" t="s">
        <v>147</v>
      </c>
      <c r="F67" s="700">
        <v>40</v>
      </c>
      <c r="G67" s="931">
        <v>40</v>
      </c>
      <c r="H67" s="249"/>
    </row>
    <row r="68" spans="1:8" ht="16.5" customHeight="1" thickBot="1">
      <c r="A68" s="1703"/>
      <c r="B68" s="1761"/>
      <c r="C68" s="1761"/>
      <c r="D68" s="1751"/>
      <c r="E68" s="105" t="s">
        <v>48</v>
      </c>
      <c r="F68" s="696"/>
      <c r="G68" s="1044"/>
      <c r="H68" s="174"/>
    </row>
    <row r="69" spans="1:8" ht="16.5" customHeight="1">
      <c r="A69" s="187" t="s">
        <v>113</v>
      </c>
      <c r="B69" s="1708"/>
      <c r="C69" s="1709"/>
      <c r="D69" s="1710"/>
      <c r="E69" s="187" t="s">
        <v>113</v>
      </c>
      <c r="F69" s="1715"/>
      <c r="G69" s="1716"/>
      <c r="H69" s="1717"/>
    </row>
    <row r="70" spans="1:8" ht="25.5">
      <c r="A70" s="105" t="s">
        <v>53</v>
      </c>
      <c r="B70" s="113"/>
      <c r="C70" s="113"/>
      <c r="D70" s="112"/>
      <c r="E70" s="105" t="s">
        <v>53</v>
      </c>
      <c r="F70" s="696"/>
      <c r="G70" s="997"/>
      <c r="H70" s="173"/>
    </row>
    <row r="71" spans="1:8" ht="25.5">
      <c r="A71" s="105" t="s">
        <v>54</v>
      </c>
      <c r="B71" s="113"/>
      <c r="C71" s="113"/>
      <c r="D71" s="112"/>
      <c r="E71" s="105" t="s">
        <v>54</v>
      </c>
      <c r="F71" s="696"/>
      <c r="G71" s="997"/>
      <c r="H71" s="173"/>
    </row>
    <row r="72" spans="1:8" ht="25.5">
      <c r="A72" s="105" t="s">
        <v>55</v>
      </c>
      <c r="B72" s="113"/>
      <c r="C72" s="113"/>
      <c r="D72" s="112"/>
      <c r="E72" s="105" t="s">
        <v>55</v>
      </c>
      <c r="F72" s="696"/>
      <c r="G72" s="997"/>
      <c r="H72" s="173"/>
    </row>
    <row r="73" spans="1:8" ht="25.5">
      <c r="A73" s="105" t="s">
        <v>68</v>
      </c>
      <c r="B73" s="113"/>
      <c r="C73" s="113"/>
      <c r="D73" s="112"/>
      <c r="E73" s="105" t="s">
        <v>68</v>
      </c>
      <c r="F73" s="696"/>
      <c r="G73" s="997"/>
      <c r="H73" s="173"/>
    </row>
    <row r="74" spans="1:8" ht="38.25">
      <c r="A74" s="105" t="s">
        <v>56</v>
      </c>
      <c r="B74" s="113"/>
      <c r="C74" s="113"/>
      <c r="D74" s="112"/>
      <c r="E74" s="105" t="s">
        <v>56</v>
      </c>
      <c r="F74" s="696"/>
      <c r="G74" s="997"/>
      <c r="H74" s="173"/>
    </row>
    <row r="75" spans="1:8" ht="42" customHeight="1">
      <c r="A75" s="105" t="s">
        <v>69</v>
      </c>
      <c r="B75" s="113"/>
      <c r="C75" s="113"/>
      <c r="D75" s="112"/>
      <c r="E75" s="105" t="s">
        <v>69</v>
      </c>
      <c r="F75" s="696"/>
      <c r="G75" s="997"/>
      <c r="H75" s="173"/>
    </row>
    <row r="76" spans="1:8" ht="42" customHeight="1" thickBot="1">
      <c r="A76" s="102" t="s">
        <v>48</v>
      </c>
      <c r="B76" s="126"/>
      <c r="C76" s="126"/>
      <c r="D76" s="134"/>
      <c r="E76" s="268" t="s">
        <v>214</v>
      </c>
      <c r="F76" s="792">
        <v>40</v>
      </c>
      <c r="G76" s="1045">
        <v>40</v>
      </c>
      <c r="H76" s="266"/>
    </row>
    <row r="77" spans="1:8" ht="69" customHeight="1" thickBot="1">
      <c r="A77" s="1678" t="s">
        <v>17</v>
      </c>
      <c r="B77" s="1679"/>
      <c r="C77" s="1679"/>
      <c r="D77" s="1680"/>
      <c r="E77" s="1768" t="s">
        <v>213</v>
      </c>
      <c r="F77" s="1769"/>
      <c r="G77" s="1769"/>
      <c r="H77" s="1770"/>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182"/>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0"/>
      <c r="C85" s="105" t="s">
        <v>53</v>
      </c>
      <c r="D85" s="180"/>
      <c r="E85" s="227"/>
      <c r="F85" s="227"/>
      <c r="G85" s="227"/>
      <c r="H85" s="227"/>
    </row>
    <row r="86" spans="1:12" ht="30" customHeight="1">
      <c r="A86" s="105" t="s">
        <v>54</v>
      </c>
      <c r="B86" s="180"/>
      <c r="C86" s="105" t="s">
        <v>54</v>
      </c>
      <c r="D86" s="180"/>
      <c r="E86" s="227"/>
      <c r="F86" s="227"/>
      <c r="G86" s="227"/>
      <c r="H86" s="227"/>
    </row>
    <row r="87" spans="1:12" ht="30" customHeight="1">
      <c r="A87" s="105" t="s">
        <v>55</v>
      </c>
      <c r="B87" s="180"/>
      <c r="C87" s="105" t="s">
        <v>55</v>
      </c>
      <c r="D87" s="180"/>
      <c r="E87" s="227"/>
      <c r="F87" s="227"/>
      <c r="G87" s="227"/>
      <c r="H87" s="227"/>
    </row>
    <row r="88" spans="1:12" ht="30" customHeight="1">
      <c r="A88" s="105" t="s">
        <v>68</v>
      </c>
      <c r="B88" s="180"/>
      <c r="C88" s="105" t="s">
        <v>68</v>
      </c>
      <c r="D88" s="180"/>
      <c r="E88" s="227"/>
      <c r="F88" s="227"/>
      <c r="G88" s="227"/>
      <c r="H88" s="227"/>
    </row>
    <row r="89" spans="1:12" ht="45" customHeight="1">
      <c r="A89" s="105" t="s">
        <v>56</v>
      </c>
      <c r="B89" s="180"/>
      <c r="C89" s="105" t="s">
        <v>56</v>
      </c>
      <c r="D89" s="180"/>
      <c r="E89" s="227"/>
      <c r="F89" s="227"/>
      <c r="G89" s="227"/>
      <c r="H89" s="227"/>
    </row>
    <row r="90" spans="1:12" ht="45" customHeight="1">
      <c r="A90" s="105" t="s">
        <v>69</v>
      </c>
      <c r="B90" s="180"/>
      <c r="C90" s="105" t="s">
        <v>69</v>
      </c>
      <c r="D90" s="180"/>
      <c r="E90" s="227"/>
      <c r="F90" s="227"/>
      <c r="G90" s="227"/>
      <c r="H90" s="227"/>
    </row>
    <row r="91" spans="1:12" ht="20.100000000000001" customHeight="1" thickBot="1">
      <c r="A91" s="102" t="s">
        <v>48</v>
      </c>
      <c r="B91" s="179"/>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696"/>
      <c r="C98" s="707"/>
      <c r="D98" s="707"/>
      <c r="E98" s="707"/>
      <c r="F98" s="708"/>
      <c r="G98" s="105" t="s">
        <v>22</v>
      </c>
      <c r="H98" s="696"/>
      <c r="I98" s="707"/>
      <c r="J98" s="707"/>
      <c r="K98" s="707"/>
      <c r="L98" s="708"/>
    </row>
    <row r="99" spans="1:12" ht="29.25" customHeight="1">
      <c r="A99" s="105" t="s">
        <v>61</v>
      </c>
      <c r="B99" s="696"/>
      <c r="C99" s="755">
        <v>1</v>
      </c>
      <c r="D99" s="707"/>
      <c r="E99" s="707"/>
      <c r="F99" s="1005">
        <v>46000</v>
      </c>
      <c r="G99" s="105" t="s">
        <v>61</v>
      </c>
      <c r="H99" s="696"/>
      <c r="I99" s="707"/>
      <c r="J99" s="755">
        <v>5</v>
      </c>
      <c r="K99" s="755"/>
      <c r="L99" s="1038">
        <v>100000</v>
      </c>
    </row>
    <row r="100" spans="1:12" ht="29.25" customHeight="1">
      <c r="A100" s="105" t="s">
        <v>23</v>
      </c>
      <c r="B100" s="696"/>
      <c r="C100" s="707"/>
      <c r="D100" s="707"/>
      <c r="E100" s="707"/>
      <c r="F100" s="708"/>
      <c r="G100" s="105" t="s">
        <v>23</v>
      </c>
      <c r="H100" s="696"/>
      <c r="I100" s="707"/>
      <c r="J100" s="707"/>
      <c r="K100" s="707"/>
      <c r="L100" s="708"/>
    </row>
    <row r="101" spans="1:12" ht="33.75" customHeight="1" thickBot="1">
      <c r="A101" s="176" t="s">
        <v>65</v>
      </c>
      <c r="B101" s="704"/>
      <c r="C101" s="709"/>
      <c r="D101" s="709"/>
      <c r="E101" s="709"/>
      <c r="F101" s="710"/>
      <c r="G101" s="176" t="s">
        <v>65</v>
      </c>
      <c r="H101" s="704"/>
      <c r="I101" s="709"/>
      <c r="J101" s="709"/>
      <c r="K101" s="709"/>
      <c r="L101" s="710"/>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046"/>
      <c r="C103" s="1047">
        <v>1</v>
      </c>
      <c r="D103" s="1048"/>
      <c r="E103" s="1048"/>
      <c r="F103" s="1049">
        <v>46000</v>
      </c>
      <c r="G103" s="105" t="s">
        <v>53</v>
      </c>
      <c r="H103" s="696"/>
      <c r="I103" s="707"/>
      <c r="J103" s="755">
        <v>5</v>
      </c>
      <c r="K103" s="755"/>
      <c r="L103" s="1038">
        <v>100000</v>
      </c>
    </row>
    <row r="104" spans="1:12" ht="29.25" customHeight="1">
      <c r="A104" s="105" t="s">
        <v>54</v>
      </c>
      <c r="B104" s="1046"/>
      <c r="C104" s="1047">
        <v>1</v>
      </c>
      <c r="D104" s="1048"/>
      <c r="E104" s="1048"/>
      <c r="F104" s="1049">
        <v>46000</v>
      </c>
      <c r="G104" s="105" t="s">
        <v>54</v>
      </c>
      <c r="H104" s="696"/>
      <c r="I104" s="707"/>
      <c r="J104" s="707"/>
      <c r="K104" s="707"/>
      <c r="L104" s="708"/>
    </row>
    <row r="105" spans="1:12" ht="29.25" customHeight="1">
      <c r="A105" s="105" t="s">
        <v>55</v>
      </c>
      <c r="B105" s="1046"/>
      <c r="C105" s="1047">
        <v>1</v>
      </c>
      <c r="D105" s="1048"/>
      <c r="E105" s="1048"/>
      <c r="F105" s="1049">
        <v>46000</v>
      </c>
      <c r="G105" s="105" t="s">
        <v>55</v>
      </c>
      <c r="H105" s="696"/>
      <c r="I105" s="707"/>
      <c r="J105" s="707"/>
      <c r="K105" s="707"/>
      <c r="L105" s="708"/>
    </row>
    <row r="106" spans="1:12" ht="29.25" customHeight="1">
      <c r="A106" s="105" t="s">
        <v>68</v>
      </c>
      <c r="B106" s="1046"/>
      <c r="C106" s="1050"/>
      <c r="D106" s="1050"/>
      <c r="E106" s="1050"/>
      <c r="F106" s="1051"/>
      <c r="G106" s="105" t="s">
        <v>68</v>
      </c>
      <c r="H106" s="696"/>
      <c r="I106" s="707"/>
      <c r="J106" s="707"/>
      <c r="K106" s="707"/>
      <c r="L106" s="708"/>
    </row>
    <row r="107" spans="1:12" ht="45" customHeight="1">
      <c r="A107" s="105" t="s">
        <v>56</v>
      </c>
      <c r="B107" s="1046"/>
      <c r="C107" s="1050"/>
      <c r="D107" s="1050"/>
      <c r="E107" s="1050"/>
      <c r="F107" s="1051"/>
      <c r="G107" s="105" t="s">
        <v>56</v>
      </c>
      <c r="H107" s="696"/>
      <c r="I107" s="707"/>
      <c r="J107" s="707"/>
      <c r="K107" s="707"/>
      <c r="L107" s="708"/>
    </row>
    <row r="108" spans="1:12" ht="42.6" customHeight="1">
      <c r="A108" s="105" t="s">
        <v>69</v>
      </c>
      <c r="B108" s="141"/>
      <c r="C108" s="265"/>
      <c r="D108" s="265"/>
      <c r="E108" s="265"/>
      <c r="F108" s="264"/>
      <c r="G108" s="105" t="s">
        <v>69</v>
      </c>
      <c r="H108" s="696"/>
      <c r="I108" s="707"/>
      <c r="J108" s="707"/>
      <c r="K108" s="707"/>
      <c r="L108" s="708"/>
    </row>
    <row r="109" spans="1:12" ht="27" customHeight="1" thickBot="1">
      <c r="A109" s="102" t="s">
        <v>48</v>
      </c>
      <c r="B109" s="246"/>
      <c r="C109" s="263"/>
      <c r="D109" s="263"/>
      <c r="E109" s="263"/>
      <c r="F109" s="262"/>
      <c r="G109" s="102" t="s">
        <v>48</v>
      </c>
      <c r="H109" s="126"/>
      <c r="I109" s="172"/>
      <c r="J109" s="172"/>
      <c r="K109" s="172"/>
      <c r="L109" s="125"/>
    </row>
    <row r="110" spans="1:12" ht="54.75" customHeight="1" thickBot="1">
      <c r="A110" s="1721" t="s">
        <v>212</v>
      </c>
      <c r="B110" s="1722"/>
      <c r="C110" s="1722"/>
      <c r="D110" s="1722"/>
      <c r="E110" s="1722"/>
      <c r="F110" s="1723"/>
      <c r="G110" s="1721" t="s">
        <v>211</v>
      </c>
      <c r="H110" s="1722"/>
      <c r="I110" s="1722"/>
      <c r="J110" s="1722"/>
      <c r="K110" s="1722"/>
      <c r="L110" s="1723"/>
    </row>
    <row r="111" spans="1:12" ht="26.1" customHeight="1">
      <c r="A111" s="1764" t="s">
        <v>210</v>
      </c>
      <c r="B111" s="1764"/>
      <c r="C111" s="1764"/>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614" t="s">
        <v>90</v>
      </c>
      <c r="B113" s="1615"/>
      <c r="C113" s="1615"/>
      <c r="D113" s="1616"/>
      <c r="E113" s="1614" t="s">
        <v>119</v>
      </c>
      <c r="F113" s="1615"/>
      <c r="G113" s="1615"/>
      <c r="H113" s="1616"/>
    </row>
    <row r="114" spans="1:8" ht="46.5" customHeight="1">
      <c r="A114" s="105"/>
      <c r="B114" s="131" t="s">
        <v>24</v>
      </c>
      <c r="C114" s="131" t="s">
        <v>25</v>
      </c>
      <c r="D114" s="228" t="s">
        <v>26</v>
      </c>
      <c r="E114" s="105"/>
      <c r="F114" s="131" t="s">
        <v>24</v>
      </c>
      <c r="G114" s="131" t="s">
        <v>25</v>
      </c>
      <c r="H114" s="228" t="s">
        <v>26</v>
      </c>
    </row>
    <row r="115" spans="1:8" ht="35.25" customHeight="1">
      <c r="A115" s="105" t="s">
        <v>27</v>
      </c>
      <c r="B115" s="700">
        <v>3</v>
      </c>
      <c r="C115" s="700">
        <v>27</v>
      </c>
      <c r="D115" s="998">
        <v>1107000</v>
      </c>
      <c r="E115" s="105" t="s">
        <v>27</v>
      </c>
      <c r="F115" s="113"/>
      <c r="G115" s="113"/>
      <c r="H115" s="112"/>
    </row>
    <row r="116" spans="1:8" ht="35.25" customHeight="1">
      <c r="A116" s="105" t="s">
        <v>28</v>
      </c>
      <c r="B116" s="700"/>
      <c r="C116" s="700"/>
      <c r="D116" s="715"/>
      <c r="E116" s="105" t="s">
        <v>28</v>
      </c>
      <c r="F116" s="113"/>
      <c r="G116" s="113"/>
      <c r="H116" s="1"/>
    </row>
    <row r="117" spans="1:8" ht="45" customHeight="1" thickBot="1">
      <c r="A117" s="108" t="s">
        <v>29</v>
      </c>
      <c r="B117" s="900"/>
      <c r="C117" s="900"/>
      <c r="D117" s="717"/>
      <c r="E117" s="108" t="s">
        <v>29</v>
      </c>
      <c r="F117" s="117"/>
      <c r="G117" s="117"/>
      <c r="H117" s="2"/>
    </row>
    <row r="118" spans="1:8" ht="18.75" customHeight="1">
      <c r="A118" s="1699" t="s">
        <v>113</v>
      </c>
      <c r="B118" s="1700"/>
      <c r="C118" s="1700"/>
      <c r="D118" s="1701"/>
      <c r="E118" s="1699" t="s">
        <v>113</v>
      </c>
      <c r="F118" s="1700"/>
      <c r="G118" s="1700"/>
      <c r="H118" s="1701"/>
    </row>
    <row r="119" spans="1:8" ht="33" customHeight="1">
      <c r="A119" s="105" t="s">
        <v>53</v>
      </c>
      <c r="B119" s="696"/>
      <c r="C119" s="696"/>
      <c r="D119" s="974"/>
      <c r="E119" s="105" t="s">
        <v>53</v>
      </c>
      <c r="F119" s="113"/>
      <c r="G119" s="113"/>
      <c r="H119" s="1"/>
    </row>
    <row r="120" spans="1:8" ht="33" customHeight="1">
      <c r="A120" s="105" t="s">
        <v>54</v>
      </c>
      <c r="B120" s="696"/>
      <c r="C120" s="696"/>
      <c r="D120" s="974"/>
      <c r="E120" s="105" t="s">
        <v>54</v>
      </c>
      <c r="F120" s="113"/>
      <c r="G120" s="113"/>
      <c r="H120" s="1"/>
    </row>
    <row r="121" spans="1:8" ht="33" customHeight="1">
      <c r="A121" s="105" t="s">
        <v>55</v>
      </c>
      <c r="B121" s="696"/>
      <c r="C121" s="696"/>
      <c r="D121" s="974"/>
      <c r="E121" s="105" t="s">
        <v>55</v>
      </c>
      <c r="F121" s="113"/>
      <c r="G121" s="113"/>
      <c r="H121" s="1"/>
    </row>
    <row r="122" spans="1:8" ht="33" customHeight="1">
      <c r="A122" s="105" t="s">
        <v>68</v>
      </c>
      <c r="B122" s="696"/>
      <c r="C122" s="696"/>
      <c r="D122" s="974"/>
      <c r="E122" s="105" t="s">
        <v>68</v>
      </c>
      <c r="F122" s="113"/>
      <c r="G122" s="113"/>
      <c r="H122" s="1"/>
    </row>
    <row r="123" spans="1:8" ht="38.25">
      <c r="A123" s="105" t="s">
        <v>56</v>
      </c>
      <c r="B123" s="696"/>
      <c r="C123" s="696"/>
      <c r="D123" s="974"/>
      <c r="E123" s="105" t="s">
        <v>56</v>
      </c>
      <c r="F123" s="113"/>
      <c r="G123" s="113"/>
      <c r="H123" s="1"/>
    </row>
    <row r="124" spans="1:8" ht="44.1" customHeight="1">
      <c r="A124" s="105" t="s">
        <v>69</v>
      </c>
      <c r="B124" s="696"/>
      <c r="C124" s="696"/>
      <c r="D124" s="974"/>
      <c r="E124" s="105" t="s">
        <v>69</v>
      </c>
      <c r="F124" s="113"/>
      <c r="G124" s="113"/>
      <c r="H124" s="1"/>
    </row>
    <row r="125" spans="1:8" ht="26.25" thickBot="1">
      <c r="A125" s="102" t="s">
        <v>209</v>
      </c>
      <c r="B125" s="705">
        <v>3</v>
      </c>
      <c r="C125" s="700">
        <v>27</v>
      </c>
      <c r="D125" s="998">
        <v>1107000</v>
      </c>
      <c r="E125" s="102" t="s">
        <v>48</v>
      </c>
      <c r="F125" s="126"/>
      <c r="G125" s="126"/>
      <c r="H125" s="3"/>
    </row>
    <row r="126" spans="1:8" ht="69" customHeight="1" thickBot="1">
      <c r="A126" s="1721" t="s">
        <v>208</v>
      </c>
      <c r="B126" s="1722"/>
      <c r="C126" s="1722"/>
      <c r="D126" s="1723"/>
      <c r="E126" s="1689" t="s">
        <v>165</v>
      </c>
      <c r="F126" s="1690"/>
      <c r="G126" s="1690"/>
      <c r="H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1052">
        <v>11060</v>
      </c>
      <c r="C131" s="749">
        <v>3374</v>
      </c>
      <c r="D131" s="1563">
        <v>1.0763888888888889E-3</v>
      </c>
      <c r="E131" s="1053">
        <v>1.1599999999999999E-2</v>
      </c>
      <c r="F131" s="102" t="s">
        <v>124</v>
      </c>
      <c r="G131" s="747">
        <v>74551</v>
      </c>
      <c r="H131" s="749">
        <v>9335</v>
      </c>
      <c r="I131" s="1033">
        <v>2.488425925925926E-3</v>
      </c>
      <c r="J131" s="1054">
        <v>1</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1046"/>
      <c r="C150" s="1055"/>
      <c r="D150" s="1056"/>
    </row>
    <row r="151" spans="1:8" ht="21" customHeight="1">
      <c r="A151" s="105" t="s">
        <v>41</v>
      </c>
      <c r="B151" s="696"/>
      <c r="C151" s="997"/>
      <c r="D151" s="697"/>
    </row>
    <row r="152" spans="1:8" ht="21" customHeight="1">
      <c r="A152" s="105" t="s">
        <v>42</v>
      </c>
      <c r="B152" s="696"/>
      <c r="C152" s="997"/>
      <c r="D152" s="697"/>
    </row>
    <row r="153" spans="1:8" ht="21" customHeight="1" thickBot="1">
      <c r="A153" s="108" t="s">
        <v>43</v>
      </c>
      <c r="B153" s="900">
        <v>1615</v>
      </c>
      <c r="C153" s="921"/>
      <c r="D153" s="901">
        <v>430</v>
      </c>
    </row>
    <row r="154" spans="1:8" ht="27.6" customHeight="1">
      <c r="A154" s="1683" t="s">
        <v>133</v>
      </c>
      <c r="B154" s="1684"/>
      <c r="C154" s="1684"/>
      <c r="D154" s="1685"/>
    </row>
    <row r="155" spans="1:8" ht="32.1" customHeight="1">
      <c r="A155" s="105" t="s">
        <v>53</v>
      </c>
      <c r="B155" s="900">
        <v>1615</v>
      </c>
      <c r="C155" s="700"/>
      <c r="D155" s="901">
        <v>430</v>
      </c>
    </row>
    <row r="156" spans="1:8" ht="32.1" customHeight="1">
      <c r="A156" s="105" t="s">
        <v>54</v>
      </c>
      <c r="B156" s="696"/>
      <c r="C156" s="696"/>
      <c r="D156" s="697"/>
    </row>
    <row r="157" spans="1:8" ht="32.1" customHeight="1">
      <c r="A157" s="105" t="s">
        <v>55</v>
      </c>
      <c r="B157" s="696"/>
      <c r="C157" s="696"/>
      <c r="D157" s="697"/>
    </row>
    <row r="158" spans="1:8" ht="32.1" customHeight="1">
      <c r="A158" s="105" t="s">
        <v>68</v>
      </c>
      <c r="B158" s="696"/>
      <c r="C158" s="696"/>
      <c r="D158" s="697"/>
    </row>
    <row r="159" spans="1:8" ht="48" customHeight="1">
      <c r="A159" s="105" t="s">
        <v>56</v>
      </c>
      <c r="B159" s="696"/>
      <c r="C159" s="696"/>
      <c r="D159" s="697"/>
    </row>
    <row r="160" spans="1:8" ht="48" customHeight="1">
      <c r="A160" s="105" t="s">
        <v>69</v>
      </c>
      <c r="B160" s="696"/>
      <c r="C160" s="696"/>
      <c r="D160" s="697"/>
    </row>
    <row r="161" spans="1:8" ht="16.5" customHeight="1" thickBot="1">
      <c r="A161" s="102" t="s">
        <v>66</v>
      </c>
      <c r="B161" s="704"/>
      <c r="C161" s="704"/>
      <c r="D161" s="743"/>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750" t="s">
        <v>93</v>
      </c>
      <c r="B165" s="1709"/>
      <c r="C165" s="1709"/>
      <c r="D165" s="1750" t="s">
        <v>135</v>
      </c>
      <c r="E165" s="1709"/>
      <c r="F165" s="1710"/>
      <c r="G165" s="109"/>
    </row>
    <row r="166" spans="1:8" ht="71.25" customHeight="1">
      <c r="A166" s="132"/>
      <c r="B166" s="131" t="s">
        <v>148</v>
      </c>
      <c r="C166" s="224" t="s">
        <v>149</v>
      </c>
      <c r="D166" s="132"/>
      <c r="E166" s="131" t="s">
        <v>148</v>
      </c>
      <c r="F166" s="228" t="s">
        <v>149</v>
      </c>
    </row>
    <row r="167" spans="1:8" ht="58.35" customHeight="1">
      <c r="A167" s="105" t="s">
        <v>73</v>
      </c>
      <c r="B167" s="113"/>
      <c r="C167" s="129"/>
      <c r="D167" s="105" t="s">
        <v>74</v>
      </c>
      <c r="E167" s="113"/>
      <c r="F167" s="128"/>
    </row>
    <row r="168" spans="1:8" ht="75" customHeight="1" thickBot="1">
      <c r="A168" s="108" t="s">
        <v>75</v>
      </c>
      <c r="B168" s="117"/>
      <c r="C168" s="127"/>
      <c r="D168" s="102" t="s">
        <v>76</v>
      </c>
      <c r="E168" s="126"/>
      <c r="F168" s="125"/>
    </row>
    <row r="169" spans="1:8" ht="69" customHeight="1" thickBot="1">
      <c r="A169" s="1689" t="s">
        <v>163</v>
      </c>
      <c r="B169" s="1690"/>
      <c r="C169" s="1696"/>
      <c r="D169" s="1689" t="s">
        <v>163</v>
      </c>
      <c r="E169" s="1690"/>
      <c r="F169" s="1696"/>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674" t="s">
        <v>77</v>
      </c>
      <c r="B173" s="1666"/>
      <c r="C173" s="1667"/>
      <c r="D173" s="1674" t="s">
        <v>137</v>
      </c>
      <c r="E173" s="1666"/>
      <c r="F173" s="1667"/>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696"/>
      <c r="C175" s="697"/>
      <c r="D175" s="105" t="s">
        <v>47</v>
      </c>
      <c r="E175" s="113"/>
      <c r="F175" s="112"/>
      <c r="G175" s="109"/>
      <c r="H175" s="109"/>
    </row>
    <row r="176" spans="1:8" ht="51">
      <c r="A176" s="1694" t="s">
        <v>48</v>
      </c>
      <c r="B176" s="1704">
        <v>1</v>
      </c>
      <c r="C176" s="1766">
        <v>100000</v>
      </c>
      <c r="D176" s="105" t="s">
        <v>94</v>
      </c>
      <c r="E176" s="113"/>
      <c r="F176" s="112"/>
      <c r="G176" s="109"/>
      <c r="H176" s="109"/>
    </row>
    <row r="177" spans="1:8" ht="16.5" customHeight="1" thickBot="1">
      <c r="A177" s="1730"/>
      <c r="B177" s="1765"/>
      <c r="C177" s="1767"/>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700"/>
      <c r="C179" s="701"/>
      <c r="D179" s="105" t="s">
        <v>53</v>
      </c>
      <c r="E179" s="113"/>
      <c r="F179" s="112"/>
      <c r="G179" s="109"/>
      <c r="H179" s="109"/>
    </row>
    <row r="180" spans="1:8" ht="32.25" customHeight="1">
      <c r="A180" s="105" t="s">
        <v>54</v>
      </c>
      <c r="B180" s="696"/>
      <c r="C180" s="697"/>
      <c r="D180" s="105" t="s">
        <v>54</v>
      </c>
      <c r="E180" s="113"/>
      <c r="F180" s="112"/>
      <c r="G180" s="109"/>
      <c r="H180" s="109"/>
    </row>
    <row r="181" spans="1:8" ht="32.25" customHeight="1">
      <c r="A181" s="105" t="s">
        <v>55</v>
      </c>
      <c r="B181" s="1057"/>
      <c r="C181" s="1058"/>
      <c r="D181" s="105" t="s">
        <v>55</v>
      </c>
      <c r="E181" s="111"/>
      <c r="F181" s="110"/>
      <c r="G181" s="109"/>
      <c r="H181" s="109"/>
    </row>
    <row r="182" spans="1:8" ht="32.25" customHeight="1">
      <c r="A182" s="105" t="s">
        <v>68</v>
      </c>
      <c r="B182" s="1057"/>
      <c r="C182" s="1058"/>
      <c r="D182" s="105" t="s">
        <v>68</v>
      </c>
      <c r="E182" s="111"/>
      <c r="F182" s="110"/>
      <c r="G182" s="109"/>
      <c r="H182" s="109"/>
    </row>
    <row r="183" spans="1:8" ht="46.5" customHeight="1">
      <c r="A183" s="105" t="s">
        <v>56</v>
      </c>
      <c r="B183" s="1057"/>
      <c r="C183" s="1058"/>
      <c r="D183" s="105" t="s">
        <v>56</v>
      </c>
      <c r="E183" s="111"/>
      <c r="F183" s="110"/>
      <c r="G183" s="109"/>
      <c r="H183" s="109"/>
    </row>
    <row r="184" spans="1:8" ht="46.5" customHeight="1">
      <c r="A184" s="105" t="s">
        <v>69</v>
      </c>
      <c r="B184" s="802"/>
      <c r="C184" s="1059"/>
      <c r="D184" s="105" t="s">
        <v>69</v>
      </c>
      <c r="E184" s="104"/>
      <c r="F184" s="103"/>
    </row>
    <row r="185" spans="1:8" ht="39.75" customHeight="1" thickBot="1">
      <c r="A185" s="108" t="s">
        <v>207</v>
      </c>
      <c r="B185" s="951">
        <v>1</v>
      </c>
      <c r="C185" s="1060">
        <v>100000</v>
      </c>
      <c r="D185" s="108" t="s">
        <v>66</v>
      </c>
      <c r="E185" s="107"/>
      <c r="F185" s="106"/>
    </row>
    <row r="186" spans="1:8" ht="22.5" customHeight="1">
      <c r="A186" s="1724" t="s">
        <v>109</v>
      </c>
      <c r="B186" s="1725"/>
      <c r="C186" s="1726"/>
      <c r="D186" s="1724" t="s">
        <v>109</v>
      </c>
      <c r="E186" s="1725"/>
      <c r="F186" s="1726"/>
    </row>
    <row r="187" spans="1:8" ht="22.5" customHeight="1">
      <c r="A187" s="105" t="s">
        <v>50</v>
      </c>
      <c r="B187" s="951">
        <v>1</v>
      </c>
      <c r="C187" s="1060">
        <v>100000</v>
      </c>
      <c r="D187" s="105" t="s">
        <v>50</v>
      </c>
      <c r="E187" s="104"/>
      <c r="F187" s="103"/>
    </row>
    <row r="188" spans="1:8" ht="22.5" customHeight="1">
      <c r="A188" s="105" t="s">
        <v>51</v>
      </c>
      <c r="B188" s="802"/>
      <c r="C188" s="1059"/>
      <c r="D188" s="105" t="s">
        <v>51</v>
      </c>
      <c r="E188" s="104"/>
      <c r="F188" s="103"/>
    </row>
    <row r="189" spans="1:8" ht="22.5" customHeight="1" thickBot="1">
      <c r="A189" s="102" t="s">
        <v>52</v>
      </c>
      <c r="B189" s="1061"/>
      <c r="C189" s="1062"/>
      <c r="D189" s="102" t="s">
        <v>52</v>
      </c>
      <c r="E189" s="101"/>
      <c r="F189" s="100"/>
    </row>
    <row r="190" spans="1:8" ht="55.35" customHeight="1" thickBot="1">
      <c r="A190" s="1727" t="s">
        <v>206</v>
      </c>
      <c r="B190" s="1728"/>
      <c r="C190" s="1729"/>
      <c r="D190" s="1727" t="s">
        <v>78</v>
      </c>
      <c r="E190" s="1728"/>
      <c r="F190" s="1729"/>
    </row>
  </sheetData>
  <mergeCells count="85">
    <mergeCell ref="A144:G144"/>
    <mergeCell ref="D8:F8"/>
    <mergeCell ref="A55:D55"/>
    <mergeCell ref="A77:D77"/>
    <mergeCell ref="A22:C22"/>
    <mergeCell ref="D18:F18"/>
    <mergeCell ref="D22:F22"/>
    <mergeCell ref="A8:C8"/>
    <mergeCell ref="A18:C18"/>
    <mergeCell ref="A30:C30"/>
    <mergeCell ref="A78:H78"/>
    <mergeCell ref="A15:A17"/>
    <mergeCell ref="D11:D12"/>
    <mergeCell ref="E11:E12"/>
    <mergeCell ref="A31:F31"/>
    <mergeCell ref="D33:F33"/>
    <mergeCell ref="D30:F30"/>
    <mergeCell ref="E77:H77"/>
    <mergeCell ref="A44:C44"/>
    <mergeCell ref="A33:C33"/>
    <mergeCell ref="A52:C52"/>
    <mergeCell ref="D40:F40"/>
    <mergeCell ref="D44:F44"/>
    <mergeCell ref="F69:H69"/>
    <mergeCell ref="F11:F12"/>
    <mergeCell ref="A147:D147"/>
    <mergeCell ref="C148:D148"/>
    <mergeCell ref="E118:H118"/>
    <mergeCell ref="A132:E132"/>
    <mergeCell ref="A38:A39"/>
    <mergeCell ref="B38:B39"/>
    <mergeCell ref="C38:C39"/>
    <mergeCell ref="D52:F52"/>
    <mergeCell ref="A40:C40"/>
    <mergeCell ref="E55:H55"/>
    <mergeCell ref="A67:A68"/>
    <mergeCell ref="B67:B68"/>
    <mergeCell ref="C67:C68"/>
    <mergeCell ref="D67:D68"/>
    <mergeCell ref="B69:D69"/>
    <mergeCell ref="A110:F110"/>
    <mergeCell ref="A102:F102"/>
    <mergeCell ref="F96:F97"/>
    <mergeCell ref="G95:L95"/>
    <mergeCell ref="H96:K96"/>
    <mergeCell ref="L96:L97"/>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B1"/>
    <mergeCell ref="A129:E129"/>
    <mergeCell ref="E113:H113"/>
    <mergeCell ref="E126:H126"/>
    <mergeCell ref="F129:J129"/>
    <mergeCell ref="A95:F95"/>
    <mergeCell ref="C81:D81"/>
    <mergeCell ref="C84:D84"/>
    <mergeCell ref="A81:B81"/>
    <mergeCell ref="A84:B84"/>
    <mergeCell ref="A92:D92"/>
    <mergeCell ref="G102:L102"/>
    <mergeCell ref="G110:L110"/>
    <mergeCell ref="A126:D126"/>
    <mergeCell ref="A113:D113"/>
    <mergeCell ref="B96:E96"/>
    <mergeCell ref="A138:I138"/>
    <mergeCell ref="J135:R135"/>
    <mergeCell ref="A141:I141"/>
    <mergeCell ref="J141:R141"/>
    <mergeCell ref="A111:C111"/>
    <mergeCell ref="A135:I135"/>
    <mergeCell ref="A118:D11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topLeftCell="A115"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230</v>
      </c>
      <c r="B1" s="1758"/>
    </row>
    <row r="3" spans="1:8" ht="15.75">
      <c r="A3" s="212" t="s">
        <v>0</v>
      </c>
      <c r="B3" s="109"/>
      <c r="C3" s="109"/>
      <c r="D3" s="109"/>
      <c r="E3" s="109"/>
      <c r="F3" s="109"/>
      <c r="G3" s="109"/>
      <c r="H3" s="109"/>
    </row>
    <row r="4" spans="1:8" ht="15.75">
      <c r="A4" s="210" t="s">
        <v>88</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v>5</v>
      </c>
      <c r="C10" s="701">
        <v>642</v>
      </c>
      <c r="D10" s="208" t="s">
        <v>3</v>
      </c>
      <c r="E10" s="700">
        <v>2</v>
      </c>
      <c r="F10" s="701">
        <v>312</v>
      </c>
      <c r="G10" s="205"/>
      <c r="H10" s="109"/>
    </row>
    <row r="11" spans="1:8" ht="16.5" customHeight="1">
      <c r="A11" s="105" t="s">
        <v>4</v>
      </c>
      <c r="B11" s="700">
        <v>2</v>
      </c>
      <c r="C11" s="701">
        <v>176</v>
      </c>
      <c r="D11" s="1694" t="s">
        <v>4</v>
      </c>
      <c r="E11" s="1704">
        <v>0</v>
      </c>
      <c r="F11" s="1706">
        <v>0</v>
      </c>
      <c r="G11" s="205"/>
      <c r="H11" s="109"/>
    </row>
    <row r="12" spans="1:8" ht="18">
      <c r="A12" s="105" t="s">
        <v>67</v>
      </c>
      <c r="B12" s="700">
        <v>1</v>
      </c>
      <c r="C12" s="701">
        <v>31</v>
      </c>
      <c r="D12" s="1695"/>
      <c r="E12" s="1746"/>
      <c r="F12" s="1749"/>
      <c r="G12" s="205"/>
      <c r="H12" s="109"/>
    </row>
    <row r="13" spans="1:8" ht="16.5" customHeight="1">
      <c r="A13" s="105" t="s">
        <v>7</v>
      </c>
      <c r="B13" s="700">
        <v>1</v>
      </c>
      <c r="C13" s="701">
        <v>14</v>
      </c>
      <c r="D13" s="208" t="s">
        <v>7</v>
      </c>
      <c r="E13" s="700">
        <v>0</v>
      </c>
      <c r="F13" s="701">
        <v>0</v>
      </c>
      <c r="G13" s="205"/>
      <c r="H13" s="109"/>
    </row>
    <row r="14" spans="1:8" ht="16.5" customHeight="1">
      <c r="A14" s="105" t="s">
        <v>8</v>
      </c>
      <c r="B14" s="700">
        <v>0</v>
      </c>
      <c r="C14" s="701">
        <v>0</v>
      </c>
      <c r="D14" s="208" t="s">
        <v>8</v>
      </c>
      <c r="E14" s="700">
        <v>0</v>
      </c>
      <c r="F14" s="701">
        <v>0</v>
      </c>
      <c r="G14" s="205"/>
      <c r="H14" s="109"/>
    </row>
    <row r="15" spans="1:8" ht="16.5" customHeight="1">
      <c r="A15" s="1691" t="s">
        <v>229</v>
      </c>
      <c r="B15" s="1240">
        <v>4</v>
      </c>
      <c r="C15" s="1243">
        <f>14+14+40+50</f>
        <v>118</v>
      </c>
      <c r="D15" s="188" t="s">
        <v>48</v>
      </c>
      <c r="E15" s="700">
        <v>0</v>
      </c>
      <c r="F15" s="806">
        <v>0</v>
      </c>
      <c r="G15" s="205"/>
      <c r="H15" s="109"/>
    </row>
    <row r="16" spans="1:8" ht="45" customHeight="1">
      <c r="A16" s="1692"/>
      <c r="B16" s="1241"/>
      <c r="C16" s="1244"/>
      <c r="D16" s="208" t="s">
        <v>6</v>
      </c>
      <c r="E16" s="700">
        <v>0</v>
      </c>
      <c r="F16" s="806">
        <v>0</v>
      </c>
      <c r="G16" s="205"/>
      <c r="H16" s="109"/>
    </row>
    <row r="17" spans="1:8" ht="47.45" customHeight="1" thickBot="1">
      <c r="A17" s="1693"/>
      <c r="B17" s="1242"/>
      <c r="C17" s="1245"/>
      <c r="D17" s="208" t="s">
        <v>5</v>
      </c>
      <c r="E17" s="700">
        <v>1</v>
      </c>
      <c r="F17" s="806">
        <v>151</v>
      </c>
      <c r="G17" s="205"/>
      <c r="H17" s="109"/>
    </row>
    <row r="18" spans="1:8" ht="16.5" customHeight="1">
      <c r="A18" s="1687" t="s">
        <v>109</v>
      </c>
      <c r="B18" s="1688"/>
      <c r="C18" s="1688"/>
      <c r="D18" s="1683" t="s">
        <v>109</v>
      </c>
      <c r="E18" s="1684"/>
      <c r="F18" s="1685"/>
      <c r="G18" s="156"/>
      <c r="H18" s="109"/>
    </row>
    <row r="19" spans="1:8" ht="16.5" customHeight="1">
      <c r="A19" s="201" t="s">
        <v>50</v>
      </c>
      <c r="B19" s="700">
        <v>8</v>
      </c>
      <c r="C19" s="919">
        <f>C10+C11+C12</f>
        <v>849</v>
      </c>
      <c r="D19" s="201" t="s">
        <v>50</v>
      </c>
      <c r="E19" s="700">
        <v>3</v>
      </c>
      <c r="F19" s="701">
        <v>463</v>
      </c>
      <c r="G19" s="205"/>
      <c r="H19" s="109"/>
    </row>
    <row r="20" spans="1:8" ht="16.5" customHeight="1">
      <c r="A20" s="201" t="s">
        <v>51</v>
      </c>
      <c r="B20" s="700">
        <v>3</v>
      </c>
      <c r="C20" s="919">
        <f>C13+40+50</f>
        <v>104</v>
      </c>
      <c r="D20" s="201" t="s">
        <v>51</v>
      </c>
      <c r="E20" s="700">
        <v>0</v>
      </c>
      <c r="F20" s="701">
        <v>0</v>
      </c>
      <c r="G20" s="205"/>
      <c r="H20" s="109"/>
    </row>
    <row r="21" spans="1:8" ht="16.5" customHeight="1" thickBot="1">
      <c r="A21" s="200" t="s">
        <v>52</v>
      </c>
      <c r="B21" s="705">
        <v>2</v>
      </c>
      <c r="C21" s="920">
        <f>14+14</f>
        <v>28</v>
      </c>
      <c r="D21" s="200" t="s">
        <v>52</v>
      </c>
      <c r="E21" s="705">
        <v>0</v>
      </c>
      <c r="F21" s="706">
        <v>0</v>
      </c>
      <c r="G21" s="205"/>
      <c r="H21" s="109"/>
    </row>
    <row r="22" spans="1:8" ht="16.5" customHeight="1">
      <c r="A22" s="1681" t="s">
        <v>110</v>
      </c>
      <c r="B22" s="1682"/>
      <c r="C22" s="1682"/>
      <c r="D22" s="1681" t="s">
        <v>110</v>
      </c>
      <c r="E22" s="1682"/>
      <c r="F22" s="1686"/>
      <c r="G22" s="207"/>
      <c r="H22" s="109"/>
    </row>
    <row r="23" spans="1:8" ht="25.5">
      <c r="A23" s="105" t="s">
        <v>53</v>
      </c>
      <c r="B23" s="700">
        <v>2</v>
      </c>
      <c r="C23" s="919">
        <f>14+14</f>
        <v>28</v>
      </c>
      <c r="D23" s="105" t="s">
        <v>53</v>
      </c>
      <c r="E23" s="700">
        <v>1</v>
      </c>
      <c r="F23" s="701">
        <v>72</v>
      </c>
      <c r="G23" s="205"/>
      <c r="H23" s="109"/>
    </row>
    <row r="24" spans="1:8" ht="25.5">
      <c r="A24" s="105" t="s">
        <v>54</v>
      </c>
      <c r="B24" s="700">
        <v>1</v>
      </c>
      <c r="C24" s="919">
        <v>90</v>
      </c>
      <c r="D24" s="105" t="s">
        <v>54</v>
      </c>
      <c r="E24" s="700"/>
      <c r="F24" s="701"/>
      <c r="G24" s="205"/>
      <c r="H24" s="109"/>
    </row>
    <row r="25" spans="1:8" ht="25.5">
      <c r="A25" s="105" t="s">
        <v>55</v>
      </c>
      <c r="B25" s="700">
        <v>8</v>
      </c>
      <c r="C25" s="919">
        <f>C10+C13+40+50</f>
        <v>746</v>
      </c>
      <c r="D25" s="105" t="s">
        <v>55</v>
      </c>
      <c r="E25" s="700">
        <v>1</v>
      </c>
      <c r="F25" s="701">
        <v>312</v>
      </c>
      <c r="G25" s="205"/>
      <c r="H25" s="109"/>
    </row>
    <row r="26" spans="1:8" ht="35.1" customHeight="1">
      <c r="A26" s="105" t="s">
        <v>68</v>
      </c>
      <c r="B26" s="700">
        <v>0</v>
      </c>
      <c r="C26" s="919">
        <v>0</v>
      </c>
      <c r="D26" s="105" t="s">
        <v>68</v>
      </c>
      <c r="E26" s="700">
        <v>0</v>
      </c>
      <c r="F26" s="701">
        <v>0</v>
      </c>
      <c r="G26" s="205"/>
      <c r="H26" s="109"/>
    </row>
    <row r="27" spans="1:8" ht="47.1" customHeight="1">
      <c r="A27" s="105" t="s">
        <v>56</v>
      </c>
      <c r="B27" s="700">
        <v>0</v>
      </c>
      <c r="C27" s="919">
        <v>0</v>
      </c>
      <c r="D27" s="105" t="s">
        <v>56</v>
      </c>
      <c r="E27" s="700">
        <v>0</v>
      </c>
      <c r="F27" s="701">
        <v>0</v>
      </c>
      <c r="G27" s="205"/>
      <c r="H27" s="109"/>
    </row>
    <row r="28" spans="1:8" ht="47.1" customHeight="1">
      <c r="A28" s="105" t="s">
        <v>69</v>
      </c>
      <c r="B28" s="700">
        <v>0</v>
      </c>
      <c r="C28" s="919">
        <v>0</v>
      </c>
      <c r="D28" s="105" t="s">
        <v>69</v>
      </c>
      <c r="E28" s="700">
        <v>0</v>
      </c>
      <c r="F28" s="701">
        <v>0</v>
      </c>
      <c r="G28" s="205"/>
      <c r="H28" s="109"/>
    </row>
    <row r="29" spans="1:8" ht="108" customHeight="1" thickBot="1">
      <c r="A29" s="108" t="s">
        <v>573</v>
      </c>
      <c r="B29" s="900">
        <v>2</v>
      </c>
      <c r="C29" s="921">
        <f xml:space="preserve"> 86+31</f>
        <v>117</v>
      </c>
      <c r="D29" s="108" t="s">
        <v>48</v>
      </c>
      <c r="E29" s="900">
        <v>0</v>
      </c>
      <c r="F29" s="901">
        <v>0</v>
      </c>
      <c r="G29" s="205"/>
      <c r="H29" s="109"/>
    </row>
    <row r="30" spans="1:8" ht="42.75" customHeight="1" thickBot="1">
      <c r="A30" s="1689" t="s">
        <v>529</v>
      </c>
      <c r="B30" s="1690"/>
      <c r="C30" s="1690"/>
      <c r="D30" s="1689" t="s">
        <v>528</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00">
        <v>1</v>
      </c>
      <c r="C35" s="701">
        <v>322</v>
      </c>
      <c r="D35" s="290" t="s">
        <v>33</v>
      </c>
      <c r="E35" s="700">
        <v>0</v>
      </c>
      <c r="F35" s="701">
        <v>0</v>
      </c>
      <c r="G35" s="109"/>
      <c r="H35" s="109"/>
    </row>
    <row r="36" spans="1:8" ht="16.350000000000001" customHeight="1">
      <c r="A36" s="105" t="s">
        <v>71</v>
      </c>
      <c r="B36" s="700">
        <v>0</v>
      </c>
      <c r="C36" s="701">
        <v>0</v>
      </c>
      <c r="D36" s="290" t="s">
        <v>71</v>
      </c>
      <c r="E36" s="700">
        <v>0</v>
      </c>
      <c r="F36" s="701">
        <v>0</v>
      </c>
      <c r="G36" s="109"/>
      <c r="H36" s="109"/>
    </row>
    <row r="37" spans="1:8" ht="16.350000000000001" customHeight="1">
      <c r="A37" s="105" t="s">
        <v>72</v>
      </c>
      <c r="B37" s="700">
        <v>2</v>
      </c>
      <c r="C37" s="701">
        <f>40+56</f>
        <v>96</v>
      </c>
      <c r="D37" s="290" t="s">
        <v>72</v>
      </c>
      <c r="E37" s="700">
        <v>0</v>
      </c>
      <c r="F37" s="701">
        <v>0</v>
      </c>
      <c r="G37" s="109"/>
      <c r="H37" s="109"/>
    </row>
    <row r="38" spans="1:8" ht="38.25">
      <c r="A38" s="1694" t="s">
        <v>48</v>
      </c>
      <c r="B38" s="1704">
        <v>0</v>
      </c>
      <c r="C38" s="1706">
        <v>0</v>
      </c>
      <c r="D38" s="290" t="s">
        <v>34</v>
      </c>
      <c r="E38" s="700">
        <v>0</v>
      </c>
      <c r="F38" s="701">
        <v>0</v>
      </c>
      <c r="G38" s="109"/>
      <c r="H38" s="109"/>
    </row>
    <row r="39" spans="1:8" ht="16.350000000000001" customHeight="1" thickBot="1">
      <c r="A39" s="1703"/>
      <c r="B39" s="1705"/>
      <c r="C39" s="1707"/>
      <c r="D39" s="291" t="s">
        <v>48</v>
      </c>
      <c r="E39" s="705">
        <v>0</v>
      </c>
      <c r="F39" s="926">
        <v>0</v>
      </c>
      <c r="G39" s="109"/>
      <c r="H39" s="109"/>
    </row>
    <row r="40" spans="1:8" ht="16.350000000000001" customHeight="1">
      <c r="A40" s="1683" t="s">
        <v>112</v>
      </c>
      <c r="B40" s="1684"/>
      <c r="C40" s="1685"/>
      <c r="D40" s="1771" t="s">
        <v>112</v>
      </c>
      <c r="E40" s="1772"/>
      <c r="F40" s="1773"/>
      <c r="G40" s="109"/>
      <c r="H40" s="109"/>
    </row>
    <row r="41" spans="1:8" ht="16.350000000000001" customHeight="1">
      <c r="A41" s="201" t="s">
        <v>50</v>
      </c>
      <c r="B41" s="700">
        <v>2</v>
      </c>
      <c r="C41" s="806">
        <f>C35+40</f>
        <v>362</v>
      </c>
      <c r="D41" s="292" t="s">
        <v>50</v>
      </c>
      <c r="E41" s="732">
        <v>0</v>
      </c>
      <c r="F41" s="927">
        <v>0</v>
      </c>
      <c r="G41" s="109"/>
      <c r="H41" s="109"/>
    </row>
    <row r="42" spans="1:8" ht="16.350000000000001" customHeight="1">
      <c r="A42" s="201" t="s">
        <v>51</v>
      </c>
      <c r="B42" s="700">
        <v>1</v>
      </c>
      <c r="C42" s="806">
        <v>56</v>
      </c>
      <c r="D42" s="292" t="s">
        <v>51</v>
      </c>
      <c r="E42" s="732">
        <v>0</v>
      </c>
      <c r="F42" s="927">
        <v>0</v>
      </c>
      <c r="G42" s="109"/>
      <c r="H42" s="109"/>
    </row>
    <row r="43" spans="1:8" ht="16.350000000000001" customHeight="1" thickBot="1">
      <c r="A43" s="200" t="s">
        <v>52</v>
      </c>
      <c r="B43" s="705">
        <v>0</v>
      </c>
      <c r="C43" s="926">
        <v>0</v>
      </c>
      <c r="D43" s="291" t="s">
        <v>52</v>
      </c>
      <c r="E43" s="734">
        <v>0</v>
      </c>
      <c r="F43" s="928">
        <v>0</v>
      </c>
      <c r="G43" s="109"/>
      <c r="H43" s="109"/>
    </row>
    <row r="44" spans="1:8" ht="16.350000000000001" customHeight="1">
      <c r="A44" s="1687" t="s">
        <v>113</v>
      </c>
      <c r="B44" s="1688"/>
      <c r="C44" s="1711"/>
      <c r="D44" s="1774" t="s">
        <v>113</v>
      </c>
      <c r="E44" s="1775"/>
      <c r="F44" s="1776"/>
      <c r="G44" s="109"/>
      <c r="H44" s="109"/>
    </row>
    <row r="45" spans="1:8" ht="30" customHeight="1">
      <c r="A45" s="105" t="s">
        <v>53</v>
      </c>
      <c r="B45" s="700">
        <v>0</v>
      </c>
      <c r="C45" s="806">
        <v>0</v>
      </c>
      <c r="D45" s="290" t="s">
        <v>53</v>
      </c>
      <c r="E45" s="700">
        <v>0</v>
      </c>
      <c r="F45" s="806">
        <v>0</v>
      </c>
      <c r="G45" s="109"/>
      <c r="H45" s="109"/>
    </row>
    <row r="46" spans="1:8" ht="30" customHeight="1">
      <c r="A46" s="105" t="s">
        <v>54</v>
      </c>
      <c r="B46" s="700">
        <v>1</v>
      </c>
      <c r="C46" s="806">
        <f>C35</f>
        <v>322</v>
      </c>
      <c r="D46" s="290" t="s">
        <v>54</v>
      </c>
      <c r="E46" s="700">
        <v>0</v>
      </c>
      <c r="F46" s="806">
        <v>0</v>
      </c>
      <c r="G46" s="109"/>
      <c r="H46" s="109"/>
    </row>
    <row r="47" spans="1:8" ht="30" customHeight="1">
      <c r="A47" s="105" t="s">
        <v>55</v>
      </c>
      <c r="B47" s="700">
        <v>2</v>
      </c>
      <c r="C47" s="806">
        <f>C37</f>
        <v>96</v>
      </c>
      <c r="D47" s="290" t="s">
        <v>55</v>
      </c>
      <c r="E47" s="700">
        <v>0</v>
      </c>
      <c r="F47" s="806">
        <v>0</v>
      </c>
      <c r="G47" s="109"/>
      <c r="H47" s="109"/>
    </row>
    <row r="48" spans="1:8" ht="30" customHeight="1">
      <c r="A48" s="105" t="s">
        <v>68</v>
      </c>
      <c r="B48" s="700">
        <v>0</v>
      </c>
      <c r="C48" s="806">
        <v>0</v>
      </c>
      <c r="D48" s="290" t="s">
        <v>68</v>
      </c>
      <c r="E48" s="700">
        <v>0</v>
      </c>
      <c r="F48" s="806">
        <v>0</v>
      </c>
      <c r="G48" s="109"/>
      <c r="H48" s="109"/>
    </row>
    <row r="49" spans="1:8" ht="38.25">
      <c r="A49" s="105" t="s">
        <v>56</v>
      </c>
      <c r="B49" s="700">
        <v>0</v>
      </c>
      <c r="C49" s="806">
        <v>0</v>
      </c>
      <c r="D49" s="290" t="s">
        <v>56</v>
      </c>
      <c r="E49" s="700">
        <v>0</v>
      </c>
      <c r="F49" s="806">
        <v>0</v>
      </c>
      <c r="G49" s="109"/>
      <c r="H49" s="109"/>
    </row>
    <row r="50" spans="1:8" ht="38.25">
      <c r="A50" s="105" t="s">
        <v>69</v>
      </c>
      <c r="B50" s="700">
        <v>0</v>
      </c>
      <c r="C50" s="806">
        <v>0</v>
      </c>
      <c r="D50" s="290" t="s">
        <v>69</v>
      </c>
      <c r="E50" s="700">
        <v>0</v>
      </c>
      <c r="F50" s="806">
        <v>0</v>
      </c>
      <c r="G50" s="109"/>
      <c r="H50" s="109"/>
    </row>
    <row r="51" spans="1:8" ht="30" customHeight="1" thickBot="1">
      <c r="A51" s="108" t="s">
        <v>66</v>
      </c>
      <c r="B51" s="900">
        <v>0</v>
      </c>
      <c r="C51" s="910">
        <v>0</v>
      </c>
      <c r="D51" s="289" t="s">
        <v>66</v>
      </c>
      <c r="E51" s="900">
        <v>0</v>
      </c>
      <c r="F51" s="910">
        <v>0</v>
      </c>
      <c r="G51" s="109"/>
      <c r="H51" s="109"/>
    </row>
    <row r="52" spans="1:8" ht="30" customHeight="1" thickBot="1">
      <c r="A52" s="1689" t="s">
        <v>530</v>
      </c>
      <c r="B52" s="1690"/>
      <c r="C52" s="1696"/>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16.5" customHeight="1" thickBot="1">
      <c r="A55" s="1674" t="s">
        <v>89</v>
      </c>
      <c r="B55" s="1666"/>
      <c r="C55" s="1666"/>
      <c r="D55" s="1667"/>
      <c r="E55" s="1674" t="s">
        <v>146</v>
      </c>
      <c r="F55" s="1666"/>
      <c r="G55" s="1666"/>
      <c r="H55" s="1667"/>
    </row>
    <row r="56" spans="1:8" ht="42" customHeight="1" thickBot="1">
      <c r="A56" s="196"/>
      <c r="B56" s="195" t="s">
        <v>9</v>
      </c>
      <c r="C56" s="195" t="s">
        <v>10</v>
      </c>
      <c r="D56" s="236" t="s">
        <v>114</v>
      </c>
      <c r="E56" s="196"/>
      <c r="F56" s="195" t="s">
        <v>9</v>
      </c>
      <c r="G56" s="236" t="s">
        <v>10</v>
      </c>
      <c r="H56" s="236" t="s">
        <v>114</v>
      </c>
    </row>
    <row r="57" spans="1:8" ht="16.5" customHeight="1">
      <c r="A57" s="192" t="s">
        <v>11</v>
      </c>
      <c r="B57" s="722">
        <v>0</v>
      </c>
      <c r="C57" s="722">
        <v>0</v>
      </c>
      <c r="D57" s="723">
        <v>0</v>
      </c>
      <c r="E57" s="192" t="s">
        <v>11</v>
      </c>
      <c r="F57" s="722">
        <v>0</v>
      </c>
      <c r="G57" s="929">
        <v>0</v>
      </c>
      <c r="H57" s="930">
        <v>0</v>
      </c>
    </row>
    <row r="58" spans="1:8" ht="16.5" customHeight="1">
      <c r="A58" s="105" t="s">
        <v>12</v>
      </c>
      <c r="B58" s="700">
        <v>281</v>
      </c>
      <c r="C58" s="700">
        <v>281</v>
      </c>
      <c r="D58" s="701">
        <v>0</v>
      </c>
      <c r="E58" s="105" t="s">
        <v>12</v>
      </c>
      <c r="F58" s="700">
        <v>0</v>
      </c>
      <c r="G58" s="919">
        <v>0</v>
      </c>
      <c r="H58" s="755">
        <v>0</v>
      </c>
    </row>
    <row r="59" spans="1:8" ht="16.5" customHeight="1">
      <c r="A59" s="105" t="s">
        <v>13</v>
      </c>
      <c r="B59" s="845">
        <v>0</v>
      </c>
      <c r="C59" s="845">
        <v>0</v>
      </c>
      <c r="D59" s="701">
        <v>0</v>
      </c>
      <c r="E59" s="105" t="s">
        <v>13</v>
      </c>
      <c r="F59" s="700">
        <v>0</v>
      </c>
      <c r="G59" s="919">
        <v>0</v>
      </c>
      <c r="H59" s="755">
        <v>0</v>
      </c>
    </row>
    <row r="60" spans="1:8" ht="16.5" customHeight="1">
      <c r="A60" s="105" t="s">
        <v>14</v>
      </c>
      <c r="B60" s="700">
        <v>0</v>
      </c>
      <c r="C60" s="700">
        <v>0</v>
      </c>
      <c r="D60" s="701">
        <v>0</v>
      </c>
      <c r="E60" s="105" t="s">
        <v>14</v>
      </c>
      <c r="F60" s="700">
        <v>0</v>
      </c>
      <c r="G60" s="919">
        <v>0</v>
      </c>
      <c r="H60" s="755">
        <v>0</v>
      </c>
    </row>
    <row r="61" spans="1:8" ht="28.5" customHeight="1">
      <c r="A61" s="105" t="s">
        <v>15</v>
      </c>
      <c r="B61" s="700">
        <v>320</v>
      </c>
      <c r="C61" s="700">
        <v>320</v>
      </c>
      <c r="D61" s="701">
        <v>320</v>
      </c>
      <c r="E61" s="105" t="s">
        <v>15</v>
      </c>
      <c r="F61" s="700">
        <v>0</v>
      </c>
      <c r="G61" s="919">
        <v>0</v>
      </c>
      <c r="H61" s="755">
        <v>0</v>
      </c>
    </row>
    <row r="62" spans="1:8" ht="16.5" customHeight="1">
      <c r="A62" s="105" t="s">
        <v>16</v>
      </c>
      <c r="B62" s="700">
        <v>0</v>
      </c>
      <c r="C62" s="700">
        <v>0</v>
      </c>
      <c r="D62" s="701">
        <v>0</v>
      </c>
      <c r="E62" s="105" t="s">
        <v>16</v>
      </c>
      <c r="F62" s="700">
        <v>0</v>
      </c>
      <c r="G62" s="919">
        <v>0</v>
      </c>
      <c r="H62" s="755">
        <v>0</v>
      </c>
    </row>
    <row r="63" spans="1:8" ht="16.5" customHeight="1">
      <c r="A63" s="105" t="s">
        <v>57</v>
      </c>
      <c r="B63" s="700">
        <v>0</v>
      </c>
      <c r="C63" s="700">
        <v>0</v>
      </c>
      <c r="D63" s="701">
        <v>0</v>
      </c>
      <c r="E63" s="105" t="s">
        <v>57</v>
      </c>
      <c r="F63" s="700">
        <v>0</v>
      </c>
      <c r="G63" s="931">
        <v>0</v>
      </c>
      <c r="H63" s="755">
        <v>0</v>
      </c>
    </row>
    <row r="64" spans="1:8" ht="16.5" customHeight="1">
      <c r="A64" s="105" t="s">
        <v>58</v>
      </c>
      <c r="B64" s="700">
        <v>0</v>
      </c>
      <c r="C64" s="700">
        <v>0</v>
      </c>
      <c r="D64" s="701">
        <v>0</v>
      </c>
      <c r="E64" s="105" t="s">
        <v>58</v>
      </c>
      <c r="F64" s="700">
        <v>0</v>
      </c>
      <c r="G64" s="931">
        <v>0</v>
      </c>
      <c r="H64" s="755">
        <v>0</v>
      </c>
    </row>
    <row r="65" spans="1:8" ht="16.5" customHeight="1">
      <c r="A65" s="105" t="s">
        <v>59</v>
      </c>
      <c r="B65" s="700">
        <v>0</v>
      </c>
      <c r="C65" s="700">
        <v>0</v>
      </c>
      <c r="D65" s="701">
        <v>0</v>
      </c>
      <c r="E65" s="105" t="s">
        <v>59</v>
      </c>
      <c r="F65" s="700">
        <v>0</v>
      </c>
      <c r="G65" s="931">
        <v>0</v>
      </c>
      <c r="H65" s="755">
        <v>0</v>
      </c>
    </row>
    <row r="66" spans="1:8" ht="16.5" customHeight="1">
      <c r="A66" s="105" t="s">
        <v>60</v>
      </c>
      <c r="B66" s="700">
        <v>0</v>
      </c>
      <c r="C66" s="700">
        <v>0</v>
      </c>
      <c r="D66" s="701">
        <v>0</v>
      </c>
      <c r="E66" s="105" t="s">
        <v>60</v>
      </c>
      <c r="F66" s="700">
        <v>0</v>
      </c>
      <c r="G66" s="931">
        <v>0</v>
      </c>
      <c r="H66" s="755">
        <v>0</v>
      </c>
    </row>
    <row r="67" spans="1:8" ht="16.5" customHeight="1">
      <c r="A67" s="1694" t="s">
        <v>48</v>
      </c>
      <c r="B67" s="1704">
        <v>0</v>
      </c>
      <c r="C67" s="1704">
        <v>0</v>
      </c>
      <c r="D67" s="1706">
        <v>0</v>
      </c>
      <c r="E67" s="105" t="s">
        <v>147</v>
      </c>
      <c r="F67" s="700">
        <v>0</v>
      </c>
      <c r="G67" s="931">
        <v>0</v>
      </c>
      <c r="H67" s="755">
        <v>0</v>
      </c>
    </row>
    <row r="68" spans="1:8" ht="16.5" customHeight="1" thickBot="1">
      <c r="A68" s="1703"/>
      <c r="B68" s="1705"/>
      <c r="C68" s="1705"/>
      <c r="D68" s="1707"/>
      <c r="E68" s="10" t="s">
        <v>48</v>
      </c>
      <c r="F68" s="845">
        <v>0</v>
      </c>
      <c r="G68" s="876">
        <v>0</v>
      </c>
      <c r="H68" s="932">
        <v>0</v>
      </c>
    </row>
    <row r="69" spans="1:8" ht="16.5" customHeight="1">
      <c r="A69" s="187" t="s">
        <v>113</v>
      </c>
      <c r="B69" s="1708"/>
      <c r="C69" s="1709"/>
      <c r="D69" s="1710"/>
      <c r="E69" s="187" t="s">
        <v>113</v>
      </c>
      <c r="F69" s="1715"/>
      <c r="G69" s="1716"/>
      <c r="H69" s="1717"/>
    </row>
    <row r="70" spans="1:8" ht="25.5">
      <c r="A70" s="105" t="s">
        <v>53</v>
      </c>
      <c r="B70" s="700">
        <v>0</v>
      </c>
      <c r="C70" s="700">
        <v>0</v>
      </c>
      <c r="D70" s="701">
        <v>0</v>
      </c>
      <c r="E70" s="105" t="s">
        <v>53</v>
      </c>
      <c r="F70" s="700">
        <v>0</v>
      </c>
      <c r="G70" s="919">
        <v>0</v>
      </c>
      <c r="H70" s="754">
        <v>0</v>
      </c>
    </row>
    <row r="71" spans="1:8" ht="25.5">
      <c r="A71" s="105" t="s">
        <v>54</v>
      </c>
      <c r="B71" s="700">
        <v>100</v>
      </c>
      <c r="C71" s="700">
        <v>100</v>
      </c>
      <c r="D71" s="701">
        <v>0</v>
      </c>
      <c r="E71" s="105" t="s">
        <v>54</v>
      </c>
      <c r="F71" s="700">
        <v>0</v>
      </c>
      <c r="G71" s="919">
        <v>0</v>
      </c>
      <c r="H71" s="754">
        <v>0</v>
      </c>
    </row>
    <row r="72" spans="1:8" ht="25.5">
      <c r="A72" s="105" t="s">
        <v>55</v>
      </c>
      <c r="B72" s="700">
        <v>390</v>
      </c>
      <c r="C72" s="700">
        <v>390</v>
      </c>
      <c r="D72" s="701">
        <v>240</v>
      </c>
      <c r="E72" s="105" t="s">
        <v>55</v>
      </c>
      <c r="F72" s="845">
        <v>0</v>
      </c>
      <c r="G72" s="872">
        <v>0</v>
      </c>
      <c r="H72" s="736">
        <v>0</v>
      </c>
    </row>
    <row r="73" spans="1:8" ht="25.5">
      <c r="A73" s="105" t="s">
        <v>68</v>
      </c>
      <c r="B73" s="700">
        <v>0</v>
      </c>
      <c r="C73" s="700">
        <v>0</v>
      </c>
      <c r="D73" s="701">
        <v>0</v>
      </c>
      <c r="E73" s="105" t="s">
        <v>68</v>
      </c>
      <c r="F73" s="700">
        <v>0</v>
      </c>
      <c r="G73" s="919">
        <v>0</v>
      </c>
      <c r="H73" s="754">
        <v>0</v>
      </c>
    </row>
    <row r="74" spans="1:8" ht="38.25">
      <c r="A74" s="105" t="s">
        <v>56</v>
      </c>
      <c r="B74" s="700">
        <v>0</v>
      </c>
      <c r="C74" s="700">
        <v>0</v>
      </c>
      <c r="D74" s="701">
        <v>0</v>
      </c>
      <c r="E74" s="105" t="s">
        <v>56</v>
      </c>
      <c r="F74" s="700">
        <v>0</v>
      </c>
      <c r="G74" s="919">
        <v>0</v>
      </c>
      <c r="H74" s="754">
        <v>0</v>
      </c>
    </row>
    <row r="75" spans="1:8" ht="42" customHeight="1">
      <c r="A75" s="105" t="s">
        <v>69</v>
      </c>
      <c r="B75" s="700">
        <v>0</v>
      </c>
      <c r="C75" s="700">
        <v>0</v>
      </c>
      <c r="D75" s="701">
        <v>0</v>
      </c>
      <c r="E75" s="105" t="s">
        <v>69</v>
      </c>
      <c r="F75" s="700">
        <v>0</v>
      </c>
      <c r="G75" s="919">
        <v>0</v>
      </c>
      <c r="H75" s="754">
        <v>0</v>
      </c>
    </row>
    <row r="76" spans="1:8" ht="94.5" customHeight="1" thickBot="1">
      <c r="A76" s="108" t="s">
        <v>574</v>
      </c>
      <c r="B76" s="900">
        <f>80+31</f>
        <v>111</v>
      </c>
      <c r="C76" s="900">
        <f>80+31</f>
        <v>111</v>
      </c>
      <c r="D76" s="901">
        <v>80</v>
      </c>
      <c r="E76" s="108" t="s">
        <v>48</v>
      </c>
      <c r="F76" s="900">
        <v>0</v>
      </c>
      <c r="G76" s="921">
        <v>0</v>
      </c>
      <c r="H76" s="934">
        <v>0</v>
      </c>
    </row>
    <row r="77" spans="1:8" ht="32.25" customHeight="1" thickBot="1">
      <c r="A77" s="1678" t="s">
        <v>531</v>
      </c>
      <c r="B77" s="1679"/>
      <c r="C77" s="1679"/>
      <c r="D77" s="1680"/>
      <c r="E77" s="1689" t="s">
        <v>17</v>
      </c>
      <c r="F77" s="1690"/>
      <c r="G77" s="1690"/>
      <c r="H77" s="1696"/>
    </row>
    <row r="78" spans="1:8" ht="54.75"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288">
        <v>0</v>
      </c>
      <c r="C83" s="218" t="s">
        <v>106</v>
      </c>
      <c r="D83" s="182">
        <v>0</v>
      </c>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287">
        <v>0</v>
      </c>
      <c r="C85" s="105" t="s">
        <v>53</v>
      </c>
      <c r="D85" s="180">
        <v>0</v>
      </c>
      <c r="E85" s="227"/>
      <c r="F85" s="227"/>
      <c r="G85" s="227"/>
      <c r="H85" s="227"/>
    </row>
    <row r="86" spans="1:12" ht="30" customHeight="1">
      <c r="A86" s="105" t="s">
        <v>54</v>
      </c>
      <c r="B86" s="287">
        <v>0</v>
      </c>
      <c r="C86" s="105" t="s">
        <v>54</v>
      </c>
      <c r="D86" s="180">
        <v>0</v>
      </c>
      <c r="E86" s="227"/>
      <c r="F86" s="227"/>
      <c r="G86" s="227"/>
      <c r="H86" s="227"/>
    </row>
    <row r="87" spans="1:12" ht="30" customHeight="1">
      <c r="A87" s="105" t="s">
        <v>55</v>
      </c>
      <c r="B87" s="287">
        <v>0</v>
      </c>
      <c r="C87" s="105" t="s">
        <v>55</v>
      </c>
      <c r="D87" s="180">
        <v>0</v>
      </c>
      <c r="E87" s="227"/>
      <c r="F87" s="227"/>
      <c r="G87" s="227"/>
      <c r="H87" s="227"/>
    </row>
    <row r="88" spans="1:12" ht="30" customHeight="1">
      <c r="A88" s="105" t="s">
        <v>68</v>
      </c>
      <c r="B88" s="287">
        <v>0</v>
      </c>
      <c r="C88" s="105" t="s">
        <v>68</v>
      </c>
      <c r="D88" s="180">
        <v>0</v>
      </c>
      <c r="E88" s="227"/>
      <c r="F88" s="227"/>
      <c r="G88" s="227"/>
      <c r="H88" s="227"/>
    </row>
    <row r="89" spans="1:12" ht="45" customHeight="1">
      <c r="A89" s="105" t="s">
        <v>56</v>
      </c>
      <c r="B89" s="287">
        <v>0</v>
      </c>
      <c r="C89" s="105" t="s">
        <v>56</v>
      </c>
      <c r="D89" s="180">
        <v>0</v>
      </c>
      <c r="E89" s="227"/>
      <c r="F89" s="227"/>
      <c r="G89" s="227"/>
      <c r="H89" s="227"/>
    </row>
    <row r="90" spans="1:12" ht="45" customHeight="1">
      <c r="A90" s="105" t="s">
        <v>69</v>
      </c>
      <c r="B90" s="287">
        <v>0</v>
      </c>
      <c r="C90" s="105" t="s">
        <v>69</v>
      </c>
      <c r="D90" s="180">
        <v>0</v>
      </c>
      <c r="E90" s="227"/>
      <c r="F90" s="227"/>
      <c r="G90" s="227"/>
      <c r="H90" s="227"/>
    </row>
    <row r="91" spans="1:12" ht="20.100000000000001" customHeight="1" thickBot="1">
      <c r="A91" s="102" t="s">
        <v>48</v>
      </c>
      <c r="B91" s="286">
        <v>0</v>
      </c>
      <c r="C91" s="102" t="s">
        <v>48</v>
      </c>
      <c r="D91" s="179">
        <v>0</v>
      </c>
      <c r="E91" s="227"/>
      <c r="F91" s="227"/>
      <c r="G91" s="227"/>
      <c r="H91" s="227"/>
    </row>
    <row r="92" spans="1:12" ht="90.75" customHeight="1">
      <c r="A92" s="1745" t="s">
        <v>116</v>
      </c>
      <c r="B92" s="1745"/>
      <c r="C92" s="1745"/>
      <c r="D92" s="1745"/>
      <c r="E92" s="227"/>
      <c r="F92" s="227"/>
      <c r="G92" s="227"/>
      <c r="H92" s="227"/>
    </row>
    <row r="93" spans="1:12">
      <c r="A93" s="897"/>
      <c r="B93" s="897"/>
      <c r="C93" s="897"/>
      <c r="D93" s="897"/>
      <c r="E93" s="887"/>
      <c r="F93" s="887"/>
      <c r="G93" s="887"/>
      <c r="H93" s="887"/>
    </row>
    <row r="94" spans="1:12" ht="24.95" customHeight="1" thickBot="1">
      <c r="A94" s="123" t="s">
        <v>102</v>
      </c>
      <c r="B94" s="227"/>
      <c r="C94" s="227"/>
      <c r="D94" s="227"/>
      <c r="E94" s="227"/>
      <c r="F94" s="227"/>
      <c r="G94" s="227"/>
      <c r="H94" s="227"/>
    </row>
    <row r="95" spans="1:12" ht="23.25" customHeight="1">
      <c r="A95" s="1614" t="s">
        <v>96</v>
      </c>
      <c r="B95" s="1615"/>
      <c r="C95" s="1615"/>
      <c r="D95" s="1615"/>
      <c r="E95" s="1615"/>
      <c r="F95" s="1616"/>
      <c r="G95" s="1614" t="s">
        <v>118</v>
      </c>
      <c r="H95" s="1615"/>
      <c r="I95" s="1615"/>
      <c r="J95" s="1615"/>
      <c r="K95" s="1615"/>
      <c r="L95" s="1616"/>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700">
        <v>0</v>
      </c>
      <c r="C98" s="755">
        <v>0</v>
      </c>
      <c r="D98" s="755">
        <v>0</v>
      </c>
      <c r="E98" s="755">
        <v>0</v>
      </c>
      <c r="F98" s="754">
        <v>0</v>
      </c>
      <c r="G98" s="105" t="s">
        <v>22</v>
      </c>
      <c r="H98" s="700">
        <v>0</v>
      </c>
      <c r="I98" s="755">
        <v>0</v>
      </c>
      <c r="J98" s="755">
        <v>0</v>
      </c>
      <c r="K98" s="755">
        <v>0</v>
      </c>
      <c r="L98" s="754">
        <v>0</v>
      </c>
    </row>
    <row r="99" spans="1:12" ht="29.25" customHeight="1">
      <c r="A99" s="105" t="s">
        <v>61</v>
      </c>
      <c r="B99" s="700">
        <v>1</v>
      </c>
      <c r="C99" s="755">
        <v>3</v>
      </c>
      <c r="D99" s="755">
        <v>0</v>
      </c>
      <c r="E99" s="755">
        <v>0</v>
      </c>
      <c r="F99" s="936">
        <f>F105+F109</f>
        <v>232600</v>
      </c>
      <c r="G99" s="105" t="s">
        <v>61</v>
      </c>
      <c r="H99" s="700">
        <v>0</v>
      </c>
      <c r="I99" s="755">
        <v>6</v>
      </c>
      <c r="J99" s="755">
        <v>0</v>
      </c>
      <c r="K99" s="755">
        <v>0</v>
      </c>
      <c r="L99" s="935">
        <v>69200</v>
      </c>
    </row>
    <row r="100" spans="1:12" ht="29.25" customHeight="1">
      <c r="A100" s="105" t="s">
        <v>23</v>
      </c>
      <c r="B100" s="700">
        <v>0</v>
      </c>
      <c r="C100" s="755">
        <v>0</v>
      </c>
      <c r="D100" s="755">
        <v>0</v>
      </c>
      <c r="E100" s="755">
        <v>0</v>
      </c>
      <c r="F100" s="754">
        <v>0</v>
      </c>
      <c r="G100" s="105" t="s">
        <v>23</v>
      </c>
      <c r="H100" s="700">
        <v>0</v>
      </c>
      <c r="I100" s="755">
        <v>0</v>
      </c>
      <c r="J100" s="755">
        <v>0</v>
      </c>
      <c r="K100" s="755">
        <v>0</v>
      </c>
      <c r="L100" s="754">
        <v>0</v>
      </c>
    </row>
    <row r="101" spans="1:12" ht="33.75" customHeight="1" thickBot="1">
      <c r="A101" s="176" t="s">
        <v>65</v>
      </c>
      <c r="B101" s="705">
        <v>0</v>
      </c>
      <c r="C101" s="728">
        <v>0</v>
      </c>
      <c r="D101" s="728">
        <v>0</v>
      </c>
      <c r="E101" s="728">
        <v>0</v>
      </c>
      <c r="F101" s="721">
        <v>0</v>
      </c>
      <c r="G101" s="176" t="s">
        <v>65</v>
      </c>
      <c r="H101" s="705">
        <v>0</v>
      </c>
      <c r="I101" s="728">
        <v>0</v>
      </c>
      <c r="J101" s="728">
        <v>0</v>
      </c>
      <c r="K101" s="728">
        <v>0</v>
      </c>
      <c r="L101" s="721">
        <v>0</v>
      </c>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700">
        <v>0</v>
      </c>
      <c r="C103" s="755">
        <v>0</v>
      </c>
      <c r="D103" s="755">
        <v>0</v>
      </c>
      <c r="E103" s="755">
        <v>0</v>
      </c>
      <c r="F103" s="754">
        <v>0</v>
      </c>
      <c r="G103" s="105" t="s">
        <v>53</v>
      </c>
      <c r="H103" s="700">
        <v>0</v>
      </c>
      <c r="I103" s="755">
        <v>0</v>
      </c>
      <c r="J103" s="755">
        <v>0</v>
      </c>
      <c r="K103" s="755">
        <v>0</v>
      </c>
      <c r="L103" s="754">
        <v>0</v>
      </c>
    </row>
    <row r="104" spans="1:12" ht="29.25" customHeight="1">
      <c r="A104" s="105" t="s">
        <v>54</v>
      </c>
      <c r="B104" s="700">
        <v>0</v>
      </c>
      <c r="C104" s="755">
        <v>0</v>
      </c>
      <c r="D104" s="755">
        <v>0</v>
      </c>
      <c r="E104" s="755">
        <v>0</v>
      </c>
      <c r="F104" s="754">
        <v>0</v>
      </c>
      <c r="G104" s="105" t="s">
        <v>54</v>
      </c>
      <c r="H104" s="700">
        <v>0</v>
      </c>
      <c r="I104" s="755">
        <v>0</v>
      </c>
      <c r="J104" s="755">
        <v>0</v>
      </c>
      <c r="K104" s="755">
        <v>0</v>
      </c>
      <c r="L104" s="754">
        <v>0</v>
      </c>
    </row>
    <row r="105" spans="1:12" ht="29.25" customHeight="1">
      <c r="A105" s="105" t="s">
        <v>55</v>
      </c>
      <c r="B105" s="700">
        <v>0</v>
      </c>
      <c r="C105" s="755">
        <v>3</v>
      </c>
      <c r="D105" s="755">
        <v>0</v>
      </c>
      <c r="E105" s="755">
        <v>0</v>
      </c>
      <c r="F105" s="936">
        <f>3*(12500+16800+3000+25000+6700+5200)</f>
        <v>207600</v>
      </c>
      <c r="G105" s="105" t="s">
        <v>55</v>
      </c>
      <c r="H105" s="700">
        <v>0</v>
      </c>
      <c r="I105" s="755">
        <v>6</v>
      </c>
      <c r="J105" s="755">
        <v>0</v>
      </c>
      <c r="K105" s="755">
        <v>0</v>
      </c>
      <c r="L105" s="935">
        <v>69200</v>
      </c>
    </row>
    <row r="106" spans="1:12" ht="29.25" customHeight="1">
      <c r="A106" s="105" t="s">
        <v>68</v>
      </c>
      <c r="B106" s="700">
        <v>0</v>
      </c>
      <c r="C106" s="755">
        <v>0</v>
      </c>
      <c r="D106" s="755">
        <v>0</v>
      </c>
      <c r="E106" s="755">
        <v>0</v>
      </c>
      <c r="F106" s="754">
        <v>0</v>
      </c>
      <c r="G106" s="105" t="s">
        <v>68</v>
      </c>
      <c r="H106" s="700">
        <v>0</v>
      </c>
      <c r="I106" s="755">
        <v>0</v>
      </c>
      <c r="J106" s="755">
        <v>0</v>
      </c>
      <c r="K106" s="755">
        <v>0</v>
      </c>
      <c r="L106" s="754">
        <v>0</v>
      </c>
    </row>
    <row r="107" spans="1:12" ht="45" customHeight="1">
      <c r="A107" s="105" t="s">
        <v>56</v>
      </c>
      <c r="B107" s="700">
        <v>0</v>
      </c>
      <c r="C107" s="755">
        <v>0</v>
      </c>
      <c r="D107" s="755">
        <v>0</v>
      </c>
      <c r="E107" s="755">
        <v>0</v>
      </c>
      <c r="F107" s="754">
        <v>0</v>
      </c>
      <c r="G107" s="105" t="s">
        <v>56</v>
      </c>
      <c r="H107" s="700">
        <v>0</v>
      </c>
      <c r="I107" s="755">
        <v>0</v>
      </c>
      <c r="J107" s="755">
        <v>0</v>
      </c>
      <c r="K107" s="755">
        <v>0</v>
      </c>
      <c r="L107" s="754">
        <v>0</v>
      </c>
    </row>
    <row r="108" spans="1:12" ht="42.6" customHeight="1">
      <c r="A108" s="105" t="s">
        <v>69</v>
      </c>
      <c r="B108" s="700">
        <v>0</v>
      </c>
      <c r="C108" s="755">
        <v>0</v>
      </c>
      <c r="D108" s="755">
        <v>0</v>
      </c>
      <c r="E108" s="755">
        <v>0</v>
      </c>
      <c r="F108" s="754">
        <v>0</v>
      </c>
      <c r="G108" s="105" t="s">
        <v>69</v>
      </c>
      <c r="H108" s="700">
        <v>0</v>
      </c>
      <c r="I108" s="755">
        <v>0</v>
      </c>
      <c r="J108" s="755">
        <v>0</v>
      </c>
      <c r="K108" s="755">
        <v>0</v>
      </c>
      <c r="L108" s="754">
        <v>0</v>
      </c>
    </row>
    <row r="109" spans="1:12" ht="75" customHeight="1" thickBot="1">
      <c r="A109" s="102" t="s">
        <v>228</v>
      </c>
      <c r="B109" s="705">
        <v>1</v>
      </c>
      <c r="C109" s="728">
        <v>0</v>
      </c>
      <c r="D109" s="728">
        <v>0</v>
      </c>
      <c r="E109" s="728">
        <v>0</v>
      </c>
      <c r="F109" s="937">
        <v>25000</v>
      </c>
      <c r="G109" s="102" t="s">
        <v>48</v>
      </c>
      <c r="H109" s="705">
        <v>0</v>
      </c>
      <c r="I109" s="728">
        <v>0</v>
      </c>
      <c r="J109" s="728">
        <v>0</v>
      </c>
      <c r="K109" s="728">
        <v>0</v>
      </c>
      <c r="L109" s="721">
        <v>0</v>
      </c>
    </row>
    <row r="110" spans="1:12" ht="24.75" customHeight="1" thickBot="1">
      <c r="A110" s="1721" t="s">
        <v>532</v>
      </c>
      <c r="B110" s="1722"/>
      <c r="C110" s="1722"/>
      <c r="D110" s="1722"/>
      <c r="E110" s="1722"/>
      <c r="F110" s="1723"/>
      <c r="G110" s="1721" t="s">
        <v>533</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9" ht="24.75" customHeight="1">
      <c r="A113" s="1614" t="s">
        <v>90</v>
      </c>
      <c r="B113" s="1615"/>
      <c r="C113" s="1615"/>
      <c r="D113" s="1616"/>
      <c r="E113" s="1614" t="s">
        <v>119</v>
      </c>
      <c r="F113" s="1615"/>
      <c r="G113" s="1615"/>
      <c r="H113" s="1616"/>
    </row>
    <row r="114" spans="1:9" ht="46.5" customHeight="1">
      <c r="A114" s="105"/>
      <c r="B114" s="131" t="s">
        <v>24</v>
      </c>
      <c r="C114" s="131" t="s">
        <v>25</v>
      </c>
      <c r="D114" s="842" t="s">
        <v>26</v>
      </c>
      <c r="E114" s="105"/>
      <c r="F114" s="131" t="s">
        <v>24</v>
      </c>
      <c r="G114" s="131" t="s">
        <v>25</v>
      </c>
      <c r="H114" s="889" t="s">
        <v>26</v>
      </c>
    </row>
    <row r="115" spans="1:9" ht="35.25" customHeight="1">
      <c r="A115" s="105" t="s">
        <v>27</v>
      </c>
      <c r="B115" s="938">
        <v>6</v>
      </c>
      <c r="C115" s="942">
        <v>12</v>
      </c>
      <c r="D115" s="904">
        <v>33000</v>
      </c>
      <c r="E115" s="105" t="s">
        <v>27</v>
      </c>
      <c r="F115" s="938">
        <v>6</v>
      </c>
      <c r="G115" s="942">
        <v>12</v>
      </c>
      <c r="H115" s="904">
        <v>33000</v>
      </c>
      <c r="I115" s="943" t="s">
        <v>534</v>
      </c>
    </row>
    <row r="116" spans="1:9" ht="35.25" customHeight="1">
      <c r="A116" s="105" t="s">
        <v>28</v>
      </c>
      <c r="B116" s="938">
        <v>0</v>
      </c>
      <c r="C116" s="938">
        <v>0</v>
      </c>
      <c r="D116" s="904">
        <v>0</v>
      </c>
      <c r="E116" s="105" t="s">
        <v>28</v>
      </c>
      <c r="F116" s="938">
        <v>0</v>
      </c>
      <c r="G116" s="938">
        <v>0</v>
      </c>
      <c r="H116" s="904">
        <v>0</v>
      </c>
    </row>
    <row r="117" spans="1:9" ht="54.75" customHeight="1" thickBot="1">
      <c r="A117" s="16" t="s">
        <v>227</v>
      </c>
      <c r="B117" s="905">
        <v>6</v>
      </c>
      <c r="C117" s="905">
        <v>6</v>
      </c>
      <c r="D117" s="940">
        <v>33000</v>
      </c>
      <c r="E117" s="108" t="s">
        <v>226</v>
      </c>
      <c r="F117" s="905">
        <v>6</v>
      </c>
      <c r="G117" s="905">
        <v>6</v>
      </c>
      <c r="H117" s="940">
        <v>33000</v>
      </c>
    </row>
    <row r="118" spans="1:9" ht="18.75" customHeight="1">
      <c r="A118" s="1683" t="s">
        <v>113</v>
      </c>
      <c r="B118" s="1684"/>
      <c r="C118" s="1684"/>
      <c r="D118" s="1685"/>
      <c r="E118" s="1683" t="s">
        <v>113</v>
      </c>
      <c r="F118" s="1684"/>
      <c r="G118" s="1684"/>
      <c r="H118" s="1685"/>
    </row>
    <row r="119" spans="1:9" ht="33" customHeight="1">
      <c r="A119" s="105" t="s">
        <v>53</v>
      </c>
      <c r="B119" s="732">
        <v>0</v>
      </c>
      <c r="C119" s="938">
        <v>0</v>
      </c>
      <c r="D119" s="902">
        <v>0</v>
      </c>
      <c r="E119" s="105" t="s">
        <v>53</v>
      </c>
      <c r="F119" s="938">
        <v>0</v>
      </c>
      <c r="G119" s="938">
        <v>0</v>
      </c>
      <c r="H119" s="906">
        <v>0</v>
      </c>
    </row>
    <row r="120" spans="1:9" ht="33" customHeight="1">
      <c r="A120" s="105" t="s">
        <v>54</v>
      </c>
      <c r="B120" s="732">
        <v>0</v>
      </c>
      <c r="C120" s="938">
        <v>0</v>
      </c>
      <c r="D120" s="902">
        <v>0</v>
      </c>
      <c r="E120" s="10" t="s">
        <v>54</v>
      </c>
      <c r="F120" s="938">
        <v>6</v>
      </c>
      <c r="G120" s="938">
        <v>12</v>
      </c>
      <c r="H120" s="904">
        <v>33000</v>
      </c>
    </row>
    <row r="121" spans="1:9" ht="33" customHeight="1">
      <c r="A121" s="105" t="s">
        <v>55</v>
      </c>
      <c r="B121" s="732">
        <v>6</v>
      </c>
      <c r="C121" s="938">
        <v>12</v>
      </c>
      <c r="D121" s="941">
        <v>33000</v>
      </c>
      <c r="E121" s="105" t="s">
        <v>55</v>
      </c>
      <c r="F121" s="938">
        <v>6</v>
      </c>
      <c r="G121" s="938">
        <v>12</v>
      </c>
      <c r="H121" s="904">
        <v>33000</v>
      </c>
    </row>
    <row r="122" spans="1:9" ht="33" customHeight="1">
      <c r="A122" s="105" t="s">
        <v>68</v>
      </c>
      <c r="B122" s="732">
        <v>0</v>
      </c>
      <c r="C122" s="938">
        <v>0</v>
      </c>
      <c r="D122" s="902">
        <v>0</v>
      </c>
      <c r="E122" s="105" t="s">
        <v>68</v>
      </c>
      <c r="F122" s="938">
        <v>0</v>
      </c>
      <c r="G122" s="938">
        <v>0</v>
      </c>
      <c r="H122" s="906">
        <v>0</v>
      </c>
    </row>
    <row r="123" spans="1:9" ht="38.25">
      <c r="A123" s="105" t="s">
        <v>56</v>
      </c>
      <c r="B123" s="732">
        <v>0</v>
      </c>
      <c r="C123" s="938">
        <v>0</v>
      </c>
      <c r="D123" s="902">
        <v>0</v>
      </c>
      <c r="E123" s="105" t="s">
        <v>56</v>
      </c>
      <c r="F123" s="938">
        <v>0</v>
      </c>
      <c r="G123" s="938">
        <v>0</v>
      </c>
      <c r="H123" s="906">
        <v>0</v>
      </c>
    </row>
    <row r="124" spans="1:9" ht="44.1" customHeight="1">
      <c r="A124" s="105" t="s">
        <v>69</v>
      </c>
      <c r="B124" s="732">
        <v>0</v>
      </c>
      <c r="C124" s="938">
        <v>0</v>
      </c>
      <c r="D124" s="902">
        <v>0</v>
      </c>
      <c r="E124" s="105" t="s">
        <v>69</v>
      </c>
      <c r="F124" s="938">
        <v>0</v>
      </c>
      <c r="G124" s="938">
        <v>0</v>
      </c>
      <c r="H124" s="906">
        <v>0</v>
      </c>
    </row>
    <row r="125" spans="1:9" ht="18.75" thickBot="1">
      <c r="A125" s="102" t="s">
        <v>48</v>
      </c>
      <c r="B125" s="734">
        <v>0</v>
      </c>
      <c r="C125" s="939">
        <v>0</v>
      </c>
      <c r="D125" s="903">
        <v>0</v>
      </c>
      <c r="E125" s="102" t="s">
        <v>48</v>
      </c>
      <c r="F125" s="939">
        <v>0</v>
      </c>
      <c r="G125" s="939">
        <v>0</v>
      </c>
      <c r="H125" s="907">
        <v>0</v>
      </c>
    </row>
    <row r="126" spans="1:9" ht="24.75" customHeight="1" thickBot="1">
      <c r="A126" s="1689" t="s">
        <v>535</v>
      </c>
      <c r="B126" s="1690"/>
      <c r="C126" s="1690"/>
      <c r="D126" s="1696"/>
      <c r="E126" s="1689" t="s">
        <v>536</v>
      </c>
      <c r="F126" s="1690"/>
      <c r="G126" s="1690"/>
      <c r="H126" s="1696"/>
    </row>
    <row r="127" spans="1:9" ht="27.6" customHeight="1">
      <c r="A127" s="227"/>
      <c r="B127" s="227"/>
      <c r="C127" s="227"/>
      <c r="D127" s="227"/>
      <c r="E127" s="227"/>
      <c r="F127" s="227"/>
      <c r="G127" s="227"/>
      <c r="H127" s="227"/>
    </row>
    <row r="128" spans="1:9"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165"/>
      <c r="B130" s="164" t="s">
        <v>30</v>
      </c>
      <c r="C130" s="164" t="s">
        <v>62</v>
      </c>
      <c r="D130" s="164" t="s">
        <v>63</v>
      </c>
      <c r="E130" s="163" t="s">
        <v>64</v>
      </c>
      <c r="F130" s="165"/>
      <c r="G130" s="164" t="s">
        <v>30</v>
      </c>
      <c r="H130" s="164" t="s">
        <v>62</v>
      </c>
      <c r="I130" s="164" t="s">
        <v>63</v>
      </c>
      <c r="J130" s="163" t="s">
        <v>64</v>
      </c>
    </row>
    <row r="131" spans="1:19" ht="68.45" customHeight="1" thickBot="1">
      <c r="A131" s="102" t="s">
        <v>121</v>
      </c>
      <c r="B131" s="747">
        <v>27704</v>
      </c>
      <c r="C131" s="749">
        <v>6412</v>
      </c>
      <c r="D131" s="1564">
        <v>1.8287037037037037E-3</v>
      </c>
      <c r="E131" s="1460">
        <v>101</v>
      </c>
      <c r="F131" s="102" t="s">
        <v>124</v>
      </c>
      <c r="G131" s="944" t="s">
        <v>223</v>
      </c>
      <c r="H131" s="945" t="s">
        <v>223</v>
      </c>
      <c r="I131" s="945" t="s">
        <v>223</v>
      </c>
      <c r="J131" s="946" t="s">
        <v>223</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284">
        <v>0</v>
      </c>
      <c r="C137" s="284">
        <v>0</v>
      </c>
      <c r="D137" s="284">
        <v>0</v>
      </c>
      <c r="E137" s="284">
        <v>0</v>
      </c>
      <c r="F137" s="283">
        <v>0</v>
      </c>
      <c r="G137" s="283">
        <v>0</v>
      </c>
      <c r="H137" s="283">
        <v>0</v>
      </c>
      <c r="I137" s="282">
        <v>0</v>
      </c>
      <c r="J137" s="160" t="s">
        <v>128</v>
      </c>
      <c r="K137" s="281">
        <v>0</v>
      </c>
      <c r="L137" s="281">
        <v>0</v>
      </c>
      <c r="M137" s="281">
        <v>0</v>
      </c>
      <c r="N137" s="281">
        <v>0</v>
      </c>
      <c r="O137" s="279">
        <v>0</v>
      </c>
      <c r="P137" s="279">
        <v>0</v>
      </c>
      <c r="Q137" s="279">
        <v>0</v>
      </c>
      <c r="R137" s="280">
        <v>0</v>
      </c>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611" t="s">
        <v>139</v>
      </c>
      <c r="B141" s="1612"/>
      <c r="C141" s="1612"/>
      <c r="D141" s="1612"/>
      <c r="E141" s="1612"/>
      <c r="F141" s="1612"/>
      <c r="G141" s="1612"/>
      <c r="H141" s="1612"/>
      <c r="I141" s="1613"/>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728">
        <v>0</v>
      </c>
      <c r="C143" s="728">
        <v>0</v>
      </c>
      <c r="D143" s="728">
        <v>0</v>
      </c>
      <c r="E143" s="728">
        <v>0</v>
      </c>
      <c r="F143" s="728">
        <v>0</v>
      </c>
      <c r="G143" s="728">
        <v>2</v>
      </c>
      <c r="H143" s="728">
        <v>14</v>
      </c>
      <c r="I143" s="947">
        <f>11+9</f>
        <v>20</v>
      </c>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123" t="s">
        <v>131</v>
      </c>
      <c r="B146" s="234"/>
      <c r="C146" s="234"/>
      <c r="D146" s="227"/>
      <c r="E146" s="109"/>
      <c r="F146" s="109"/>
      <c r="G146" s="109"/>
      <c r="H146" s="109"/>
    </row>
    <row r="147" spans="1:8" ht="16.5" customHeight="1">
      <c r="A147" s="1750" t="s">
        <v>132</v>
      </c>
      <c r="B147" s="1709"/>
      <c r="C147" s="1709"/>
      <c r="D147" s="1710"/>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141"/>
      <c r="C150" s="140"/>
      <c r="D150" s="139"/>
      <c r="F150" s="278"/>
    </row>
    <row r="151" spans="1:8" ht="21" customHeight="1">
      <c r="A151" s="105" t="s">
        <v>41</v>
      </c>
      <c r="B151" s="113"/>
      <c r="C151" s="138"/>
      <c r="D151" s="112"/>
    </row>
    <row r="152" spans="1:8" ht="21" customHeight="1">
      <c r="A152" s="105" t="s">
        <v>42</v>
      </c>
      <c r="B152" s="113"/>
      <c r="C152" s="138"/>
      <c r="D152" s="112"/>
    </row>
    <row r="153" spans="1:8" ht="21" customHeight="1" thickBot="1">
      <c r="A153" s="108" t="s">
        <v>43</v>
      </c>
      <c r="B153" s="117" t="s">
        <v>225</v>
      </c>
      <c r="C153" s="137" t="s">
        <v>224</v>
      </c>
      <c r="D153" s="136" t="s">
        <v>224</v>
      </c>
    </row>
    <row r="154" spans="1:8" ht="27.6" customHeight="1">
      <c r="A154" s="1683" t="s">
        <v>133</v>
      </c>
      <c r="B154" s="1684"/>
      <c r="C154" s="1777"/>
      <c r="D154" s="1778"/>
    </row>
    <row r="155" spans="1:8" ht="32.1" customHeight="1">
      <c r="A155" s="105" t="s">
        <v>53</v>
      </c>
      <c r="B155" s="277" t="s">
        <v>223</v>
      </c>
      <c r="C155" s="270" t="s">
        <v>223</v>
      </c>
      <c r="D155" s="277" t="s">
        <v>223</v>
      </c>
      <c r="E155" s="276"/>
    </row>
    <row r="156" spans="1:8" ht="32.1" customHeight="1">
      <c r="A156" s="105" t="s">
        <v>54</v>
      </c>
      <c r="B156" s="277" t="s">
        <v>223</v>
      </c>
      <c r="C156" s="270" t="s">
        <v>223</v>
      </c>
      <c r="D156" s="277" t="s">
        <v>223</v>
      </c>
      <c r="E156" s="276"/>
    </row>
    <row r="157" spans="1:8" ht="32.1" customHeight="1">
      <c r="A157" s="105" t="s">
        <v>55</v>
      </c>
      <c r="B157" s="277" t="s">
        <v>223</v>
      </c>
      <c r="C157" s="270" t="s">
        <v>223</v>
      </c>
      <c r="D157" s="277" t="s">
        <v>223</v>
      </c>
      <c r="E157" s="276"/>
    </row>
    <row r="158" spans="1:8" ht="32.1" customHeight="1">
      <c r="A158" s="105" t="s">
        <v>68</v>
      </c>
      <c r="B158" s="270">
        <v>0</v>
      </c>
      <c r="C158" s="275">
        <v>0</v>
      </c>
      <c r="D158" s="274">
        <v>0</v>
      </c>
    </row>
    <row r="159" spans="1:8" ht="48" customHeight="1">
      <c r="A159" s="105" t="s">
        <v>56</v>
      </c>
      <c r="B159" s="270">
        <v>0</v>
      </c>
      <c r="C159" s="270">
        <v>0</v>
      </c>
      <c r="D159" s="273">
        <v>0</v>
      </c>
    </row>
    <row r="160" spans="1:8" ht="48" customHeight="1">
      <c r="A160" s="105" t="s">
        <v>69</v>
      </c>
      <c r="B160" s="270">
        <v>0</v>
      </c>
      <c r="C160" s="270">
        <v>0</v>
      </c>
      <c r="D160" s="273">
        <v>0</v>
      </c>
    </row>
    <row r="161" spans="1:8" ht="16.5" customHeight="1" thickBot="1">
      <c r="A161" s="102" t="s">
        <v>66</v>
      </c>
      <c r="B161" s="271">
        <v>0</v>
      </c>
      <c r="C161" s="271">
        <v>0</v>
      </c>
      <c r="D161" s="272">
        <v>0</v>
      </c>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614" t="s">
        <v>93</v>
      </c>
      <c r="B165" s="1615"/>
      <c r="C165" s="1615"/>
      <c r="D165" s="1614" t="s">
        <v>135</v>
      </c>
      <c r="E165" s="1615"/>
      <c r="F165" s="1616"/>
      <c r="G165" s="109"/>
    </row>
    <row r="166" spans="1:8" ht="71.25" customHeight="1">
      <c r="A166" s="132"/>
      <c r="B166" s="131" t="s">
        <v>148</v>
      </c>
      <c r="C166" s="224" t="s">
        <v>149</v>
      </c>
      <c r="D166" s="132"/>
      <c r="E166" s="131" t="s">
        <v>148</v>
      </c>
      <c r="F166" s="228" t="s">
        <v>149</v>
      </c>
    </row>
    <row r="167" spans="1:8" ht="58.35" customHeight="1">
      <c r="A167" s="105" t="s">
        <v>73</v>
      </c>
      <c r="B167" s="700">
        <v>0</v>
      </c>
      <c r="C167" s="949">
        <v>0</v>
      </c>
      <c r="D167" s="105" t="s">
        <v>74</v>
      </c>
      <c r="E167" s="115">
        <v>0</v>
      </c>
      <c r="F167" s="89">
        <v>0</v>
      </c>
    </row>
    <row r="168" spans="1:8" ht="75" customHeight="1" thickBot="1">
      <c r="A168" s="108" t="s">
        <v>75</v>
      </c>
      <c r="B168" s="850">
        <v>7</v>
      </c>
      <c r="C168" s="950">
        <v>1951</v>
      </c>
      <c r="D168" s="102" t="s">
        <v>76</v>
      </c>
      <c r="E168" s="214">
        <v>0</v>
      </c>
      <c r="F168" s="252">
        <v>0</v>
      </c>
      <c r="G168" s="948"/>
    </row>
    <row r="169" spans="1:8" ht="50.25" customHeight="1" thickBot="1">
      <c r="A169" s="1689" t="s">
        <v>537</v>
      </c>
      <c r="B169" s="1690"/>
      <c r="C169" s="1696"/>
      <c r="D169" s="1689" t="s">
        <v>538</v>
      </c>
      <c r="E169" s="1690"/>
      <c r="F169" s="1696"/>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674" t="s">
        <v>77</v>
      </c>
      <c r="B173" s="1666"/>
      <c r="C173" s="1667"/>
      <c r="D173" s="1674" t="s">
        <v>137</v>
      </c>
      <c r="E173" s="1666"/>
      <c r="F173" s="1667"/>
      <c r="G173" s="109"/>
      <c r="H173" s="109"/>
    </row>
    <row r="174" spans="1:8" ht="38.25">
      <c r="A174" s="90" t="s">
        <v>44</v>
      </c>
      <c r="B174" s="26" t="s">
        <v>45</v>
      </c>
      <c r="C174" s="27" t="s">
        <v>46</v>
      </c>
      <c r="D174" s="90" t="s">
        <v>44</v>
      </c>
      <c r="E174" s="26" t="s">
        <v>45</v>
      </c>
      <c r="F174" s="27" t="s">
        <v>46</v>
      </c>
      <c r="G174" s="109"/>
      <c r="H174" s="109"/>
    </row>
    <row r="175" spans="1:8" ht="84.75" customHeight="1">
      <c r="A175" s="10" t="s">
        <v>47</v>
      </c>
      <c r="B175" s="1186">
        <v>1</v>
      </c>
      <c r="C175" s="953">
        <v>33000</v>
      </c>
      <c r="D175" s="10" t="s">
        <v>47</v>
      </c>
      <c r="E175" s="1186">
        <v>1</v>
      </c>
      <c r="F175" s="953">
        <v>33000</v>
      </c>
      <c r="G175" s="952" t="s">
        <v>539</v>
      </c>
      <c r="H175" s="109"/>
    </row>
    <row r="176" spans="1:8" ht="51">
      <c r="A176" s="1630" t="s">
        <v>48</v>
      </c>
      <c r="B176" s="1642">
        <v>0</v>
      </c>
      <c r="C176" s="1644">
        <v>0</v>
      </c>
      <c r="D176" s="10" t="s">
        <v>94</v>
      </c>
      <c r="E176" s="845">
        <v>0</v>
      </c>
      <c r="F176" s="715">
        <v>0</v>
      </c>
      <c r="G176" s="109"/>
      <c r="H176" s="109"/>
    </row>
    <row r="177" spans="1:8" ht="16.5" customHeight="1" thickBot="1">
      <c r="A177" s="1631"/>
      <c r="B177" s="1779"/>
      <c r="C177" s="1780"/>
      <c r="D177" s="91" t="s">
        <v>48</v>
      </c>
      <c r="E177" s="850">
        <v>0</v>
      </c>
      <c r="F177" s="955">
        <v>0</v>
      </c>
      <c r="G177" s="109"/>
      <c r="H177" s="109"/>
    </row>
    <row r="178" spans="1:8" ht="16.5" customHeight="1">
      <c r="A178" s="1604" t="s">
        <v>113</v>
      </c>
      <c r="B178" s="1606"/>
      <c r="C178" s="1605"/>
      <c r="D178" s="1604" t="s">
        <v>113</v>
      </c>
      <c r="E178" s="1606"/>
      <c r="F178" s="1605"/>
      <c r="G178" s="109"/>
      <c r="H178" s="109"/>
    </row>
    <row r="179" spans="1:8" ht="32.25" customHeight="1">
      <c r="A179" s="10" t="s">
        <v>53</v>
      </c>
      <c r="B179" s="845">
        <v>0</v>
      </c>
      <c r="C179" s="715">
        <v>0</v>
      </c>
      <c r="D179" s="10" t="s">
        <v>53</v>
      </c>
      <c r="E179" s="845">
        <v>0</v>
      </c>
      <c r="F179" s="715">
        <v>0</v>
      </c>
      <c r="G179" s="109"/>
      <c r="H179" s="109"/>
    </row>
    <row r="180" spans="1:8" ht="32.25" customHeight="1">
      <c r="A180" s="10" t="s">
        <v>54</v>
      </c>
      <c r="B180" s="845">
        <v>0</v>
      </c>
      <c r="C180" s="715">
        <v>0</v>
      </c>
      <c r="D180" s="10" t="s">
        <v>54</v>
      </c>
      <c r="E180" s="845">
        <v>1</v>
      </c>
      <c r="F180" s="953">
        <v>33000</v>
      </c>
      <c r="G180" s="109"/>
      <c r="H180" s="109"/>
    </row>
    <row r="181" spans="1:8" ht="32.25" customHeight="1">
      <c r="A181" s="10" t="s">
        <v>55</v>
      </c>
      <c r="B181" s="845">
        <v>1</v>
      </c>
      <c r="C181" s="953">
        <v>33000</v>
      </c>
      <c r="D181" s="10" t="s">
        <v>55</v>
      </c>
      <c r="E181" s="845">
        <v>1</v>
      </c>
      <c r="F181" s="953">
        <v>33000</v>
      </c>
      <c r="G181" s="109"/>
      <c r="H181" s="109"/>
    </row>
    <row r="182" spans="1:8" ht="32.25" customHeight="1">
      <c r="A182" s="10" t="s">
        <v>68</v>
      </c>
      <c r="B182" s="845">
        <v>0</v>
      </c>
      <c r="C182" s="715">
        <v>0</v>
      </c>
      <c r="D182" s="10" t="s">
        <v>68</v>
      </c>
      <c r="E182" s="845">
        <v>0</v>
      </c>
      <c r="F182" s="715">
        <v>0</v>
      </c>
      <c r="G182" s="109"/>
      <c r="H182" s="109"/>
    </row>
    <row r="183" spans="1:8" ht="46.5" customHeight="1">
      <c r="A183" s="10" t="s">
        <v>56</v>
      </c>
      <c r="B183" s="845">
        <v>0</v>
      </c>
      <c r="C183" s="715">
        <v>0</v>
      </c>
      <c r="D183" s="10" t="s">
        <v>56</v>
      </c>
      <c r="E183" s="845">
        <v>0</v>
      </c>
      <c r="F183" s="715">
        <v>0</v>
      </c>
      <c r="G183" s="109"/>
      <c r="H183" s="109"/>
    </row>
    <row r="184" spans="1:8" ht="46.5" customHeight="1">
      <c r="A184" s="10" t="s">
        <v>69</v>
      </c>
      <c r="B184" s="956">
        <v>0</v>
      </c>
      <c r="C184" s="957">
        <v>0</v>
      </c>
      <c r="D184" s="10" t="s">
        <v>69</v>
      </c>
      <c r="E184" s="956">
        <v>0</v>
      </c>
      <c r="F184" s="957">
        <v>0</v>
      </c>
    </row>
    <row r="185" spans="1:8" ht="22.5" customHeight="1" thickBot="1">
      <c r="A185" s="16" t="s">
        <v>66</v>
      </c>
      <c r="B185" s="958">
        <v>0</v>
      </c>
      <c r="C185" s="959">
        <v>0</v>
      </c>
      <c r="D185" s="16" t="s">
        <v>66</v>
      </c>
      <c r="E185" s="958">
        <v>0</v>
      </c>
      <c r="F185" s="959">
        <v>0</v>
      </c>
    </row>
    <row r="186" spans="1:8" ht="22.5" customHeight="1">
      <c r="A186" s="1604" t="s">
        <v>109</v>
      </c>
      <c r="B186" s="1606"/>
      <c r="C186" s="1605"/>
      <c r="D186" s="1604" t="s">
        <v>109</v>
      </c>
      <c r="E186" s="1606"/>
      <c r="F186" s="1605"/>
    </row>
    <row r="187" spans="1:8" ht="22.5" customHeight="1">
      <c r="A187" s="10" t="s">
        <v>50</v>
      </c>
      <c r="B187" s="960">
        <v>0</v>
      </c>
      <c r="C187" s="961">
        <v>0</v>
      </c>
      <c r="D187" s="10" t="s">
        <v>50</v>
      </c>
      <c r="E187" s="962">
        <v>0</v>
      </c>
      <c r="F187" s="963">
        <v>0</v>
      </c>
    </row>
    <row r="188" spans="1:8" ht="22.5" customHeight="1">
      <c r="A188" s="10" t="s">
        <v>51</v>
      </c>
      <c r="B188" s="960">
        <v>1</v>
      </c>
      <c r="C188" s="964">
        <v>33000</v>
      </c>
      <c r="D188" s="10" t="s">
        <v>51</v>
      </c>
      <c r="E188" s="962">
        <v>1</v>
      </c>
      <c r="F188" s="965">
        <v>33000</v>
      </c>
    </row>
    <row r="189" spans="1:8" ht="22.5" customHeight="1" thickBot="1">
      <c r="A189" s="18" t="s">
        <v>52</v>
      </c>
      <c r="B189" s="966">
        <v>0</v>
      </c>
      <c r="C189" s="967">
        <v>0</v>
      </c>
      <c r="D189" s="18" t="s">
        <v>52</v>
      </c>
      <c r="E189" s="968">
        <v>0</v>
      </c>
      <c r="F189" s="969">
        <v>0</v>
      </c>
      <c r="G189" s="21"/>
    </row>
    <row r="190" spans="1:8" ht="36" customHeight="1" thickBot="1">
      <c r="A190" s="1727" t="s">
        <v>540</v>
      </c>
      <c r="B190" s="1728"/>
      <c r="C190" s="1729"/>
      <c r="D190" s="1727" t="s">
        <v>541</v>
      </c>
      <c r="E190" s="1728"/>
      <c r="F190" s="1729"/>
    </row>
  </sheetData>
  <mergeCells count="84">
    <mergeCell ref="A81:B81"/>
    <mergeCell ref="A84:B84"/>
    <mergeCell ref="A92:D92"/>
    <mergeCell ref="A135:I135"/>
    <mergeCell ref="G102:L102"/>
    <mergeCell ref="A110:F110"/>
    <mergeCell ref="C84:D84"/>
    <mergeCell ref="A102:F102"/>
    <mergeCell ref="F96:F97"/>
    <mergeCell ref="G95:L95"/>
    <mergeCell ref="H96:K96"/>
    <mergeCell ref="L96:L97"/>
    <mergeCell ref="A138:I138"/>
    <mergeCell ref="J135:R135"/>
    <mergeCell ref="A141:I141"/>
    <mergeCell ref="J141:R141"/>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78:H78"/>
    <mergeCell ref="A147:D147"/>
    <mergeCell ref="C148:D148"/>
    <mergeCell ref="E118:H118"/>
    <mergeCell ref="A132:E132"/>
    <mergeCell ref="A95:F95"/>
    <mergeCell ref="C81:D81"/>
    <mergeCell ref="G110:L110"/>
    <mergeCell ref="A126:D126"/>
    <mergeCell ref="A113:D113"/>
    <mergeCell ref="B96:E96"/>
    <mergeCell ref="A118:D118"/>
    <mergeCell ref="A129:E129"/>
    <mergeCell ref="E113:H113"/>
    <mergeCell ref="E126:H126"/>
    <mergeCell ref="F129:J129"/>
    <mergeCell ref="C67:C68"/>
    <mergeCell ref="D67:D68"/>
    <mergeCell ref="B69:D69"/>
    <mergeCell ref="F69:H69"/>
    <mergeCell ref="A44:C44"/>
    <mergeCell ref="D52:F52"/>
    <mergeCell ref="E55:H55"/>
    <mergeCell ref="A1:B1"/>
    <mergeCell ref="A144:G144"/>
    <mergeCell ref="D8:F8"/>
    <mergeCell ref="A55:D55"/>
    <mergeCell ref="A77:D77"/>
    <mergeCell ref="A22:C22"/>
    <mergeCell ref="D18:F18"/>
    <mergeCell ref="D22:F22"/>
    <mergeCell ref="A8:C8"/>
    <mergeCell ref="A18:C18"/>
    <mergeCell ref="A30:C30"/>
    <mergeCell ref="D33:F33"/>
    <mergeCell ref="D30:F30"/>
    <mergeCell ref="E77:H77"/>
    <mergeCell ref="A67:A68"/>
    <mergeCell ref="B67:B68"/>
    <mergeCell ref="A33:C33"/>
    <mergeCell ref="A52:C52"/>
    <mergeCell ref="D40:F40"/>
    <mergeCell ref="D44:F44"/>
    <mergeCell ref="F11:F12"/>
    <mergeCell ref="A15:A17"/>
    <mergeCell ref="D11:D12"/>
    <mergeCell ref="E11:E12"/>
    <mergeCell ref="A31:F31"/>
    <mergeCell ref="A38:A39"/>
    <mergeCell ref="B38:B39"/>
    <mergeCell ref="C38:C39"/>
    <mergeCell ref="A40:C4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topLeftCell="A119" zoomScale="70" zoomScaleNormal="70" zoomScalePageLayoutView="70" workbookViewId="0">
      <selection activeCell="D131" sqref="D131"/>
    </sheetView>
  </sheetViews>
  <sheetFormatPr defaultColWidth="8.85546875" defaultRowHeight="12.75"/>
  <cols>
    <col min="1" max="7" width="26.140625" style="299" customWidth="1"/>
    <col min="8" max="8" width="26" style="299" customWidth="1"/>
    <col min="9" max="9" width="25.85546875" style="299" customWidth="1"/>
    <col min="10" max="10" width="22" style="299" customWidth="1"/>
    <col min="11" max="11" width="20.42578125" style="299" customWidth="1"/>
    <col min="12" max="12" width="25.7109375" style="299" bestFit="1" customWidth="1"/>
    <col min="13" max="13" width="19.7109375" style="299" customWidth="1"/>
    <col min="14" max="14" width="16.85546875" style="299" customWidth="1"/>
    <col min="15" max="15" width="17.42578125" style="299" customWidth="1"/>
    <col min="16" max="16" width="19.85546875" style="299" customWidth="1"/>
    <col min="17" max="17" width="17" style="299" customWidth="1"/>
    <col min="18" max="18" width="24.28515625" style="299" customWidth="1"/>
    <col min="19" max="20" width="18.140625" style="299" customWidth="1"/>
    <col min="21" max="16384" width="8.85546875" style="299"/>
  </cols>
  <sheetData>
    <row r="1" spans="1:8" ht="18.75">
      <c r="A1" s="1758" t="s">
        <v>250</v>
      </c>
      <c r="B1" s="1758"/>
    </row>
    <row r="3" spans="1:8" ht="15.75">
      <c r="A3" s="387" t="s">
        <v>0</v>
      </c>
      <c r="B3" s="307"/>
      <c r="C3" s="307"/>
      <c r="D3" s="307"/>
      <c r="E3" s="307"/>
      <c r="F3" s="307"/>
      <c r="G3" s="307"/>
      <c r="H3" s="307"/>
    </row>
    <row r="4" spans="1:8" ht="15.75">
      <c r="A4" s="385" t="s">
        <v>88</v>
      </c>
      <c r="B4" s="307"/>
      <c r="C4" s="307"/>
      <c r="D4" s="307"/>
      <c r="E4" s="307"/>
      <c r="F4" s="307"/>
      <c r="G4" s="307"/>
      <c r="H4" s="307"/>
    </row>
    <row r="5" spans="1:8">
      <c r="A5" s="389" t="s">
        <v>249</v>
      </c>
      <c r="B5" s="307"/>
      <c r="C5" s="307"/>
      <c r="D5" s="307"/>
      <c r="E5" s="307"/>
      <c r="F5" s="307"/>
      <c r="G5" s="307"/>
      <c r="H5" s="307"/>
    </row>
    <row r="6" spans="1:8" ht="15.75">
      <c r="A6" s="386"/>
      <c r="B6" s="307"/>
      <c r="C6" s="307"/>
      <c r="D6" s="307"/>
      <c r="E6" s="307"/>
      <c r="F6" s="307"/>
      <c r="G6" s="307"/>
      <c r="H6" s="307"/>
    </row>
    <row r="7" spans="1:8" ht="16.5" thickBot="1">
      <c r="A7" s="385" t="s">
        <v>98</v>
      </c>
      <c r="B7" s="307"/>
      <c r="C7" s="307"/>
      <c r="D7" s="307"/>
      <c r="E7" s="307"/>
      <c r="F7" s="307"/>
      <c r="G7" s="307"/>
      <c r="H7" s="307"/>
    </row>
    <row r="8" spans="1:8" ht="28.5" customHeight="1" thickBot="1">
      <c r="A8" s="1674" t="s">
        <v>95</v>
      </c>
      <c r="B8" s="1666"/>
      <c r="C8" s="1667"/>
      <c r="D8" s="1666" t="s">
        <v>107</v>
      </c>
      <c r="E8" s="1666"/>
      <c r="F8" s="1667"/>
      <c r="G8" s="334"/>
      <c r="H8" s="307"/>
    </row>
    <row r="9" spans="1:8">
      <c r="A9" s="367"/>
      <c r="B9" s="314" t="s">
        <v>1</v>
      </c>
      <c r="C9" s="313" t="s">
        <v>2</v>
      </c>
      <c r="D9" s="384"/>
      <c r="E9" s="314" t="s">
        <v>1</v>
      </c>
      <c r="F9" s="313" t="s">
        <v>2</v>
      </c>
      <c r="G9" s="380"/>
      <c r="H9" s="307"/>
    </row>
    <row r="10" spans="1:8" ht="16.5" customHeight="1">
      <c r="A10" s="304" t="s">
        <v>3</v>
      </c>
      <c r="B10" s="794">
        <v>1</v>
      </c>
      <c r="C10" s="795">
        <v>80</v>
      </c>
      <c r="D10" s="382" t="s">
        <v>3</v>
      </c>
      <c r="E10" s="794"/>
      <c r="F10" s="795"/>
      <c r="G10" s="380"/>
      <c r="H10" s="307"/>
    </row>
    <row r="11" spans="1:8" ht="16.5" customHeight="1">
      <c r="A11" s="304" t="s">
        <v>4</v>
      </c>
      <c r="B11" s="794">
        <v>1</v>
      </c>
      <c r="C11" s="795">
        <v>51</v>
      </c>
      <c r="D11" s="1782" t="s">
        <v>4</v>
      </c>
      <c r="E11" s="1784"/>
      <c r="F11" s="1798"/>
      <c r="G11" s="380"/>
      <c r="H11" s="307"/>
    </row>
    <row r="12" spans="1:8" ht="18">
      <c r="A12" s="304" t="s">
        <v>67</v>
      </c>
      <c r="B12" s="794"/>
      <c r="C12" s="795"/>
      <c r="D12" s="1797"/>
      <c r="E12" s="1792"/>
      <c r="F12" s="1799"/>
      <c r="G12" s="380"/>
      <c r="H12" s="307"/>
    </row>
    <row r="13" spans="1:8" ht="16.5" customHeight="1">
      <c r="A13" s="304" t="s">
        <v>7</v>
      </c>
      <c r="B13" s="794">
        <v>2</v>
      </c>
      <c r="C13" s="795">
        <v>11</v>
      </c>
      <c r="D13" s="382" t="s">
        <v>7</v>
      </c>
      <c r="E13" s="794"/>
      <c r="F13" s="795"/>
      <c r="G13" s="380"/>
      <c r="H13" s="307"/>
    </row>
    <row r="14" spans="1:8" ht="16.5" customHeight="1">
      <c r="A14" s="304" t="s">
        <v>8</v>
      </c>
      <c r="B14" s="794">
        <v>8</v>
      </c>
      <c r="C14" s="795">
        <v>156</v>
      </c>
      <c r="D14" s="382" t="s">
        <v>8</v>
      </c>
      <c r="E14" s="794"/>
      <c r="F14" s="795"/>
      <c r="G14" s="380"/>
      <c r="H14" s="307"/>
    </row>
    <row r="15" spans="1:8" ht="28.5" customHeight="1">
      <c r="A15" s="1803" t="s">
        <v>48</v>
      </c>
      <c r="B15" s="1302"/>
      <c r="C15" s="1303"/>
      <c r="D15" s="383" t="s">
        <v>248</v>
      </c>
      <c r="E15" s="794">
        <v>1</v>
      </c>
      <c r="F15" s="1040">
        <v>20</v>
      </c>
      <c r="G15" s="380"/>
      <c r="H15" s="307"/>
    </row>
    <row r="16" spans="1:8" ht="45" customHeight="1">
      <c r="A16" s="1804"/>
      <c r="B16" s="1304"/>
      <c r="C16" s="1305"/>
      <c r="D16" s="382" t="s">
        <v>6</v>
      </c>
      <c r="E16" s="794"/>
      <c r="F16" s="1040"/>
      <c r="G16" s="380"/>
      <c r="H16" s="307"/>
    </row>
    <row r="17" spans="1:8" ht="47.45" customHeight="1" thickBot="1">
      <c r="A17" s="1805"/>
      <c r="B17" s="1306"/>
      <c r="C17" s="1307"/>
      <c r="D17" s="382" t="s">
        <v>5</v>
      </c>
      <c r="E17" s="794">
        <v>3</v>
      </c>
      <c r="F17" s="1040">
        <v>217</v>
      </c>
      <c r="G17" s="380"/>
      <c r="H17" s="307"/>
    </row>
    <row r="18" spans="1:8" ht="16.5" customHeight="1">
      <c r="A18" s="1786" t="s">
        <v>109</v>
      </c>
      <c r="B18" s="1787"/>
      <c r="C18" s="1788"/>
      <c r="D18" s="1786" t="s">
        <v>109</v>
      </c>
      <c r="E18" s="1787"/>
      <c r="F18" s="1788"/>
      <c r="G18" s="334"/>
      <c r="H18" s="307"/>
    </row>
    <row r="19" spans="1:8" ht="16.5" customHeight="1">
      <c r="A19" s="378" t="s">
        <v>50</v>
      </c>
      <c r="B19" s="1063">
        <v>9</v>
      </c>
      <c r="C19" s="1064">
        <v>236</v>
      </c>
      <c r="D19" s="378" t="s">
        <v>50</v>
      </c>
      <c r="E19" s="794">
        <v>4</v>
      </c>
      <c r="F19" s="795">
        <v>237</v>
      </c>
      <c r="G19" s="380"/>
      <c r="H19" s="307"/>
    </row>
    <row r="20" spans="1:8" ht="16.5" customHeight="1">
      <c r="A20" s="378" t="s">
        <v>51</v>
      </c>
      <c r="B20" s="1063">
        <v>1</v>
      </c>
      <c r="C20" s="1064">
        <v>51</v>
      </c>
      <c r="D20" s="378" t="s">
        <v>51</v>
      </c>
      <c r="E20" s="794"/>
      <c r="F20" s="795"/>
      <c r="G20" s="380"/>
      <c r="H20" s="307"/>
    </row>
    <row r="21" spans="1:8" ht="16.5" customHeight="1" thickBot="1">
      <c r="A21" s="377" t="s">
        <v>52</v>
      </c>
      <c r="B21" s="1065">
        <v>2</v>
      </c>
      <c r="C21" s="1066">
        <v>11</v>
      </c>
      <c r="D21" s="377" t="s">
        <v>52</v>
      </c>
      <c r="E21" s="1029"/>
      <c r="F21" s="1067"/>
      <c r="G21" s="380"/>
      <c r="H21" s="307"/>
    </row>
    <row r="22" spans="1:8" ht="16.5" customHeight="1">
      <c r="A22" s="1789" t="s">
        <v>110</v>
      </c>
      <c r="B22" s="1790"/>
      <c r="C22" s="1791"/>
      <c r="D22" s="1789" t="s">
        <v>110</v>
      </c>
      <c r="E22" s="1790"/>
      <c r="F22" s="1791"/>
      <c r="G22" s="381"/>
      <c r="H22" s="307"/>
    </row>
    <row r="23" spans="1:8" ht="33.75" customHeight="1">
      <c r="A23" s="304" t="s">
        <v>53</v>
      </c>
      <c r="B23" s="255"/>
      <c r="C23" s="256"/>
      <c r="D23" s="304" t="s">
        <v>53</v>
      </c>
      <c r="E23" s="794">
        <v>3</v>
      </c>
      <c r="F23" s="795">
        <v>93</v>
      </c>
      <c r="G23" s="380"/>
      <c r="H23" s="307"/>
    </row>
    <row r="24" spans="1:8" ht="32.25" customHeight="1">
      <c r="A24" s="304" t="s">
        <v>54</v>
      </c>
      <c r="B24" s="255"/>
      <c r="C24" s="256"/>
      <c r="D24" s="304" t="s">
        <v>54</v>
      </c>
      <c r="E24" s="794"/>
      <c r="F24" s="795"/>
      <c r="G24" s="380"/>
      <c r="H24" s="307"/>
    </row>
    <row r="25" spans="1:8" ht="32.25" customHeight="1">
      <c r="A25" s="304" t="s">
        <v>55</v>
      </c>
      <c r="B25" s="255"/>
      <c r="C25" s="256"/>
      <c r="D25" s="304" t="s">
        <v>55</v>
      </c>
      <c r="E25" s="794"/>
      <c r="F25" s="795"/>
      <c r="G25" s="380"/>
      <c r="H25" s="307"/>
    </row>
    <row r="26" spans="1:8" ht="35.1" customHeight="1">
      <c r="A26" s="304" t="s">
        <v>68</v>
      </c>
      <c r="B26" s="255"/>
      <c r="C26" s="256"/>
      <c r="D26" s="304" t="s">
        <v>68</v>
      </c>
      <c r="E26" s="794"/>
      <c r="F26" s="795"/>
      <c r="G26" s="380"/>
      <c r="H26" s="307"/>
    </row>
    <row r="27" spans="1:8" ht="47.1" customHeight="1">
      <c r="A27" s="304" t="s">
        <v>56</v>
      </c>
      <c r="B27" s="794">
        <v>1</v>
      </c>
      <c r="C27" s="1031">
        <v>51</v>
      </c>
      <c r="D27" s="304" t="s">
        <v>56</v>
      </c>
      <c r="E27" s="794"/>
      <c r="F27" s="795"/>
      <c r="G27" s="380"/>
      <c r="H27" s="307"/>
    </row>
    <row r="28" spans="1:8" ht="47.1" customHeight="1">
      <c r="A28" s="304" t="s">
        <v>69</v>
      </c>
      <c r="B28" s="794"/>
      <c r="C28" s="1031"/>
      <c r="D28" s="304" t="s">
        <v>69</v>
      </c>
      <c r="E28" s="794"/>
      <c r="F28" s="795"/>
      <c r="G28" s="380"/>
      <c r="H28" s="307"/>
    </row>
    <row r="29" spans="1:8" ht="203.25" customHeight="1" thickBot="1">
      <c r="A29" s="268" t="s">
        <v>247</v>
      </c>
      <c r="B29" s="792">
        <v>11</v>
      </c>
      <c r="C29" s="1045">
        <v>247</v>
      </c>
      <c r="D29" s="176" t="s">
        <v>246</v>
      </c>
      <c r="E29" s="1029">
        <v>1</v>
      </c>
      <c r="F29" s="1067">
        <v>144</v>
      </c>
      <c r="G29" s="380"/>
      <c r="H29" s="307"/>
    </row>
    <row r="30" spans="1:8" ht="182.25" customHeight="1" thickBot="1">
      <c r="A30" s="1800" t="s">
        <v>576</v>
      </c>
      <c r="B30" s="1801"/>
      <c r="C30" s="1802"/>
      <c r="D30" s="1794" t="s">
        <v>575</v>
      </c>
      <c r="E30" s="1795"/>
      <c r="F30" s="1796"/>
      <c r="G30" s="374"/>
      <c r="H30" s="307"/>
    </row>
    <row r="31" spans="1:8" ht="146.1" customHeight="1">
      <c r="A31" s="1793" t="s">
        <v>108</v>
      </c>
      <c r="B31" s="1793"/>
      <c r="C31" s="1793"/>
      <c r="D31" s="1793"/>
      <c r="E31" s="1793"/>
      <c r="F31" s="1793"/>
      <c r="G31" s="307"/>
      <c r="H31" s="307"/>
    </row>
    <row r="32" spans="1:8" ht="23.45" customHeight="1" thickBot="1">
      <c r="A32" s="317" t="s">
        <v>99</v>
      </c>
      <c r="B32" s="379"/>
      <c r="C32" s="379"/>
      <c r="D32" s="379"/>
      <c r="E32" s="379"/>
      <c r="F32" s="379"/>
      <c r="G32" s="307"/>
      <c r="H32" s="307"/>
    </row>
    <row r="33" spans="1:8" ht="30" customHeight="1">
      <c r="A33" s="1614" t="s">
        <v>92</v>
      </c>
      <c r="B33" s="1615"/>
      <c r="C33" s="1616"/>
      <c r="D33" s="1614" t="s">
        <v>111</v>
      </c>
      <c r="E33" s="1615"/>
      <c r="F33" s="1616"/>
      <c r="G33" s="307"/>
      <c r="H33" s="307"/>
    </row>
    <row r="34" spans="1:8" ht="30" customHeight="1">
      <c r="A34" s="304"/>
      <c r="B34" s="321" t="s">
        <v>31</v>
      </c>
      <c r="C34" s="320" t="s">
        <v>32</v>
      </c>
      <c r="D34" s="304"/>
      <c r="E34" s="321" t="s">
        <v>31</v>
      </c>
      <c r="F34" s="320" t="s">
        <v>32</v>
      </c>
      <c r="G34" s="307"/>
      <c r="H34" s="307"/>
    </row>
    <row r="35" spans="1:8" ht="16.350000000000001" customHeight="1">
      <c r="A35" s="304" t="s">
        <v>33</v>
      </c>
      <c r="B35" s="794">
        <v>3</v>
      </c>
      <c r="C35" s="795">
        <v>107</v>
      </c>
      <c r="D35" s="304" t="s">
        <v>33</v>
      </c>
      <c r="E35" s="141"/>
      <c r="F35" s="139"/>
      <c r="G35" s="307"/>
      <c r="H35" s="307"/>
    </row>
    <row r="36" spans="1:8" ht="16.350000000000001" customHeight="1">
      <c r="A36" s="304" t="s">
        <v>71</v>
      </c>
      <c r="B36" s="794"/>
      <c r="C36" s="795"/>
      <c r="D36" s="304" t="s">
        <v>71</v>
      </c>
      <c r="E36" s="141"/>
      <c r="F36" s="139"/>
      <c r="G36" s="307"/>
      <c r="H36" s="307"/>
    </row>
    <row r="37" spans="1:8" ht="16.350000000000001" customHeight="1">
      <c r="A37" s="304" t="s">
        <v>72</v>
      </c>
      <c r="B37" s="794"/>
      <c r="C37" s="795"/>
      <c r="D37" s="304" t="s">
        <v>72</v>
      </c>
      <c r="E37" s="141"/>
      <c r="F37" s="139"/>
      <c r="G37" s="307"/>
      <c r="H37" s="307"/>
    </row>
    <row r="38" spans="1:8" ht="38.25">
      <c r="A38" s="1782" t="s">
        <v>48</v>
      </c>
      <c r="B38" s="1784"/>
      <c r="C38" s="1798"/>
      <c r="D38" s="304" t="s">
        <v>34</v>
      </c>
      <c r="E38" s="141"/>
      <c r="F38" s="139"/>
      <c r="G38" s="307"/>
      <c r="H38" s="307"/>
    </row>
    <row r="39" spans="1:8" ht="16.350000000000001" customHeight="1" thickBot="1">
      <c r="A39" s="1783"/>
      <c r="B39" s="1785"/>
      <c r="C39" s="1817"/>
      <c r="D39" s="377" t="s">
        <v>48</v>
      </c>
      <c r="E39" s="246"/>
      <c r="F39" s="376"/>
      <c r="G39" s="307"/>
      <c r="H39" s="307"/>
    </row>
    <row r="40" spans="1:8" ht="16.350000000000001" customHeight="1">
      <c r="A40" s="1786" t="s">
        <v>112</v>
      </c>
      <c r="B40" s="1787"/>
      <c r="C40" s="1788"/>
      <c r="D40" s="1786" t="s">
        <v>112</v>
      </c>
      <c r="E40" s="1787"/>
      <c r="F40" s="1788"/>
      <c r="G40" s="307"/>
      <c r="H40" s="307"/>
    </row>
    <row r="41" spans="1:8" ht="16.350000000000001" customHeight="1">
      <c r="A41" s="378" t="s">
        <v>50</v>
      </c>
      <c r="B41" s="794">
        <v>2</v>
      </c>
      <c r="C41" s="1040">
        <v>106</v>
      </c>
      <c r="D41" s="378" t="s">
        <v>50</v>
      </c>
      <c r="E41" s="141"/>
      <c r="F41" s="375"/>
      <c r="G41" s="307"/>
      <c r="H41" s="307"/>
    </row>
    <row r="42" spans="1:8" ht="16.350000000000001" customHeight="1">
      <c r="A42" s="378" t="s">
        <v>51</v>
      </c>
      <c r="B42" s="794">
        <v>1</v>
      </c>
      <c r="C42" s="1040">
        <v>1</v>
      </c>
      <c r="D42" s="378" t="s">
        <v>51</v>
      </c>
      <c r="E42" s="141"/>
      <c r="F42" s="375"/>
      <c r="G42" s="307"/>
      <c r="H42" s="307"/>
    </row>
    <row r="43" spans="1:8" ht="16.350000000000001" customHeight="1" thickBot="1">
      <c r="A43" s="377" t="s">
        <v>52</v>
      </c>
      <c r="B43" s="1029"/>
      <c r="C43" s="1068"/>
      <c r="D43" s="377" t="s">
        <v>52</v>
      </c>
      <c r="E43" s="246"/>
      <c r="F43" s="376"/>
      <c r="G43" s="307"/>
      <c r="H43" s="307"/>
    </row>
    <row r="44" spans="1:8" ht="16.350000000000001" customHeight="1">
      <c r="A44" s="1786" t="s">
        <v>113</v>
      </c>
      <c r="B44" s="1787"/>
      <c r="C44" s="1788"/>
      <c r="D44" s="1813" t="s">
        <v>113</v>
      </c>
      <c r="E44" s="1814"/>
      <c r="F44" s="1815"/>
      <c r="G44" s="307"/>
      <c r="H44" s="307"/>
    </row>
    <row r="45" spans="1:8" ht="30" customHeight="1">
      <c r="A45" s="304" t="s">
        <v>53</v>
      </c>
      <c r="B45" s="794"/>
      <c r="C45" s="1040"/>
      <c r="D45" s="304" t="s">
        <v>53</v>
      </c>
      <c r="E45" s="141"/>
      <c r="F45" s="375"/>
      <c r="G45" s="307"/>
      <c r="H45" s="307"/>
    </row>
    <row r="46" spans="1:8" ht="30" customHeight="1">
      <c r="A46" s="304" t="s">
        <v>54</v>
      </c>
      <c r="B46" s="794">
        <v>2</v>
      </c>
      <c r="C46" s="1040">
        <v>106</v>
      </c>
      <c r="D46" s="304" t="s">
        <v>54</v>
      </c>
      <c r="E46" s="141"/>
      <c r="F46" s="375"/>
      <c r="G46" s="307"/>
      <c r="H46" s="307"/>
    </row>
    <row r="47" spans="1:8" ht="30" customHeight="1">
      <c r="A47" s="304" t="s">
        <v>55</v>
      </c>
      <c r="B47" s="794"/>
      <c r="C47" s="1040"/>
      <c r="D47" s="304" t="s">
        <v>55</v>
      </c>
      <c r="E47" s="141"/>
      <c r="F47" s="375"/>
      <c r="G47" s="307"/>
      <c r="H47" s="307"/>
    </row>
    <row r="48" spans="1:8" ht="34.5" customHeight="1">
      <c r="A48" s="304" t="s">
        <v>68</v>
      </c>
      <c r="B48" s="794"/>
      <c r="C48" s="1040"/>
      <c r="D48" s="304" t="s">
        <v>68</v>
      </c>
      <c r="E48" s="141"/>
      <c r="F48" s="375"/>
      <c r="G48" s="307"/>
      <c r="H48" s="307"/>
    </row>
    <row r="49" spans="1:8" ht="45" customHeight="1">
      <c r="A49" s="304" t="s">
        <v>56</v>
      </c>
      <c r="B49" s="794"/>
      <c r="C49" s="1040"/>
      <c r="D49" s="304" t="s">
        <v>56</v>
      </c>
      <c r="E49" s="141"/>
      <c r="F49" s="375"/>
      <c r="G49" s="307"/>
      <c r="H49" s="307"/>
    </row>
    <row r="50" spans="1:8" ht="45.75" customHeight="1">
      <c r="A50" s="304" t="s">
        <v>69</v>
      </c>
      <c r="B50" s="794"/>
      <c r="C50" s="1040"/>
      <c r="D50" s="304" t="s">
        <v>69</v>
      </c>
      <c r="E50" s="141"/>
      <c r="F50" s="375"/>
      <c r="G50" s="307"/>
      <c r="H50" s="307"/>
    </row>
    <row r="51" spans="1:8" ht="33.75" customHeight="1" thickBot="1">
      <c r="A51" s="268" t="s">
        <v>245</v>
      </c>
      <c r="B51" s="792">
        <v>1</v>
      </c>
      <c r="C51" s="1042">
        <v>1</v>
      </c>
      <c r="D51" s="268" t="s">
        <v>66</v>
      </c>
      <c r="E51" s="311"/>
      <c r="F51" s="310"/>
      <c r="G51" s="307"/>
      <c r="H51" s="307"/>
    </row>
    <row r="52" spans="1:8" ht="85.5" customHeight="1" thickBot="1">
      <c r="A52" s="1810" t="s">
        <v>577</v>
      </c>
      <c r="B52" s="1811"/>
      <c r="C52" s="1812"/>
      <c r="D52" s="1810" t="s">
        <v>17</v>
      </c>
      <c r="E52" s="1811"/>
      <c r="F52" s="1812"/>
      <c r="G52" s="307"/>
      <c r="H52" s="307"/>
    </row>
    <row r="53" spans="1:8" ht="30.6" customHeight="1">
      <c r="A53" s="318"/>
      <c r="B53" s="318"/>
      <c r="C53" s="318"/>
      <c r="D53" s="318"/>
      <c r="E53" s="318"/>
      <c r="F53" s="318"/>
      <c r="G53" s="307"/>
      <c r="H53" s="307"/>
    </row>
    <row r="54" spans="1:8" ht="30" customHeight="1" thickBot="1">
      <c r="A54" s="373" t="s">
        <v>100</v>
      </c>
      <c r="B54" s="232"/>
      <c r="C54" s="232"/>
      <c r="D54" s="232"/>
      <c r="E54" s="232"/>
      <c r="F54" s="232"/>
      <c r="G54" s="307"/>
      <c r="H54" s="307"/>
    </row>
    <row r="55" spans="1:8" ht="16.5" customHeight="1" thickBot="1">
      <c r="A55" s="1674" t="s">
        <v>89</v>
      </c>
      <c r="B55" s="1666"/>
      <c r="C55" s="1666"/>
      <c r="D55" s="1667"/>
      <c r="E55" s="1674" t="s">
        <v>244</v>
      </c>
      <c r="F55" s="1666"/>
      <c r="G55" s="1666"/>
      <c r="H55" s="1667"/>
    </row>
    <row r="56" spans="1:8" ht="42" customHeight="1" thickBot="1">
      <c r="A56" s="372"/>
      <c r="B56" s="371" t="s">
        <v>9</v>
      </c>
      <c r="C56" s="371" t="s">
        <v>10</v>
      </c>
      <c r="D56" s="370" t="s">
        <v>114</v>
      </c>
      <c r="E56" s="372"/>
      <c r="F56" s="371" t="s">
        <v>9</v>
      </c>
      <c r="G56" s="370" t="s">
        <v>10</v>
      </c>
      <c r="H56" s="370" t="s">
        <v>243</v>
      </c>
    </row>
    <row r="57" spans="1:8" ht="16.5" customHeight="1">
      <c r="A57" s="367" t="s">
        <v>11</v>
      </c>
      <c r="B57" s="369"/>
      <c r="C57" s="369"/>
      <c r="D57" s="368"/>
      <c r="E57" s="367" t="s">
        <v>11</v>
      </c>
      <c r="F57" s="366"/>
      <c r="G57" s="365"/>
      <c r="H57" s="364"/>
    </row>
    <row r="58" spans="1:8" ht="16.5" customHeight="1">
      <c r="A58" s="304" t="s">
        <v>12</v>
      </c>
      <c r="B58" s="141"/>
      <c r="C58" s="141"/>
      <c r="D58" s="139"/>
      <c r="E58" s="304" t="s">
        <v>12</v>
      </c>
      <c r="F58" s="255"/>
      <c r="G58" s="256"/>
      <c r="H58" s="362"/>
    </row>
    <row r="59" spans="1:8" ht="16.5" customHeight="1">
      <c r="A59" s="304" t="s">
        <v>13</v>
      </c>
      <c r="B59" s="141"/>
      <c r="C59" s="141"/>
      <c r="D59" s="139"/>
      <c r="E59" s="304" t="s">
        <v>13</v>
      </c>
      <c r="F59" s="255"/>
      <c r="G59" s="256"/>
      <c r="H59" s="362"/>
    </row>
    <row r="60" spans="1:8" ht="16.5" customHeight="1">
      <c r="A60" s="304" t="s">
        <v>14</v>
      </c>
      <c r="B60" s="141"/>
      <c r="C60" s="141"/>
      <c r="D60" s="139"/>
      <c r="E60" s="304" t="s">
        <v>14</v>
      </c>
      <c r="F60" s="255"/>
      <c r="G60" s="256"/>
      <c r="H60" s="362"/>
    </row>
    <row r="61" spans="1:8" ht="30" customHeight="1">
      <c r="A61" s="304" t="s">
        <v>15</v>
      </c>
      <c r="B61" s="141"/>
      <c r="C61" s="141"/>
      <c r="D61" s="139"/>
      <c r="E61" s="304" t="s">
        <v>15</v>
      </c>
      <c r="F61" s="255"/>
      <c r="G61" s="256"/>
      <c r="H61" s="362"/>
    </row>
    <row r="62" spans="1:8" ht="16.5" customHeight="1">
      <c r="A62" s="304" t="s">
        <v>16</v>
      </c>
      <c r="B62" s="141"/>
      <c r="C62" s="141"/>
      <c r="D62" s="139"/>
      <c r="E62" s="304" t="s">
        <v>16</v>
      </c>
      <c r="F62" s="255"/>
      <c r="G62" s="256"/>
      <c r="H62" s="362"/>
    </row>
    <row r="63" spans="1:8" ht="16.5" customHeight="1">
      <c r="A63" s="304" t="s">
        <v>57</v>
      </c>
      <c r="B63" s="141"/>
      <c r="C63" s="141"/>
      <c r="D63" s="139"/>
      <c r="E63" s="304" t="s">
        <v>57</v>
      </c>
      <c r="F63" s="255"/>
      <c r="G63" s="363"/>
      <c r="H63" s="362"/>
    </row>
    <row r="64" spans="1:8" ht="16.5" customHeight="1">
      <c r="A64" s="304" t="s">
        <v>58</v>
      </c>
      <c r="B64" s="141"/>
      <c r="C64" s="141"/>
      <c r="D64" s="139"/>
      <c r="E64" s="304" t="s">
        <v>58</v>
      </c>
      <c r="F64" s="255"/>
      <c r="G64" s="363"/>
      <c r="H64" s="362"/>
    </row>
    <row r="65" spans="1:8" ht="16.5" customHeight="1">
      <c r="A65" s="304" t="s">
        <v>59</v>
      </c>
      <c r="B65" s="141"/>
      <c r="C65" s="141"/>
      <c r="D65" s="139"/>
      <c r="E65" s="304" t="s">
        <v>59</v>
      </c>
      <c r="F65" s="255"/>
      <c r="G65" s="363"/>
      <c r="H65" s="362"/>
    </row>
    <row r="66" spans="1:8" ht="16.5" customHeight="1">
      <c r="A66" s="304" t="s">
        <v>60</v>
      </c>
      <c r="B66" s="141"/>
      <c r="C66" s="141"/>
      <c r="D66" s="139"/>
      <c r="E66" s="304" t="s">
        <v>60</v>
      </c>
      <c r="F66" s="794"/>
      <c r="G66" s="1069"/>
      <c r="H66" s="1070"/>
    </row>
    <row r="67" spans="1:8" ht="16.5" customHeight="1">
      <c r="A67" s="1782" t="s">
        <v>48</v>
      </c>
      <c r="B67" s="1806"/>
      <c r="C67" s="1806"/>
      <c r="D67" s="1808"/>
      <c r="E67" s="304" t="s">
        <v>147</v>
      </c>
      <c r="F67" s="794">
        <v>2</v>
      </c>
      <c r="G67" s="1069">
        <v>0</v>
      </c>
      <c r="H67" s="1070">
        <v>0</v>
      </c>
    </row>
    <row r="68" spans="1:8" ht="16.5" customHeight="1" thickBot="1">
      <c r="A68" s="1783"/>
      <c r="B68" s="1807"/>
      <c r="C68" s="1807"/>
      <c r="D68" s="1809"/>
      <c r="E68" s="304" t="s">
        <v>48</v>
      </c>
      <c r="F68" s="794"/>
      <c r="G68" s="1069"/>
      <c r="H68" s="1070"/>
    </row>
    <row r="69" spans="1:8" ht="16.5" customHeight="1">
      <c r="A69" s="359" t="s">
        <v>242</v>
      </c>
      <c r="B69" s="361"/>
      <c r="C69" s="361"/>
      <c r="D69" s="360"/>
      <c r="E69" s="359" t="s">
        <v>242</v>
      </c>
      <c r="F69" s="358"/>
      <c r="G69" s="357"/>
      <c r="H69" s="356"/>
    </row>
    <row r="70" spans="1:8" ht="30" customHeight="1">
      <c r="A70" s="304" t="s">
        <v>53</v>
      </c>
      <c r="B70" s="141"/>
      <c r="C70" s="141"/>
      <c r="D70" s="139"/>
      <c r="E70" s="304" t="s">
        <v>53</v>
      </c>
      <c r="F70" s="141"/>
      <c r="G70" s="140"/>
      <c r="H70" s="264"/>
    </row>
    <row r="71" spans="1:8" ht="31.5" customHeight="1">
      <c r="A71" s="304" t="s">
        <v>54</v>
      </c>
      <c r="B71" s="141"/>
      <c r="C71" s="141"/>
      <c r="D71" s="139"/>
      <c r="E71" s="304" t="s">
        <v>54</v>
      </c>
      <c r="F71" s="141"/>
      <c r="G71" s="140"/>
      <c r="H71" s="264"/>
    </row>
    <row r="72" spans="1:8" ht="29.25" customHeight="1">
      <c r="A72" s="304" t="s">
        <v>55</v>
      </c>
      <c r="B72" s="141"/>
      <c r="C72" s="141"/>
      <c r="D72" s="139"/>
      <c r="E72" s="304" t="s">
        <v>55</v>
      </c>
      <c r="F72" s="141"/>
      <c r="G72" s="140"/>
      <c r="H72" s="264"/>
    </row>
    <row r="73" spans="1:8" ht="29.25" customHeight="1">
      <c r="A73" s="304" t="s">
        <v>68</v>
      </c>
      <c r="B73" s="141"/>
      <c r="C73" s="141"/>
      <c r="D73" s="139"/>
      <c r="E73" s="304" t="s">
        <v>68</v>
      </c>
      <c r="F73" s="141"/>
      <c r="G73" s="140"/>
      <c r="H73" s="264"/>
    </row>
    <row r="74" spans="1:8" ht="45.75" customHeight="1">
      <c r="A74" s="304" t="s">
        <v>56</v>
      </c>
      <c r="B74" s="141"/>
      <c r="C74" s="141"/>
      <c r="D74" s="139"/>
      <c r="E74" s="304" t="s">
        <v>56</v>
      </c>
      <c r="F74" s="141"/>
      <c r="G74" s="140"/>
      <c r="H74" s="264"/>
    </row>
    <row r="75" spans="1:8" ht="48" customHeight="1">
      <c r="A75" s="304" t="s">
        <v>69</v>
      </c>
      <c r="B75" s="141"/>
      <c r="C75" s="141"/>
      <c r="D75" s="139"/>
      <c r="E75" s="304" t="s">
        <v>69</v>
      </c>
      <c r="F75" s="141"/>
      <c r="G75" s="140"/>
      <c r="H75" s="264"/>
    </row>
    <row r="76" spans="1:8" ht="60.75" customHeight="1" thickBot="1">
      <c r="A76" s="176" t="s">
        <v>48</v>
      </c>
      <c r="B76" s="246"/>
      <c r="C76" s="246"/>
      <c r="D76" s="346"/>
      <c r="E76" s="268" t="s">
        <v>241</v>
      </c>
      <c r="F76" s="792">
        <v>2</v>
      </c>
      <c r="G76" s="1045">
        <v>0</v>
      </c>
      <c r="H76" s="1071">
        <v>0</v>
      </c>
    </row>
    <row r="77" spans="1:8" ht="31.5" customHeight="1" thickBot="1">
      <c r="A77" s="1768" t="s">
        <v>17</v>
      </c>
      <c r="B77" s="1769"/>
      <c r="C77" s="1769"/>
      <c r="D77" s="1770"/>
      <c r="E77" s="1768" t="s">
        <v>240</v>
      </c>
      <c r="F77" s="1769"/>
      <c r="G77" s="1769"/>
      <c r="H77" s="1770"/>
    </row>
    <row r="78" spans="1:8" ht="70.349999999999994" customHeight="1">
      <c r="A78" s="1781" t="s">
        <v>115</v>
      </c>
      <c r="B78" s="1781"/>
      <c r="C78" s="1781"/>
      <c r="D78" s="1781"/>
      <c r="E78" s="1781"/>
      <c r="F78" s="1781"/>
      <c r="G78" s="1781"/>
      <c r="H78" s="1781"/>
    </row>
    <row r="79" spans="1:8" ht="15" customHeight="1">
      <c r="A79" s="318"/>
      <c r="B79" s="318"/>
      <c r="C79" s="318"/>
      <c r="D79" s="318"/>
      <c r="E79" s="318"/>
      <c r="F79" s="318"/>
      <c r="G79" s="318"/>
      <c r="H79" s="318"/>
    </row>
    <row r="80" spans="1:8" ht="24.95" customHeight="1" thickBot="1">
      <c r="A80" s="317" t="s">
        <v>101</v>
      </c>
      <c r="B80" s="318"/>
      <c r="C80" s="318"/>
      <c r="D80" s="318"/>
      <c r="E80" s="318"/>
      <c r="F80" s="318"/>
      <c r="G80" s="318"/>
      <c r="H80" s="318"/>
    </row>
    <row r="81" spans="1:12" ht="18" customHeight="1" thickBot="1">
      <c r="A81" s="1743" t="s">
        <v>105</v>
      </c>
      <c r="B81" s="1744"/>
      <c r="C81" s="1743" t="s">
        <v>138</v>
      </c>
      <c r="D81" s="1744"/>
      <c r="E81" s="318"/>
      <c r="F81" s="318"/>
      <c r="G81" s="318"/>
      <c r="H81" s="318"/>
    </row>
    <row r="82" spans="1:12" ht="31.5" customHeight="1">
      <c r="A82" s="355"/>
      <c r="B82" s="313" t="s">
        <v>117</v>
      </c>
      <c r="C82" s="355"/>
      <c r="D82" s="313" t="s">
        <v>117</v>
      </c>
      <c r="E82" s="318"/>
      <c r="F82" s="318"/>
      <c r="G82" s="318"/>
      <c r="H82" s="318"/>
    </row>
    <row r="83" spans="1:12" ht="44.25" customHeight="1" thickBot="1">
      <c r="A83" s="354" t="s">
        <v>106</v>
      </c>
      <c r="B83" s="793">
        <v>1</v>
      </c>
      <c r="C83" s="354" t="s">
        <v>106</v>
      </c>
      <c r="D83" s="353"/>
      <c r="E83" s="318"/>
      <c r="F83" s="318"/>
      <c r="G83" s="318"/>
      <c r="H83" s="318"/>
    </row>
    <row r="84" spans="1:12" ht="20.25" customHeight="1">
      <c r="A84" s="1724" t="s">
        <v>113</v>
      </c>
      <c r="B84" s="1726"/>
      <c r="C84" s="1724" t="s">
        <v>113</v>
      </c>
      <c r="D84" s="1726"/>
      <c r="E84" s="318"/>
      <c r="F84" s="318"/>
      <c r="G84" s="318"/>
      <c r="H84" s="318"/>
    </row>
    <row r="85" spans="1:12" ht="30" customHeight="1">
      <c r="A85" s="304" t="s">
        <v>53</v>
      </c>
      <c r="B85" s="257"/>
      <c r="C85" s="304" t="s">
        <v>53</v>
      </c>
      <c r="D85" s="352"/>
      <c r="E85" s="318"/>
      <c r="F85" s="318"/>
      <c r="G85" s="318"/>
      <c r="H85" s="318"/>
    </row>
    <row r="86" spans="1:12" ht="30" customHeight="1">
      <c r="A86" s="304" t="s">
        <v>54</v>
      </c>
      <c r="B86" s="257"/>
      <c r="C86" s="304" t="s">
        <v>54</v>
      </c>
      <c r="D86" s="352"/>
      <c r="E86" s="318"/>
      <c r="F86" s="318"/>
      <c r="G86" s="318"/>
      <c r="H86" s="318"/>
    </row>
    <row r="87" spans="1:12" ht="30" customHeight="1">
      <c r="A87" s="304" t="s">
        <v>55</v>
      </c>
      <c r="B87" s="257"/>
      <c r="C87" s="304" t="s">
        <v>55</v>
      </c>
      <c r="D87" s="352"/>
      <c r="E87" s="318"/>
      <c r="F87" s="318"/>
      <c r="G87" s="318"/>
      <c r="H87" s="318"/>
    </row>
    <row r="88" spans="1:12" ht="30" customHeight="1">
      <c r="A88" s="304" t="s">
        <v>68</v>
      </c>
      <c r="B88" s="257"/>
      <c r="C88" s="304" t="s">
        <v>68</v>
      </c>
      <c r="D88" s="352"/>
      <c r="E88" s="318"/>
      <c r="F88" s="318"/>
      <c r="G88" s="318"/>
      <c r="H88" s="318"/>
    </row>
    <row r="89" spans="1:12" ht="45" customHeight="1">
      <c r="A89" s="304" t="s">
        <v>56</v>
      </c>
      <c r="B89" s="257"/>
      <c r="C89" s="304" t="s">
        <v>56</v>
      </c>
      <c r="D89" s="352"/>
      <c r="E89" s="318"/>
      <c r="F89" s="318"/>
      <c r="G89" s="318"/>
      <c r="H89" s="318"/>
    </row>
    <row r="90" spans="1:12" ht="45" customHeight="1">
      <c r="A90" s="304" t="s">
        <v>69</v>
      </c>
      <c r="B90" s="257"/>
      <c r="C90" s="304" t="s">
        <v>69</v>
      </c>
      <c r="D90" s="352"/>
      <c r="E90" s="318"/>
      <c r="F90" s="318"/>
      <c r="G90" s="318"/>
      <c r="H90" s="318"/>
    </row>
    <row r="91" spans="1:12" ht="32.25" customHeight="1" thickBot="1">
      <c r="A91" s="176" t="s">
        <v>239</v>
      </c>
      <c r="B91" s="1067">
        <v>1</v>
      </c>
      <c r="C91" s="176" t="s">
        <v>48</v>
      </c>
      <c r="D91" s="351"/>
      <c r="E91" s="318"/>
      <c r="F91" s="318"/>
      <c r="G91" s="318"/>
      <c r="H91" s="318"/>
    </row>
    <row r="92" spans="1:12" ht="90.75" customHeight="1">
      <c r="A92" s="1836" t="s">
        <v>116</v>
      </c>
      <c r="B92" s="1836"/>
      <c r="C92" s="1836"/>
      <c r="D92" s="1836"/>
      <c r="E92" s="318"/>
      <c r="F92" s="318"/>
      <c r="G92" s="318"/>
      <c r="H92" s="318"/>
    </row>
    <row r="93" spans="1:12" ht="15" customHeight="1">
      <c r="A93" s="318"/>
      <c r="B93" s="318"/>
      <c r="C93" s="318"/>
      <c r="D93" s="318"/>
      <c r="E93" s="318"/>
      <c r="F93" s="318"/>
      <c r="G93" s="318"/>
      <c r="H93" s="318"/>
    </row>
    <row r="94" spans="1:12" ht="24.95" customHeight="1" thickBot="1">
      <c r="A94" s="317" t="s">
        <v>102</v>
      </c>
      <c r="B94" s="318"/>
      <c r="C94" s="318"/>
      <c r="D94" s="318"/>
      <c r="E94" s="318"/>
      <c r="F94" s="318"/>
      <c r="G94" s="318"/>
      <c r="H94" s="318"/>
    </row>
    <row r="95" spans="1:12" ht="23.25" customHeight="1">
      <c r="A95" s="1818" t="s">
        <v>96</v>
      </c>
      <c r="B95" s="1819"/>
      <c r="C95" s="1819"/>
      <c r="D95" s="1819"/>
      <c r="E95" s="1819"/>
      <c r="F95" s="1820"/>
      <c r="G95" s="1818" t="s">
        <v>118</v>
      </c>
      <c r="H95" s="1819"/>
      <c r="I95" s="1819"/>
      <c r="J95" s="1819"/>
      <c r="K95" s="1819"/>
      <c r="L95" s="1820"/>
    </row>
    <row r="96" spans="1:12" ht="20.25" customHeight="1">
      <c r="A96" s="304"/>
      <c r="B96" s="1822" t="s">
        <v>97</v>
      </c>
      <c r="C96" s="1823"/>
      <c r="D96" s="1823"/>
      <c r="E96" s="1837"/>
      <c r="F96" s="1821" t="s">
        <v>18</v>
      </c>
      <c r="G96" s="304"/>
      <c r="H96" s="1822" t="s">
        <v>97</v>
      </c>
      <c r="I96" s="1823"/>
      <c r="J96" s="1823"/>
      <c r="K96" s="1823"/>
      <c r="L96" s="1821" t="s">
        <v>18</v>
      </c>
    </row>
    <row r="97" spans="1:12" s="327" customFormat="1" ht="19.5" customHeight="1">
      <c r="A97" s="304"/>
      <c r="B97" s="321" t="s">
        <v>19</v>
      </c>
      <c r="C97" s="350" t="s">
        <v>20</v>
      </c>
      <c r="D97" s="350" t="s">
        <v>21</v>
      </c>
      <c r="E97" s="350" t="s">
        <v>49</v>
      </c>
      <c r="F97" s="1821"/>
      <c r="G97" s="304"/>
      <c r="H97" s="321" t="s">
        <v>19</v>
      </c>
      <c r="I97" s="350" t="s">
        <v>20</v>
      </c>
      <c r="J97" s="350" t="s">
        <v>21</v>
      </c>
      <c r="K97" s="350" t="s">
        <v>49</v>
      </c>
      <c r="L97" s="1821"/>
    </row>
    <row r="98" spans="1:12" ht="22.5" customHeight="1">
      <c r="A98" s="304" t="s">
        <v>22</v>
      </c>
      <c r="B98" s="141"/>
      <c r="C98" s="265"/>
      <c r="D98" s="265"/>
      <c r="E98" s="265"/>
      <c r="F98" s="264"/>
      <c r="G98" s="304" t="s">
        <v>22</v>
      </c>
      <c r="H98" s="141"/>
      <c r="I98" s="265"/>
      <c r="J98" s="265"/>
      <c r="K98" s="265"/>
      <c r="L98" s="264"/>
    </row>
    <row r="99" spans="1:12" ht="29.25" customHeight="1">
      <c r="A99" s="304" t="s">
        <v>61</v>
      </c>
      <c r="B99" s="141"/>
      <c r="C99" s="265"/>
      <c r="D99" s="265"/>
      <c r="E99" s="265"/>
      <c r="F99" s="264"/>
      <c r="G99" s="304" t="s">
        <v>61</v>
      </c>
      <c r="H99" s="141"/>
      <c r="I99" s="265"/>
      <c r="J99" s="265"/>
      <c r="K99" s="265"/>
      <c r="L99" s="264"/>
    </row>
    <row r="100" spans="1:12" ht="29.25" customHeight="1">
      <c r="A100" s="304" t="s">
        <v>23</v>
      </c>
      <c r="B100" s="141"/>
      <c r="C100" s="265"/>
      <c r="D100" s="265"/>
      <c r="E100" s="265"/>
      <c r="F100" s="264"/>
      <c r="G100" s="304" t="s">
        <v>23</v>
      </c>
      <c r="H100" s="141"/>
      <c r="I100" s="265"/>
      <c r="J100" s="265"/>
      <c r="K100" s="265"/>
      <c r="L100" s="264"/>
    </row>
    <row r="101" spans="1:12" ht="33.75" customHeight="1" thickBot="1">
      <c r="A101" s="176" t="s">
        <v>65</v>
      </c>
      <c r="B101" s="246"/>
      <c r="C101" s="263"/>
      <c r="D101" s="263"/>
      <c r="E101" s="263"/>
      <c r="F101" s="262"/>
      <c r="G101" s="176" t="s">
        <v>65</v>
      </c>
      <c r="H101" s="246"/>
      <c r="I101" s="263"/>
      <c r="J101" s="263"/>
      <c r="K101" s="263"/>
      <c r="L101" s="262"/>
    </row>
    <row r="102" spans="1:12" ht="29.25" customHeight="1">
      <c r="A102" s="1786" t="s">
        <v>113</v>
      </c>
      <c r="B102" s="1787"/>
      <c r="C102" s="1787"/>
      <c r="D102" s="1787"/>
      <c r="E102" s="1787"/>
      <c r="F102" s="1788"/>
      <c r="G102" s="1786" t="s">
        <v>113</v>
      </c>
      <c r="H102" s="1787"/>
      <c r="I102" s="1787"/>
      <c r="J102" s="1787"/>
      <c r="K102" s="1787"/>
      <c r="L102" s="1788"/>
    </row>
    <row r="103" spans="1:12" ht="29.25" customHeight="1">
      <c r="A103" s="304" t="s">
        <v>53</v>
      </c>
      <c r="B103" s="141"/>
      <c r="C103" s="265"/>
      <c r="D103" s="265"/>
      <c r="E103" s="265"/>
      <c r="F103" s="264"/>
      <c r="G103" s="304" t="s">
        <v>53</v>
      </c>
      <c r="H103" s="141"/>
      <c r="I103" s="265"/>
      <c r="J103" s="265"/>
      <c r="K103" s="265"/>
      <c r="L103" s="264"/>
    </row>
    <row r="104" spans="1:12" ht="29.25" customHeight="1">
      <c r="A104" s="304" t="s">
        <v>54</v>
      </c>
      <c r="B104" s="141"/>
      <c r="C104" s="265"/>
      <c r="D104" s="265"/>
      <c r="E104" s="265"/>
      <c r="F104" s="264"/>
      <c r="G104" s="304" t="s">
        <v>54</v>
      </c>
      <c r="H104" s="141"/>
      <c r="I104" s="265"/>
      <c r="J104" s="265"/>
      <c r="K104" s="265"/>
      <c r="L104" s="264"/>
    </row>
    <row r="105" spans="1:12" ht="29.25" customHeight="1">
      <c r="A105" s="304" t="s">
        <v>55</v>
      </c>
      <c r="B105" s="141"/>
      <c r="C105" s="265"/>
      <c r="D105" s="265"/>
      <c r="E105" s="265"/>
      <c r="F105" s="264"/>
      <c r="G105" s="304" t="s">
        <v>55</v>
      </c>
      <c r="H105" s="141"/>
      <c r="I105" s="265"/>
      <c r="J105" s="265"/>
      <c r="K105" s="265"/>
      <c r="L105" s="264"/>
    </row>
    <row r="106" spans="1:12" ht="29.25" customHeight="1">
      <c r="A106" s="304" t="s">
        <v>68</v>
      </c>
      <c r="B106" s="141"/>
      <c r="C106" s="265"/>
      <c r="D106" s="265"/>
      <c r="E106" s="265"/>
      <c r="F106" s="264"/>
      <c r="G106" s="304" t="s">
        <v>68</v>
      </c>
      <c r="H106" s="141"/>
      <c r="I106" s="265"/>
      <c r="J106" s="265"/>
      <c r="K106" s="265"/>
      <c r="L106" s="264"/>
    </row>
    <row r="107" spans="1:12" ht="45" customHeight="1">
      <c r="A107" s="304" t="s">
        <v>56</v>
      </c>
      <c r="B107" s="141"/>
      <c r="C107" s="265"/>
      <c r="D107" s="265"/>
      <c r="E107" s="265"/>
      <c r="F107" s="264"/>
      <c r="G107" s="304" t="s">
        <v>56</v>
      </c>
      <c r="H107" s="141"/>
      <c r="I107" s="265"/>
      <c r="J107" s="265"/>
      <c r="K107" s="265"/>
      <c r="L107" s="264"/>
    </row>
    <row r="108" spans="1:12" ht="42.6" customHeight="1">
      <c r="A108" s="304" t="s">
        <v>69</v>
      </c>
      <c r="B108" s="141"/>
      <c r="C108" s="265"/>
      <c r="D108" s="265"/>
      <c r="E108" s="265"/>
      <c r="F108" s="264"/>
      <c r="G108" s="304" t="s">
        <v>69</v>
      </c>
      <c r="H108" s="141"/>
      <c r="I108" s="265"/>
      <c r="J108" s="265"/>
      <c r="K108" s="265"/>
      <c r="L108" s="264"/>
    </row>
    <row r="109" spans="1:12" ht="27" customHeight="1" thickBot="1">
      <c r="A109" s="176" t="s">
        <v>48</v>
      </c>
      <c r="B109" s="246"/>
      <c r="C109" s="263"/>
      <c r="D109" s="263"/>
      <c r="E109" s="263"/>
      <c r="F109" s="262"/>
      <c r="G109" s="176" t="s">
        <v>48</v>
      </c>
      <c r="H109" s="246"/>
      <c r="I109" s="263"/>
      <c r="J109" s="263"/>
      <c r="K109" s="263"/>
      <c r="L109" s="262"/>
    </row>
    <row r="110" spans="1:12" ht="69" customHeight="1" thickBot="1">
      <c r="A110" s="1768" t="s">
        <v>70</v>
      </c>
      <c r="B110" s="1769"/>
      <c r="C110" s="1769"/>
      <c r="D110" s="1769"/>
      <c r="E110" s="1769"/>
      <c r="F110" s="1770"/>
      <c r="G110" s="1727" t="s">
        <v>70</v>
      </c>
      <c r="H110" s="1728"/>
      <c r="I110" s="1728"/>
      <c r="J110" s="1728"/>
      <c r="K110" s="1728"/>
      <c r="L110" s="1729"/>
    </row>
    <row r="111" spans="1:12" ht="26.1" customHeight="1">
      <c r="A111" s="318"/>
      <c r="B111" s="318"/>
      <c r="C111" s="318"/>
      <c r="D111" s="318"/>
      <c r="E111" s="318"/>
      <c r="F111" s="318"/>
      <c r="G111" s="318"/>
      <c r="H111" s="318"/>
      <c r="I111" s="318"/>
      <c r="J111" s="318"/>
      <c r="K111" s="318"/>
      <c r="L111" s="318"/>
    </row>
    <row r="112" spans="1:12" ht="24.95" customHeight="1" thickBot="1">
      <c r="A112" s="349" t="s">
        <v>103</v>
      </c>
      <c r="B112" s="232"/>
      <c r="C112" s="232"/>
      <c r="D112" s="232"/>
      <c r="E112" s="318"/>
      <c r="F112" s="318"/>
      <c r="G112" s="318"/>
      <c r="H112" s="307"/>
    </row>
    <row r="113" spans="1:8" ht="24.75" customHeight="1">
      <c r="A113" s="1818" t="s">
        <v>90</v>
      </c>
      <c r="B113" s="1819"/>
      <c r="C113" s="1819"/>
      <c r="D113" s="1820"/>
      <c r="E113" s="1818" t="s">
        <v>119</v>
      </c>
      <c r="F113" s="1819"/>
      <c r="G113" s="1819"/>
      <c r="H113" s="1820"/>
    </row>
    <row r="114" spans="1:8" ht="46.5" customHeight="1">
      <c r="A114" s="304"/>
      <c r="B114" s="321" t="s">
        <v>24</v>
      </c>
      <c r="C114" s="321" t="s">
        <v>25</v>
      </c>
      <c r="D114" s="320" t="s">
        <v>26</v>
      </c>
      <c r="E114" s="304"/>
      <c r="F114" s="321" t="s">
        <v>24</v>
      </c>
      <c r="G114" s="321" t="s">
        <v>25</v>
      </c>
      <c r="H114" s="320" t="s">
        <v>26</v>
      </c>
    </row>
    <row r="115" spans="1:8" ht="35.25" customHeight="1">
      <c r="A115" s="304" t="s">
        <v>27</v>
      </c>
      <c r="B115" s="141"/>
      <c r="C115" s="141"/>
      <c r="D115" s="139"/>
      <c r="E115" s="304" t="s">
        <v>27</v>
      </c>
      <c r="F115" s="141"/>
      <c r="G115" s="141"/>
      <c r="H115" s="139"/>
    </row>
    <row r="116" spans="1:8" ht="35.25" customHeight="1">
      <c r="A116" s="304" t="s">
        <v>28</v>
      </c>
      <c r="B116" s="141"/>
      <c r="C116" s="141"/>
      <c r="D116" s="139"/>
      <c r="E116" s="304" t="s">
        <v>28</v>
      </c>
      <c r="F116" s="141"/>
      <c r="G116" s="141"/>
      <c r="H116" s="139"/>
    </row>
    <row r="117" spans="1:8" ht="45" customHeight="1" thickBot="1">
      <c r="A117" s="268" t="s">
        <v>29</v>
      </c>
      <c r="B117" s="311"/>
      <c r="C117" s="311"/>
      <c r="D117" s="348"/>
      <c r="E117" s="268" t="s">
        <v>29</v>
      </c>
      <c r="F117" s="311"/>
      <c r="G117" s="311"/>
      <c r="H117" s="348"/>
    </row>
    <row r="118" spans="1:8" ht="18.75" customHeight="1">
      <c r="A118" s="1786" t="s">
        <v>113</v>
      </c>
      <c r="B118" s="1787"/>
      <c r="C118" s="1787"/>
      <c r="D118" s="1788"/>
      <c r="E118" s="1724" t="s">
        <v>113</v>
      </c>
      <c r="F118" s="1725"/>
      <c r="G118" s="1725"/>
      <c r="H118" s="1831"/>
    </row>
    <row r="119" spans="1:8" ht="33" customHeight="1">
      <c r="A119" s="304" t="s">
        <v>53</v>
      </c>
      <c r="B119" s="141"/>
      <c r="C119" s="141"/>
      <c r="D119" s="140"/>
      <c r="E119" s="304" t="s">
        <v>53</v>
      </c>
      <c r="F119" s="141"/>
      <c r="G119" s="141"/>
      <c r="H119" s="139"/>
    </row>
    <row r="120" spans="1:8" ht="33" customHeight="1">
      <c r="A120" s="304" t="s">
        <v>54</v>
      </c>
      <c r="B120" s="141"/>
      <c r="C120" s="141"/>
      <c r="D120" s="140"/>
      <c r="E120" s="304" t="s">
        <v>54</v>
      </c>
      <c r="F120" s="141"/>
      <c r="G120" s="141"/>
      <c r="H120" s="139"/>
    </row>
    <row r="121" spans="1:8" ht="33" customHeight="1">
      <c r="A121" s="304" t="s">
        <v>55</v>
      </c>
      <c r="B121" s="141"/>
      <c r="C121" s="141"/>
      <c r="D121" s="140"/>
      <c r="E121" s="304" t="s">
        <v>55</v>
      </c>
      <c r="F121" s="141"/>
      <c r="G121" s="141"/>
      <c r="H121" s="139"/>
    </row>
    <row r="122" spans="1:8" ht="33" customHeight="1">
      <c r="A122" s="304" t="s">
        <v>68</v>
      </c>
      <c r="B122" s="141"/>
      <c r="C122" s="141"/>
      <c r="D122" s="140"/>
      <c r="E122" s="304" t="s">
        <v>68</v>
      </c>
      <c r="F122" s="141"/>
      <c r="G122" s="141"/>
      <c r="H122" s="139"/>
    </row>
    <row r="123" spans="1:8" ht="38.25">
      <c r="A123" s="304" t="s">
        <v>56</v>
      </c>
      <c r="B123" s="141"/>
      <c r="C123" s="141"/>
      <c r="D123" s="140"/>
      <c r="E123" s="304" t="s">
        <v>56</v>
      </c>
      <c r="F123" s="141"/>
      <c r="G123" s="141"/>
      <c r="H123" s="139"/>
    </row>
    <row r="124" spans="1:8" ht="44.1" customHeight="1">
      <c r="A124" s="304" t="s">
        <v>69</v>
      </c>
      <c r="B124" s="141"/>
      <c r="C124" s="141"/>
      <c r="D124" s="140"/>
      <c r="E124" s="304" t="s">
        <v>69</v>
      </c>
      <c r="F124" s="141"/>
      <c r="G124" s="141"/>
      <c r="H124" s="139"/>
    </row>
    <row r="125" spans="1:8" ht="13.5" thickBot="1">
      <c r="A125" s="176" t="s">
        <v>48</v>
      </c>
      <c r="B125" s="246"/>
      <c r="C125" s="246"/>
      <c r="D125" s="347"/>
      <c r="E125" s="176" t="s">
        <v>48</v>
      </c>
      <c r="F125" s="246"/>
      <c r="G125" s="246"/>
      <c r="H125" s="346"/>
    </row>
    <row r="126" spans="1:8" ht="69" customHeight="1" thickBot="1">
      <c r="A126" s="1768" t="s">
        <v>165</v>
      </c>
      <c r="B126" s="1769"/>
      <c r="C126" s="1769"/>
      <c r="D126" s="1770"/>
      <c r="E126" s="1768" t="s">
        <v>165</v>
      </c>
      <c r="F126" s="1769"/>
      <c r="G126" s="1769"/>
      <c r="H126" s="1770"/>
    </row>
    <row r="127" spans="1:8" ht="27.6" customHeight="1">
      <c r="A127" s="318"/>
      <c r="B127" s="318"/>
      <c r="C127" s="318"/>
      <c r="D127" s="318"/>
      <c r="E127" s="318"/>
      <c r="F127" s="318"/>
      <c r="G127" s="318"/>
      <c r="H127" s="318"/>
    </row>
    <row r="128" spans="1:8" ht="24.95" customHeight="1" thickBot="1">
      <c r="A128" s="317" t="s">
        <v>104</v>
      </c>
      <c r="B128" s="318"/>
      <c r="C128" s="318"/>
      <c r="D128" s="318"/>
      <c r="E128" s="318"/>
      <c r="F128" s="318"/>
      <c r="G128" s="318"/>
      <c r="H128" s="307"/>
    </row>
    <row r="129" spans="1:19" ht="24.75" customHeight="1" thickBot="1">
      <c r="A129" s="1611" t="s">
        <v>91</v>
      </c>
      <c r="B129" s="1612"/>
      <c r="C129" s="1612"/>
      <c r="D129" s="1612"/>
      <c r="E129" s="1613"/>
      <c r="F129" s="1611" t="s">
        <v>120</v>
      </c>
      <c r="G129" s="1612"/>
      <c r="H129" s="1612"/>
      <c r="I129" s="1612"/>
      <c r="J129" s="1613"/>
    </row>
    <row r="130" spans="1:19" s="339" customFormat="1" ht="42" customHeight="1">
      <c r="A130" s="342"/>
      <c r="B130" s="341" t="s">
        <v>30</v>
      </c>
      <c r="C130" s="341" t="s">
        <v>62</v>
      </c>
      <c r="D130" s="341" t="s">
        <v>63</v>
      </c>
      <c r="E130" s="340" t="s">
        <v>64</v>
      </c>
      <c r="F130" s="342"/>
      <c r="G130" s="341" t="s">
        <v>30</v>
      </c>
      <c r="H130" s="341" t="s">
        <v>62</v>
      </c>
      <c r="I130" s="341" t="s">
        <v>63</v>
      </c>
      <c r="J130" s="340" t="s">
        <v>64</v>
      </c>
    </row>
    <row r="131" spans="1:19" ht="68.45" customHeight="1" thickBot="1">
      <c r="A131" s="176" t="s">
        <v>121</v>
      </c>
      <c r="B131" s="1073">
        <v>8077</v>
      </c>
      <c r="C131" s="1074">
        <v>1659</v>
      </c>
      <c r="D131" s="1563" t="s">
        <v>617</v>
      </c>
      <c r="E131" s="1053">
        <v>0.53700000000000003</v>
      </c>
      <c r="F131" s="176" t="s">
        <v>124</v>
      </c>
      <c r="G131" s="1072" t="s">
        <v>223</v>
      </c>
      <c r="H131" s="1072" t="s">
        <v>223</v>
      </c>
      <c r="I131" s="1072" t="s">
        <v>223</v>
      </c>
      <c r="J131" s="1072" t="s">
        <v>223</v>
      </c>
    </row>
    <row r="132" spans="1:19" ht="28.5" customHeight="1">
      <c r="A132" s="1781" t="s">
        <v>122</v>
      </c>
      <c r="B132" s="1781"/>
      <c r="C132" s="1781"/>
      <c r="D132" s="1781"/>
      <c r="E132" s="1781"/>
      <c r="F132" s="307"/>
      <c r="G132" s="307"/>
      <c r="H132" s="307"/>
    </row>
    <row r="133" spans="1:19" ht="15" customHeight="1">
      <c r="A133" s="318"/>
      <c r="B133" s="318"/>
      <c r="C133" s="318"/>
      <c r="D133" s="318"/>
      <c r="E133" s="318"/>
      <c r="F133" s="307"/>
      <c r="G133" s="307"/>
      <c r="H133" s="307"/>
    </row>
    <row r="134" spans="1:19" ht="24.95" customHeight="1" thickBot="1">
      <c r="A134" s="317" t="s">
        <v>123</v>
      </c>
      <c r="B134" s="318"/>
      <c r="C134" s="318"/>
      <c r="D134" s="318"/>
      <c r="E134" s="318"/>
      <c r="F134" s="307"/>
      <c r="G134" s="307"/>
      <c r="H134" s="307"/>
    </row>
    <row r="135" spans="1:19" ht="43.35" customHeight="1" thickBot="1">
      <c r="A135" s="1832" t="s">
        <v>87</v>
      </c>
      <c r="B135" s="1833"/>
      <c r="C135" s="1833"/>
      <c r="D135" s="1833"/>
      <c r="E135" s="1833"/>
      <c r="F135" s="1833"/>
      <c r="G135" s="1833"/>
      <c r="H135" s="1833"/>
      <c r="I135" s="1834"/>
      <c r="J135" s="1832" t="s">
        <v>125</v>
      </c>
      <c r="K135" s="1833"/>
      <c r="L135" s="1833"/>
      <c r="M135" s="1833"/>
      <c r="N135" s="1833"/>
      <c r="O135" s="1833"/>
      <c r="P135" s="1833"/>
      <c r="Q135" s="1833"/>
      <c r="R135" s="1834"/>
    </row>
    <row r="136" spans="1:19" s="339" customFormat="1" ht="89.25">
      <c r="A136" s="345"/>
      <c r="B136" s="344" t="s">
        <v>79</v>
      </c>
      <c r="C136" s="344" t="s">
        <v>80</v>
      </c>
      <c r="D136" s="344" t="s">
        <v>81</v>
      </c>
      <c r="E136" s="344" t="s">
        <v>82</v>
      </c>
      <c r="F136" s="341" t="s">
        <v>83</v>
      </c>
      <c r="G136" s="341" t="s">
        <v>84</v>
      </c>
      <c r="H136" s="341" t="s">
        <v>85</v>
      </c>
      <c r="I136" s="343" t="s">
        <v>86</v>
      </c>
      <c r="J136" s="342"/>
      <c r="K136" s="341" t="s">
        <v>79</v>
      </c>
      <c r="L136" s="341" t="s">
        <v>80</v>
      </c>
      <c r="M136" s="341" t="s">
        <v>81</v>
      </c>
      <c r="N136" s="341" t="s">
        <v>82</v>
      </c>
      <c r="O136" s="341" t="s">
        <v>83</v>
      </c>
      <c r="P136" s="341" t="s">
        <v>84</v>
      </c>
      <c r="Q136" s="341" t="s">
        <v>85</v>
      </c>
      <c r="R136" s="340" t="s">
        <v>86</v>
      </c>
    </row>
    <row r="137" spans="1:19" s="327" customFormat="1" ht="89.25" customHeight="1" thickBot="1">
      <c r="A137" s="337" t="s">
        <v>126</v>
      </c>
      <c r="B137" s="336"/>
      <c r="C137" s="336"/>
      <c r="D137" s="336"/>
      <c r="E137" s="336"/>
      <c r="F137" s="332"/>
      <c r="G137" s="332"/>
      <c r="H137" s="332"/>
      <c r="I137" s="338"/>
      <c r="J137" s="337" t="s">
        <v>128</v>
      </c>
      <c r="K137" s="336"/>
      <c r="L137" s="336"/>
      <c r="M137" s="336"/>
      <c r="N137" s="336"/>
      <c r="O137" s="332"/>
      <c r="P137" s="332"/>
      <c r="Q137" s="332"/>
      <c r="R137" s="335"/>
    </row>
    <row r="138" spans="1:19" ht="57" customHeight="1">
      <c r="A138" s="1781" t="s">
        <v>127</v>
      </c>
      <c r="B138" s="1781"/>
      <c r="C138" s="1781"/>
      <c r="D138" s="1781"/>
      <c r="E138" s="1781"/>
      <c r="F138" s="1781"/>
      <c r="G138" s="1781"/>
      <c r="H138" s="1781"/>
      <c r="I138" s="1781"/>
    </row>
    <row r="139" spans="1:19" ht="16.5" customHeight="1">
      <c r="G139" s="307"/>
      <c r="H139" s="307"/>
    </row>
    <row r="140" spans="1:19" ht="24.95" customHeight="1" thickBot="1">
      <c r="A140" s="317" t="s">
        <v>129</v>
      </c>
      <c r="G140" s="307"/>
      <c r="H140" s="307"/>
    </row>
    <row r="141" spans="1:19" ht="33.75" customHeight="1" thickBot="1">
      <c r="A141" s="1832" t="s">
        <v>139</v>
      </c>
      <c r="B141" s="1833"/>
      <c r="C141" s="1833"/>
      <c r="D141" s="1833"/>
      <c r="E141" s="1833"/>
      <c r="F141" s="1833"/>
      <c r="G141" s="1833"/>
      <c r="H141" s="1833"/>
      <c r="I141" s="1834"/>
      <c r="J141" s="1835"/>
      <c r="K141" s="1835"/>
      <c r="L141" s="1835"/>
      <c r="M141" s="1835"/>
      <c r="N141" s="1835"/>
      <c r="O141" s="1835"/>
      <c r="P141" s="1835"/>
      <c r="Q141" s="1835"/>
      <c r="R141" s="1835"/>
      <c r="S141" s="334"/>
    </row>
    <row r="142" spans="1:19" ht="102.6" customHeight="1">
      <c r="A142" s="229"/>
      <c r="B142" s="230" t="s">
        <v>140</v>
      </c>
      <c r="C142" s="230" t="s">
        <v>238</v>
      </c>
      <c r="D142" s="230" t="s">
        <v>237</v>
      </c>
      <c r="E142" s="230" t="s">
        <v>141</v>
      </c>
      <c r="F142" s="230" t="s">
        <v>142</v>
      </c>
      <c r="G142" s="230" t="s">
        <v>143</v>
      </c>
      <c r="H142" s="230" t="s">
        <v>144</v>
      </c>
      <c r="I142" s="231" t="s">
        <v>236</v>
      </c>
      <c r="J142" s="333"/>
      <c r="K142" s="333"/>
      <c r="L142" s="333"/>
      <c r="M142" s="333"/>
      <c r="N142" s="333"/>
      <c r="O142" s="333"/>
      <c r="P142" s="333"/>
      <c r="Q142" s="333"/>
      <c r="R142" s="333"/>
    </row>
    <row r="143" spans="1:19" s="327" customFormat="1" ht="118.5" customHeight="1" thickBot="1">
      <c r="A143" s="176" t="s">
        <v>130</v>
      </c>
      <c r="B143" s="331"/>
      <c r="C143" s="331"/>
      <c r="D143" s="331"/>
      <c r="E143" s="331"/>
      <c r="F143" s="332"/>
      <c r="G143" s="332"/>
      <c r="H143" s="331"/>
      <c r="I143" s="330"/>
      <c r="J143" s="316"/>
      <c r="K143" s="328"/>
      <c r="L143" s="328"/>
      <c r="M143" s="328"/>
      <c r="N143" s="328"/>
      <c r="O143" s="329"/>
      <c r="P143" s="329"/>
      <c r="Q143" s="328"/>
      <c r="R143" s="328"/>
    </row>
    <row r="144" spans="1:19" ht="110.45" customHeight="1">
      <c r="A144" s="1816" t="s">
        <v>145</v>
      </c>
      <c r="B144" s="1816"/>
      <c r="C144" s="1816"/>
      <c r="D144" s="1816"/>
      <c r="E144" s="1816"/>
      <c r="F144" s="1816"/>
      <c r="G144" s="1816"/>
      <c r="H144" s="307"/>
    </row>
    <row r="145" spans="1:8" ht="16.5" customHeight="1">
      <c r="G145" s="307"/>
      <c r="H145" s="307"/>
    </row>
    <row r="146" spans="1:8" ht="24.95" customHeight="1" thickBot="1">
      <c r="A146" s="317" t="s">
        <v>131</v>
      </c>
      <c r="B146" s="232"/>
      <c r="C146" s="232"/>
      <c r="D146" s="318"/>
      <c r="E146" s="307"/>
      <c r="F146" s="307"/>
      <c r="G146" s="307"/>
      <c r="H146" s="307"/>
    </row>
    <row r="147" spans="1:8" ht="16.5" customHeight="1">
      <c r="A147" s="1614" t="s">
        <v>132</v>
      </c>
      <c r="B147" s="1615"/>
      <c r="C147" s="1615"/>
      <c r="D147" s="1616"/>
    </row>
    <row r="148" spans="1:8" ht="51" customHeight="1">
      <c r="A148" s="326" t="s">
        <v>35</v>
      </c>
      <c r="B148" s="321" t="s">
        <v>36</v>
      </c>
      <c r="C148" s="1822" t="s">
        <v>37</v>
      </c>
      <c r="D148" s="1830"/>
    </row>
    <row r="149" spans="1:8" ht="21" customHeight="1">
      <c r="A149" s="326"/>
      <c r="B149" s="321"/>
      <c r="C149" s="323" t="s">
        <v>38</v>
      </c>
      <c r="D149" s="325" t="s">
        <v>39</v>
      </c>
    </row>
    <row r="150" spans="1:8" ht="21" customHeight="1">
      <c r="A150" s="304" t="s">
        <v>40</v>
      </c>
      <c r="B150" s="794"/>
      <c r="C150" s="1031"/>
      <c r="D150" s="795"/>
    </row>
    <row r="151" spans="1:8" ht="21" customHeight="1">
      <c r="A151" s="304" t="s">
        <v>41</v>
      </c>
      <c r="B151" s="794"/>
      <c r="C151" s="1031"/>
      <c r="D151" s="795"/>
    </row>
    <row r="152" spans="1:8" ht="21" customHeight="1">
      <c r="A152" s="304" t="s">
        <v>42</v>
      </c>
      <c r="B152" s="794"/>
      <c r="C152" s="1031"/>
      <c r="D152" s="795"/>
    </row>
    <row r="153" spans="1:8" ht="21" customHeight="1" thickBot="1">
      <c r="A153" s="268" t="s">
        <v>43</v>
      </c>
      <c r="B153" s="792">
        <v>10</v>
      </c>
      <c r="C153" s="1045"/>
      <c r="D153" s="793">
        <v>15</v>
      </c>
    </row>
    <row r="154" spans="1:8" ht="27.6" customHeight="1">
      <c r="A154" s="1786" t="s">
        <v>133</v>
      </c>
      <c r="B154" s="1787"/>
      <c r="C154" s="1787"/>
      <c r="D154" s="1788"/>
    </row>
    <row r="155" spans="1:8" ht="32.1" customHeight="1">
      <c r="A155" s="304" t="s">
        <v>53</v>
      </c>
      <c r="B155" s="794"/>
      <c r="C155" s="794"/>
      <c r="D155" s="795">
        <v>7</v>
      </c>
    </row>
    <row r="156" spans="1:8" ht="32.1" customHeight="1">
      <c r="A156" s="304" t="s">
        <v>54</v>
      </c>
      <c r="B156" s="794"/>
      <c r="C156" s="794"/>
      <c r="D156" s="795"/>
    </row>
    <row r="157" spans="1:8" ht="32.1" customHeight="1">
      <c r="A157" s="304" t="s">
        <v>55</v>
      </c>
      <c r="B157" s="794"/>
      <c r="C157" s="794"/>
      <c r="D157" s="795"/>
    </row>
    <row r="158" spans="1:8" ht="32.1" customHeight="1">
      <c r="A158" s="304" t="s">
        <v>68</v>
      </c>
      <c r="B158" s="794"/>
      <c r="C158" s="794"/>
      <c r="D158" s="795"/>
    </row>
    <row r="159" spans="1:8" ht="48" customHeight="1">
      <c r="A159" s="304" t="s">
        <v>56</v>
      </c>
      <c r="B159" s="794"/>
      <c r="C159" s="794"/>
      <c r="D159" s="795"/>
    </row>
    <row r="160" spans="1:8" ht="48" customHeight="1">
      <c r="A160" s="304" t="s">
        <v>69</v>
      </c>
      <c r="B160" s="794"/>
      <c r="C160" s="794"/>
      <c r="D160" s="795"/>
    </row>
    <row r="161" spans="1:8" ht="32.25" customHeight="1" thickBot="1">
      <c r="A161" s="176" t="s">
        <v>66</v>
      </c>
      <c r="B161" s="1029">
        <v>10</v>
      </c>
      <c r="C161" s="1029"/>
      <c r="D161" s="1067">
        <v>8</v>
      </c>
    </row>
    <row r="162" spans="1:8" ht="16.5" customHeight="1">
      <c r="A162" s="316"/>
      <c r="B162" s="316"/>
      <c r="C162" s="316"/>
      <c r="D162" s="316"/>
    </row>
    <row r="163" spans="1:8" ht="16.5" customHeight="1">
      <c r="A163" s="316"/>
      <c r="B163" s="316"/>
      <c r="C163" s="316"/>
      <c r="D163" s="316"/>
    </row>
    <row r="164" spans="1:8" ht="24.95" customHeight="1" thickBot="1">
      <c r="A164" s="317" t="s">
        <v>134</v>
      </c>
      <c r="B164" s="318"/>
      <c r="C164" s="318"/>
      <c r="D164" s="318"/>
      <c r="E164" s="318"/>
      <c r="F164" s="307"/>
      <c r="G164" s="307"/>
      <c r="H164" s="307"/>
    </row>
    <row r="165" spans="1:8" ht="16.5" customHeight="1">
      <c r="A165" s="1614" t="s">
        <v>93</v>
      </c>
      <c r="B165" s="1615"/>
      <c r="C165" s="1616"/>
      <c r="D165" s="1614" t="s">
        <v>135</v>
      </c>
      <c r="E165" s="1615"/>
      <c r="F165" s="1616"/>
      <c r="G165" s="307"/>
    </row>
    <row r="166" spans="1:8" ht="72.75" customHeight="1">
      <c r="A166" s="322"/>
      <c r="B166" s="321" t="s">
        <v>235</v>
      </c>
      <c r="C166" s="323" t="s">
        <v>234</v>
      </c>
      <c r="D166" s="322"/>
      <c r="E166" s="321" t="s">
        <v>233</v>
      </c>
      <c r="F166" s="320" t="s">
        <v>232</v>
      </c>
    </row>
    <row r="167" spans="1:8" ht="58.35" customHeight="1">
      <c r="A167" s="304" t="s">
        <v>73</v>
      </c>
      <c r="B167" s="141"/>
      <c r="C167" s="319"/>
      <c r="D167" s="304" t="s">
        <v>74</v>
      </c>
      <c r="E167" s="794">
        <v>9</v>
      </c>
      <c r="F167" s="1075">
        <v>567</v>
      </c>
    </row>
    <row r="168" spans="1:8" ht="75" customHeight="1" thickBot="1">
      <c r="A168" s="176" t="s">
        <v>75</v>
      </c>
      <c r="B168" s="246"/>
      <c r="C168" s="262"/>
      <c r="D168" s="176" t="s">
        <v>76</v>
      </c>
      <c r="E168" s="1076"/>
      <c r="F168" s="1077"/>
    </row>
    <row r="169" spans="1:8" ht="69" customHeight="1" thickBot="1">
      <c r="A169" s="1768" t="s">
        <v>163</v>
      </c>
      <c r="B169" s="1769"/>
      <c r="C169" s="1770"/>
      <c r="D169" s="1768" t="s">
        <v>231</v>
      </c>
      <c r="E169" s="1769"/>
      <c r="F169" s="1770"/>
      <c r="G169" s="307"/>
    </row>
    <row r="170" spans="1:8" ht="24.95" customHeight="1">
      <c r="A170" s="318"/>
      <c r="B170" s="318"/>
      <c r="C170" s="318"/>
      <c r="D170" s="318"/>
      <c r="E170" s="318"/>
      <c r="F170" s="318"/>
      <c r="G170" s="307"/>
    </row>
    <row r="171" spans="1:8" ht="24.95" customHeight="1">
      <c r="A171" s="318"/>
      <c r="B171" s="318"/>
      <c r="C171" s="318"/>
      <c r="D171" s="318"/>
      <c r="E171" s="318"/>
      <c r="F171" s="318"/>
      <c r="G171" s="307"/>
    </row>
    <row r="172" spans="1:8" ht="24.95" customHeight="1" thickBot="1">
      <c r="A172" s="317" t="s">
        <v>136</v>
      </c>
      <c r="B172" s="316"/>
      <c r="C172" s="316"/>
      <c r="D172" s="316"/>
      <c r="E172" s="307"/>
      <c r="F172" s="307"/>
      <c r="G172" s="307"/>
      <c r="H172" s="307"/>
    </row>
    <row r="173" spans="1:8" ht="16.5" customHeight="1" thickBot="1">
      <c r="A173" s="1827" t="s">
        <v>77</v>
      </c>
      <c r="B173" s="1828"/>
      <c r="C173" s="1829"/>
      <c r="D173" s="1827" t="s">
        <v>137</v>
      </c>
      <c r="E173" s="1828"/>
      <c r="F173" s="1829"/>
      <c r="G173" s="307"/>
      <c r="H173" s="307"/>
    </row>
    <row r="174" spans="1:8" ht="38.25">
      <c r="A174" s="315" t="s">
        <v>44</v>
      </c>
      <c r="B174" s="314" t="s">
        <v>45</v>
      </c>
      <c r="C174" s="313" t="s">
        <v>46</v>
      </c>
      <c r="D174" s="315" t="s">
        <v>44</v>
      </c>
      <c r="E174" s="314" t="s">
        <v>45</v>
      </c>
      <c r="F174" s="313" t="s">
        <v>46</v>
      </c>
      <c r="G174" s="307"/>
      <c r="H174" s="307"/>
    </row>
    <row r="175" spans="1:8" ht="16.5" customHeight="1">
      <c r="A175" s="304" t="s">
        <v>47</v>
      </c>
      <c r="B175" s="141"/>
      <c r="C175" s="139"/>
      <c r="D175" s="304" t="s">
        <v>47</v>
      </c>
      <c r="E175" s="141"/>
      <c r="F175" s="139"/>
      <c r="G175" s="307"/>
      <c r="H175" s="307"/>
    </row>
    <row r="176" spans="1:8" ht="51">
      <c r="A176" s="1782" t="s">
        <v>48</v>
      </c>
      <c r="B176" s="1806"/>
      <c r="C176" s="1808"/>
      <c r="D176" s="304" t="s">
        <v>94</v>
      </c>
      <c r="E176" s="141"/>
      <c r="F176" s="139"/>
      <c r="G176" s="307"/>
      <c r="H176" s="307"/>
    </row>
    <row r="177" spans="1:8" ht="16.5" customHeight="1" thickBot="1">
      <c r="A177" s="1824"/>
      <c r="B177" s="1825"/>
      <c r="C177" s="1826"/>
      <c r="D177" s="312" t="s">
        <v>48</v>
      </c>
      <c r="E177" s="311"/>
      <c r="F177" s="310"/>
      <c r="G177" s="307"/>
      <c r="H177" s="307"/>
    </row>
    <row r="178" spans="1:8" ht="16.5" customHeight="1">
      <c r="A178" s="1786" t="s">
        <v>113</v>
      </c>
      <c r="B178" s="1787"/>
      <c r="C178" s="1788"/>
      <c r="D178" s="1724" t="s">
        <v>113</v>
      </c>
      <c r="E178" s="1725"/>
      <c r="F178" s="1726"/>
      <c r="G178" s="307"/>
      <c r="H178" s="307"/>
    </row>
    <row r="179" spans="1:8" ht="32.25" customHeight="1">
      <c r="A179" s="304" t="s">
        <v>53</v>
      </c>
      <c r="B179" s="255"/>
      <c r="C179" s="257"/>
      <c r="D179" s="304" t="s">
        <v>53</v>
      </c>
      <c r="E179" s="141"/>
      <c r="F179" s="139"/>
      <c r="G179" s="307"/>
      <c r="H179" s="307"/>
    </row>
    <row r="180" spans="1:8" ht="32.25" customHeight="1">
      <c r="A180" s="304" t="s">
        <v>54</v>
      </c>
      <c r="B180" s="141"/>
      <c r="C180" s="139"/>
      <c r="D180" s="304" t="s">
        <v>54</v>
      </c>
      <c r="E180" s="141"/>
      <c r="F180" s="139"/>
      <c r="G180" s="307"/>
      <c r="H180" s="307"/>
    </row>
    <row r="181" spans="1:8" ht="32.25" customHeight="1">
      <c r="A181" s="304" t="s">
        <v>55</v>
      </c>
      <c r="B181" s="309"/>
      <c r="C181" s="308"/>
      <c r="D181" s="304" t="s">
        <v>55</v>
      </c>
      <c r="E181" s="309"/>
      <c r="F181" s="308"/>
      <c r="G181" s="307"/>
      <c r="H181" s="307"/>
    </row>
    <row r="182" spans="1:8" ht="32.25" customHeight="1">
      <c r="A182" s="304" t="s">
        <v>68</v>
      </c>
      <c r="B182" s="309"/>
      <c r="C182" s="308"/>
      <c r="D182" s="304" t="s">
        <v>68</v>
      </c>
      <c r="E182" s="309"/>
      <c r="F182" s="308"/>
      <c r="G182" s="307"/>
      <c r="H182" s="307"/>
    </row>
    <row r="183" spans="1:8" ht="46.5" customHeight="1">
      <c r="A183" s="304" t="s">
        <v>56</v>
      </c>
      <c r="B183" s="309"/>
      <c r="C183" s="308"/>
      <c r="D183" s="304" t="s">
        <v>56</v>
      </c>
      <c r="E183" s="309"/>
      <c r="F183" s="308"/>
      <c r="G183" s="307"/>
      <c r="H183" s="307"/>
    </row>
    <row r="184" spans="1:8" ht="46.5" customHeight="1">
      <c r="A184" s="304" t="s">
        <v>69</v>
      </c>
      <c r="B184" s="303"/>
      <c r="C184" s="302"/>
      <c r="D184" s="304" t="s">
        <v>69</v>
      </c>
      <c r="E184" s="303"/>
      <c r="F184" s="302"/>
    </row>
    <row r="185" spans="1:8" ht="22.5" customHeight="1" thickBot="1">
      <c r="A185" s="268" t="s">
        <v>66</v>
      </c>
      <c r="B185" s="306"/>
      <c r="C185" s="305"/>
      <c r="D185" s="268" t="s">
        <v>66</v>
      </c>
      <c r="E185" s="306"/>
      <c r="F185" s="305"/>
    </row>
    <row r="186" spans="1:8" ht="22.5" customHeight="1">
      <c r="A186" s="1786" t="s">
        <v>109</v>
      </c>
      <c r="B186" s="1787"/>
      <c r="C186" s="1788"/>
      <c r="D186" s="1724" t="s">
        <v>109</v>
      </c>
      <c r="E186" s="1725"/>
      <c r="F186" s="1726"/>
    </row>
    <row r="187" spans="1:8" ht="22.5" customHeight="1">
      <c r="A187" s="304" t="s">
        <v>50</v>
      </c>
      <c r="B187" s="303"/>
      <c r="C187" s="302"/>
      <c r="D187" s="304" t="s">
        <v>50</v>
      </c>
      <c r="E187" s="303"/>
      <c r="F187" s="302"/>
    </row>
    <row r="188" spans="1:8" ht="22.5" customHeight="1">
      <c r="A188" s="304" t="s">
        <v>51</v>
      </c>
      <c r="B188" s="303"/>
      <c r="C188" s="302"/>
      <c r="D188" s="304" t="s">
        <v>51</v>
      </c>
      <c r="E188" s="303"/>
      <c r="F188" s="302"/>
    </row>
    <row r="189" spans="1:8" ht="22.5" customHeight="1" thickBot="1">
      <c r="A189" s="176" t="s">
        <v>52</v>
      </c>
      <c r="B189" s="301"/>
      <c r="C189" s="300"/>
      <c r="D189" s="176" t="s">
        <v>52</v>
      </c>
      <c r="E189" s="301"/>
      <c r="F189" s="300"/>
    </row>
    <row r="190" spans="1:8" ht="55.35" customHeight="1" thickBot="1">
      <c r="A190" s="1768" t="s">
        <v>78</v>
      </c>
      <c r="B190" s="1769"/>
      <c r="C190" s="1770"/>
      <c r="D190" s="1727" t="s">
        <v>78</v>
      </c>
      <c r="E190" s="1728"/>
      <c r="F190" s="1729"/>
    </row>
  </sheetData>
  <mergeCells count="82">
    <mergeCell ref="C84:D84"/>
    <mergeCell ref="A92:D92"/>
    <mergeCell ref="A135:I135"/>
    <mergeCell ref="G102:L102"/>
    <mergeCell ref="A147:D147"/>
    <mergeCell ref="A113:D113"/>
    <mergeCell ref="B96:E96"/>
    <mergeCell ref="C148:D148"/>
    <mergeCell ref="E118:H118"/>
    <mergeCell ref="A132:E132"/>
    <mergeCell ref="A173:C173"/>
    <mergeCell ref="E126:H126"/>
    <mergeCell ref="F129:J129"/>
    <mergeCell ref="A138:I138"/>
    <mergeCell ref="J135:R135"/>
    <mergeCell ref="A141:I141"/>
    <mergeCell ref="J141:R141"/>
    <mergeCell ref="A129:E129"/>
    <mergeCell ref="A126:D126"/>
    <mergeCell ref="A118:D118"/>
    <mergeCell ref="A190:C190"/>
    <mergeCell ref="D190:F190"/>
    <mergeCell ref="A154:D154"/>
    <mergeCell ref="A176:A177"/>
    <mergeCell ref="B176:B177"/>
    <mergeCell ref="C176:C177"/>
    <mergeCell ref="A178:C178"/>
    <mergeCell ref="A186:C186"/>
    <mergeCell ref="D186:F186"/>
    <mergeCell ref="D178:F178"/>
    <mergeCell ref="D165:F165"/>
    <mergeCell ref="D169:F169"/>
    <mergeCell ref="D173:F173"/>
    <mergeCell ref="A165:C165"/>
    <mergeCell ref="A169:C169"/>
    <mergeCell ref="A81:B81"/>
    <mergeCell ref="A144:G144"/>
    <mergeCell ref="C38:C39"/>
    <mergeCell ref="A40:C40"/>
    <mergeCell ref="E55:H55"/>
    <mergeCell ref="A95:F95"/>
    <mergeCell ref="A110:F110"/>
    <mergeCell ref="A102:F102"/>
    <mergeCell ref="F96:F97"/>
    <mergeCell ref="G95:L95"/>
    <mergeCell ref="H96:K96"/>
    <mergeCell ref="L96:L97"/>
    <mergeCell ref="G110:L110"/>
    <mergeCell ref="E113:H113"/>
    <mergeCell ref="C81:D81"/>
    <mergeCell ref="A84:B84"/>
    <mergeCell ref="A15:A17"/>
    <mergeCell ref="E77:H77"/>
    <mergeCell ref="A67:A68"/>
    <mergeCell ref="B67:B68"/>
    <mergeCell ref="C67:C68"/>
    <mergeCell ref="D67:D68"/>
    <mergeCell ref="D52:F52"/>
    <mergeCell ref="A77:D77"/>
    <mergeCell ref="A55:D55"/>
    <mergeCell ref="A44:C44"/>
    <mergeCell ref="A18:C18"/>
    <mergeCell ref="A52:C52"/>
    <mergeCell ref="D40:F40"/>
    <mergeCell ref="D44:F44"/>
    <mergeCell ref="A22:C22"/>
    <mergeCell ref="A78:H78"/>
    <mergeCell ref="A8:C8"/>
    <mergeCell ref="A1:B1"/>
    <mergeCell ref="D33:F33"/>
    <mergeCell ref="A38:A39"/>
    <mergeCell ref="B38:B39"/>
    <mergeCell ref="A33:C33"/>
    <mergeCell ref="D8:F8"/>
    <mergeCell ref="D18:F18"/>
    <mergeCell ref="D22:F22"/>
    <mergeCell ref="E11:E12"/>
    <mergeCell ref="A31:F31"/>
    <mergeCell ref="D30:F30"/>
    <mergeCell ref="D11:D12"/>
    <mergeCell ref="F11:F12"/>
    <mergeCell ref="A30:C30"/>
  </mergeCells>
  <pageMargins left="0.11811023622047245" right="0.11811023622047245" top="0.15748031496062992" bottom="0.94488188976377963" header="0.31496062992125984" footer="0.31496062992125984"/>
  <headerFooter>
    <oddFooter>Strona &amp;P z &amp;N</oddFooter>
  </headerFooter>
  <rowBreaks count="1" manualBreakCount="1">
    <brk id="170"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topLeftCell="A119" zoomScale="70" zoomScaleNormal="70" zoomScalePageLayoutView="70" workbookViewId="0">
      <selection activeCell="D131" sqref="D131"/>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58" t="s">
        <v>263</v>
      </c>
      <c r="B1" s="1758"/>
    </row>
    <row r="2" spans="1:8" ht="18.75">
      <c r="A2" s="247"/>
      <c r="B2" s="247"/>
    </row>
    <row r="3" spans="1:8" ht="15.75">
      <c r="A3" s="212" t="s">
        <v>0</v>
      </c>
      <c r="B3" s="109"/>
      <c r="C3" s="109"/>
      <c r="D3" s="109"/>
      <c r="E3" s="109"/>
      <c r="F3" s="109"/>
      <c r="G3" s="109"/>
      <c r="H3" s="109"/>
    </row>
    <row r="4" spans="1:8" ht="15.75">
      <c r="A4" s="210" t="s">
        <v>88</v>
      </c>
      <c r="B4" s="109"/>
      <c r="C4" s="109"/>
      <c r="D4" s="109"/>
      <c r="E4" s="109"/>
      <c r="F4" s="109"/>
      <c r="G4" s="109"/>
      <c r="H4" s="109"/>
    </row>
    <row r="5" spans="1:8">
      <c r="A5" s="1843" t="s">
        <v>262</v>
      </c>
      <c r="B5" s="1843"/>
      <c r="C5" s="1843"/>
      <c r="D5" s="1843"/>
      <c r="E5" s="109"/>
      <c r="F5" s="109"/>
      <c r="G5" s="109"/>
      <c r="H5" s="109"/>
    </row>
    <row r="6" spans="1:8" ht="15.75">
      <c r="A6" s="211"/>
      <c r="B6" s="109"/>
      <c r="C6" s="109"/>
      <c r="D6" s="109"/>
      <c r="E6" s="109"/>
      <c r="F6" s="109"/>
      <c r="G6" s="109"/>
      <c r="H6" s="109"/>
    </row>
    <row r="7" spans="1:8" ht="16.5" thickBot="1">
      <c r="A7" s="210" t="s">
        <v>98</v>
      </c>
      <c r="B7" s="109"/>
      <c r="C7" s="109"/>
      <c r="D7" s="109"/>
      <c r="E7" s="109"/>
      <c r="F7" s="109"/>
      <c r="G7" s="109"/>
      <c r="H7" s="109"/>
    </row>
    <row r="8" spans="1:8" ht="28.5" customHeight="1" thickBot="1">
      <c r="A8" s="1674" t="s">
        <v>95</v>
      </c>
      <c r="B8" s="1666"/>
      <c r="C8" s="1667"/>
      <c r="D8" s="1666" t="s">
        <v>107</v>
      </c>
      <c r="E8" s="1666"/>
      <c r="F8" s="1667"/>
      <c r="G8" s="156"/>
      <c r="H8" s="109"/>
    </row>
    <row r="9" spans="1:8">
      <c r="A9" s="192"/>
      <c r="B9" s="120" t="s">
        <v>1</v>
      </c>
      <c r="C9" s="119" t="s">
        <v>2</v>
      </c>
      <c r="D9" s="209"/>
      <c r="E9" s="120" t="s">
        <v>1</v>
      </c>
      <c r="F9" s="119" t="s">
        <v>2</v>
      </c>
      <c r="G9" s="205"/>
      <c r="H9" s="109"/>
    </row>
    <row r="10" spans="1:8" ht="16.5" customHeight="1">
      <c r="A10" s="105" t="s">
        <v>3</v>
      </c>
      <c r="B10" s="700"/>
      <c r="C10" s="701"/>
      <c r="D10" s="208" t="s">
        <v>3</v>
      </c>
      <c r="E10" s="115"/>
      <c r="F10" s="114"/>
      <c r="G10" s="205"/>
      <c r="H10" s="109"/>
    </row>
    <row r="11" spans="1:8" ht="16.5" customHeight="1">
      <c r="A11" s="105" t="s">
        <v>4</v>
      </c>
      <c r="B11" s="700"/>
      <c r="C11" s="701"/>
      <c r="D11" s="1694" t="s">
        <v>4</v>
      </c>
      <c r="E11" s="1731"/>
      <c r="F11" s="1733"/>
      <c r="G11" s="205"/>
      <c r="H11" s="109"/>
    </row>
    <row r="12" spans="1:8" ht="18">
      <c r="A12" s="105" t="s">
        <v>67</v>
      </c>
      <c r="B12" s="700"/>
      <c r="C12" s="701"/>
      <c r="D12" s="1695"/>
      <c r="E12" s="1763"/>
      <c r="F12" s="1762"/>
      <c r="G12" s="205"/>
      <c r="H12" s="109"/>
    </row>
    <row r="13" spans="1:8" ht="16.5" customHeight="1">
      <c r="A13" s="105" t="s">
        <v>7</v>
      </c>
      <c r="B13" s="700">
        <v>3</v>
      </c>
      <c r="C13" s="1078">
        <v>15100</v>
      </c>
      <c r="D13" s="208" t="s">
        <v>7</v>
      </c>
      <c r="E13" s="115"/>
      <c r="F13" s="114"/>
      <c r="G13" s="205"/>
      <c r="H13" s="109"/>
    </row>
    <row r="14" spans="1:8" ht="16.5" customHeight="1">
      <c r="A14" s="105" t="s">
        <v>8</v>
      </c>
      <c r="B14" s="700"/>
      <c r="C14" s="701"/>
      <c r="D14" s="208" t="s">
        <v>8</v>
      </c>
      <c r="E14" s="115"/>
      <c r="F14" s="114"/>
      <c r="G14" s="205"/>
      <c r="H14" s="109"/>
    </row>
    <row r="15" spans="1:8" ht="16.5" customHeight="1">
      <c r="A15" s="1691" t="s">
        <v>48</v>
      </c>
      <c r="B15" s="1296"/>
      <c r="C15" s="1297"/>
      <c r="D15" s="188" t="s">
        <v>48</v>
      </c>
      <c r="E15" s="115"/>
      <c r="F15" s="241"/>
      <c r="G15" s="205"/>
      <c r="H15" s="109"/>
    </row>
    <row r="16" spans="1:8" ht="45" customHeight="1">
      <c r="A16" s="1692"/>
      <c r="B16" s="1298"/>
      <c r="C16" s="1299"/>
      <c r="D16" s="208" t="s">
        <v>6</v>
      </c>
      <c r="E16" s="115"/>
      <c r="F16" s="241"/>
      <c r="G16" s="205"/>
      <c r="H16" s="109"/>
    </row>
    <row r="17" spans="1:8" ht="47.45" customHeight="1" thickBot="1">
      <c r="A17" s="1693"/>
      <c r="B17" s="1300"/>
      <c r="C17" s="1301"/>
      <c r="D17" s="208" t="s">
        <v>5</v>
      </c>
      <c r="E17" s="700">
        <v>2</v>
      </c>
      <c r="F17" s="806">
        <v>345</v>
      </c>
      <c r="G17" s="205"/>
      <c r="H17" s="109"/>
    </row>
    <row r="18" spans="1:8" ht="16.5" customHeight="1">
      <c r="A18" s="1687" t="s">
        <v>109</v>
      </c>
      <c r="B18" s="1688"/>
      <c r="C18" s="1688"/>
      <c r="D18" s="1683" t="s">
        <v>109</v>
      </c>
      <c r="E18" s="1684"/>
      <c r="F18" s="1685"/>
      <c r="G18" s="156"/>
      <c r="H18" s="109"/>
    </row>
    <row r="19" spans="1:8" ht="16.5" customHeight="1">
      <c r="A19" s="201" t="s">
        <v>50</v>
      </c>
      <c r="B19" s="700">
        <v>3</v>
      </c>
      <c r="C19" s="1079">
        <v>15100</v>
      </c>
      <c r="D19" s="201" t="s">
        <v>50</v>
      </c>
      <c r="E19" s="700">
        <v>2</v>
      </c>
      <c r="F19" s="701">
        <v>345</v>
      </c>
      <c r="G19" s="205"/>
      <c r="H19" s="109"/>
    </row>
    <row r="20" spans="1:8" ht="16.5" customHeight="1">
      <c r="A20" s="201" t="s">
        <v>51</v>
      </c>
      <c r="B20" s="700"/>
      <c r="C20" s="919"/>
      <c r="D20" s="201" t="s">
        <v>51</v>
      </c>
      <c r="E20" s="700"/>
      <c r="F20" s="701"/>
      <c r="G20" s="205"/>
      <c r="H20" s="109"/>
    </row>
    <row r="21" spans="1:8" ht="16.5" customHeight="1" thickBot="1">
      <c r="A21" s="200" t="s">
        <v>52</v>
      </c>
      <c r="B21" s="705"/>
      <c r="C21" s="920"/>
      <c r="D21" s="200" t="s">
        <v>52</v>
      </c>
      <c r="E21" s="705"/>
      <c r="F21" s="706"/>
      <c r="G21" s="205"/>
      <c r="H21" s="109"/>
    </row>
    <row r="22" spans="1:8" ht="16.5" customHeight="1">
      <c r="A22" s="1681" t="s">
        <v>110</v>
      </c>
      <c r="B22" s="1682"/>
      <c r="C22" s="1682"/>
      <c r="D22" s="1681" t="s">
        <v>110</v>
      </c>
      <c r="E22" s="1682"/>
      <c r="F22" s="1686"/>
      <c r="G22" s="207"/>
      <c r="H22" s="109"/>
    </row>
    <row r="23" spans="1:8" ht="25.5">
      <c r="A23" s="105" t="s">
        <v>53</v>
      </c>
      <c r="B23" s="700"/>
      <c r="C23" s="919"/>
      <c r="D23" s="105" t="s">
        <v>53</v>
      </c>
      <c r="E23" s="700">
        <v>1</v>
      </c>
      <c r="F23" s="701">
        <v>125</v>
      </c>
      <c r="G23" s="205"/>
      <c r="H23" s="109"/>
    </row>
    <row r="24" spans="1:8" ht="25.5">
      <c r="A24" s="105" t="s">
        <v>54</v>
      </c>
      <c r="B24" s="700"/>
      <c r="C24" s="919"/>
      <c r="D24" s="105" t="s">
        <v>54</v>
      </c>
      <c r="E24" s="700"/>
      <c r="F24" s="701"/>
      <c r="G24" s="205"/>
      <c r="H24" s="109"/>
    </row>
    <row r="25" spans="1:8" ht="25.5">
      <c r="A25" s="105" t="s">
        <v>55</v>
      </c>
      <c r="B25" s="700"/>
      <c r="C25" s="919"/>
      <c r="D25" s="105" t="s">
        <v>55</v>
      </c>
      <c r="E25" s="700"/>
      <c r="F25" s="701"/>
      <c r="G25" s="205"/>
      <c r="H25" s="109"/>
    </row>
    <row r="26" spans="1:8" ht="35.1" customHeight="1">
      <c r="A26" s="105" t="s">
        <v>68</v>
      </c>
      <c r="B26" s="700"/>
      <c r="C26" s="919"/>
      <c r="D26" s="105" t="s">
        <v>68</v>
      </c>
      <c r="E26" s="700"/>
      <c r="F26" s="701"/>
      <c r="G26" s="205"/>
      <c r="H26" s="109"/>
    </row>
    <row r="27" spans="1:8" ht="47.1" customHeight="1">
      <c r="A27" s="105" t="s">
        <v>56</v>
      </c>
      <c r="B27" s="700"/>
      <c r="C27" s="919"/>
      <c r="D27" s="105" t="s">
        <v>56</v>
      </c>
      <c r="E27" s="700"/>
      <c r="F27" s="701"/>
      <c r="G27" s="205"/>
      <c r="H27" s="109"/>
    </row>
    <row r="28" spans="1:8" ht="47.1" customHeight="1">
      <c r="A28" s="105" t="s">
        <v>69</v>
      </c>
      <c r="B28" s="700"/>
      <c r="C28" s="919"/>
      <c r="D28" s="105" t="s">
        <v>69</v>
      </c>
      <c r="E28" s="700"/>
      <c r="F28" s="701"/>
      <c r="G28" s="205"/>
      <c r="H28" s="109"/>
    </row>
    <row r="29" spans="1:8" ht="100.5" customHeight="1" thickBot="1">
      <c r="A29" s="102" t="s">
        <v>261</v>
      </c>
      <c r="B29" s="705">
        <v>3</v>
      </c>
      <c r="C29" s="1080">
        <v>15100</v>
      </c>
      <c r="D29" s="102" t="s">
        <v>260</v>
      </c>
      <c r="E29" s="705">
        <v>1</v>
      </c>
      <c r="F29" s="706">
        <v>220</v>
      </c>
      <c r="G29" s="205"/>
      <c r="H29" s="109"/>
    </row>
    <row r="30" spans="1:8" ht="69" customHeight="1" thickBot="1">
      <c r="A30" s="1689" t="s">
        <v>259</v>
      </c>
      <c r="B30" s="1690"/>
      <c r="C30" s="1690"/>
      <c r="D30" s="1689" t="s">
        <v>258</v>
      </c>
      <c r="E30" s="1690"/>
      <c r="F30" s="1696"/>
      <c r="G30" s="204"/>
      <c r="H30" s="109"/>
    </row>
    <row r="31" spans="1:8" ht="146.1" customHeight="1">
      <c r="A31" s="1714" t="s">
        <v>108</v>
      </c>
      <c r="B31" s="1714"/>
      <c r="C31" s="1714"/>
      <c r="D31" s="1714"/>
      <c r="E31" s="1714"/>
      <c r="F31" s="1714"/>
      <c r="G31" s="109"/>
      <c r="H31" s="109"/>
    </row>
    <row r="32" spans="1:8" ht="23.45" customHeight="1" thickBot="1">
      <c r="A32" s="123" t="s">
        <v>99</v>
      </c>
      <c r="B32" s="221"/>
      <c r="C32" s="221"/>
      <c r="D32" s="221"/>
      <c r="E32" s="221"/>
      <c r="F32" s="221"/>
      <c r="G32" s="109"/>
      <c r="H32" s="109"/>
    </row>
    <row r="33" spans="1:8" ht="30" customHeight="1">
      <c r="A33" s="1614" t="s">
        <v>92</v>
      </c>
      <c r="B33" s="1615"/>
      <c r="C33" s="1616"/>
      <c r="D33" s="1614" t="s">
        <v>111</v>
      </c>
      <c r="E33" s="1615"/>
      <c r="F33" s="1616"/>
      <c r="G33" s="109"/>
      <c r="H33" s="109"/>
    </row>
    <row r="34" spans="1:8" ht="30" customHeight="1">
      <c r="A34" s="105"/>
      <c r="B34" s="131" t="s">
        <v>31</v>
      </c>
      <c r="C34" s="228" t="s">
        <v>32</v>
      </c>
      <c r="D34" s="105"/>
      <c r="E34" s="131" t="s">
        <v>31</v>
      </c>
      <c r="F34" s="228" t="s">
        <v>32</v>
      </c>
      <c r="G34" s="109"/>
      <c r="H34" s="109"/>
    </row>
    <row r="35" spans="1:8" ht="16.350000000000001" customHeight="1">
      <c r="A35" s="105" t="s">
        <v>33</v>
      </c>
      <c r="B35" s="732">
        <v>3</v>
      </c>
      <c r="C35" s="908">
        <v>73</v>
      </c>
      <c r="D35" s="105" t="s">
        <v>33</v>
      </c>
      <c r="E35" s="113"/>
      <c r="F35" s="112"/>
      <c r="G35" s="109"/>
      <c r="H35" s="109"/>
    </row>
    <row r="36" spans="1:8" ht="16.350000000000001" customHeight="1">
      <c r="A36" s="105" t="s">
        <v>71</v>
      </c>
      <c r="B36" s="732">
        <v>20</v>
      </c>
      <c r="C36" s="1083">
        <v>43510</v>
      </c>
      <c r="D36" s="105" t="s">
        <v>71</v>
      </c>
      <c r="E36" s="113"/>
      <c r="F36" s="112"/>
      <c r="G36" s="109"/>
      <c r="H36" s="109"/>
    </row>
    <row r="37" spans="1:8" ht="16.350000000000001" customHeight="1">
      <c r="A37" s="105" t="s">
        <v>72</v>
      </c>
      <c r="B37" s="732">
        <v>1</v>
      </c>
      <c r="C37" s="1083">
        <v>1000</v>
      </c>
      <c r="D37" s="105" t="s">
        <v>72</v>
      </c>
      <c r="E37" s="113"/>
      <c r="F37" s="112"/>
      <c r="G37" s="109"/>
      <c r="H37" s="109"/>
    </row>
    <row r="38" spans="1:8" ht="38.25">
      <c r="A38" s="1694" t="s">
        <v>48</v>
      </c>
      <c r="B38" s="1838"/>
      <c r="C38" s="1840"/>
      <c r="D38" s="105" t="s">
        <v>34</v>
      </c>
      <c r="E38" s="113"/>
      <c r="F38" s="112"/>
      <c r="G38" s="109"/>
      <c r="H38" s="109"/>
    </row>
    <row r="39" spans="1:8" ht="16.350000000000001" customHeight="1" thickBot="1">
      <c r="A39" s="1703"/>
      <c r="B39" s="1839"/>
      <c r="C39" s="1841"/>
      <c r="D39" s="200" t="s">
        <v>48</v>
      </c>
      <c r="E39" s="126"/>
      <c r="F39" s="199"/>
      <c r="G39" s="109"/>
      <c r="H39" s="109"/>
    </row>
    <row r="40" spans="1:8" ht="16.350000000000001" customHeight="1">
      <c r="A40" s="1683" t="s">
        <v>112</v>
      </c>
      <c r="B40" s="1684"/>
      <c r="C40" s="1685"/>
      <c r="D40" s="1683" t="s">
        <v>112</v>
      </c>
      <c r="E40" s="1684"/>
      <c r="F40" s="1685"/>
      <c r="G40" s="109"/>
      <c r="H40" s="109"/>
    </row>
    <row r="41" spans="1:8" ht="16.350000000000001" customHeight="1">
      <c r="A41" s="201" t="s">
        <v>50</v>
      </c>
      <c r="B41" s="700">
        <v>24</v>
      </c>
      <c r="C41" s="1082">
        <f>C35+C36+C37</f>
        <v>44583</v>
      </c>
      <c r="D41" s="201" t="s">
        <v>50</v>
      </c>
      <c r="E41" s="113"/>
      <c r="F41" s="198"/>
      <c r="G41" s="109"/>
      <c r="H41" s="109"/>
    </row>
    <row r="42" spans="1:8" ht="16.350000000000001" customHeight="1">
      <c r="A42" s="201" t="s">
        <v>51</v>
      </c>
      <c r="B42" s="700"/>
      <c r="C42" s="806"/>
      <c r="D42" s="201" t="s">
        <v>51</v>
      </c>
      <c r="E42" s="113"/>
      <c r="F42" s="198"/>
      <c r="G42" s="109"/>
      <c r="H42" s="109"/>
    </row>
    <row r="43" spans="1:8" ht="16.350000000000001" customHeight="1" thickBot="1">
      <c r="A43" s="200" t="s">
        <v>52</v>
      </c>
      <c r="B43" s="705"/>
      <c r="C43" s="926"/>
      <c r="D43" s="200" t="s">
        <v>52</v>
      </c>
      <c r="E43" s="126"/>
      <c r="F43" s="199"/>
      <c r="G43" s="109"/>
      <c r="H43" s="109"/>
    </row>
    <row r="44" spans="1:8" ht="16.350000000000001" customHeight="1">
      <c r="A44" s="1687" t="s">
        <v>113</v>
      </c>
      <c r="B44" s="1688"/>
      <c r="C44" s="1711"/>
      <c r="D44" s="1687" t="s">
        <v>113</v>
      </c>
      <c r="E44" s="1688"/>
      <c r="F44" s="1711"/>
      <c r="G44" s="109"/>
      <c r="H44" s="109"/>
    </row>
    <row r="45" spans="1:8" ht="30" customHeight="1">
      <c r="A45" s="105" t="s">
        <v>53</v>
      </c>
      <c r="B45" s="700"/>
      <c r="C45" s="806"/>
      <c r="D45" s="105" t="s">
        <v>53</v>
      </c>
      <c r="E45" s="113"/>
      <c r="F45" s="198"/>
      <c r="G45" s="109"/>
      <c r="H45" s="109"/>
    </row>
    <row r="46" spans="1:8" ht="30" customHeight="1">
      <c r="A46" s="105" t="s">
        <v>54</v>
      </c>
      <c r="B46" s="700"/>
      <c r="C46" s="806"/>
      <c r="D46" s="105" t="s">
        <v>54</v>
      </c>
      <c r="E46" s="113"/>
      <c r="F46" s="198"/>
      <c r="G46" s="109"/>
      <c r="H46" s="109"/>
    </row>
    <row r="47" spans="1:8" ht="30" customHeight="1">
      <c r="A47" s="105" t="s">
        <v>55</v>
      </c>
      <c r="B47" s="700"/>
      <c r="C47" s="806"/>
      <c r="D47" s="105" t="s">
        <v>55</v>
      </c>
      <c r="E47" s="113"/>
      <c r="F47" s="198"/>
      <c r="G47" s="109"/>
      <c r="H47" s="109"/>
    </row>
    <row r="48" spans="1:8" ht="30" customHeight="1">
      <c r="A48" s="105" t="s">
        <v>68</v>
      </c>
      <c r="B48" s="700"/>
      <c r="C48" s="806"/>
      <c r="D48" s="105" t="s">
        <v>68</v>
      </c>
      <c r="E48" s="113"/>
      <c r="F48" s="198"/>
      <c r="G48" s="109"/>
      <c r="H48" s="109"/>
    </row>
    <row r="49" spans="1:8" ht="38.25">
      <c r="A49" s="105" t="s">
        <v>56</v>
      </c>
      <c r="B49" s="700"/>
      <c r="C49" s="806"/>
      <c r="D49" s="105" t="s">
        <v>56</v>
      </c>
      <c r="E49" s="113"/>
      <c r="F49" s="198"/>
      <c r="G49" s="109"/>
      <c r="H49" s="109"/>
    </row>
    <row r="50" spans="1:8" ht="38.25">
      <c r="A50" s="105" t="s">
        <v>69</v>
      </c>
      <c r="B50" s="700"/>
      <c r="C50" s="806"/>
      <c r="D50" s="105" t="s">
        <v>69</v>
      </c>
      <c r="E50" s="113"/>
      <c r="F50" s="198"/>
      <c r="G50" s="109"/>
      <c r="H50" s="109"/>
    </row>
    <row r="51" spans="1:8" ht="44.25" customHeight="1" thickBot="1">
      <c r="A51" s="108" t="s">
        <v>194</v>
      </c>
      <c r="B51" s="900">
        <v>24</v>
      </c>
      <c r="C51" s="1081">
        <f>C41</f>
        <v>44583</v>
      </c>
      <c r="D51" s="108" t="s">
        <v>66</v>
      </c>
      <c r="E51" s="117"/>
      <c r="F51" s="116"/>
      <c r="G51" s="109"/>
      <c r="H51" s="109"/>
    </row>
    <row r="52" spans="1:8" ht="59.45" customHeight="1" thickBot="1">
      <c r="A52" s="1689" t="s">
        <v>254</v>
      </c>
      <c r="B52" s="1690"/>
      <c r="C52" s="1696"/>
      <c r="D52" s="1689" t="s">
        <v>17</v>
      </c>
      <c r="E52" s="1690"/>
      <c r="F52" s="1696"/>
      <c r="G52" s="109"/>
      <c r="H52" s="109"/>
    </row>
    <row r="53" spans="1:8" ht="30.6" customHeight="1">
      <c r="A53" s="227"/>
      <c r="B53" s="227"/>
      <c r="C53" s="227"/>
      <c r="D53" s="227"/>
      <c r="E53" s="227"/>
      <c r="F53" s="227"/>
      <c r="G53" s="109"/>
      <c r="H53" s="109"/>
    </row>
    <row r="54" spans="1:8" ht="30" customHeight="1" thickBot="1">
      <c r="A54" s="197" t="s">
        <v>100</v>
      </c>
      <c r="B54" s="234"/>
      <c r="C54" s="234"/>
      <c r="D54" s="234"/>
      <c r="E54" s="234"/>
      <c r="F54" s="234"/>
      <c r="G54" s="109"/>
      <c r="H54" s="109"/>
    </row>
    <row r="55" spans="1:8" ht="16.5" customHeight="1" thickBot="1">
      <c r="A55" s="1736" t="s">
        <v>89</v>
      </c>
      <c r="B55" s="1737"/>
      <c r="C55" s="1737"/>
      <c r="D55" s="1738"/>
      <c r="E55" s="1736" t="s">
        <v>146</v>
      </c>
      <c r="F55" s="1737"/>
      <c r="G55" s="1737"/>
      <c r="H55" s="1738"/>
    </row>
    <row r="56" spans="1:8" ht="42" customHeight="1" thickBot="1">
      <c r="A56" s="196"/>
      <c r="B56" s="195" t="s">
        <v>9</v>
      </c>
      <c r="C56" s="195" t="s">
        <v>10</v>
      </c>
      <c r="D56" s="236" t="s">
        <v>114</v>
      </c>
      <c r="E56" s="196"/>
      <c r="F56" s="195" t="s">
        <v>9</v>
      </c>
      <c r="G56" s="236" t="s">
        <v>10</v>
      </c>
      <c r="H56" s="236" t="s">
        <v>114</v>
      </c>
    </row>
    <row r="57" spans="1:8" ht="16.5" customHeight="1">
      <c r="A57" s="192" t="s">
        <v>11</v>
      </c>
      <c r="B57" s="191"/>
      <c r="C57" s="191"/>
      <c r="D57" s="193"/>
      <c r="E57" s="192" t="s">
        <v>11</v>
      </c>
      <c r="F57" s="191"/>
      <c r="G57" s="190"/>
      <c r="H57" s="189"/>
    </row>
    <row r="58" spans="1:8" ht="16.5" customHeight="1">
      <c r="A58" s="105" t="s">
        <v>12</v>
      </c>
      <c r="B58" s="113"/>
      <c r="C58" s="113"/>
      <c r="D58" s="112"/>
      <c r="E58" s="105" t="s">
        <v>12</v>
      </c>
      <c r="F58" s="113"/>
      <c r="G58" s="138"/>
      <c r="H58" s="174"/>
    </row>
    <row r="59" spans="1:8" ht="16.5" customHeight="1">
      <c r="A59" s="105" t="s">
        <v>13</v>
      </c>
      <c r="B59" s="113"/>
      <c r="C59" s="113"/>
      <c r="D59" s="112"/>
      <c r="E59" s="105" t="s">
        <v>13</v>
      </c>
      <c r="F59" s="113"/>
      <c r="G59" s="138"/>
      <c r="H59" s="174"/>
    </row>
    <row r="60" spans="1:8" ht="16.5" customHeight="1">
      <c r="A60" s="105" t="s">
        <v>14</v>
      </c>
      <c r="B60" s="113"/>
      <c r="C60" s="113"/>
      <c r="D60" s="112"/>
      <c r="E60" s="105" t="s">
        <v>14</v>
      </c>
      <c r="F60" s="113"/>
      <c r="G60" s="138"/>
      <c r="H60" s="174"/>
    </row>
    <row r="61" spans="1:8" ht="28.5" customHeight="1">
      <c r="A61" s="105" t="s">
        <v>15</v>
      </c>
      <c r="B61" s="113"/>
      <c r="C61" s="113"/>
      <c r="D61" s="112"/>
      <c r="E61" s="105" t="s">
        <v>15</v>
      </c>
      <c r="F61" s="113"/>
      <c r="G61" s="138"/>
      <c r="H61" s="174"/>
    </row>
    <row r="62" spans="1:8" ht="16.5" customHeight="1">
      <c r="A62" s="105" t="s">
        <v>16</v>
      </c>
      <c r="B62" s="113"/>
      <c r="C62" s="113"/>
      <c r="D62" s="112"/>
      <c r="E62" s="105" t="s">
        <v>16</v>
      </c>
      <c r="F62" s="113"/>
      <c r="G62" s="138"/>
      <c r="H62" s="174"/>
    </row>
    <row r="63" spans="1:8" ht="16.5" customHeight="1">
      <c r="A63" s="105" t="s">
        <v>57</v>
      </c>
      <c r="B63" s="113"/>
      <c r="C63" s="113"/>
      <c r="D63" s="112"/>
      <c r="E63" s="105" t="s">
        <v>57</v>
      </c>
      <c r="F63" s="113"/>
      <c r="G63" s="188"/>
      <c r="H63" s="174"/>
    </row>
    <row r="64" spans="1:8" ht="16.5" customHeight="1">
      <c r="A64" s="105" t="s">
        <v>58</v>
      </c>
      <c r="B64" s="113"/>
      <c r="C64" s="113"/>
      <c r="D64" s="112"/>
      <c r="E64" s="105" t="s">
        <v>58</v>
      </c>
      <c r="F64" s="113"/>
      <c r="G64" s="188"/>
      <c r="H64" s="174"/>
    </row>
    <row r="65" spans="1:8" ht="16.5" customHeight="1">
      <c r="A65" s="105" t="s">
        <v>59</v>
      </c>
      <c r="B65" s="113"/>
      <c r="C65" s="113"/>
      <c r="D65" s="112"/>
      <c r="E65" s="105" t="s">
        <v>59</v>
      </c>
      <c r="F65" s="113"/>
      <c r="G65" s="188"/>
      <c r="H65" s="174"/>
    </row>
    <row r="66" spans="1:8" ht="16.5" customHeight="1">
      <c r="A66" s="105" t="s">
        <v>60</v>
      </c>
      <c r="B66" s="113"/>
      <c r="C66" s="113"/>
      <c r="D66" s="112"/>
      <c r="E66" s="105" t="s">
        <v>60</v>
      </c>
      <c r="F66" s="113"/>
      <c r="G66" s="188"/>
      <c r="H66" s="174"/>
    </row>
    <row r="67" spans="1:8" ht="16.5" customHeight="1">
      <c r="A67" s="1694" t="s">
        <v>48</v>
      </c>
      <c r="B67" s="1731"/>
      <c r="C67" s="1731"/>
      <c r="D67" s="1733"/>
      <c r="E67" s="105" t="s">
        <v>147</v>
      </c>
      <c r="F67" s="113"/>
      <c r="G67" s="188"/>
      <c r="H67" s="174"/>
    </row>
    <row r="68" spans="1:8" ht="16.5" customHeight="1" thickBot="1">
      <c r="A68" s="1703"/>
      <c r="B68" s="1761"/>
      <c r="C68" s="1761"/>
      <c r="D68" s="1751"/>
      <c r="E68" s="105" t="s">
        <v>48</v>
      </c>
      <c r="F68" s="113"/>
      <c r="G68" s="188"/>
      <c r="H68" s="174"/>
    </row>
    <row r="69" spans="1:8" ht="16.5" customHeight="1">
      <c r="A69" s="187" t="s">
        <v>113</v>
      </c>
      <c r="B69" s="1708"/>
      <c r="C69" s="1709"/>
      <c r="D69" s="1710"/>
      <c r="E69" s="187" t="s">
        <v>113</v>
      </c>
      <c r="F69" s="1715"/>
      <c r="G69" s="1716"/>
      <c r="H69" s="1717"/>
    </row>
    <row r="70" spans="1:8" ht="25.5">
      <c r="A70" s="105" t="s">
        <v>53</v>
      </c>
      <c r="B70" s="113"/>
      <c r="C70" s="113"/>
      <c r="D70" s="112"/>
      <c r="E70" s="105" t="s">
        <v>53</v>
      </c>
      <c r="F70" s="113"/>
      <c r="G70" s="138"/>
      <c r="H70" s="173"/>
    </row>
    <row r="71" spans="1:8" ht="25.5">
      <c r="A71" s="105" t="s">
        <v>54</v>
      </c>
      <c r="B71" s="113"/>
      <c r="C71" s="113"/>
      <c r="D71" s="112"/>
      <c r="E71" s="105" t="s">
        <v>54</v>
      </c>
      <c r="F71" s="113"/>
      <c r="G71" s="138"/>
      <c r="H71" s="173"/>
    </row>
    <row r="72" spans="1:8" ht="25.5">
      <c r="A72" s="105" t="s">
        <v>55</v>
      </c>
      <c r="B72" s="113"/>
      <c r="C72" s="113"/>
      <c r="D72" s="112"/>
      <c r="E72" s="105" t="s">
        <v>55</v>
      </c>
      <c r="F72" s="113"/>
      <c r="G72" s="138"/>
      <c r="H72" s="173"/>
    </row>
    <row r="73" spans="1:8" ht="25.5">
      <c r="A73" s="105" t="s">
        <v>68</v>
      </c>
      <c r="B73" s="113"/>
      <c r="C73" s="113"/>
      <c r="D73" s="112"/>
      <c r="E73" s="105" t="s">
        <v>68</v>
      </c>
      <c r="F73" s="113"/>
      <c r="G73" s="138"/>
      <c r="H73" s="173"/>
    </row>
    <row r="74" spans="1:8" ht="49.5" customHeight="1">
      <c r="A74" s="105" t="s">
        <v>56</v>
      </c>
      <c r="B74" s="113"/>
      <c r="C74" s="113"/>
      <c r="D74" s="112"/>
      <c r="E74" s="105" t="s">
        <v>56</v>
      </c>
      <c r="F74" s="113"/>
      <c r="G74" s="138"/>
      <c r="H74" s="173"/>
    </row>
    <row r="75" spans="1:8" ht="63" customHeight="1">
      <c r="A75" s="105" t="s">
        <v>69</v>
      </c>
      <c r="B75" s="113"/>
      <c r="C75" s="113"/>
      <c r="D75" s="112"/>
      <c r="E75" s="105" t="s">
        <v>69</v>
      </c>
      <c r="F75" s="113"/>
      <c r="G75" s="138"/>
      <c r="H75" s="173"/>
    </row>
    <row r="76" spans="1:8" ht="16.5" customHeight="1" thickBot="1">
      <c r="A76" s="102" t="s">
        <v>48</v>
      </c>
      <c r="B76" s="126"/>
      <c r="C76" s="126"/>
      <c r="D76" s="134"/>
      <c r="E76" s="108" t="s">
        <v>48</v>
      </c>
      <c r="F76" s="117"/>
      <c r="G76" s="137"/>
      <c r="H76" s="186"/>
    </row>
    <row r="77" spans="1:8" ht="69" customHeight="1" thickBot="1">
      <c r="A77" s="1678" t="s">
        <v>17</v>
      </c>
      <c r="B77" s="1679"/>
      <c r="C77" s="1679"/>
      <c r="D77" s="1680"/>
      <c r="E77" s="1689" t="s">
        <v>17</v>
      </c>
      <c r="F77" s="1690"/>
      <c r="G77" s="1690"/>
      <c r="H77" s="1696"/>
    </row>
    <row r="78" spans="1:8" ht="70.349999999999994" customHeight="1">
      <c r="A78" s="1720" t="s">
        <v>115</v>
      </c>
      <c r="B78" s="1720"/>
      <c r="C78" s="1720"/>
      <c r="D78" s="1720"/>
      <c r="E78" s="1720"/>
      <c r="F78" s="1720"/>
      <c r="G78" s="1720"/>
      <c r="H78" s="1720"/>
    </row>
    <row r="79" spans="1:8" ht="15" customHeight="1">
      <c r="A79" s="227"/>
      <c r="B79" s="227"/>
      <c r="C79" s="227"/>
      <c r="D79" s="227"/>
      <c r="E79" s="227"/>
      <c r="F79" s="227"/>
      <c r="G79" s="227"/>
      <c r="H79" s="227"/>
    </row>
    <row r="80" spans="1:8" ht="24.95" customHeight="1" thickBot="1">
      <c r="A80" s="123" t="s">
        <v>101</v>
      </c>
      <c r="B80" s="227"/>
      <c r="C80" s="227"/>
      <c r="D80" s="227"/>
      <c r="E80" s="227"/>
      <c r="F80" s="227"/>
      <c r="G80" s="227"/>
      <c r="H80" s="227"/>
    </row>
    <row r="81" spans="1:12" ht="18" customHeight="1" thickBot="1">
      <c r="A81" s="1759" t="s">
        <v>105</v>
      </c>
      <c r="B81" s="1760"/>
      <c r="C81" s="1759" t="s">
        <v>138</v>
      </c>
      <c r="D81" s="1760"/>
      <c r="E81" s="227"/>
      <c r="F81" s="227"/>
      <c r="G81" s="227"/>
      <c r="H81" s="227"/>
    </row>
    <row r="82" spans="1:12" ht="31.5" customHeight="1">
      <c r="A82" s="185"/>
      <c r="B82" s="119" t="s">
        <v>117</v>
      </c>
      <c r="C82" s="185"/>
      <c r="D82" s="119" t="s">
        <v>117</v>
      </c>
      <c r="E82" s="227"/>
      <c r="F82" s="227"/>
      <c r="G82" s="227"/>
      <c r="H82" s="227"/>
    </row>
    <row r="83" spans="1:12" ht="44.25" customHeight="1" thickBot="1">
      <c r="A83" s="218" t="s">
        <v>106</v>
      </c>
      <c r="B83" s="182"/>
      <c r="C83" s="218" t="s">
        <v>106</v>
      </c>
      <c r="D83" s="182"/>
      <c r="E83" s="227"/>
      <c r="F83" s="227"/>
      <c r="G83" s="227"/>
      <c r="H83" s="227"/>
    </row>
    <row r="84" spans="1:12" ht="20.25" customHeight="1">
      <c r="A84" s="1699" t="s">
        <v>113</v>
      </c>
      <c r="B84" s="1735"/>
      <c r="C84" s="1699" t="s">
        <v>113</v>
      </c>
      <c r="D84" s="1735"/>
      <c r="E84" s="227"/>
      <c r="F84" s="227"/>
      <c r="G84" s="227"/>
      <c r="H84" s="227"/>
    </row>
    <row r="85" spans="1:12" ht="30" customHeight="1">
      <c r="A85" s="105" t="s">
        <v>53</v>
      </c>
      <c r="B85" s="180"/>
      <c r="C85" s="105" t="s">
        <v>53</v>
      </c>
      <c r="D85" s="180"/>
      <c r="E85" s="227"/>
      <c r="F85" s="227"/>
      <c r="G85" s="227"/>
      <c r="H85" s="227"/>
    </row>
    <row r="86" spans="1:12" ht="30" customHeight="1">
      <c r="A86" s="105" t="s">
        <v>54</v>
      </c>
      <c r="B86" s="180"/>
      <c r="C86" s="105" t="s">
        <v>54</v>
      </c>
      <c r="D86" s="180"/>
      <c r="E86" s="227"/>
      <c r="F86" s="227"/>
      <c r="G86" s="227"/>
      <c r="H86" s="227"/>
    </row>
    <row r="87" spans="1:12" ht="30" customHeight="1">
      <c r="A87" s="105" t="s">
        <v>55</v>
      </c>
      <c r="B87" s="180"/>
      <c r="C87" s="105" t="s">
        <v>55</v>
      </c>
      <c r="D87" s="180"/>
      <c r="E87" s="227"/>
      <c r="F87" s="227"/>
      <c r="G87" s="227"/>
      <c r="H87" s="227"/>
    </row>
    <row r="88" spans="1:12" ht="30" customHeight="1">
      <c r="A88" s="105" t="s">
        <v>68</v>
      </c>
      <c r="B88" s="180"/>
      <c r="C88" s="105" t="s">
        <v>68</v>
      </c>
      <c r="D88" s="180"/>
      <c r="E88" s="227"/>
      <c r="F88" s="227"/>
      <c r="G88" s="227"/>
      <c r="H88" s="227"/>
    </row>
    <row r="89" spans="1:12" ht="45" customHeight="1">
      <c r="A89" s="105" t="s">
        <v>56</v>
      </c>
      <c r="B89" s="180"/>
      <c r="C89" s="105" t="s">
        <v>56</v>
      </c>
      <c r="D89" s="180"/>
      <c r="E89" s="227"/>
      <c r="F89" s="227"/>
      <c r="G89" s="227"/>
      <c r="H89" s="227"/>
    </row>
    <row r="90" spans="1:12" ht="63" customHeight="1">
      <c r="A90" s="105" t="s">
        <v>69</v>
      </c>
      <c r="B90" s="180"/>
      <c r="C90" s="105" t="s">
        <v>69</v>
      </c>
      <c r="D90" s="180"/>
      <c r="E90" s="227"/>
      <c r="F90" s="227"/>
      <c r="G90" s="227"/>
      <c r="H90" s="227"/>
    </row>
    <row r="91" spans="1:12" ht="20.100000000000001" customHeight="1" thickBot="1">
      <c r="A91" s="102" t="s">
        <v>48</v>
      </c>
      <c r="B91" s="179"/>
      <c r="C91" s="102" t="s">
        <v>48</v>
      </c>
      <c r="D91" s="179"/>
      <c r="E91" s="227"/>
      <c r="F91" s="227"/>
      <c r="G91" s="227"/>
      <c r="H91" s="227"/>
    </row>
    <row r="92" spans="1:12" ht="90.75" customHeight="1">
      <c r="A92" s="1745" t="s">
        <v>116</v>
      </c>
      <c r="B92" s="1745"/>
      <c r="C92" s="1745"/>
      <c r="D92" s="1745"/>
      <c r="E92" s="227"/>
      <c r="F92" s="227"/>
      <c r="G92" s="227"/>
      <c r="H92" s="227"/>
    </row>
    <row r="93" spans="1:12" ht="15" customHeight="1">
      <c r="A93" s="227"/>
      <c r="B93" s="227"/>
      <c r="C93" s="227"/>
      <c r="D93" s="227"/>
      <c r="E93" s="227"/>
      <c r="F93" s="227"/>
      <c r="G93" s="227"/>
      <c r="H93" s="227"/>
    </row>
    <row r="94" spans="1:12" ht="24.95" customHeight="1" thickBot="1">
      <c r="A94" s="123" t="s">
        <v>102</v>
      </c>
      <c r="B94" s="227"/>
      <c r="C94" s="227"/>
      <c r="D94" s="227"/>
      <c r="E94" s="227"/>
      <c r="F94" s="227"/>
      <c r="G94" s="227"/>
      <c r="H94" s="227"/>
    </row>
    <row r="95" spans="1:12" ht="23.25" customHeight="1">
      <c r="A95" s="1750" t="s">
        <v>96</v>
      </c>
      <c r="B95" s="1709"/>
      <c r="C95" s="1709"/>
      <c r="D95" s="1709"/>
      <c r="E95" s="1709"/>
      <c r="F95" s="1710"/>
      <c r="G95" s="1750" t="s">
        <v>118</v>
      </c>
      <c r="H95" s="1709"/>
      <c r="I95" s="1709"/>
      <c r="J95" s="1709"/>
      <c r="K95" s="1709"/>
      <c r="L95" s="1710"/>
    </row>
    <row r="96" spans="1:12" ht="20.25" customHeight="1">
      <c r="A96" s="105"/>
      <c r="B96" s="1697" t="s">
        <v>97</v>
      </c>
      <c r="C96" s="1712"/>
      <c r="D96" s="1712"/>
      <c r="E96" s="1712"/>
      <c r="F96" s="1713" t="s">
        <v>18</v>
      </c>
      <c r="G96" s="105"/>
      <c r="H96" s="1697" t="s">
        <v>97</v>
      </c>
      <c r="I96" s="1712"/>
      <c r="J96" s="1712"/>
      <c r="K96" s="1712"/>
      <c r="L96" s="1713" t="s">
        <v>18</v>
      </c>
    </row>
    <row r="97" spans="1:12" s="146" customFormat="1" ht="19.5" customHeight="1">
      <c r="A97" s="105"/>
      <c r="B97" s="131" t="s">
        <v>19</v>
      </c>
      <c r="C97" s="178" t="s">
        <v>20</v>
      </c>
      <c r="D97" s="178" t="s">
        <v>21</v>
      </c>
      <c r="E97" s="178" t="s">
        <v>49</v>
      </c>
      <c r="F97" s="1713"/>
      <c r="G97" s="105"/>
      <c r="H97" s="131" t="s">
        <v>19</v>
      </c>
      <c r="I97" s="178" t="s">
        <v>20</v>
      </c>
      <c r="J97" s="178" t="s">
        <v>21</v>
      </c>
      <c r="K97" s="178" t="s">
        <v>49</v>
      </c>
      <c r="L97" s="1713"/>
    </row>
    <row r="98" spans="1:12" ht="22.5" customHeight="1">
      <c r="A98" s="105" t="s">
        <v>22</v>
      </c>
      <c r="B98" s="113"/>
      <c r="C98" s="174"/>
      <c r="D98" s="174"/>
      <c r="E98" s="174"/>
      <c r="F98" s="173"/>
      <c r="G98" s="105" t="s">
        <v>22</v>
      </c>
      <c r="H98" s="113"/>
      <c r="I98" s="174"/>
      <c r="J98" s="174"/>
      <c r="K98" s="174"/>
      <c r="L98" s="173"/>
    </row>
    <row r="99" spans="1:12" ht="29.25" customHeight="1">
      <c r="A99" s="105" t="s">
        <v>61</v>
      </c>
      <c r="B99" s="113"/>
      <c r="C99" s="174"/>
      <c r="D99" s="174"/>
      <c r="E99" s="174"/>
      <c r="F99" s="173"/>
      <c r="G99" s="105" t="s">
        <v>61</v>
      </c>
      <c r="H99" s="113"/>
      <c r="I99" s="174"/>
      <c r="J99" s="174"/>
      <c r="K99" s="174"/>
      <c r="L99" s="173"/>
    </row>
    <row r="100" spans="1:12" ht="29.25" customHeight="1">
      <c r="A100" s="105" t="s">
        <v>23</v>
      </c>
      <c r="B100" s="113"/>
      <c r="C100" s="174"/>
      <c r="D100" s="174"/>
      <c r="E100" s="174"/>
      <c r="F100" s="173"/>
      <c r="G100" s="105" t="s">
        <v>23</v>
      </c>
      <c r="H100" s="113"/>
      <c r="I100" s="174"/>
      <c r="J100" s="174"/>
      <c r="K100" s="174"/>
      <c r="L100" s="173"/>
    </row>
    <row r="101" spans="1:12" ht="33.75" customHeight="1" thickBot="1">
      <c r="A101" s="176" t="s">
        <v>65</v>
      </c>
      <c r="B101" s="126"/>
      <c r="C101" s="172"/>
      <c r="D101" s="172"/>
      <c r="E101" s="172"/>
      <c r="F101" s="125"/>
      <c r="G101" s="176" t="s">
        <v>65</v>
      </c>
      <c r="H101" s="126"/>
      <c r="I101" s="172"/>
      <c r="J101" s="172"/>
      <c r="K101" s="172"/>
      <c r="L101" s="125"/>
    </row>
    <row r="102" spans="1:12" ht="29.25" customHeight="1">
      <c r="A102" s="1683" t="s">
        <v>113</v>
      </c>
      <c r="B102" s="1684"/>
      <c r="C102" s="1684"/>
      <c r="D102" s="1684"/>
      <c r="E102" s="1684"/>
      <c r="F102" s="1685"/>
      <c r="G102" s="1683" t="s">
        <v>113</v>
      </c>
      <c r="H102" s="1684"/>
      <c r="I102" s="1684"/>
      <c r="J102" s="1684"/>
      <c r="K102" s="1684"/>
      <c r="L102" s="1685"/>
    </row>
    <row r="103" spans="1:12" ht="29.25" customHeight="1">
      <c r="A103" s="105" t="s">
        <v>53</v>
      </c>
      <c r="B103" s="113"/>
      <c r="C103" s="174"/>
      <c r="D103" s="174"/>
      <c r="E103" s="174"/>
      <c r="F103" s="173"/>
      <c r="G103" s="105" t="s">
        <v>53</v>
      </c>
      <c r="H103" s="113"/>
      <c r="I103" s="174"/>
      <c r="J103" s="174"/>
      <c r="K103" s="174"/>
      <c r="L103" s="173"/>
    </row>
    <row r="104" spans="1:12" ht="29.25" customHeight="1">
      <c r="A104" s="105" t="s">
        <v>54</v>
      </c>
      <c r="B104" s="113"/>
      <c r="C104" s="174"/>
      <c r="D104" s="174"/>
      <c r="E104" s="174"/>
      <c r="F104" s="173"/>
      <c r="G104" s="105" t="s">
        <v>54</v>
      </c>
      <c r="H104" s="113"/>
      <c r="I104" s="174"/>
      <c r="J104" s="174"/>
      <c r="K104" s="174"/>
      <c r="L104" s="173"/>
    </row>
    <row r="105" spans="1:12" ht="29.25" customHeight="1">
      <c r="A105" s="105" t="s">
        <v>55</v>
      </c>
      <c r="B105" s="113"/>
      <c r="C105" s="174"/>
      <c r="D105" s="174"/>
      <c r="E105" s="174"/>
      <c r="F105" s="173"/>
      <c r="G105" s="105" t="s">
        <v>55</v>
      </c>
      <c r="H105" s="113"/>
      <c r="I105" s="174"/>
      <c r="J105" s="174"/>
      <c r="K105" s="174"/>
      <c r="L105" s="173"/>
    </row>
    <row r="106" spans="1:12" ht="29.25" customHeight="1">
      <c r="A106" s="105" t="s">
        <v>68</v>
      </c>
      <c r="B106" s="113"/>
      <c r="C106" s="174"/>
      <c r="D106" s="174"/>
      <c r="E106" s="174"/>
      <c r="F106" s="173"/>
      <c r="G106" s="105" t="s">
        <v>68</v>
      </c>
      <c r="H106" s="113"/>
      <c r="I106" s="174"/>
      <c r="J106" s="174"/>
      <c r="K106" s="174"/>
      <c r="L106" s="173"/>
    </row>
    <row r="107" spans="1:12" ht="45" customHeight="1">
      <c r="A107" s="105" t="s">
        <v>56</v>
      </c>
      <c r="B107" s="113"/>
      <c r="C107" s="174"/>
      <c r="D107" s="174"/>
      <c r="E107" s="174"/>
      <c r="F107" s="173"/>
      <c r="G107" s="105" t="s">
        <v>56</v>
      </c>
      <c r="H107" s="113"/>
      <c r="I107" s="174"/>
      <c r="J107" s="174"/>
      <c r="K107" s="174"/>
      <c r="L107" s="173"/>
    </row>
    <row r="108" spans="1:12" ht="57.75" customHeight="1">
      <c r="A108" s="105" t="s">
        <v>69</v>
      </c>
      <c r="B108" s="113"/>
      <c r="C108" s="174"/>
      <c r="D108" s="174"/>
      <c r="E108" s="174"/>
      <c r="F108" s="173"/>
      <c r="G108" s="105" t="s">
        <v>69</v>
      </c>
      <c r="H108" s="113"/>
      <c r="I108" s="174"/>
      <c r="J108" s="174"/>
      <c r="K108" s="174"/>
      <c r="L108" s="173"/>
    </row>
    <row r="109" spans="1:12" ht="27" customHeight="1" thickBot="1">
      <c r="A109" s="102" t="s">
        <v>48</v>
      </c>
      <c r="B109" s="126"/>
      <c r="C109" s="172"/>
      <c r="D109" s="172"/>
      <c r="E109" s="172"/>
      <c r="F109" s="125"/>
      <c r="G109" s="102" t="s">
        <v>48</v>
      </c>
      <c r="H109" s="126"/>
      <c r="I109" s="172"/>
      <c r="J109" s="172"/>
      <c r="K109" s="172"/>
      <c r="L109" s="125"/>
    </row>
    <row r="110" spans="1:12" ht="69" customHeight="1" thickBot="1">
      <c r="A110" s="1721" t="s">
        <v>70</v>
      </c>
      <c r="B110" s="1722"/>
      <c r="C110" s="1722"/>
      <c r="D110" s="1722"/>
      <c r="E110" s="1722"/>
      <c r="F110" s="1723"/>
      <c r="G110" s="1721" t="s">
        <v>70</v>
      </c>
      <c r="H110" s="1722"/>
      <c r="I110" s="1722"/>
      <c r="J110" s="1722"/>
      <c r="K110" s="1722"/>
      <c r="L110" s="1723"/>
    </row>
    <row r="111" spans="1:12" ht="26.1" customHeight="1">
      <c r="A111" s="227"/>
      <c r="B111" s="227"/>
      <c r="C111" s="227"/>
      <c r="D111" s="227"/>
      <c r="E111" s="227"/>
      <c r="F111" s="227"/>
      <c r="G111" s="227"/>
      <c r="H111" s="227"/>
      <c r="I111" s="227"/>
      <c r="J111" s="227"/>
      <c r="K111" s="227"/>
      <c r="L111" s="227"/>
    </row>
    <row r="112" spans="1:12" ht="24.95" customHeight="1" thickBot="1">
      <c r="A112" s="171" t="s">
        <v>103</v>
      </c>
      <c r="B112" s="234"/>
      <c r="C112" s="234"/>
      <c r="D112" s="234"/>
      <c r="E112" s="227"/>
      <c r="F112" s="227"/>
      <c r="G112" s="227"/>
      <c r="H112" s="109"/>
    </row>
    <row r="113" spans="1:8" ht="24.75" customHeight="1">
      <c r="A113" s="1614" t="s">
        <v>90</v>
      </c>
      <c r="B113" s="1615"/>
      <c r="C113" s="1615"/>
      <c r="D113" s="1616"/>
      <c r="E113" s="1614" t="s">
        <v>119</v>
      </c>
      <c r="F113" s="1615"/>
      <c r="G113" s="1615"/>
      <c r="H113" s="1616"/>
    </row>
    <row r="114" spans="1:8" ht="46.5" customHeight="1">
      <c r="A114" s="105"/>
      <c r="B114" s="131" t="s">
        <v>24</v>
      </c>
      <c r="C114" s="131" t="s">
        <v>25</v>
      </c>
      <c r="D114" s="228" t="s">
        <v>26</v>
      </c>
      <c r="E114" s="105"/>
      <c r="F114" s="131" t="s">
        <v>24</v>
      </c>
      <c r="G114" s="131" t="s">
        <v>25</v>
      </c>
      <c r="H114" s="228" t="s">
        <v>26</v>
      </c>
    </row>
    <row r="115" spans="1:8" ht="35.25" customHeight="1">
      <c r="A115" s="105" t="s">
        <v>27</v>
      </c>
      <c r="B115" s="113"/>
      <c r="C115" s="113"/>
      <c r="D115" s="112"/>
      <c r="E115" s="105" t="s">
        <v>27</v>
      </c>
      <c r="F115" s="700">
        <v>1</v>
      </c>
      <c r="G115" s="700">
        <v>30</v>
      </c>
      <c r="H115" s="998">
        <v>81234</v>
      </c>
    </row>
    <row r="116" spans="1:8" ht="61.5" customHeight="1">
      <c r="A116" s="105" t="s">
        <v>28</v>
      </c>
      <c r="B116" s="113"/>
      <c r="C116" s="113"/>
      <c r="D116" s="1"/>
      <c r="E116" s="105" t="s">
        <v>28</v>
      </c>
      <c r="F116" s="700">
        <v>5</v>
      </c>
      <c r="G116" s="700">
        <v>5</v>
      </c>
      <c r="H116" s="1084" t="s">
        <v>257</v>
      </c>
    </row>
    <row r="117" spans="1:8" ht="45" customHeight="1" thickBot="1">
      <c r="A117" s="108" t="s">
        <v>29</v>
      </c>
      <c r="B117" s="117"/>
      <c r="C117" s="117"/>
      <c r="D117" s="2"/>
      <c r="E117" s="108" t="s">
        <v>29</v>
      </c>
      <c r="F117" s="219"/>
      <c r="G117" s="219"/>
      <c r="H117" s="217"/>
    </row>
    <row r="118" spans="1:8" ht="18.75" customHeight="1">
      <c r="A118" s="1699" t="s">
        <v>113</v>
      </c>
      <c r="B118" s="1700"/>
      <c r="C118" s="1700"/>
      <c r="D118" s="1701"/>
      <c r="E118" s="1699" t="s">
        <v>113</v>
      </c>
      <c r="F118" s="1700"/>
      <c r="G118" s="1700"/>
      <c r="H118" s="1701"/>
    </row>
    <row r="119" spans="1:8" ht="33" customHeight="1">
      <c r="A119" s="105" t="s">
        <v>53</v>
      </c>
      <c r="B119" s="113"/>
      <c r="C119" s="113"/>
      <c r="D119" s="4"/>
      <c r="E119" s="105" t="s">
        <v>53</v>
      </c>
      <c r="F119" s="115"/>
      <c r="G119" s="115"/>
      <c r="H119" s="15"/>
    </row>
    <row r="120" spans="1:8" ht="33" customHeight="1">
      <c r="A120" s="105" t="s">
        <v>54</v>
      </c>
      <c r="B120" s="113"/>
      <c r="C120" s="113"/>
      <c r="D120" s="4"/>
      <c r="E120" s="105" t="s">
        <v>54</v>
      </c>
      <c r="F120" s="115"/>
      <c r="G120" s="115"/>
      <c r="H120" s="15"/>
    </row>
    <row r="121" spans="1:8" ht="33" customHeight="1">
      <c r="A121" s="105" t="s">
        <v>55</v>
      </c>
      <c r="B121" s="113"/>
      <c r="C121" s="113"/>
      <c r="D121" s="4"/>
      <c r="E121" s="105" t="s">
        <v>55</v>
      </c>
      <c r="F121" s="115"/>
      <c r="G121" s="115"/>
      <c r="H121" s="15"/>
    </row>
    <row r="122" spans="1:8" ht="33" customHeight="1">
      <c r="A122" s="105" t="s">
        <v>68</v>
      </c>
      <c r="B122" s="113"/>
      <c r="C122" s="113"/>
      <c r="D122" s="4"/>
      <c r="E122" s="105" t="s">
        <v>68</v>
      </c>
      <c r="F122" s="115"/>
      <c r="G122" s="115"/>
      <c r="H122" s="15"/>
    </row>
    <row r="123" spans="1:8" ht="45" customHeight="1">
      <c r="A123" s="105" t="s">
        <v>56</v>
      </c>
      <c r="B123" s="113"/>
      <c r="C123" s="113"/>
      <c r="D123" s="4"/>
      <c r="E123" s="105" t="s">
        <v>56</v>
      </c>
      <c r="F123" s="115"/>
      <c r="G123" s="115"/>
      <c r="H123" s="15"/>
    </row>
    <row r="124" spans="1:8" ht="62.25" customHeight="1">
      <c r="A124" s="105" t="s">
        <v>69</v>
      </c>
      <c r="B124" s="113"/>
      <c r="C124" s="113"/>
      <c r="D124" s="4"/>
      <c r="E124" s="105" t="s">
        <v>69</v>
      </c>
      <c r="F124" s="115"/>
      <c r="G124" s="115"/>
      <c r="H124" s="15"/>
    </row>
    <row r="125" spans="1:8" ht="122.25" customHeight="1" thickBot="1">
      <c r="A125" s="102" t="s">
        <v>48</v>
      </c>
      <c r="B125" s="126"/>
      <c r="C125" s="126"/>
      <c r="D125" s="5"/>
      <c r="E125" s="102" t="s">
        <v>256</v>
      </c>
      <c r="F125" s="705">
        <v>6</v>
      </c>
      <c r="G125" s="705">
        <v>35</v>
      </c>
      <c r="H125" s="1084" t="s">
        <v>255</v>
      </c>
    </row>
    <row r="126" spans="1:8" ht="69" customHeight="1" thickBot="1">
      <c r="A126" s="1721" t="s">
        <v>165</v>
      </c>
      <c r="B126" s="1722"/>
      <c r="C126" s="1722"/>
      <c r="D126" s="1723"/>
      <c r="E126" s="1689" t="s">
        <v>254</v>
      </c>
      <c r="F126" s="1690"/>
      <c r="G126" s="1690"/>
      <c r="H126" s="1696"/>
    </row>
    <row r="127" spans="1:8" ht="27.6" customHeight="1">
      <c r="A127" s="227"/>
      <c r="B127" s="227"/>
      <c r="C127" s="227"/>
      <c r="D127" s="227"/>
      <c r="E127" s="227"/>
      <c r="F127" s="227"/>
      <c r="G127" s="227"/>
      <c r="H127" s="227"/>
    </row>
    <row r="128" spans="1:8" ht="24.95" customHeight="1" thickBot="1">
      <c r="A128" s="123" t="s">
        <v>104</v>
      </c>
      <c r="B128" s="227"/>
      <c r="C128" s="227"/>
      <c r="D128" s="227"/>
      <c r="E128" s="227"/>
      <c r="F128" s="227"/>
      <c r="G128" s="227"/>
      <c r="H128" s="109"/>
    </row>
    <row r="129" spans="1:19" ht="24.75" customHeight="1" thickBot="1">
      <c r="A129" s="1611" t="s">
        <v>91</v>
      </c>
      <c r="B129" s="1612"/>
      <c r="C129" s="1612"/>
      <c r="D129" s="1612"/>
      <c r="E129" s="1613"/>
      <c r="F129" s="1611" t="s">
        <v>120</v>
      </c>
      <c r="G129" s="1612"/>
      <c r="H129" s="1612"/>
      <c r="I129" s="1612"/>
      <c r="J129" s="1613"/>
    </row>
    <row r="130" spans="1:19" s="162" customFormat="1" ht="42" customHeight="1">
      <c r="A130" s="342"/>
      <c r="B130" s="341" t="s">
        <v>30</v>
      </c>
      <c r="C130" s="341" t="s">
        <v>62</v>
      </c>
      <c r="D130" s="341" t="s">
        <v>63</v>
      </c>
      <c r="E130" s="340" t="s">
        <v>64</v>
      </c>
      <c r="F130" s="342"/>
      <c r="G130" s="341" t="s">
        <v>30</v>
      </c>
      <c r="H130" s="341" t="s">
        <v>62</v>
      </c>
      <c r="I130" s="341" t="s">
        <v>63</v>
      </c>
      <c r="J130" s="340" t="s">
        <v>64</v>
      </c>
    </row>
    <row r="131" spans="1:19" ht="68.45" customHeight="1" thickBot="1">
      <c r="A131" s="176" t="s">
        <v>121</v>
      </c>
      <c r="B131" s="246"/>
      <c r="C131" s="263"/>
      <c r="D131" s="1033">
        <v>0</v>
      </c>
      <c r="E131" s="388"/>
      <c r="F131" s="176" t="s">
        <v>124</v>
      </c>
      <c r="G131" s="1029">
        <v>3160</v>
      </c>
      <c r="H131" s="1086">
        <v>2406</v>
      </c>
      <c r="I131" s="1033">
        <v>7.8703703703703705E-4</v>
      </c>
      <c r="J131" s="1085" t="s">
        <v>253</v>
      </c>
    </row>
    <row r="132" spans="1:19" ht="28.5" customHeight="1">
      <c r="A132" s="1702" t="s">
        <v>122</v>
      </c>
      <c r="B132" s="1702"/>
      <c r="C132" s="1702"/>
      <c r="D132" s="1702"/>
      <c r="E132" s="1702"/>
      <c r="F132" s="109"/>
      <c r="G132" s="109"/>
      <c r="H132" s="109"/>
    </row>
    <row r="133" spans="1:19" ht="15" customHeight="1">
      <c r="A133" s="227"/>
      <c r="B133" s="227"/>
      <c r="C133" s="227"/>
      <c r="D133" s="227"/>
      <c r="E133" s="227"/>
      <c r="F133" s="109"/>
      <c r="G133" s="109"/>
      <c r="H133" s="109"/>
    </row>
    <row r="134" spans="1:19" ht="24.95" customHeight="1" thickBot="1">
      <c r="A134" s="123" t="s">
        <v>123</v>
      </c>
      <c r="B134" s="227"/>
      <c r="C134" s="227"/>
      <c r="D134" s="227"/>
      <c r="E134" s="227"/>
      <c r="F134" s="109"/>
      <c r="G134" s="109"/>
      <c r="H134" s="109"/>
    </row>
    <row r="135" spans="1:19" ht="43.35" customHeight="1" thickBot="1">
      <c r="A135" s="1739" t="s">
        <v>87</v>
      </c>
      <c r="B135" s="1740"/>
      <c r="C135" s="1740"/>
      <c r="D135" s="1740"/>
      <c r="E135" s="1740"/>
      <c r="F135" s="1740"/>
      <c r="G135" s="1740"/>
      <c r="H135" s="1740"/>
      <c r="I135" s="1741"/>
      <c r="J135" s="1739" t="s">
        <v>125</v>
      </c>
      <c r="K135" s="1740"/>
      <c r="L135" s="1740"/>
      <c r="M135" s="1740"/>
      <c r="N135" s="1740"/>
      <c r="O135" s="1740"/>
      <c r="P135" s="1740"/>
      <c r="Q135" s="1740"/>
      <c r="R135" s="1741"/>
    </row>
    <row r="136" spans="1:19" s="162" customFormat="1" ht="89.25">
      <c r="A136" s="168"/>
      <c r="B136" s="167" t="s">
        <v>79</v>
      </c>
      <c r="C136" s="167" t="s">
        <v>80</v>
      </c>
      <c r="D136" s="167" t="s">
        <v>81</v>
      </c>
      <c r="E136" s="167" t="s">
        <v>82</v>
      </c>
      <c r="F136" s="164" t="s">
        <v>83</v>
      </c>
      <c r="G136" s="164" t="s">
        <v>84</v>
      </c>
      <c r="H136" s="164" t="s">
        <v>85</v>
      </c>
      <c r="I136" s="166" t="s">
        <v>86</v>
      </c>
      <c r="J136" s="165"/>
      <c r="K136" s="164" t="s">
        <v>79</v>
      </c>
      <c r="L136" s="164" t="s">
        <v>80</v>
      </c>
      <c r="M136" s="164" t="s">
        <v>81</v>
      </c>
      <c r="N136" s="164" t="s">
        <v>82</v>
      </c>
      <c r="O136" s="164" t="s">
        <v>83</v>
      </c>
      <c r="P136" s="164" t="s">
        <v>84</v>
      </c>
      <c r="Q136" s="164" t="s">
        <v>85</v>
      </c>
      <c r="R136" s="163" t="s">
        <v>86</v>
      </c>
    </row>
    <row r="137" spans="1:19" s="146" customFormat="1" ht="89.25" customHeight="1" thickBot="1">
      <c r="A137" s="160" t="s">
        <v>126</v>
      </c>
      <c r="B137" s="159"/>
      <c r="C137" s="159"/>
      <c r="D137" s="159"/>
      <c r="E137" s="159"/>
      <c r="F137" s="151"/>
      <c r="G137" s="151"/>
      <c r="H137" s="151"/>
      <c r="I137" s="161"/>
      <c r="J137" s="160" t="s">
        <v>128</v>
      </c>
      <c r="K137" s="159"/>
      <c r="L137" s="159"/>
      <c r="M137" s="159"/>
      <c r="N137" s="159"/>
      <c r="O137" s="151"/>
      <c r="P137" s="151"/>
      <c r="Q137" s="151"/>
      <c r="R137" s="158"/>
    </row>
    <row r="138" spans="1:19" ht="57" customHeight="1">
      <c r="A138" s="1720" t="s">
        <v>127</v>
      </c>
      <c r="B138" s="1720"/>
      <c r="C138" s="1720"/>
      <c r="D138" s="1720"/>
      <c r="E138" s="1720"/>
      <c r="F138" s="1720"/>
      <c r="G138" s="1720"/>
      <c r="H138" s="1720"/>
      <c r="I138" s="1720"/>
    </row>
    <row r="139" spans="1:19" ht="16.5" customHeight="1">
      <c r="G139" s="109"/>
      <c r="H139" s="109"/>
    </row>
    <row r="140" spans="1:19" ht="24.95" customHeight="1" thickBot="1">
      <c r="A140" s="123" t="s">
        <v>129</v>
      </c>
      <c r="G140" s="109"/>
      <c r="H140" s="109"/>
    </row>
    <row r="141" spans="1:19" ht="33.75" customHeight="1" thickBot="1">
      <c r="A141" s="1739" t="s">
        <v>139</v>
      </c>
      <c r="B141" s="1740"/>
      <c r="C141" s="1740"/>
      <c r="D141" s="1740"/>
      <c r="E141" s="1740"/>
      <c r="F141" s="1740"/>
      <c r="G141" s="1740"/>
      <c r="H141" s="1740"/>
      <c r="I141" s="1741"/>
      <c r="J141" s="1742"/>
      <c r="K141" s="1742"/>
      <c r="L141" s="1742"/>
      <c r="M141" s="1742"/>
      <c r="N141" s="1742"/>
      <c r="O141" s="1742"/>
      <c r="P141" s="1742"/>
      <c r="Q141" s="1742"/>
      <c r="R141" s="1742"/>
      <c r="S141" s="156"/>
    </row>
    <row r="142" spans="1:19" ht="102.6" customHeight="1">
      <c r="A142" s="225"/>
      <c r="B142" s="226" t="s">
        <v>140</v>
      </c>
      <c r="C142" s="226" t="s">
        <v>150</v>
      </c>
      <c r="D142" s="226" t="s">
        <v>151</v>
      </c>
      <c r="E142" s="226" t="s">
        <v>141</v>
      </c>
      <c r="F142" s="226" t="s">
        <v>142</v>
      </c>
      <c r="G142" s="226" t="s">
        <v>143</v>
      </c>
      <c r="H142" s="226" t="s">
        <v>144</v>
      </c>
      <c r="I142" s="233" t="s">
        <v>152</v>
      </c>
      <c r="J142" s="235"/>
      <c r="K142" s="235"/>
      <c r="L142" s="235"/>
      <c r="M142" s="235"/>
      <c r="N142" s="235"/>
      <c r="O142" s="235"/>
      <c r="P142" s="235"/>
      <c r="Q142" s="235"/>
      <c r="R142" s="235"/>
    </row>
    <row r="143" spans="1:19" s="146" customFormat="1" ht="118.5" customHeight="1" thickBot="1">
      <c r="A143" s="102" t="s">
        <v>130</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18" t="s">
        <v>145</v>
      </c>
      <c r="B144" s="1719"/>
      <c r="C144" s="1719"/>
      <c r="D144" s="1719"/>
      <c r="E144" s="1719"/>
      <c r="F144" s="1719"/>
      <c r="G144" s="1719"/>
      <c r="H144" s="109"/>
    </row>
    <row r="145" spans="1:8" ht="16.5" customHeight="1">
      <c r="G145" s="109"/>
      <c r="H145" s="109"/>
    </row>
    <row r="146" spans="1:8" ht="24.95" customHeight="1" thickBot="1">
      <c r="A146" s="317" t="s">
        <v>131</v>
      </c>
      <c r="B146" s="234"/>
      <c r="C146" s="234"/>
      <c r="D146" s="227"/>
      <c r="E146" s="109"/>
      <c r="F146" s="109"/>
      <c r="G146" s="109"/>
      <c r="H146" s="109"/>
    </row>
    <row r="147" spans="1:8" ht="16.5" customHeight="1">
      <c r="A147" s="1614" t="s">
        <v>132</v>
      </c>
      <c r="B147" s="1615"/>
      <c r="C147" s="1615"/>
      <c r="D147" s="1616"/>
    </row>
    <row r="148" spans="1:8" ht="51" customHeight="1">
      <c r="A148" s="143" t="s">
        <v>35</v>
      </c>
      <c r="B148" s="131" t="s">
        <v>36</v>
      </c>
      <c r="C148" s="1697" t="s">
        <v>37</v>
      </c>
      <c r="D148" s="1698"/>
    </row>
    <row r="149" spans="1:8" ht="21" customHeight="1">
      <c r="A149" s="143"/>
      <c r="B149" s="131"/>
      <c r="C149" s="224" t="s">
        <v>38</v>
      </c>
      <c r="D149" s="142" t="s">
        <v>39</v>
      </c>
    </row>
    <row r="150" spans="1:8" ht="21" customHeight="1">
      <c r="A150" s="105" t="s">
        <v>40</v>
      </c>
      <c r="B150" s="794"/>
      <c r="C150" s="1031"/>
      <c r="D150" s="795"/>
    </row>
    <row r="151" spans="1:8" ht="21" customHeight="1">
      <c r="A151" s="105" t="s">
        <v>41</v>
      </c>
      <c r="B151" s="700"/>
      <c r="C151" s="919"/>
      <c r="D151" s="701"/>
    </row>
    <row r="152" spans="1:8" ht="21" customHeight="1">
      <c r="A152" s="105" t="s">
        <v>42</v>
      </c>
      <c r="B152" s="700"/>
      <c r="C152" s="919"/>
      <c r="D152" s="701"/>
    </row>
    <row r="153" spans="1:8" ht="21" customHeight="1" thickBot="1">
      <c r="A153" s="108" t="s">
        <v>43</v>
      </c>
      <c r="B153" s="900">
        <v>66</v>
      </c>
      <c r="C153" s="921">
        <v>25</v>
      </c>
      <c r="D153" s="901">
        <v>51</v>
      </c>
    </row>
    <row r="154" spans="1:8" ht="27.6" customHeight="1">
      <c r="A154" s="1683" t="s">
        <v>133</v>
      </c>
      <c r="B154" s="1684"/>
      <c r="C154" s="1684"/>
      <c r="D154" s="1685"/>
    </row>
    <row r="155" spans="1:8" ht="32.1" customHeight="1">
      <c r="A155" s="105" t="s">
        <v>53</v>
      </c>
      <c r="B155" s="700">
        <v>26</v>
      </c>
      <c r="C155" s="700">
        <v>3</v>
      </c>
      <c r="D155" s="701">
        <v>38</v>
      </c>
    </row>
    <row r="156" spans="1:8" ht="32.1" customHeight="1">
      <c r="A156" s="105" t="s">
        <v>54</v>
      </c>
      <c r="B156" s="700"/>
      <c r="C156" s="700"/>
      <c r="D156" s="701"/>
    </row>
    <row r="157" spans="1:8" ht="32.1" customHeight="1">
      <c r="A157" s="105" t="s">
        <v>55</v>
      </c>
      <c r="B157" s="700"/>
      <c r="C157" s="700"/>
      <c r="D157" s="701"/>
    </row>
    <row r="158" spans="1:8" ht="32.1" customHeight="1">
      <c r="A158" s="105" t="s">
        <v>68</v>
      </c>
      <c r="B158" s="700"/>
      <c r="C158" s="700"/>
      <c r="D158" s="701"/>
    </row>
    <row r="159" spans="1:8" ht="48" customHeight="1">
      <c r="A159" s="105" t="s">
        <v>56</v>
      </c>
      <c r="B159" s="700"/>
      <c r="C159" s="700"/>
      <c r="D159" s="701"/>
    </row>
    <row r="160" spans="1:8" ht="48" customHeight="1">
      <c r="A160" s="105" t="s">
        <v>69</v>
      </c>
      <c r="B160" s="700"/>
      <c r="C160" s="700"/>
      <c r="D160" s="701"/>
    </row>
    <row r="161" spans="1:8" ht="71.25" customHeight="1" thickBot="1">
      <c r="A161" s="102" t="s">
        <v>252</v>
      </c>
      <c r="B161" s="705">
        <v>40</v>
      </c>
      <c r="C161" s="705">
        <v>22</v>
      </c>
      <c r="D161" s="706">
        <v>13</v>
      </c>
    </row>
    <row r="162" spans="1:8" ht="16.5" customHeight="1">
      <c r="A162" s="122"/>
      <c r="B162" s="122"/>
      <c r="C162" s="122"/>
      <c r="D162" s="122"/>
    </row>
    <row r="163" spans="1:8" ht="16.5" customHeight="1">
      <c r="A163" s="122"/>
      <c r="B163" s="122"/>
      <c r="C163" s="122"/>
      <c r="D163" s="122"/>
    </row>
    <row r="164" spans="1:8" ht="24.95" customHeight="1" thickBot="1">
      <c r="A164" s="123" t="s">
        <v>134</v>
      </c>
      <c r="B164" s="227"/>
      <c r="C164" s="227"/>
      <c r="D164" s="227"/>
      <c r="E164" s="227"/>
      <c r="F164" s="109"/>
      <c r="G164" s="109"/>
      <c r="H164" s="109"/>
    </row>
    <row r="165" spans="1:8" ht="16.5" customHeight="1">
      <c r="A165" s="1750" t="s">
        <v>93</v>
      </c>
      <c r="B165" s="1709"/>
      <c r="C165" s="1709"/>
      <c r="D165" s="1750" t="s">
        <v>135</v>
      </c>
      <c r="E165" s="1709"/>
      <c r="F165" s="1710"/>
      <c r="G165" s="109"/>
    </row>
    <row r="166" spans="1:8" ht="71.25" customHeight="1">
      <c r="A166" s="132"/>
      <c r="B166" s="131" t="s">
        <v>148</v>
      </c>
      <c r="C166" s="224" t="s">
        <v>149</v>
      </c>
      <c r="D166" s="132"/>
      <c r="E166" s="131" t="s">
        <v>148</v>
      </c>
      <c r="F166" s="228" t="s">
        <v>149</v>
      </c>
    </row>
    <row r="167" spans="1:8" ht="83.25" customHeight="1">
      <c r="A167" s="105" t="s">
        <v>73</v>
      </c>
      <c r="B167" s="113"/>
      <c r="C167" s="129"/>
      <c r="D167" s="105" t="s">
        <v>74</v>
      </c>
      <c r="E167" s="113"/>
      <c r="F167" s="128"/>
    </row>
    <row r="168" spans="1:8" ht="92.25" customHeight="1" thickBot="1">
      <c r="A168" s="108" t="s">
        <v>75</v>
      </c>
      <c r="B168" s="117"/>
      <c r="C168" s="127"/>
      <c r="D168" s="102" t="s">
        <v>76</v>
      </c>
      <c r="E168" s="126"/>
      <c r="F168" s="125"/>
    </row>
    <row r="169" spans="1:8" ht="69" customHeight="1" thickBot="1">
      <c r="A169" s="1689" t="s">
        <v>163</v>
      </c>
      <c r="B169" s="1690"/>
      <c r="C169" s="1696"/>
      <c r="D169" s="1689" t="s">
        <v>163</v>
      </c>
      <c r="E169" s="1690"/>
      <c r="F169" s="1696"/>
      <c r="G169" s="109"/>
    </row>
    <row r="170" spans="1:8" ht="34.5" customHeight="1">
      <c r="A170" s="1842" t="s">
        <v>251</v>
      </c>
      <c r="B170" s="1842"/>
      <c r="C170" s="1842"/>
      <c r="D170" s="1842"/>
      <c r="E170" s="1842"/>
      <c r="F170" s="1842"/>
      <c r="G170" s="109"/>
    </row>
    <row r="171" spans="1:8" ht="24.95" customHeight="1">
      <c r="A171" s="227"/>
      <c r="B171" s="227"/>
      <c r="C171" s="227"/>
      <c r="D171" s="227"/>
      <c r="E171" s="227"/>
      <c r="F171" s="227"/>
      <c r="G171" s="109"/>
    </row>
    <row r="172" spans="1:8" ht="24.95" customHeight="1" thickBot="1">
      <c r="A172" s="123" t="s">
        <v>136</v>
      </c>
      <c r="B172" s="122"/>
      <c r="C172" s="122"/>
      <c r="D172" s="122"/>
      <c r="E172" s="109"/>
      <c r="F172" s="109"/>
      <c r="G172" s="109"/>
      <c r="H172" s="109"/>
    </row>
    <row r="173" spans="1:8" ht="16.5" customHeight="1" thickBot="1">
      <c r="A173" s="1736" t="s">
        <v>77</v>
      </c>
      <c r="B173" s="1737"/>
      <c r="C173" s="1738"/>
      <c r="D173" s="1736" t="s">
        <v>137</v>
      </c>
      <c r="E173" s="1737"/>
      <c r="F173" s="1738"/>
      <c r="G173" s="109"/>
      <c r="H173" s="109"/>
    </row>
    <row r="174" spans="1:8" ht="38.25">
      <c r="A174" s="121" t="s">
        <v>44</v>
      </c>
      <c r="B174" s="120" t="s">
        <v>45</v>
      </c>
      <c r="C174" s="119" t="s">
        <v>46</v>
      </c>
      <c r="D174" s="121" t="s">
        <v>44</v>
      </c>
      <c r="E174" s="120" t="s">
        <v>45</v>
      </c>
      <c r="F174" s="119" t="s">
        <v>46</v>
      </c>
      <c r="G174" s="109"/>
      <c r="H174" s="109"/>
    </row>
    <row r="175" spans="1:8" ht="16.5" customHeight="1">
      <c r="A175" s="105" t="s">
        <v>47</v>
      </c>
      <c r="B175" s="113"/>
      <c r="C175" s="112"/>
      <c r="D175" s="105" t="s">
        <v>47</v>
      </c>
      <c r="E175" s="113"/>
      <c r="F175" s="112"/>
      <c r="G175" s="109"/>
      <c r="H175" s="109"/>
    </row>
    <row r="176" spans="1:8" ht="51">
      <c r="A176" s="1694" t="s">
        <v>48</v>
      </c>
      <c r="B176" s="1731"/>
      <c r="C176" s="1733"/>
      <c r="D176" s="105" t="s">
        <v>94</v>
      </c>
      <c r="E176" s="113"/>
      <c r="F176" s="112"/>
      <c r="G176" s="109"/>
      <c r="H176" s="109"/>
    </row>
    <row r="177" spans="1:8" ht="16.5" customHeight="1" thickBot="1">
      <c r="A177" s="1730"/>
      <c r="B177" s="1732"/>
      <c r="C177" s="1734"/>
      <c r="D177" s="118" t="s">
        <v>48</v>
      </c>
      <c r="E177" s="117"/>
      <c r="F177" s="116"/>
      <c r="G177" s="109"/>
      <c r="H177" s="109"/>
    </row>
    <row r="178" spans="1:8" ht="16.5" customHeight="1">
      <c r="A178" s="1699" t="s">
        <v>113</v>
      </c>
      <c r="B178" s="1700"/>
      <c r="C178" s="1735"/>
      <c r="D178" s="1699" t="s">
        <v>113</v>
      </c>
      <c r="E178" s="1700"/>
      <c r="F178" s="1735"/>
      <c r="G178" s="109"/>
      <c r="H178" s="109"/>
    </row>
    <row r="179" spans="1:8" ht="32.25" customHeight="1">
      <c r="A179" s="105" t="s">
        <v>53</v>
      </c>
      <c r="B179" s="115"/>
      <c r="C179" s="114"/>
      <c r="D179" s="105" t="s">
        <v>53</v>
      </c>
      <c r="E179" s="113"/>
      <c r="F179" s="112"/>
      <c r="G179" s="109"/>
      <c r="H179" s="109"/>
    </row>
    <row r="180" spans="1:8" ht="32.25" customHeight="1">
      <c r="A180" s="105" t="s">
        <v>54</v>
      </c>
      <c r="B180" s="113"/>
      <c r="C180" s="112"/>
      <c r="D180" s="105" t="s">
        <v>54</v>
      </c>
      <c r="E180" s="113"/>
      <c r="F180" s="112"/>
      <c r="G180" s="109"/>
      <c r="H180" s="109"/>
    </row>
    <row r="181" spans="1:8" ht="32.25" customHeight="1">
      <c r="A181" s="105" t="s">
        <v>55</v>
      </c>
      <c r="B181" s="111"/>
      <c r="C181" s="110"/>
      <c r="D181" s="105" t="s">
        <v>55</v>
      </c>
      <c r="E181" s="111"/>
      <c r="F181" s="110"/>
      <c r="G181" s="109"/>
      <c r="H181" s="109"/>
    </row>
    <row r="182" spans="1:8" ht="32.25" customHeight="1">
      <c r="A182" s="105" t="s">
        <v>68</v>
      </c>
      <c r="B182" s="111"/>
      <c r="C182" s="110"/>
      <c r="D182" s="105" t="s">
        <v>68</v>
      </c>
      <c r="E182" s="111"/>
      <c r="F182" s="110"/>
      <c r="G182" s="109"/>
      <c r="H182" s="109"/>
    </row>
    <row r="183" spans="1:8" ht="46.5" customHeight="1">
      <c r="A183" s="105" t="s">
        <v>56</v>
      </c>
      <c r="B183" s="111"/>
      <c r="C183" s="110"/>
      <c r="D183" s="105" t="s">
        <v>56</v>
      </c>
      <c r="E183" s="111"/>
      <c r="F183" s="110"/>
      <c r="G183" s="109"/>
      <c r="H183" s="109"/>
    </row>
    <row r="184" spans="1:8" ht="66" customHeight="1">
      <c r="A184" s="105" t="s">
        <v>69</v>
      </c>
      <c r="B184" s="104"/>
      <c r="C184" s="103"/>
      <c r="D184" s="105" t="s">
        <v>69</v>
      </c>
      <c r="E184" s="104"/>
      <c r="F184" s="103"/>
    </row>
    <row r="185" spans="1:8" ht="22.5" customHeight="1" thickBot="1">
      <c r="A185" s="108" t="s">
        <v>66</v>
      </c>
      <c r="B185" s="107"/>
      <c r="C185" s="106"/>
      <c r="D185" s="108" t="s">
        <v>66</v>
      </c>
      <c r="E185" s="107"/>
      <c r="F185" s="106"/>
    </row>
    <row r="186" spans="1:8" ht="22.5" customHeight="1">
      <c r="A186" s="1724" t="s">
        <v>109</v>
      </c>
      <c r="B186" s="1725"/>
      <c r="C186" s="1726"/>
      <c r="D186" s="1724" t="s">
        <v>109</v>
      </c>
      <c r="E186" s="1725"/>
      <c r="F186" s="1726"/>
    </row>
    <row r="187" spans="1:8" ht="22.5" customHeight="1">
      <c r="A187" s="105" t="s">
        <v>50</v>
      </c>
      <c r="B187" s="104"/>
      <c r="C187" s="103"/>
      <c r="D187" s="105" t="s">
        <v>50</v>
      </c>
      <c r="E187" s="104"/>
      <c r="F187" s="103"/>
    </row>
    <row r="188" spans="1:8" ht="22.5" customHeight="1">
      <c r="A188" s="105" t="s">
        <v>51</v>
      </c>
      <c r="B188" s="104"/>
      <c r="C188" s="103"/>
      <c r="D188" s="105" t="s">
        <v>51</v>
      </c>
      <c r="E188" s="104"/>
      <c r="F188" s="103"/>
    </row>
    <row r="189" spans="1:8" ht="22.5" customHeight="1" thickBot="1">
      <c r="A189" s="102" t="s">
        <v>52</v>
      </c>
      <c r="B189" s="101"/>
      <c r="C189" s="100"/>
      <c r="D189" s="102" t="s">
        <v>52</v>
      </c>
      <c r="E189" s="101"/>
      <c r="F189" s="100"/>
    </row>
    <row r="190" spans="1:8" ht="55.35" customHeight="1" thickBot="1">
      <c r="A190" s="1727" t="s">
        <v>78</v>
      </c>
      <c r="B190" s="1728"/>
      <c r="C190" s="1729"/>
      <c r="D190" s="1727" t="s">
        <v>78</v>
      </c>
      <c r="E190" s="1728"/>
      <c r="F190" s="1729"/>
    </row>
  </sheetData>
  <mergeCells count="86">
    <mergeCell ref="J141:R141"/>
    <mergeCell ref="A5:D5"/>
    <mergeCell ref="A186:C186"/>
    <mergeCell ref="D186:F186"/>
    <mergeCell ref="A190:C190"/>
    <mergeCell ref="D190:F190"/>
    <mergeCell ref="A154:D154"/>
    <mergeCell ref="A176:A177"/>
    <mergeCell ref="B176:B177"/>
    <mergeCell ref="C176:C177"/>
    <mergeCell ref="A84:B84"/>
    <mergeCell ref="A92:D92"/>
    <mergeCell ref="A178:C178"/>
    <mergeCell ref="D178:F178"/>
    <mergeCell ref="D165:F165"/>
    <mergeCell ref="D169:F169"/>
    <mergeCell ref="D173:F173"/>
    <mergeCell ref="A165:C165"/>
    <mergeCell ref="A169:C169"/>
    <mergeCell ref="A173:C173"/>
    <mergeCell ref="A170:F170"/>
    <mergeCell ref="B69:D69"/>
    <mergeCell ref="G102:L102"/>
    <mergeCell ref="G110:L110"/>
    <mergeCell ref="B96:E96"/>
    <mergeCell ref="A95:F95"/>
    <mergeCell ref="C81:D81"/>
    <mergeCell ref="C84:D84"/>
    <mergeCell ref="A110:F110"/>
    <mergeCell ref="A102:F102"/>
    <mergeCell ref="F96:F97"/>
    <mergeCell ref="G95:L95"/>
    <mergeCell ref="H96:K96"/>
    <mergeCell ref="L96:L97"/>
    <mergeCell ref="A81:B81"/>
    <mergeCell ref="A147:D147"/>
    <mergeCell ref="C148:D148"/>
    <mergeCell ref="E118:H118"/>
    <mergeCell ref="A132:E132"/>
    <mergeCell ref="A135:I135"/>
    <mergeCell ref="A126:D126"/>
    <mergeCell ref="A138:I138"/>
    <mergeCell ref="A144:G144"/>
    <mergeCell ref="J135:R135"/>
    <mergeCell ref="A141:I141"/>
    <mergeCell ref="F11:F12"/>
    <mergeCell ref="A78:H78"/>
    <mergeCell ref="A15:A17"/>
    <mergeCell ref="D11:D12"/>
    <mergeCell ref="E11:E12"/>
    <mergeCell ref="A31:F31"/>
    <mergeCell ref="A113:D113"/>
    <mergeCell ref="A118:D118"/>
    <mergeCell ref="A129:E129"/>
    <mergeCell ref="E113:H113"/>
    <mergeCell ref="E126:H126"/>
    <mergeCell ref="F129:J129"/>
    <mergeCell ref="F69:H69"/>
    <mergeCell ref="D67:D68"/>
    <mergeCell ref="C67:C68"/>
    <mergeCell ref="A33:C33"/>
    <mergeCell ref="A52:C52"/>
    <mergeCell ref="D40:F40"/>
    <mergeCell ref="D44:F44"/>
    <mergeCell ref="A38:A39"/>
    <mergeCell ref="B38:B39"/>
    <mergeCell ref="C38:C39"/>
    <mergeCell ref="D52:F52"/>
    <mergeCell ref="A40:C40"/>
    <mergeCell ref="E55:H55"/>
    <mergeCell ref="A1:B1"/>
    <mergeCell ref="D8:F8"/>
    <mergeCell ref="A55:D55"/>
    <mergeCell ref="A77:D77"/>
    <mergeCell ref="A22:C22"/>
    <mergeCell ref="D18:F18"/>
    <mergeCell ref="D22:F22"/>
    <mergeCell ref="A8:C8"/>
    <mergeCell ref="A18:C18"/>
    <mergeCell ref="A30:C30"/>
    <mergeCell ref="A44:C44"/>
    <mergeCell ref="D33:F33"/>
    <mergeCell ref="D30:F30"/>
    <mergeCell ref="E77:H77"/>
    <mergeCell ref="A67:A68"/>
    <mergeCell ref="B67:B6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44</vt:i4>
      </vt:variant>
      <vt:variant>
        <vt:lpstr>Zakresy nazwane</vt:lpstr>
      </vt:variant>
      <vt:variant>
        <vt:i4>1</vt:i4>
      </vt:variant>
    </vt:vector>
  </HeadingPairs>
  <TitlesOfParts>
    <vt:vector size="45"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ARR</vt:lpstr>
      <vt:lpstr>ARiMR</vt:lpstr>
      <vt:lpstr>JC i MRiRW</vt:lpstr>
      <vt:lpstr>CDR</vt:lpstr>
      <vt:lpstr>WODR- dolnośląskie</vt:lpstr>
      <vt:lpstr>WODR- kujawsko-pomorskie</vt:lpstr>
      <vt:lpstr>WODR- lubelskie</vt:lpstr>
      <vt:lpstr>WODR- lubuskie</vt:lpstr>
      <vt:lpstr>WODR- łódzkie</vt:lpstr>
      <vt:lpstr>WODR- małopolskie</vt:lpstr>
      <vt:lpstr>WODR- mazowieckie</vt:lpstr>
      <vt:lpstr>WODR- opolskie</vt:lpstr>
      <vt:lpstr>WODR- podkarpackie</vt:lpstr>
      <vt:lpstr>WODR- podlaskie</vt:lpstr>
      <vt:lpstr>WODR- pomorskie</vt:lpstr>
      <vt:lpstr>WODR- śląskie</vt:lpstr>
      <vt:lpstr>WODR- świętokrzyskie</vt:lpstr>
      <vt:lpstr>WODR- warmińsk-mazurskie</vt:lpstr>
      <vt:lpstr>WODR- wielkopolskie</vt:lpstr>
      <vt:lpstr>WODR- zachodniopomorskie</vt:lpstr>
      <vt:lpstr>SUMA- JR  </vt:lpstr>
      <vt:lpstr>SUMA- JR, JC+ MRiRW</vt:lpstr>
      <vt:lpstr>SUMA ARR i ARiMR</vt:lpstr>
      <vt:lpstr>SUMA CDR i WODR-y</vt:lpstr>
      <vt:lpstr>SUMA</vt:lpstr>
      <vt:lpstr>Arkusz3</vt:lpstr>
      <vt:lpstr>Arkusz4</vt:lpstr>
      <vt:lpstr>Arkusz7</vt:lpstr>
      <vt:lpstr>'WODR- lubuskie'!_GoBack</vt:lpstr>
    </vt:vector>
  </TitlesOfParts>
  <Company>MRiRW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Zieliński Piotr</dc:creator>
  <cp:lastModifiedBy>Dominika Długosz-Dzierżanowska</cp:lastModifiedBy>
  <cp:lastPrinted>2016-05-30T09:09:57Z</cp:lastPrinted>
  <dcterms:created xsi:type="dcterms:W3CDTF">2015-12-08T12:07:21Z</dcterms:created>
  <dcterms:modified xsi:type="dcterms:W3CDTF">2016-05-30T10:27:08Z</dcterms:modified>
</cp:coreProperties>
</file>