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Dolnośląs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2" i="1" l="1"/>
  <c r="I77" i="1"/>
  <c r="N76" i="1"/>
  <c r="N66" i="1"/>
  <c r="I65" i="1"/>
  <c r="I64" i="1"/>
  <c r="N61" i="1"/>
  <c r="N59" i="1"/>
  <c r="I56" i="1"/>
  <c r="I55" i="1"/>
  <c r="I54" i="1"/>
  <c r="N53" i="1"/>
  <c r="I53" i="1"/>
  <c r="N51" i="1"/>
  <c r="N43" i="1"/>
  <c r="I42" i="1"/>
  <c r="I41" i="1"/>
  <c r="I39" i="1"/>
  <c r="I38" i="1"/>
  <c r="N36" i="1"/>
  <c r="I35" i="1"/>
  <c r="I32" i="1"/>
  <c r="I28" i="1"/>
  <c r="N27" i="1"/>
  <c r="I27" i="1"/>
  <c r="O19" i="1"/>
  <c r="M19" i="1"/>
  <c r="I16" i="1"/>
  <c r="O15" i="1"/>
  <c r="P82" i="1" s="1"/>
  <c r="M15" i="1"/>
  <c r="I15" i="1"/>
  <c r="M14" i="1"/>
  <c r="M12" i="1"/>
</calcChain>
</file>

<file path=xl/sharedStrings.xml><?xml version="1.0" encoding="utf-8"?>
<sst xmlns="http://schemas.openxmlformats.org/spreadsheetml/2006/main" count="278" uniqueCount="181">
  <si>
    <t>Operacje partnerów KSOW do Planu operacyjnego KSOW na lata 2020-2021 - Województwo Dolnośląskie - lipiec 2021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</si>
  <si>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</si>
  <si>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</si>
  <si>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</si>
  <si>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</si>
  <si>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</si>
  <si>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</si>
  <si>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</si>
  <si>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</si>
  <si>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</si>
  <si>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</si>
  <si>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</si>
  <si>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</si>
  <si>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</si>
  <si>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</si>
  <si>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</si>
  <si>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</si>
  <si>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</si>
  <si>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</si>
  <si>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</si>
  <si>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</si>
  <si>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</si>
  <si>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</si>
  <si>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</si>
  <si>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</si>
  <si>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</si>
  <si>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</si>
  <si>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</si>
  <si>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</si>
  <si>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</si>
  <si>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</si>
  <si>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</si>
  <si>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</si>
  <si>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</si>
  <si>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</si>
  <si>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II</t>
  </si>
  <si>
    <t>Wspieranie rozwoju przedsiębiorczości na obszarach wiejskich poprzez podnoszenie poziomu wiedzy i umiejętności w obszarze małego przetwórstwa lokalnego lub w obszarze rozwoju zielonej gospodarki, w tym tworzenie nowych miejsc pracy</t>
  </si>
  <si>
    <t>Cel: Zwiększenie udziału zainteresowanych stron we wdrażaniu inicjatyw na rzecz rozwoju obszarów wiejskich. Przedmiot: przeprowadzenie procesu certyfikacji (audytów), organizacja konferencji branżowej połączonej z warsztatami. Tematy zgodne z § 17 ust. 1 pkt  9 rozporządzenia  Ministra Rolnictwa i Rozwoju Wsi z dnia 17 stycznia 2017 r. w sprawie krajowej sieci obszarów wiejskich w ramach Programu Rozwoju Obszarów Wiejskich na lata 2014–2020.</t>
  </si>
  <si>
    <t>warsztaty, konferencja, audyt</t>
  </si>
  <si>
    <t>liczba warsztatów</t>
  </si>
  <si>
    <t>producenci rolni i przetwórcy żywności na terenie Dolnego Śląska</t>
  </si>
  <si>
    <t>I-IV</t>
  </si>
  <si>
    <t xml:space="preserve"> -</t>
  </si>
  <si>
    <t>DZD DOZEDO Sp. z o. o.</t>
  </si>
  <si>
    <t>Wystawowa 1, 51-618 Wrocław</t>
  </si>
  <si>
    <t>liczba uczestników  warsztatów</t>
  </si>
  <si>
    <t>17-20</t>
  </si>
  <si>
    <t>liczba konferencji</t>
  </si>
  <si>
    <t>liczba uczestników konferencji</t>
  </si>
  <si>
    <t>35-40</t>
  </si>
  <si>
    <t>audyt (planowana liczba produktów poddanych certyfikacji)</t>
  </si>
  <si>
    <t>8-10</t>
  </si>
  <si>
    <t>I</t>
  </si>
  <si>
    <t>Szkoleniowy wyjazd studyjny pn. "Agrotechniczne aspekty uprawy winorośli i poprawy jakości wina lokalnego"</t>
  </si>
  <si>
    <t>Cel: pośrednim celem operacji jest pozyskanie wiedzy przez lokalnych producentów wina i kadrę naukową (uczestnicy) od producentów wina i specjalistów z regionu o podobnych warunkach klimatycznych (Niemcy/Saksonia). Celem pośrednim operacji jest wyeliminowanie w przyszłości przez uczestników wydarzenia problemów związanych z formami prowadzenia/uprawy określonych szczepów winorośli oraz występujących błędów w procesie winifikacji moszczu winogronowego. Przedmiot:  organizacja
zagranicznego wyjazdu studyjnego. Tematy zgodne z § 17 ust. 1 pkt  9 rozporządzenia  Ministra Rolnictwa i Rozwoju Wsi z dnia 17 stycznia 2017 r. w sprawie krajowej sieci obszarów wiejskich w ramach Programu Rozwoju Obszarów Wiejskich na lata 2014–2020.</t>
  </si>
  <si>
    <t>wyjazd studyjny</t>
  </si>
  <si>
    <t>liczba wyjazdów studyjnych</t>
  </si>
  <si>
    <t>naukowcy prowadzący badania i studia w obszarach objętych tematyką szkolenia oraz pracownicy doradztwa rolniczego; praktycy oraz producenci zainteresowani poszerzeniem oferty gospodarstwa, właściciele winnic i winiarni, osoby zainteresowane rozpoczęciem działalności winiarskiej, osoby zawodowo zainteresowane tematyką polskiego wina, osoby związane zawodowo z braną winiarską.</t>
  </si>
  <si>
    <t>II-IV</t>
  </si>
  <si>
    <t>Uniwersytet Przyrodniczy we Wrocławiu</t>
  </si>
  <si>
    <t>ul. C.K. Norwida 25, 50-375 Wrocław</t>
  </si>
  <si>
    <t>liczba uczestników wyjazdów studyjnych</t>
  </si>
  <si>
    <t>25-30</t>
  </si>
  <si>
    <t>VI</t>
  </si>
  <si>
    <t>Audycja telewizyjna "Sielskie życie"</t>
  </si>
  <si>
    <t>Cel: Zachęcenie mieszkańców wsi do podejmowania różnorodnej aktywności, w tym także gospodarczej, edukacyjno-artystycznej czy prospołecznej,  często prowadzących do uniezależnienia się finansowego, realizacji planów życiowych czy pasji. Kolejny cel to zachęcenie do brania inicjatywy we własne ręce i tym  samym, do wzmocnienia społeczności lokalnej; wpływ na plany edukacyjne społeczności lokalnej: uczenie się, dokształcanie się, podpatrywanie tych, którzy mają długi staż w aktywności na rzecz społeczności lokalnej - to sposób na zrealizowanie  wielopłaszczyznowych planów rozwojowych. Chcemy nauczyć mieszkańców wsi zasad współpracy, tworzenia partnerstw mających rozwijać i wzmacniać społeczność lokalną w wielu aspektach: od kwestii gospodarczych, przez edukacyjne, skończywszy na oświatowych czy infrastrukturalnych. Audycja ma przekonać widzów, że wieś i małe miejscowości to coraz częściej świetne miejsce do wygodnego życia, rozwoju zawodowego, podtrzymywania pasji czy wykonywania nietypowych zawodów.  Przedmiot:  produkcja 10 odcinków audycji  pt. „Sielskie życie”. Tematy zgodne z § 17 ust. 1 pkt  9 rozporządzenia  Ministra Rolnictwa i Rozwoju Wsi z dnia 17 stycznia 2017 r. w sprawie krajowej sieci obszarów wiejskich w ramach Programu Rozwoju Obszarów Wiejskich na lata 2014–2020.</t>
  </si>
  <si>
    <t>audycja telewizyjna</t>
  </si>
  <si>
    <t>audycje telewizyjne (liczba odcinków audycji)</t>
  </si>
  <si>
    <t>mieszkańcy Dolnego Śląska, w różnym wieku i z różnych grup społecznych, zainteresowani obraniem drogi życiowej, związanej z terenami wiejskimi; osoby które zamieszkują tereny wiejskie od dawna i są zainteresowane rozwojem tych terenów, poprawą infrastruktury i zwiększeniem komfortu życia.</t>
  </si>
  <si>
    <t>Telewizja Polska S.A. Oddział Terenowy we Wrocławiu</t>
  </si>
  <si>
    <t xml:space="preserve">Telewizja Polska S.A. z siedzibą w Warszawie ul. J.P. Woronicza 17, 00-999 Warszawa,
Oddział Terenowy we Wrocławiu, al. Karkonoska 8, 53-015 Wrocław
</t>
  </si>
  <si>
    <t>Współpraca, partnerstwo, rozwój - wymiana wiedzy i  doświadczeń pomiędzy partnerami KSOW</t>
  </si>
  <si>
    <t xml:space="preserve">Cel: Głównym celem projektu jest wymiana wiedzy pomiędzy podmiotami uczestniczącymi w rozwoju obszarów wiejskich, zwiększenie intensywności współpracy i integracji oraz poznanie dobrych praktyk wypracowanych przez partnerów projektu szczególnie w obszarze zawiązywania partnerstw lokalnych, poprzez współorganizację i współuczestnictwo w szeregu działań odbywających się na terenie gmin Dzierżoniów i Krobia w 2020 roku. Przedmiot: organizacja 1 krajowego wyjazdu studyjnego, wydanie publikacji książkowej.  Tematy zgodne z § 17 ust. 1 pkt  9 rozporządzenia  Ministra Rolnictwa i Rozwoju Wsi z dnia 17 stycznia 2017 r. w sprawie krajowej sieci obszarów wiejskich w ramach Programu Rozwoju Obszarów Wiejskich na lata 2014–2020.
</t>
  </si>
  <si>
    <t>wyjazd studyjny; publikacja</t>
  </si>
  <si>
    <t>mieszkańcy gmin wiejskich (partnerów projektu): gminy Dzierżoniów, woj. dolnośląskie oraz gminy Krobia, woj. wielkopolskie. Będą to wiejscy liderzy, sołtysi, członkowie organizacji pozarządowych i wiejskich, a także przedstawiciele lokalnych społeczności i przedsiębiorcy angażujący się społecznie. W grupie znajdą się ponadto osoby stawiające pierwsze kroki w budowaniu ofert wiosek tematycznych i pracujące nad poszerzeniem oferty turystycznej, która docelowo będzie sprzyjała rozwojowi przedsiębiorczości na wsi.</t>
  </si>
  <si>
    <t>Gmina Dzierżoniów</t>
  </si>
  <si>
    <t>Piastowska 1, 58-200 Dzierżoniów</t>
  </si>
  <si>
    <t>liczba publikacji</t>
  </si>
  <si>
    <t>liczba sztuk publikacji</t>
  </si>
  <si>
    <t xml:space="preserve">Dobre przykłady realizacji wielofunduszowych RLKS-ów jako źródło wiedzy i doświadczeń w rozwoju międzyterytorialnej współpracy pomiędzy lokalnymi grupami działania”  </t>
  </si>
  <si>
    <t xml:space="preserve">Cel: poszerzenie i upowszechnienie wiedzy przez przedstawicieli lokalnych grup działania z Dolnego Śląska w zakresie wdrażania i realizacji wielofunduszowego RLKS, w kontekście dotychczasowych doświadczeń LGD i nowych priorytetowych kierunków wyznaczonych przez KE takich jak: ochrona klimatu, nowe technologie, Smart Village. Przedmiot: organizacja spotkania, wyjazdu studyjnego, konferencji, wydanie publikacji. Tematy zgodne z § 17 ust. 1 pkt  9 rozporządzenia  Ministra Rolnictwa i Rozwoju Wsi z dnia 17 stycznia 2017 r. w sprawie krajowej sieci obszarów wiejskich w ramach Programu Rozwoju Obszarów Wiejskich na lata 2014–2020.
</t>
  </si>
  <si>
    <t>szkolenie/seminarium/warsztat/potkanie, publikacja wyjazd studyjny, konferencja</t>
  </si>
  <si>
    <t>liczba szkoleń/seminariów/warsztatów/spotkań</t>
  </si>
  <si>
    <t>pracownicy Biur LGD, członkowie zarządów, rad oceniających, członkowie Lokalnych Grup Działania z obszaru Dolnego Śląska oraz pracownicy Samorządu Województwa</t>
  </si>
  <si>
    <t>Związek Stowarzyszeń „Dolnośląska Sieć Partnerstw LGD”</t>
  </si>
  <si>
    <t>Wojska Polskiego 67/69, 56-400 Oleśnica</t>
  </si>
  <si>
    <t>liczba uczestników szkoleń/seminariów/warsztatów/spotkań</t>
  </si>
  <si>
    <t>36-40</t>
  </si>
  <si>
    <t>Dobre praktyki krajowe, zagraniczne oraz własne dolnośląskich LGD - źródłem wiedzy i współpracy pomiędzy lokalnymi grupami działania</t>
  </si>
  <si>
    <r>
      <rPr>
        <b/>
        <sz val="11"/>
        <rFont val="Calibri"/>
        <family val="2"/>
        <charset val="238"/>
        <scheme val="minor"/>
      </rPr>
      <t>Cel</t>
    </r>
    <r>
      <rPr>
        <sz val="11"/>
        <rFont val="Calibri"/>
        <family val="2"/>
        <charset val="238"/>
        <scheme val="minor"/>
      </rPr>
      <t xml:space="preserve">: opracowanie narzędzi usprawniających praktyki zarządcze w ramach Sieci LGD, ich upowszechnienie wśród beneficjentów wraz z podniesieniem ich wiedzy, umiejętności i kompetencji związanych z zastosowaniem tych praktyk, uwzględnienie nowych kierunków preferowanych przez KE w okresie finansowania 2021-2027, identyfikacja, zgromadzenie i upowszechnianie dobrych praktyk wśród LGD i partnerów. </t>
    </r>
    <r>
      <rPr>
        <b/>
        <sz val="11"/>
        <rFont val="Calibri"/>
        <family val="2"/>
        <charset val="238"/>
        <scheme val="minor"/>
      </rPr>
      <t xml:space="preserve">Przedmiot: </t>
    </r>
    <r>
      <rPr>
        <sz val="11"/>
        <rFont val="Calibri"/>
        <family val="2"/>
        <charset val="238"/>
        <scheme val="minor"/>
      </rPr>
      <t xml:space="preserve">planowane jest zorganizowanie 1 szkolenia, 3 seminariów, konferencji, wydanie 2 publikacji, w tym 1 w druku i 1 do umieszczenia na stronie internetowej, informacje i publikacje w internecie (krótkie filmy promocyjne), wykonanie 1 analizy i 10 badań dot. oceny wpływu wdrażania LSR. </t>
    </r>
    <r>
      <rPr>
        <b/>
        <sz val="11"/>
        <rFont val="Calibri"/>
        <family val="2"/>
        <charset val="238"/>
        <scheme val="minor"/>
      </rPr>
      <t xml:space="preserve">Tematy </t>
    </r>
    <r>
      <rPr>
        <sz val="11"/>
        <rFont val="Calibri"/>
        <family val="2"/>
        <charset val="238"/>
        <scheme val="minor"/>
      </rPr>
      <t xml:space="preserve">zgodne z § 17 ust. 1 pkt  9 rozporządzenia  Ministra Rolnictwa i Rozwoju Wsi z dnia 17 stycznia 2017 r. w sprawie krajowej sieci obszarów wiejskich w ramach Programu Rozwoju Obszarów Wiejskich na lata 2014–2020.
</t>
    </r>
  </si>
  <si>
    <t>szkolenie/seminarium, konferencja, publikacja, analiza/badanie, informacje i publikacje w internecie</t>
  </si>
  <si>
    <t>liczba szkoleń i seminariów</t>
  </si>
  <si>
    <t xml:space="preserve">bezpośrednio: pracownicy biur LGD, członkowie zarządów, rad oceniających, partnerzy lokalnych grup działania (gospodarczy reprezentujący sektory: publiczny, pozarządowy, prywatny), pośrednio: beneficjenci środków, a także mieszkańcy obszaru </t>
  </si>
  <si>
    <t>uczestnicy szkoleń i seminariów</t>
  </si>
  <si>
    <t>uczestnicy konferencji</t>
  </si>
  <si>
    <t>tytuły publikacji wydanych w formie drukowanej</t>
  </si>
  <si>
    <t>nakład publikacji drukowanej</t>
  </si>
  <si>
    <t>tytuły publikacji wydanych w formie elektronicznej/liczba odwiedzin strony internetowej</t>
  </si>
  <si>
    <t>1/100</t>
  </si>
  <si>
    <t>informacje i publikacje w internecie/liczba odwiedzin strony internetowej</t>
  </si>
  <si>
    <t>10/300</t>
  </si>
  <si>
    <t>liczba badań i analiz</t>
  </si>
  <si>
    <t>XXV Regionalna Wystawa Zwierząt Hodowlanych Książ 2021</t>
  </si>
  <si>
    <r>
      <rPr>
        <b/>
        <sz val="11"/>
        <rFont val="Calibri"/>
        <family val="2"/>
        <charset val="238"/>
        <scheme val="minor"/>
      </rPr>
      <t>Cel</t>
    </r>
    <r>
      <rPr>
        <sz val="11"/>
        <rFont val="Calibri"/>
        <family val="2"/>
        <charset val="238"/>
        <scheme val="minor"/>
      </rPr>
      <t xml:space="preserve">:  zwiększenie udziału zainteresowanych stron we wdrażaniu innowacyjnych technologii w produkcji zwierzęcej oraz tworzenie inicjatyw na rzecz rozwoju obszarów wiejskich poprzez promocję chowu i hodowli zwierząt gospodarskich na Dolnym Śląsku, pokazanie mieszkańcom regionu potencjału i bogactwa dolnośląskiej wsi, zapoznanie uczestników wydarzenia z nowymi rozwiązaniami w rolnictwie, umożliwienie korzystania z porad specjalistów, stworzenie platformy do wymiany doświadczeń, poglądów i nawiązania kontaktów/partnerstw, prezentację nowoczesnych maszyn rolniczych i innowacyjnych technologii utrzymania zwierząt. </t>
    </r>
    <r>
      <rPr>
        <b/>
        <sz val="11"/>
        <rFont val="Calibri"/>
        <family val="2"/>
        <charset val="238"/>
        <scheme val="minor"/>
      </rPr>
      <t>Przedmiot</t>
    </r>
    <r>
      <rPr>
        <sz val="11"/>
        <rFont val="Calibri"/>
        <family val="2"/>
        <charset val="238"/>
        <scheme val="minor"/>
      </rPr>
      <t xml:space="preserve">: planowane jest zorganizowanie wystawy plenerowej połączonej z oceną zwierząt hodowlanych i wręczeniem nagród hodowcom, opracowanie i  druk materiałów informacyjnych/drukowanych: broszury (200 szt.), ulotek (20 000 szt.), plakatów (500 szt.), publikacja ogłoszeń prasowych, produkcja i emisja 1 spotu telewizyjnego i 1 spotu radiowego.  </t>
    </r>
    <r>
      <rPr>
        <b/>
        <sz val="11"/>
        <rFont val="Calibri"/>
        <family val="2"/>
        <charset val="238"/>
        <scheme val="minor"/>
      </rPr>
      <t xml:space="preserve">Tematy </t>
    </r>
    <r>
      <rPr>
        <sz val="11"/>
        <rFont val="Calibri"/>
        <family val="2"/>
        <charset val="238"/>
        <scheme val="minor"/>
      </rPr>
      <t>zgodne z § 17 ust. 1 pkt  9 rozporządzenia  Ministra Rolnictwa i Rozwoju Wsi z dnia 17 stycznia 2017 r. w sprawie krajowej sieci obszarów wiejskich w ramach Programu Rozwoju Obszarów Wiejskich na lata 2014–2020.</t>
    </r>
  </si>
  <si>
    <t>wystawa/impreza plenerowa, nagrody rzeczowe, prasa, spot reklamowy w radiu i telewizji, materiały informacyjne/drukowane</t>
  </si>
  <si>
    <t>liczba wystaw/imprez plenerowych</t>
  </si>
  <si>
    <t>ogół społeczeństwa dolnośląskiego w tym mieszkańcy obszarów miejskich i wiejskich, hodowcy zwierząt, rolnicy, doradcy, przetwórcy i wytwórcy produktów regionalnych i rękodzielniczych, instytucje działające na rzecz rolnictwa ze szczególnym uwzględnieniem hodowli zwierząt, przedstawiciele firm okołorolniczych</t>
  </si>
  <si>
    <t>Dolnośląski Ośrodek Doradztwa Rolniczego we Wrocławiu</t>
  </si>
  <si>
    <t>ul. Zwycięska 8, 53-033 Wrocław</t>
  </si>
  <si>
    <t>nagrody rzeczowe</t>
  </si>
  <si>
    <t>60-80</t>
  </si>
  <si>
    <t>tytuły materiałów informacyjnych/drukowanych</t>
  </si>
  <si>
    <t>nakład materiałów informacyjnych/drukowanych</t>
  </si>
  <si>
    <t>ogłoszenia prasowe</t>
  </si>
  <si>
    <t>spoty w radiu i telewizji</t>
  </si>
  <si>
    <t>emisje spotów w radiu i telewizji</t>
  </si>
  <si>
    <t>Wspieranie rozwoju regionalnej przedsiębiorczości poprzez tworzenie i wdrażanie dedykowanych modeli biznesowych dla branży rolno-spożywczej</t>
  </si>
  <si>
    <r>
      <rPr>
        <b/>
        <sz val="11"/>
        <rFont val="Calibri"/>
        <family val="2"/>
        <charset val="238"/>
        <scheme val="minor"/>
      </rPr>
      <t>Cel</t>
    </r>
    <r>
      <rPr>
        <sz val="11"/>
        <rFont val="Calibri"/>
        <family val="2"/>
        <charset val="238"/>
        <scheme val="minor"/>
      </rPr>
      <t xml:space="preserve">:  zwiększenie udziału zainteresowanych stron we wdrażaniu inicjatyw na rzecz rozwoju obszarów wiejskich. Cel będzie realizowany poprzez działania na rzecz zrównoważonego rozwoju obszarów wiejskich, przedsiębiorczości, promocji i rozwoju produktów regionalnych, zainteresowanie producentów rolnych i przetwórców żywności zgromadzonych wokół Lokalnych Grup Działania działaniami realizowanymi w ramach operacji, informowanie społeczeństwa i potencjalnych beneficjentów o polityce rozwoju obszarów wiejskich i wsparciu finansowym w czasie konferencji i konferencji/warsztatów. </t>
    </r>
    <r>
      <rPr>
        <b/>
        <sz val="11"/>
        <rFont val="Calibri"/>
        <family val="2"/>
        <charset val="238"/>
        <scheme val="minor"/>
      </rPr>
      <t>Przedmiot</t>
    </r>
    <r>
      <rPr>
        <sz val="11"/>
        <rFont val="Calibri"/>
        <family val="2"/>
        <charset val="238"/>
        <scheme val="minor"/>
      </rPr>
      <t xml:space="preserve">: planowane jest zorganizowanie warsztatu, konferencji, publikacja ogłoszeń w prasie, publikacje i informacje w internecie (posty sponsorowane, artykuły na portalach), audyty produktów spożywczych, spot promocyjny w internecie.  </t>
    </r>
    <r>
      <rPr>
        <b/>
        <sz val="11"/>
        <rFont val="Calibri"/>
        <family val="2"/>
        <charset val="238"/>
        <scheme val="minor"/>
      </rPr>
      <t>Tematy</t>
    </r>
    <r>
      <rPr>
        <sz val="11"/>
        <rFont val="Calibri"/>
        <family val="2"/>
        <charset val="238"/>
        <scheme val="minor"/>
      </rPr>
      <t xml:space="preserve"> zgodne z § 17 ust. 1 pkt  9 rozporządzenia  Ministra Rolnictwa i Rozwoju Wsi z dnia 17 stycznia 2017 r. w sprawie krajowej sieci obszarów wiejskich w ramach Programu Rozwoju Obszarów Wiejskich na lata 2014–2020.</t>
    </r>
  </si>
  <si>
    <t>warsztat, konferencja, prasa, informacje i publikacje w internecie, audyt, spot promocyjny w internecie</t>
  </si>
  <si>
    <t>dolnośląscy producenci rolni i przetwórcy żywności</t>
  </si>
  <si>
    <t>Dolnośląska Zielona Dolina Sp. z o.o.</t>
  </si>
  <si>
    <t>ul. Wystawowa 1/221, 51-618 Wrocław</t>
  </si>
  <si>
    <t>uczestnicy warsztatów</t>
  </si>
  <si>
    <t>16-20</t>
  </si>
  <si>
    <t>9/400</t>
  </si>
  <si>
    <t>audyt</t>
  </si>
  <si>
    <t xml:space="preserve"> 8-10</t>
  </si>
  <si>
    <t>spot promocyjny w internecie/liczba oglądających</t>
  </si>
  <si>
    <t>1/300</t>
  </si>
  <si>
    <t>III</t>
  </si>
  <si>
    <t>Realizacja audycji telewizyjnej pt. „Zrób to ze smakiem”</t>
  </si>
  <si>
    <r>
      <rPr>
        <b/>
        <sz val="11"/>
        <rFont val="Calibri"/>
        <family val="2"/>
        <charset val="238"/>
        <scheme val="minor"/>
      </rPr>
      <t>Cel:</t>
    </r>
    <r>
      <rPr>
        <sz val="11"/>
        <rFont val="Calibri"/>
        <family val="2"/>
        <charset val="238"/>
        <scheme val="minor"/>
      </rPr>
      <t xml:space="preserve">  zachęcenie mieszkańców wsi do podejmowania działalności gospodarczej i uniezależnienia się finansowego, brania inicjatywy we własne ręce prowadzącego do  wzmocnienia społeczności lokalnej. To skutkuje zwiększeniem liczby inicjatyw mieszkańców terenów wiejskich na rzecz rozwoju gospodarczego wsi.</t>
    </r>
    <r>
      <rPr>
        <b/>
        <sz val="11"/>
        <rFont val="Calibri"/>
        <family val="2"/>
        <charset val="238"/>
        <scheme val="minor"/>
      </rPr>
      <t xml:space="preserve"> Przedmiot:</t>
    </r>
    <r>
      <rPr>
        <sz val="11"/>
        <rFont val="Calibri"/>
        <family val="2"/>
        <charset val="238"/>
        <scheme val="minor"/>
      </rPr>
      <t xml:space="preserve"> planowana jest realizacja 10 odcinków audycji telewizyjnej. </t>
    </r>
    <r>
      <rPr>
        <b/>
        <sz val="11"/>
        <rFont val="Calibri"/>
        <family val="2"/>
        <charset val="238"/>
        <scheme val="minor"/>
      </rPr>
      <t xml:space="preserve"> Tematy</t>
    </r>
    <r>
      <rPr>
        <sz val="11"/>
        <rFont val="Calibri"/>
        <family val="2"/>
        <charset val="238"/>
        <scheme val="minor"/>
      </rPr>
      <t xml:space="preserve"> zgodne z § 17 ust. 1 pkt  9 rozporządzenia  Ministra Rolnictwa i Rozwoju Wsi z dnia 17 stycznia 2017 r. w sprawie krajowej sieci obszarów wiejskich w ramach Programu Rozwoju Obszarów Wiejskich na lata 2014–2020.</t>
    </r>
  </si>
  <si>
    <t>odcinki audycji telewizyjnej</t>
  </si>
  <si>
    <t>mieszkańcy dolnośląskich wsi</t>
  </si>
  <si>
    <t xml:space="preserve">al. Karkonoska 8, 53-015 Wrocław
</t>
  </si>
  <si>
    <t>„Między Ślężą a Sową – wymiana wiedzy i doświadczeń w zakresie rozwoju obszarów wiejskich w oparciu o walory turystyczne regionu”</t>
  </si>
  <si>
    <r>
      <rPr>
        <b/>
        <sz val="11"/>
        <rFont val="Calibri"/>
        <family val="2"/>
        <charset val="238"/>
        <scheme val="minor"/>
      </rPr>
      <t>Cel</t>
    </r>
    <r>
      <rPr>
        <sz val="11"/>
        <rFont val="Calibri"/>
        <family val="2"/>
        <charset val="238"/>
        <scheme val="minor"/>
      </rPr>
      <t>: wymiana wiedzy pomiędzy podmiotami uczestniczącymi w rozwoju obszarów wiejskich, zwiększenie intensywności współpracy i integracji oraz poznanie dobrych praktyk wypracowanych przez partnerów projektu szczególnie w temacie rozwoju wsi w oparciu o walory turystyczne regionu, poprzez współorganizację i współuczestnictwo w szeregu działań odbywających się na terenie gmin Dzierżoniów i Pieszyce.</t>
    </r>
    <r>
      <rPr>
        <b/>
        <sz val="11"/>
        <rFont val="Calibri"/>
        <family val="2"/>
        <charset val="238"/>
        <scheme val="minor"/>
      </rPr>
      <t xml:space="preserve"> Przedmiot:</t>
    </r>
    <r>
      <rPr>
        <sz val="11"/>
        <rFont val="Calibri"/>
        <family val="2"/>
        <charset val="238"/>
        <scheme val="minor"/>
      </rPr>
      <t xml:space="preserve"> planowana jest organizacja krajowych wyjazdów studyjnych, wydanie publikacji, konferencja. </t>
    </r>
    <r>
      <rPr>
        <b/>
        <sz val="11"/>
        <rFont val="Calibri"/>
        <family val="2"/>
        <charset val="238"/>
        <scheme val="minor"/>
      </rPr>
      <t xml:space="preserve">Tematy </t>
    </r>
    <r>
      <rPr>
        <sz val="11"/>
        <rFont val="Calibri"/>
        <family val="2"/>
        <charset val="238"/>
        <scheme val="minor"/>
      </rPr>
      <t>zgodne z § 17 ust. 1 pkt  9 rozporządzenia  Ministra Rolnictwa i Rozwoju Wsi z dnia 17 stycznia 2017 r. w sprawie krajowej sieci obszarów wiejskich w ramach Programu Rozwoju Obszarów Wiejskich na lata 2014–2020.</t>
    </r>
  </si>
  <si>
    <t>wyjazd studyjny, publikacja, konferencja</t>
  </si>
  <si>
    <t>wiejscy liderzy, sołtysi, członkowie organizacji pozarządowych i wiejskich, przedstawiciele lokalnych społeczności i przedsiębiorcy angażujący się społecznie, osoby mające doświadczenie w budowaniu ofert wiosek tematycznych i pracujące nad poszerzeniem oferty turystycznej</t>
  </si>
  <si>
    <t>ul. Piastowska 1, 58-200 Dzierżoniów</t>
  </si>
  <si>
    <t>uczestnicy wyjazdów studyjnych</t>
  </si>
  <si>
    <t>nakład publikacji drukowanych</t>
  </si>
  <si>
    <t>Wyjazd studyjny pn. „Agrotechniczne aspekty uprawy winorośli i poprawy jakości wina lokalnego”</t>
  </si>
  <si>
    <r>
      <rPr>
        <b/>
        <sz val="11"/>
        <rFont val="Calibri"/>
        <family val="2"/>
        <charset val="238"/>
        <scheme val="minor"/>
      </rPr>
      <t>Cel</t>
    </r>
    <r>
      <rPr>
        <sz val="11"/>
        <rFont val="Calibri"/>
        <family val="2"/>
        <charset val="238"/>
        <scheme val="minor"/>
      </rPr>
      <t xml:space="preserve">: pozyskanie wiedzy przez dolnośląskich producentów wina i kadrę naukową (uczestnicy) od producentów wina i specjalistów z regionu o podobnych warunkach klimatycznych. Celem pośrednim operacji jest wyeliminowanie w przyszłości przez uczestników  wyjazdu problemów związanych z formami prowadzenia/uprawy określonych szczepów winorośli oraz błędów występujących w procesie winifikacji moszczu winogronowego. </t>
    </r>
    <r>
      <rPr>
        <b/>
        <sz val="11"/>
        <rFont val="Calibri"/>
        <family val="2"/>
        <charset val="238"/>
        <scheme val="minor"/>
      </rPr>
      <t>Przedmiot</t>
    </r>
    <r>
      <rPr>
        <sz val="11"/>
        <rFont val="Calibri"/>
        <family val="2"/>
        <charset val="238"/>
        <scheme val="minor"/>
      </rPr>
      <t xml:space="preserve">: planowana jest organizacja zagranicznego wyjazdu studyjnego. </t>
    </r>
    <r>
      <rPr>
        <b/>
        <sz val="11"/>
        <rFont val="Calibri"/>
        <family val="2"/>
        <charset val="238"/>
        <scheme val="minor"/>
      </rPr>
      <t>Tematy</t>
    </r>
    <r>
      <rPr>
        <sz val="11"/>
        <rFont val="Calibri"/>
        <family val="2"/>
        <charset val="238"/>
        <scheme val="minor"/>
      </rPr>
      <t xml:space="preserve"> zgodne z § 17 ust. 1 pkt  9 rozporządzenia  Ministra Rolnictwa i Rozwoju Wsi z dnia 17 stycznia 2017 r. w sprawie krajowej sieci obszarów wiejskich w ramach Programu Rozwoju Obszarów Wiejskich na lata 2014–2020.</t>
    </r>
  </si>
  <si>
    <t xml:space="preserve">naukowcy prowadzący badania i studia w obszarach objętych tematyką wyjazdu oraz pracownicy doradztwa rolniczego; praktycy oraz producenci zainteresowani poszerzeniem oferty gospodarstwa, właściciele winnic i winiarni, osoby zainteresowane rozpoczęciem działalności winiarskiej, osoby zawodowo zainteresowane tematyką polskiego wina, osoby związane zawodowo z braną winiarską.
</t>
  </si>
  <si>
    <t>Stowarzyszenie Europejski Instytut Rozwoju Regionalnego i Społecznego</t>
  </si>
  <si>
    <t>Ślubów 2a/1, 56-200 Góra</t>
  </si>
  <si>
    <t xml:space="preserve"> 10-15</t>
  </si>
  <si>
    <t xml:space="preserve">Wzrost poziomu współpracy i poprawa pozycji konkurencyjnej dolnośląskich rolników w łańcuchach produkcji żywności, ich skracanie i wspólna budowa lokalnej marki żywności. Edukacja, integracja i innowacyjność.
</t>
  </si>
  <si>
    <r>
      <rPr>
        <b/>
        <sz val="11"/>
        <rFont val="Calibri"/>
        <family val="2"/>
        <charset val="238"/>
        <scheme val="minor"/>
      </rPr>
      <t>Cel</t>
    </r>
    <r>
      <rPr>
        <sz val="11"/>
        <rFont val="Calibri"/>
        <family val="2"/>
        <charset val="238"/>
        <scheme val="minor"/>
      </rPr>
      <t>: zorganizowanie szkoleń dla rolników z województwa dolnośląskiego, poświęconych budowaniu integracji poziomej i pionowej, partnerskiej współpracy i skracaniu łańcuchów produkcji żywności przy wykorzystaniu coraz bardziej dostępnych innowacyjnych rozwiązań wykorzystujących najnowocześniejsze technologie do niedawna niedostępne dla rolnictwa. Dodatkowo rolnicy zostaną również przeszkoleni z zakresu krótkich łańcuchów żywnościowych, małego przetwórstwa lokalnego, budowy lokalnej marki i „paszportyzacji żywności” .</t>
    </r>
    <r>
      <rPr>
        <b/>
        <sz val="11"/>
        <rFont val="Calibri"/>
        <family val="2"/>
        <charset val="238"/>
        <scheme val="minor"/>
      </rPr>
      <t xml:space="preserve"> Przedmiot</t>
    </r>
    <r>
      <rPr>
        <sz val="11"/>
        <rFont val="Calibri"/>
        <family val="2"/>
        <charset val="238"/>
        <scheme val="minor"/>
      </rPr>
      <t xml:space="preserve">: planowana jest organizacja szkoleń oraz druk ulotek. </t>
    </r>
    <r>
      <rPr>
        <b/>
        <sz val="11"/>
        <rFont val="Calibri"/>
        <family val="2"/>
        <charset val="238"/>
        <scheme val="minor"/>
      </rPr>
      <t>Tematy</t>
    </r>
    <r>
      <rPr>
        <sz val="11"/>
        <rFont val="Calibri"/>
        <family val="2"/>
        <charset val="238"/>
        <scheme val="minor"/>
      </rPr>
      <t xml:space="preserve"> zgodne z § 17 ust. 1 pkt  9 rozporządzenia  Ministra Rolnictwa i Rozwoju Wsi z dnia 17 stycznia 2017 r. w sprawie krajowej sieci obszarów wiejskich w ramach Programu Rozwoju Obszarów Wiejskich na lata 2014–2020.</t>
    </r>
  </si>
  <si>
    <t>szkolenie, materiały informacyjne/drukowane</t>
  </si>
  <si>
    <t>liczba szkoleń</t>
  </si>
  <si>
    <t>głównie rolnicy, ponadto doradcy rolniczy z terenu województwa dolnośląskiego</t>
  </si>
  <si>
    <t>AGRI SOLUTIONS SP. Z O.O.</t>
  </si>
  <si>
    <t>Ligota Wielka 34, 56-400 Ligota Wielka</t>
  </si>
  <si>
    <t>uczestnicy szkoleń</t>
  </si>
  <si>
    <t>75-100</t>
  </si>
  <si>
    <t>Wsparcie rozwoju aktywności społecznej w Gminie Świerzawa po pandemii</t>
  </si>
  <si>
    <r>
      <rPr>
        <b/>
        <sz val="11"/>
        <rFont val="Calibri"/>
        <family val="2"/>
        <charset val="238"/>
        <scheme val="minor"/>
      </rPr>
      <t>Cel</t>
    </r>
    <r>
      <rPr>
        <sz val="11"/>
        <rFont val="Calibri"/>
        <family val="2"/>
        <charset val="238"/>
        <scheme val="minor"/>
      </rPr>
      <t xml:space="preserve">: operacja, poprzez zebranie opinii i głosów z różnych grup społecznych, w tym osób z grup narażonych na wykluczenie, a także wzmocnienie roli lidera na wsi, będzie bezpośrednio aktywizować mieszkańców, aby podejmowali oni w przyszłości we własnym zakresie inicjatywy, które włączać będą w życie społeczne. </t>
    </r>
    <r>
      <rPr>
        <b/>
        <sz val="11"/>
        <rFont val="Calibri"/>
        <family val="2"/>
        <charset val="238"/>
        <scheme val="minor"/>
      </rPr>
      <t>Przedmiot</t>
    </r>
    <r>
      <rPr>
        <sz val="11"/>
        <rFont val="Calibri"/>
        <family val="2"/>
        <charset val="238"/>
        <scheme val="minor"/>
      </rPr>
      <t>: planowana jest organizacja szkolenia/warsztatu, krajowego wyjazdu studyjnego, przeprowadzenie badania, organizacja konkursu dla sołectw z terenu gminy Świerzawa, druk plakatów. Tematy zgodne z § 17 ust. 1 pkt  9 rozporządzenia  Ministra Rolnictwa i Rozwoju Wsi z dnia 17 stycznia 2017 r. w sprawie krajowej sieci obszarów wiejskich w ramach Programu Rozwoju Obszarów Wiejskich na lata 2014–2020.</t>
    </r>
  </si>
  <si>
    <t>szkolenie/warsztat, wyjazd studyjny, badanie, konkurs, materiały informacyjne/drukowane</t>
  </si>
  <si>
    <t>liczba szkoleń/warsztatów</t>
  </si>
  <si>
    <t>liderzy wiejscy z obszaru gminy Świerzawa</t>
  </si>
  <si>
    <t>Gmina Świerzawa</t>
  </si>
  <si>
    <t>Plac Wolności 60, 59-540 Świerzawa</t>
  </si>
  <si>
    <t>uczestnicy szkoleń/warsztatów</t>
  </si>
  <si>
    <t>liczba badań</t>
  </si>
  <si>
    <t>liczba konkursów</t>
  </si>
  <si>
    <t>liczba nagród konkursowych</t>
  </si>
  <si>
    <t>liczba uczestników konkursów</t>
  </si>
  <si>
    <t>max. 11</t>
  </si>
  <si>
    <t>Podniesienie poziomu wiedzy z zakresu obszarów wiejskich poprzez organizację szkoleń dla mieszkańców</t>
  </si>
  <si>
    <r>
      <rPr>
        <b/>
        <sz val="11"/>
        <rFont val="Calibri"/>
        <family val="2"/>
        <charset val="238"/>
        <scheme val="minor"/>
      </rPr>
      <t>Cel</t>
    </r>
    <r>
      <rPr>
        <sz val="11"/>
        <rFont val="Calibri"/>
        <family val="2"/>
        <charset val="238"/>
        <scheme val="minor"/>
      </rPr>
      <t xml:space="preserve">: Głównym celem operacji jest podniesienie poziomu wiedzy oraz świadomości mieszkańców obszarów wiejskich Dolnego Śląska, w szczególności Gminy Radków z zakresu rolnictwa (uprawy roślin, hodowli zwierząt) oraz m.in. ochrony środowiska, turystyki wiejskiej, działalności pozarolniczej, pszczelarstwa, służące promocji zrównoważonego rozwoju obszarów wiejskich, oraz wpływające na poprawę warunków życia mieszkańców tych obszarów.  </t>
    </r>
    <r>
      <rPr>
        <b/>
        <sz val="11"/>
        <rFont val="Calibri"/>
        <family val="2"/>
        <charset val="238"/>
        <scheme val="minor"/>
      </rPr>
      <t>Przedmiot</t>
    </r>
    <r>
      <rPr>
        <sz val="11"/>
        <rFont val="Calibri"/>
        <family val="2"/>
        <charset val="238"/>
        <scheme val="minor"/>
      </rPr>
      <t xml:space="preserve">: planowana jest organizacja szkoleń dla mieszkańców Gminy Radków i gmin ościennych. </t>
    </r>
    <r>
      <rPr>
        <b/>
        <sz val="11"/>
        <rFont val="Calibri"/>
        <family val="2"/>
        <charset val="238"/>
        <scheme val="minor"/>
      </rPr>
      <t>Tematy</t>
    </r>
    <r>
      <rPr>
        <sz val="11"/>
        <rFont val="Calibri"/>
        <family val="2"/>
        <charset val="238"/>
        <scheme val="minor"/>
      </rPr>
      <t xml:space="preserve"> zgodne z § 17 ust. 1 pkt  9 rozporządzenia  Ministra Rolnictwa i Rozwoju Wsi z dnia 17 stycznia 2017 r. w sprawie krajowej sieci obszarów wiejskich w ramach Programu Rozwoju Obszarów Wiejskich na lata 2014–2020. </t>
    </r>
  </si>
  <si>
    <t>szkolenie</t>
  </si>
  <si>
    <t>mieszkańcy obszarów wiejskich, głównie rolnicy, osoby blisko związane z rolnictwem, pochodzące z Gminy Radków oraz gmin ościennych</t>
  </si>
  <si>
    <t xml:space="preserve"> - </t>
  </si>
  <si>
    <t>Gmina Radków</t>
  </si>
  <si>
    <t>Rynek 1, 57-420 Radków</t>
  </si>
  <si>
    <t>Razem</t>
  </si>
  <si>
    <t>Operacje własne</t>
  </si>
  <si>
    <t>Liczba</t>
  </si>
  <si>
    <t>Kwota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</si>
</sst>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.00;[Red]#,##0.00"/>
  </numFmts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4" fontId="0" fillId="0" borderId="0" xfId="0" applyNumberFormat="1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7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17" fontId="4" fillId="3" borderId="6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/>
    </xf>
    <xf numFmtId="2" fontId="4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17" fontId="4" fillId="3" borderId="5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2" fontId="4" fillId="3" borderId="6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/>
    <xf numFmtId="0" fontId="4" fillId="3" borderId="0" xfId="0" applyFont="1" applyFill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16" fontId="4" fillId="3" borderId="0" xfId="0" applyNumberFormat="1" applyFont="1" applyFill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S82"/>
  <sheetViews>
    <sheetView tabSelected="1" topLeftCell="A61" zoomScale="70" zoomScaleNormal="70" workbookViewId="0">
      <selection activeCell="F76" sqref="F76:F77"/>
    </sheetView>
  </sheetViews>
  <sheetFormatPr defaultRowHeight="15" x14ac:dyDescent="0.25"/>
  <cols>
    <col min="1" max="1" width="4.7109375" customWidth="1"/>
    <col min="2" max="2" width="8.85546875" customWidth="1"/>
    <col min="3" max="4" width="11.42578125" customWidth="1"/>
    <col min="5" max="5" width="45.7109375" customWidth="1"/>
    <col min="6" max="6" width="57.7109375" customWidth="1"/>
    <col min="7" max="7" width="35.7109375" customWidth="1"/>
    <col min="8" max="8" width="19.28515625" customWidth="1"/>
    <col min="9" max="9" width="10.42578125" customWidth="1"/>
    <col min="10" max="10" width="35.5703125" customWidth="1"/>
    <col min="11" max="11" width="10.7109375" customWidth="1"/>
    <col min="12" max="12" width="12.7109375" customWidth="1"/>
    <col min="13" max="13" width="20.85546875" style="1" customWidth="1"/>
    <col min="14" max="14" width="15.42578125" style="1" customWidth="1"/>
    <col min="15" max="16" width="14.7109375" style="1" customWidth="1"/>
    <col min="17" max="17" width="16.7109375" customWidth="1"/>
    <col min="18" max="18" width="24.14062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1" spans="1:19" ht="18" customHeight="1" x14ac:dyDescent="0.25"/>
    <row r="2" spans="1:19" ht="18.75" x14ac:dyDescent="0.3">
      <c r="A2" s="2" t="s">
        <v>0</v>
      </c>
    </row>
    <row r="4" spans="1:19" s="10" customFormat="1" ht="56.25" customHeight="1" x14ac:dyDescent="0.25">
      <c r="A4" s="3" t="s">
        <v>1</v>
      </c>
      <c r="B4" s="4" t="s">
        <v>2</v>
      </c>
      <c r="C4" s="4" t="s">
        <v>3</v>
      </c>
      <c r="D4" s="4" t="s">
        <v>4</v>
      </c>
      <c r="E4" s="3" t="s">
        <v>5</v>
      </c>
      <c r="F4" s="3" t="s">
        <v>6</v>
      </c>
      <c r="G4" s="3" t="s">
        <v>7</v>
      </c>
      <c r="H4" s="5" t="s">
        <v>8</v>
      </c>
      <c r="I4" s="5"/>
      <c r="J4" s="3" t="s">
        <v>9</v>
      </c>
      <c r="K4" s="6" t="s">
        <v>10</v>
      </c>
      <c r="L4" s="7"/>
      <c r="M4" s="8" t="s">
        <v>11</v>
      </c>
      <c r="N4" s="8"/>
      <c r="O4" s="8" t="s">
        <v>12</v>
      </c>
      <c r="P4" s="8"/>
      <c r="Q4" s="3" t="s">
        <v>13</v>
      </c>
      <c r="R4" s="4" t="s">
        <v>14</v>
      </c>
      <c r="S4" s="9"/>
    </row>
    <row r="5" spans="1:19" s="10" customFormat="1" x14ac:dyDescent="0.2">
      <c r="A5" s="11"/>
      <c r="B5" s="12"/>
      <c r="C5" s="12"/>
      <c r="D5" s="12"/>
      <c r="E5" s="11"/>
      <c r="F5" s="11"/>
      <c r="G5" s="11"/>
      <c r="H5" s="13" t="s">
        <v>15</v>
      </c>
      <c r="I5" s="13" t="s">
        <v>16</v>
      </c>
      <c r="J5" s="11"/>
      <c r="K5" s="14">
        <v>2020</v>
      </c>
      <c r="L5" s="14">
        <v>2021</v>
      </c>
      <c r="M5" s="15">
        <v>2020</v>
      </c>
      <c r="N5" s="15">
        <v>2021</v>
      </c>
      <c r="O5" s="15">
        <v>2020</v>
      </c>
      <c r="P5" s="15">
        <v>2021</v>
      </c>
      <c r="Q5" s="11"/>
      <c r="R5" s="12"/>
      <c r="S5" s="9"/>
    </row>
    <row r="6" spans="1:19" s="10" customFormat="1" x14ac:dyDescent="0.2">
      <c r="A6" s="16" t="s">
        <v>17</v>
      </c>
      <c r="B6" s="13" t="s">
        <v>18</v>
      </c>
      <c r="C6" s="13" t="s">
        <v>19</v>
      </c>
      <c r="D6" s="13" t="s">
        <v>20</v>
      </c>
      <c r="E6" s="16" t="s">
        <v>21</v>
      </c>
      <c r="F6" s="16" t="s">
        <v>22</v>
      </c>
      <c r="G6" s="16" t="s">
        <v>23</v>
      </c>
      <c r="H6" s="13" t="s">
        <v>24</v>
      </c>
      <c r="I6" s="13" t="s">
        <v>25</v>
      </c>
      <c r="J6" s="16" t="s">
        <v>26</v>
      </c>
      <c r="K6" s="14" t="s">
        <v>27</v>
      </c>
      <c r="L6" s="14" t="s">
        <v>28</v>
      </c>
      <c r="M6" s="17" t="s">
        <v>29</v>
      </c>
      <c r="N6" s="17" t="s">
        <v>30</v>
      </c>
      <c r="O6" s="17" t="s">
        <v>31</v>
      </c>
      <c r="P6" s="17" t="s">
        <v>32</v>
      </c>
      <c r="Q6" s="16" t="s">
        <v>33</v>
      </c>
      <c r="R6" s="13" t="s">
        <v>34</v>
      </c>
      <c r="S6" s="9"/>
    </row>
    <row r="7" spans="1:19" s="26" customFormat="1" ht="58.5" customHeight="1" x14ac:dyDescent="0.25">
      <c r="A7" s="18">
        <v>1</v>
      </c>
      <c r="B7" s="18" t="s">
        <v>35</v>
      </c>
      <c r="C7" s="18">
        <v>1</v>
      </c>
      <c r="D7" s="19">
        <v>6</v>
      </c>
      <c r="E7" s="19" t="s">
        <v>36</v>
      </c>
      <c r="F7" s="19" t="s">
        <v>37</v>
      </c>
      <c r="G7" s="19" t="s">
        <v>38</v>
      </c>
      <c r="H7" s="20" t="s">
        <v>39</v>
      </c>
      <c r="I7" s="20">
        <v>1</v>
      </c>
      <c r="J7" s="19" t="s">
        <v>40</v>
      </c>
      <c r="K7" s="21" t="s">
        <v>41</v>
      </c>
      <c r="L7" s="21" t="s">
        <v>42</v>
      </c>
      <c r="M7" s="22">
        <v>31487</v>
      </c>
      <c r="N7" s="23" t="s">
        <v>42</v>
      </c>
      <c r="O7" s="22">
        <v>22500</v>
      </c>
      <c r="P7" s="23" t="s">
        <v>42</v>
      </c>
      <c r="Q7" s="24" t="s">
        <v>43</v>
      </c>
      <c r="R7" s="24" t="s">
        <v>44</v>
      </c>
      <c r="S7" s="25"/>
    </row>
    <row r="8" spans="1:19" s="26" customFormat="1" ht="58.5" customHeight="1" x14ac:dyDescent="0.25">
      <c r="A8" s="18"/>
      <c r="B8" s="18"/>
      <c r="C8" s="18"/>
      <c r="D8" s="19"/>
      <c r="E8" s="19"/>
      <c r="F8" s="19"/>
      <c r="G8" s="19"/>
      <c r="H8" s="20" t="s">
        <v>45</v>
      </c>
      <c r="I8" s="20" t="s">
        <v>46</v>
      </c>
      <c r="J8" s="19"/>
      <c r="K8" s="27"/>
      <c r="L8" s="27"/>
      <c r="M8" s="28"/>
      <c r="N8" s="29"/>
      <c r="O8" s="28"/>
      <c r="P8" s="29"/>
      <c r="Q8" s="30"/>
      <c r="R8" s="30"/>
      <c r="S8" s="25"/>
    </row>
    <row r="9" spans="1:19" s="26" customFormat="1" ht="58.5" customHeight="1" x14ac:dyDescent="0.25">
      <c r="A9" s="18"/>
      <c r="B9" s="18"/>
      <c r="C9" s="18"/>
      <c r="D9" s="19"/>
      <c r="E9" s="19"/>
      <c r="F9" s="19"/>
      <c r="G9" s="19"/>
      <c r="H9" s="20" t="s">
        <v>47</v>
      </c>
      <c r="I9" s="20">
        <v>1</v>
      </c>
      <c r="J9" s="19"/>
      <c r="K9" s="27"/>
      <c r="L9" s="27"/>
      <c r="M9" s="28"/>
      <c r="N9" s="29"/>
      <c r="O9" s="28"/>
      <c r="P9" s="29"/>
      <c r="Q9" s="30"/>
      <c r="R9" s="30"/>
      <c r="S9" s="25"/>
    </row>
    <row r="10" spans="1:19" s="26" customFormat="1" ht="58.5" customHeight="1" x14ac:dyDescent="0.25">
      <c r="A10" s="18"/>
      <c r="B10" s="18"/>
      <c r="C10" s="18"/>
      <c r="D10" s="19"/>
      <c r="E10" s="19"/>
      <c r="F10" s="19"/>
      <c r="G10" s="19"/>
      <c r="H10" s="20" t="s">
        <v>48</v>
      </c>
      <c r="I10" s="20" t="s">
        <v>49</v>
      </c>
      <c r="J10" s="19"/>
      <c r="K10" s="27"/>
      <c r="L10" s="27"/>
      <c r="M10" s="28"/>
      <c r="N10" s="29"/>
      <c r="O10" s="28"/>
      <c r="P10" s="29"/>
      <c r="Q10" s="30"/>
      <c r="R10" s="30"/>
      <c r="S10" s="25"/>
    </row>
    <row r="11" spans="1:19" s="26" customFormat="1" ht="58.5" customHeight="1" x14ac:dyDescent="0.25">
      <c r="A11" s="18"/>
      <c r="B11" s="18"/>
      <c r="C11" s="18"/>
      <c r="D11" s="19"/>
      <c r="E11" s="19"/>
      <c r="F11" s="19"/>
      <c r="G11" s="19"/>
      <c r="H11" s="20" t="s">
        <v>50</v>
      </c>
      <c r="I11" s="20" t="s">
        <v>51</v>
      </c>
      <c r="J11" s="19"/>
      <c r="K11" s="31"/>
      <c r="L11" s="31"/>
      <c r="M11" s="32"/>
      <c r="N11" s="33"/>
      <c r="O11" s="32"/>
      <c r="P11" s="33"/>
      <c r="Q11" s="34"/>
      <c r="R11" s="34"/>
      <c r="S11" s="25"/>
    </row>
    <row r="12" spans="1:19" s="26" customFormat="1" ht="105.75" customHeight="1" x14ac:dyDescent="0.25">
      <c r="A12" s="18">
        <v>2</v>
      </c>
      <c r="B12" s="18" t="s">
        <v>52</v>
      </c>
      <c r="C12" s="18">
        <v>1</v>
      </c>
      <c r="D12" s="18">
        <v>9</v>
      </c>
      <c r="E12" s="19" t="s">
        <v>53</v>
      </c>
      <c r="F12" s="19" t="s">
        <v>54</v>
      </c>
      <c r="G12" s="18" t="s">
        <v>55</v>
      </c>
      <c r="H12" s="20" t="s">
        <v>56</v>
      </c>
      <c r="I12" s="35">
        <v>1</v>
      </c>
      <c r="J12" s="19" t="s">
        <v>57</v>
      </c>
      <c r="K12" s="18" t="s">
        <v>58</v>
      </c>
      <c r="L12" s="18" t="s">
        <v>42</v>
      </c>
      <c r="M12" s="36">
        <f>80000+9830.33</f>
        <v>89830.33</v>
      </c>
      <c r="N12" s="36" t="s">
        <v>42</v>
      </c>
      <c r="O12" s="36">
        <v>80000</v>
      </c>
      <c r="P12" s="37" t="s">
        <v>42</v>
      </c>
      <c r="Q12" s="19" t="s">
        <v>59</v>
      </c>
      <c r="R12" s="19" t="s">
        <v>60</v>
      </c>
      <c r="S12" s="25"/>
    </row>
    <row r="13" spans="1:19" s="26" customFormat="1" ht="98.25" customHeight="1" x14ac:dyDescent="0.25">
      <c r="A13" s="18"/>
      <c r="B13" s="18"/>
      <c r="C13" s="18"/>
      <c r="D13" s="18"/>
      <c r="E13" s="19"/>
      <c r="F13" s="19"/>
      <c r="G13" s="18"/>
      <c r="H13" s="20" t="s">
        <v>61</v>
      </c>
      <c r="I13" s="35" t="s">
        <v>62</v>
      </c>
      <c r="J13" s="19"/>
      <c r="K13" s="18"/>
      <c r="L13" s="18"/>
      <c r="M13" s="36"/>
      <c r="N13" s="36"/>
      <c r="O13" s="36"/>
      <c r="P13" s="37"/>
      <c r="Q13" s="19"/>
      <c r="R13" s="19"/>
      <c r="S13" s="25"/>
    </row>
    <row r="14" spans="1:19" s="26" customFormat="1" ht="318" customHeight="1" x14ac:dyDescent="0.25">
      <c r="A14" s="35">
        <v>3</v>
      </c>
      <c r="B14" s="20" t="s">
        <v>63</v>
      </c>
      <c r="C14" s="20">
        <v>1.3</v>
      </c>
      <c r="D14" s="20">
        <v>13</v>
      </c>
      <c r="E14" s="20" t="s">
        <v>64</v>
      </c>
      <c r="F14" s="38" t="s">
        <v>65</v>
      </c>
      <c r="G14" s="38" t="s">
        <v>66</v>
      </c>
      <c r="H14" s="38" t="s">
        <v>67</v>
      </c>
      <c r="I14" s="20">
        <v>10</v>
      </c>
      <c r="J14" s="38" t="s">
        <v>68</v>
      </c>
      <c r="K14" s="38" t="s">
        <v>41</v>
      </c>
      <c r="L14" s="38" t="s">
        <v>42</v>
      </c>
      <c r="M14" s="39">
        <f>90800+76000</f>
        <v>166800</v>
      </c>
      <c r="N14" s="39" t="s">
        <v>42</v>
      </c>
      <c r="O14" s="39">
        <v>90800</v>
      </c>
      <c r="P14" s="38" t="s">
        <v>42</v>
      </c>
      <c r="Q14" s="38" t="s">
        <v>69</v>
      </c>
      <c r="R14" s="38" t="s">
        <v>70</v>
      </c>
      <c r="S14" s="25"/>
    </row>
    <row r="15" spans="1:19" s="26" customFormat="1" ht="77.25" customHeight="1" x14ac:dyDescent="0.25">
      <c r="A15" s="40">
        <v>4</v>
      </c>
      <c r="B15" s="24" t="s">
        <v>52</v>
      </c>
      <c r="C15" s="24">
        <v>1</v>
      </c>
      <c r="D15" s="24">
        <v>6</v>
      </c>
      <c r="E15" s="19" t="s">
        <v>71</v>
      </c>
      <c r="F15" s="41" t="s">
        <v>72</v>
      </c>
      <c r="G15" s="41" t="s">
        <v>73</v>
      </c>
      <c r="H15" s="38" t="s">
        <v>56</v>
      </c>
      <c r="I15" s="20">
        <f>2-1</f>
        <v>1</v>
      </c>
      <c r="J15" s="41" t="s">
        <v>74</v>
      </c>
      <c r="K15" s="41" t="s">
        <v>41</v>
      </c>
      <c r="L15" s="41" t="s">
        <v>42</v>
      </c>
      <c r="M15" s="42">
        <f>58633.19-11309.92+9745-2820</f>
        <v>54248.270000000004</v>
      </c>
      <c r="N15" s="41"/>
      <c r="O15" s="42">
        <f>58633.19-11309.92</f>
        <v>47323.270000000004</v>
      </c>
      <c r="P15" s="41" t="s">
        <v>42</v>
      </c>
      <c r="Q15" s="41" t="s">
        <v>75</v>
      </c>
      <c r="R15" s="41" t="s">
        <v>76</v>
      </c>
      <c r="S15" s="25"/>
    </row>
    <row r="16" spans="1:19" s="26" customFormat="1" ht="77.25" customHeight="1" x14ac:dyDescent="0.25">
      <c r="A16" s="43"/>
      <c r="B16" s="30"/>
      <c r="C16" s="30"/>
      <c r="D16" s="30"/>
      <c r="E16" s="19"/>
      <c r="F16" s="44"/>
      <c r="G16" s="44"/>
      <c r="H16" s="38" t="s">
        <v>61</v>
      </c>
      <c r="I16" s="20">
        <f>70+50-50</f>
        <v>70</v>
      </c>
      <c r="J16" s="44"/>
      <c r="K16" s="44"/>
      <c r="L16" s="44"/>
      <c r="M16" s="45"/>
      <c r="N16" s="44"/>
      <c r="O16" s="45"/>
      <c r="P16" s="44"/>
      <c r="Q16" s="44"/>
      <c r="R16" s="44"/>
      <c r="S16" s="25"/>
    </row>
    <row r="17" spans="1:19" s="26" customFormat="1" ht="77.25" customHeight="1" x14ac:dyDescent="0.25">
      <c r="A17" s="43"/>
      <c r="B17" s="30"/>
      <c r="C17" s="30"/>
      <c r="D17" s="30"/>
      <c r="E17" s="19"/>
      <c r="F17" s="44"/>
      <c r="G17" s="44"/>
      <c r="H17" s="38" t="s">
        <v>77</v>
      </c>
      <c r="I17" s="20">
        <v>1</v>
      </c>
      <c r="J17" s="44"/>
      <c r="K17" s="44"/>
      <c r="L17" s="44"/>
      <c r="M17" s="45"/>
      <c r="N17" s="44"/>
      <c r="O17" s="45"/>
      <c r="P17" s="44"/>
      <c r="Q17" s="44"/>
      <c r="R17" s="44"/>
      <c r="S17" s="25"/>
    </row>
    <row r="18" spans="1:19" s="26" customFormat="1" ht="77.25" customHeight="1" x14ac:dyDescent="0.25">
      <c r="A18" s="46"/>
      <c r="B18" s="34"/>
      <c r="C18" s="34"/>
      <c r="D18" s="34"/>
      <c r="E18" s="19"/>
      <c r="F18" s="47"/>
      <c r="G18" s="47"/>
      <c r="H18" s="38" t="s">
        <v>78</v>
      </c>
      <c r="I18" s="20">
        <v>1000</v>
      </c>
      <c r="J18" s="47"/>
      <c r="K18" s="47"/>
      <c r="L18" s="47"/>
      <c r="M18" s="48"/>
      <c r="N18" s="47"/>
      <c r="O18" s="48"/>
      <c r="P18" s="47"/>
      <c r="Q18" s="47"/>
      <c r="R18" s="47"/>
      <c r="S18" s="25"/>
    </row>
    <row r="19" spans="1:19" s="26" customFormat="1" ht="52.5" customHeight="1" x14ac:dyDescent="0.25">
      <c r="A19" s="18">
        <v>5</v>
      </c>
      <c r="B19" s="19" t="s">
        <v>63</v>
      </c>
      <c r="C19" s="19">
        <v>5</v>
      </c>
      <c r="D19" s="19">
        <v>4</v>
      </c>
      <c r="E19" s="19" t="s">
        <v>79</v>
      </c>
      <c r="F19" s="49" t="s">
        <v>80</v>
      </c>
      <c r="G19" s="49" t="s">
        <v>81</v>
      </c>
      <c r="H19" s="38" t="s">
        <v>82</v>
      </c>
      <c r="I19" s="20">
        <v>1</v>
      </c>
      <c r="J19" s="49" t="s">
        <v>83</v>
      </c>
      <c r="K19" s="49" t="s">
        <v>58</v>
      </c>
      <c r="L19" s="49" t="s">
        <v>42</v>
      </c>
      <c r="M19" s="50">
        <f>70000+7044</f>
        <v>77044</v>
      </c>
      <c r="N19" s="36" t="s">
        <v>42</v>
      </c>
      <c r="O19" s="50">
        <f>70000</f>
        <v>70000</v>
      </c>
      <c r="P19" s="37" t="s">
        <v>42</v>
      </c>
      <c r="Q19" s="49" t="s">
        <v>84</v>
      </c>
      <c r="R19" s="49" t="s">
        <v>85</v>
      </c>
      <c r="S19" s="25"/>
    </row>
    <row r="20" spans="1:19" s="26" customFormat="1" ht="59.25" customHeight="1" x14ac:dyDescent="0.25">
      <c r="A20" s="18"/>
      <c r="B20" s="19"/>
      <c r="C20" s="19"/>
      <c r="D20" s="19"/>
      <c r="E20" s="19"/>
      <c r="F20" s="49"/>
      <c r="G20" s="49"/>
      <c r="H20" s="38" t="s">
        <v>86</v>
      </c>
      <c r="I20" s="20">
        <v>40</v>
      </c>
      <c r="J20" s="49"/>
      <c r="K20" s="49"/>
      <c r="L20" s="49"/>
      <c r="M20" s="50"/>
      <c r="N20" s="36"/>
      <c r="O20" s="50"/>
      <c r="P20" s="37"/>
      <c r="Q20" s="49"/>
      <c r="R20" s="49"/>
      <c r="S20" s="25"/>
    </row>
    <row r="21" spans="1:19" s="26" customFormat="1" ht="27" customHeight="1" x14ac:dyDescent="0.25">
      <c r="A21" s="18"/>
      <c r="B21" s="19"/>
      <c r="C21" s="19"/>
      <c r="D21" s="19"/>
      <c r="E21" s="19"/>
      <c r="F21" s="49"/>
      <c r="G21" s="49"/>
      <c r="H21" s="38" t="s">
        <v>77</v>
      </c>
      <c r="I21" s="20">
        <v>1</v>
      </c>
      <c r="J21" s="49"/>
      <c r="K21" s="49"/>
      <c r="L21" s="49"/>
      <c r="M21" s="50"/>
      <c r="N21" s="36"/>
      <c r="O21" s="50"/>
      <c r="P21" s="37"/>
      <c r="Q21" s="49"/>
      <c r="R21" s="49"/>
      <c r="S21" s="25"/>
    </row>
    <row r="22" spans="1:19" s="26" customFormat="1" ht="36.75" customHeight="1" x14ac:dyDescent="0.25">
      <c r="A22" s="18"/>
      <c r="B22" s="19"/>
      <c r="C22" s="19"/>
      <c r="D22" s="19"/>
      <c r="E22" s="19"/>
      <c r="F22" s="49"/>
      <c r="G22" s="49"/>
      <c r="H22" s="38" t="s">
        <v>78</v>
      </c>
      <c r="I22" s="20">
        <v>400</v>
      </c>
      <c r="J22" s="49"/>
      <c r="K22" s="49"/>
      <c r="L22" s="49"/>
      <c r="M22" s="50"/>
      <c r="N22" s="36"/>
      <c r="O22" s="50"/>
      <c r="P22" s="37"/>
      <c r="Q22" s="49"/>
      <c r="R22" s="49"/>
      <c r="S22" s="25"/>
    </row>
    <row r="23" spans="1:19" s="26" customFormat="1" ht="36" customHeight="1" x14ac:dyDescent="0.25">
      <c r="A23" s="18"/>
      <c r="B23" s="19"/>
      <c r="C23" s="19"/>
      <c r="D23" s="19"/>
      <c r="E23" s="19"/>
      <c r="F23" s="49"/>
      <c r="G23" s="49"/>
      <c r="H23" s="38" t="s">
        <v>56</v>
      </c>
      <c r="I23" s="20">
        <v>1</v>
      </c>
      <c r="J23" s="49"/>
      <c r="K23" s="49"/>
      <c r="L23" s="49"/>
      <c r="M23" s="50"/>
      <c r="N23" s="36"/>
      <c r="O23" s="50"/>
      <c r="P23" s="37"/>
      <c r="Q23" s="49"/>
      <c r="R23" s="49"/>
      <c r="S23" s="25"/>
    </row>
    <row r="24" spans="1:19" s="26" customFormat="1" ht="46.5" customHeight="1" x14ac:dyDescent="0.25">
      <c r="A24" s="18"/>
      <c r="B24" s="19"/>
      <c r="C24" s="19"/>
      <c r="D24" s="19"/>
      <c r="E24" s="19"/>
      <c r="F24" s="49"/>
      <c r="G24" s="49"/>
      <c r="H24" s="38" t="s">
        <v>61</v>
      </c>
      <c r="I24" s="20" t="s">
        <v>87</v>
      </c>
      <c r="J24" s="49"/>
      <c r="K24" s="49"/>
      <c r="L24" s="49"/>
      <c r="M24" s="50"/>
      <c r="N24" s="36"/>
      <c r="O24" s="50"/>
      <c r="P24" s="37"/>
      <c r="Q24" s="49"/>
      <c r="R24" s="49"/>
      <c r="S24" s="25"/>
    </row>
    <row r="25" spans="1:19" s="26" customFormat="1" ht="29.25" customHeight="1" x14ac:dyDescent="0.25">
      <c r="A25" s="18"/>
      <c r="B25" s="19"/>
      <c r="C25" s="19"/>
      <c r="D25" s="19"/>
      <c r="E25" s="19"/>
      <c r="F25" s="49"/>
      <c r="G25" s="49"/>
      <c r="H25" s="38" t="s">
        <v>47</v>
      </c>
      <c r="I25" s="20">
        <v>1</v>
      </c>
      <c r="J25" s="49"/>
      <c r="K25" s="49"/>
      <c r="L25" s="49"/>
      <c r="M25" s="50"/>
      <c r="N25" s="36"/>
      <c r="O25" s="50"/>
      <c r="P25" s="37"/>
      <c r="Q25" s="49"/>
      <c r="R25" s="49"/>
      <c r="S25" s="25"/>
    </row>
    <row r="26" spans="1:19" s="26" customFormat="1" ht="39" customHeight="1" x14ac:dyDescent="0.25">
      <c r="A26" s="18"/>
      <c r="B26" s="19"/>
      <c r="C26" s="19"/>
      <c r="D26" s="19"/>
      <c r="E26" s="19"/>
      <c r="F26" s="49"/>
      <c r="G26" s="49"/>
      <c r="H26" s="38" t="s">
        <v>48</v>
      </c>
      <c r="I26" s="20">
        <v>60</v>
      </c>
      <c r="J26" s="49"/>
      <c r="K26" s="49"/>
      <c r="L26" s="49"/>
      <c r="M26" s="50"/>
      <c r="N26" s="36"/>
      <c r="O26" s="50"/>
      <c r="P26" s="37"/>
      <c r="Q26" s="49"/>
      <c r="R26" s="49"/>
      <c r="S26" s="25"/>
    </row>
    <row r="27" spans="1:19" s="52" customFormat="1" ht="30" x14ac:dyDescent="0.25">
      <c r="A27" s="18">
        <v>6</v>
      </c>
      <c r="B27" s="19" t="s">
        <v>52</v>
      </c>
      <c r="C27" s="19">
        <v>5</v>
      </c>
      <c r="D27" s="19">
        <v>4</v>
      </c>
      <c r="E27" s="19" t="s">
        <v>88</v>
      </c>
      <c r="F27" s="49" t="s">
        <v>89</v>
      </c>
      <c r="G27" s="49" t="s">
        <v>90</v>
      </c>
      <c r="H27" s="38" t="s">
        <v>91</v>
      </c>
      <c r="I27" s="20">
        <f>1+3</f>
        <v>4</v>
      </c>
      <c r="J27" s="49" t="s">
        <v>92</v>
      </c>
      <c r="K27" s="49" t="s">
        <v>42</v>
      </c>
      <c r="L27" s="49" t="s">
        <v>41</v>
      </c>
      <c r="M27" s="50" t="s">
        <v>42</v>
      </c>
      <c r="N27" s="36">
        <f>7804.53+70000</f>
        <v>77804.53</v>
      </c>
      <c r="O27" s="50" t="s">
        <v>42</v>
      </c>
      <c r="P27" s="36">
        <v>70000</v>
      </c>
      <c r="Q27" s="49" t="s">
        <v>84</v>
      </c>
      <c r="R27" s="49" t="s">
        <v>85</v>
      </c>
      <c r="S27" s="51"/>
    </row>
    <row r="28" spans="1:19" ht="15" customHeight="1" x14ac:dyDescent="0.25">
      <c r="A28" s="18"/>
      <c r="B28" s="19"/>
      <c r="C28" s="19"/>
      <c r="D28" s="19"/>
      <c r="E28" s="19"/>
      <c r="F28" s="49"/>
      <c r="G28" s="49"/>
      <c r="H28" s="38" t="s">
        <v>93</v>
      </c>
      <c r="I28" s="20">
        <f>10+60</f>
        <v>70</v>
      </c>
      <c r="J28" s="49"/>
      <c r="K28" s="49"/>
      <c r="L28" s="49"/>
      <c r="M28" s="50"/>
      <c r="N28" s="36"/>
      <c r="O28" s="50"/>
      <c r="P28" s="36"/>
      <c r="Q28" s="49"/>
      <c r="R28" s="49"/>
    </row>
    <row r="29" spans="1:19" x14ac:dyDescent="0.25">
      <c r="A29" s="18"/>
      <c r="B29" s="19"/>
      <c r="C29" s="19"/>
      <c r="D29" s="19"/>
      <c r="E29" s="19"/>
      <c r="F29" s="49"/>
      <c r="G29" s="49"/>
      <c r="H29" s="38" t="s">
        <v>47</v>
      </c>
      <c r="I29" s="20">
        <v>1</v>
      </c>
      <c r="J29" s="49"/>
      <c r="K29" s="49"/>
      <c r="L29" s="49"/>
      <c r="M29" s="50"/>
      <c r="N29" s="36"/>
      <c r="O29" s="50"/>
      <c r="P29" s="36"/>
      <c r="Q29" s="49"/>
      <c r="R29" s="49"/>
    </row>
    <row r="30" spans="1:19" ht="15.75" customHeight="1" x14ac:dyDescent="0.25">
      <c r="A30" s="18"/>
      <c r="B30" s="19"/>
      <c r="C30" s="19"/>
      <c r="D30" s="19"/>
      <c r="E30" s="19"/>
      <c r="F30" s="49"/>
      <c r="G30" s="49"/>
      <c r="H30" s="38" t="s">
        <v>94</v>
      </c>
      <c r="I30" s="20">
        <v>30</v>
      </c>
      <c r="J30" s="49"/>
      <c r="K30" s="49"/>
      <c r="L30" s="49"/>
      <c r="M30" s="50"/>
      <c r="N30" s="36"/>
      <c r="O30" s="50"/>
      <c r="P30" s="36"/>
      <c r="Q30" s="49"/>
      <c r="R30" s="49"/>
    </row>
    <row r="31" spans="1:19" ht="45" x14ac:dyDescent="0.25">
      <c r="A31" s="18"/>
      <c r="B31" s="19"/>
      <c r="C31" s="19"/>
      <c r="D31" s="19"/>
      <c r="E31" s="19"/>
      <c r="F31" s="49"/>
      <c r="G31" s="49"/>
      <c r="H31" s="38" t="s">
        <v>95</v>
      </c>
      <c r="I31" s="20">
        <v>1</v>
      </c>
      <c r="J31" s="49"/>
      <c r="K31" s="49"/>
      <c r="L31" s="49"/>
      <c r="M31" s="50"/>
      <c r="N31" s="36"/>
      <c r="O31" s="50"/>
      <c r="P31" s="36"/>
      <c r="Q31" s="49"/>
      <c r="R31" s="49"/>
    </row>
    <row r="32" spans="1:19" ht="30" x14ac:dyDescent="0.25">
      <c r="A32" s="18"/>
      <c r="B32" s="19"/>
      <c r="C32" s="19"/>
      <c r="D32" s="19"/>
      <c r="E32" s="19"/>
      <c r="F32" s="49"/>
      <c r="G32" s="49"/>
      <c r="H32" s="20" t="s">
        <v>96</v>
      </c>
      <c r="I32" s="20">
        <f>200</f>
        <v>200</v>
      </c>
      <c r="J32" s="49"/>
      <c r="K32" s="49"/>
      <c r="L32" s="49"/>
      <c r="M32" s="50"/>
      <c r="N32" s="36"/>
      <c r="O32" s="50"/>
      <c r="P32" s="36"/>
      <c r="Q32" s="49"/>
      <c r="R32" s="49"/>
    </row>
    <row r="33" spans="1:18" ht="75" x14ac:dyDescent="0.25">
      <c r="A33" s="18"/>
      <c r="B33" s="19"/>
      <c r="C33" s="19"/>
      <c r="D33" s="19"/>
      <c r="E33" s="19"/>
      <c r="F33" s="49"/>
      <c r="G33" s="49"/>
      <c r="H33" s="38" t="s">
        <v>97</v>
      </c>
      <c r="I33" s="20" t="s">
        <v>98</v>
      </c>
      <c r="J33" s="49"/>
      <c r="K33" s="49"/>
      <c r="L33" s="49"/>
      <c r="M33" s="50"/>
      <c r="N33" s="36"/>
      <c r="O33" s="50"/>
      <c r="P33" s="36"/>
      <c r="Q33" s="49"/>
      <c r="R33" s="49"/>
    </row>
    <row r="34" spans="1:18" ht="75" x14ac:dyDescent="0.25">
      <c r="A34" s="18"/>
      <c r="B34" s="19"/>
      <c r="C34" s="19"/>
      <c r="D34" s="19"/>
      <c r="E34" s="19"/>
      <c r="F34" s="49"/>
      <c r="G34" s="49"/>
      <c r="H34" s="38" t="s">
        <v>99</v>
      </c>
      <c r="I34" s="20" t="s">
        <v>100</v>
      </c>
      <c r="J34" s="49"/>
      <c r="K34" s="49"/>
      <c r="L34" s="49"/>
      <c r="M34" s="50"/>
      <c r="N34" s="36"/>
      <c r="O34" s="50"/>
      <c r="P34" s="36"/>
      <c r="Q34" s="49"/>
      <c r="R34" s="49"/>
    </row>
    <row r="35" spans="1:18" ht="12.75" customHeight="1" x14ac:dyDescent="0.25">
      <c r="A35" s="18"/>
      <c r="B35" s="19"/>
      <c r="C35" s="19"/>
      <c r="D35" s="19"/>
      <c r="E35" s="19"/>
      <c r="F35" s="49"/>
      <c r="G35" s="49"/>
      <c r="H35" s="38" t="s">
        <v>101</v>
      </c>
      <c r="I35" s="20">
        <f>10+1</f>
        <v>11</v>
      </c>
      <c r="J35" s="49"/>
      <c r="K35" s="49"/>
      <c r="L35" s="49"/>
      <c r="M35" s="50"/>
      <c r="N35" s="36"/>
      <c r="O35" s="50"/>
      <c r="P35" s="36"/>
      <c r="Q35" s="49"/>
      <c r="R35" s="49"/>
    </row>
    <row r="36" spans="1:18" ht="45" x14ac:dyDescent="0.25">
      <c r="A36" s="40">
        <v>7</v>
      </c>
      <c r="B36" s="40" t="s">
        <v>35</v>
      </c>
      <c r="C36" s="40">
        <v>1</v>
      </c>
      <c r="D36" s="24">
        <v>6</v>
      </c>
      <c r="E36" s="24" t="s">
        <v>102</v>
      </c>
      <c r="F36" s="24" t="s">
        <v>103</v>
      </c>
      <c r="G36" s="41" t="s">
        <v>104</v>
      </c>
      <c r="H36" s="20" t="s">
        <v>105</v>
      </c>
      <c r="I36" s="20">
        <v>1</v>
      </c>
      <c r="J36" s="41" t="s">
        <v>106</v>
      </c>
      <c r="K36" s="41" t="s">
        <v>42</v>
      </c>
      <c r="L36" s="41" t="s">
        <v>41</v>
      </c>
      <c r="M36" s="41" t="s">
        <v>42</v>
      </c>
      <c r="N36" s="42">
        <f>89500.69+119591.94</f>
        <v>209092.63</v>
      </c>
      <c r="O36" s="41" t="s">
        <v>42</v>
      </c>
      <c r="P36" s="42">
        <v>119591.94</v>
      </c>
      <c r="Q36" s="41" t="s">
        <v>107</v>
      </c>
      <c r="R36" s="41" t="s">
        <v>108</v>
      </c>
    </row>
    <row r="37" spans="1:18" x14ac:dyDescent="0.25">
      <c r="A37" s="43"/>
      <c r="B37" s="43"/>
      <c r="C37" s="43"/>
      <c r="D37" s="30"/>
      <c r="E37" s="30"/>
      <c r="F37" s="30"/>
      <c r="G37" s="44"/>
      <c r="H37" s="20" t="s">
        <v>109</v>
      </c>
      <c r="I37" s="20" t="s">
        <v>110</v>
      </c>
      <c r="J37" s="44"/>
      <c r="K37" s="44"/>
      <c r="L37" s="44"/>
      <c r="M37" s="44"/>
      <c r="N37" s="45"/>
      <c r="O37" s="44"/>
      <c r="P37" s="45"/>
      <c r="Q37" s="44"/>
      <c r="R37" s="44"/>
    </row>
    <row r="38" spans="1:18" ht="45" x14ac:dyDescent="0.25">
      <c r="A38" s="43"/>
      <c r="B38" s="43"/>
      <c r="C38" s="43"/>
      <c r="D38" s="30"/>
      <c r="E38" s="30"/>
      <c r="F38" s="30"/>
      <c r="G38" s="44"/>
      <c r="H38" s="38" t="s">
        <v>111</v>
      </c>
      <c r="I38" s="20">
        <f>1+1+1</f>
        <v>3</v>
      </c>
      <c r="J38" s="44"/>
      <c r="K38" s="44"/>
      <c r="L38" s="44"/>
      <c r="M38" s="44"/>
      <c r="N38" s="45"/>
      <c r="O38" s="44"/>
      <c r="P38" s="45"/>
      <c r="Q38" s="44"/>
      <c r="R38" s="44"/>
    </row>
    <row r="39" spans="1:18" ht="45" x14ac:dyDescent="0.25">
      <c r="A39" s="43"/>
      <c r="B39" s="43"/>
      <c r="C39" s="43"/>
      <c r="D39" s="30"/>
      <c r="E39" s="30"/>
      <c r="F39" s="30"/>
      <c r="G39" s="44"/>
      <c r="H39" s="20" t="s">
        <v>112</v>
      </c>
      <c r="I39" s="20">
        <f>200+20000+500</f>
        <v>20700</v>
      </c>
      <c r="J39" s="44"/>
      <c r="K39" s="44"/>
      <c r="L39" s="44"/>
      <c r="M39" s="44"/>
      <c r="N39" s="45"/>
      <c r="O39" s="44"/>
      <c r="P39" s="45"/>
      <c r="Q39" s="44"/>
      <c r="R39" s="44"/>
    </row>
    <row r="40" spans="1:18" x14ac:dyDescent="0.25">
      <c r="A40" s="43"/>
      <c r="B40" s="43"/>
      <c r="C40" s="43"/>
      <c r="D40" s="30"/>
      <c r="E40" s="30"/>
      <c r="F40" s="30"/>
      <c r="G40" s="44"/>
      <c r="H40" s="20" t="s">
        <v>113</v>
      </c>
      <c r="I40" s="20">
        <v>4</v>
      </c>
      <c r="J40" s="44"/>
      <c r="K40" s="44"/>
      <c r="L40" s="44"/>
      <c r="M40" s="44"/>
      <c r="N40" s="45"/>
      <c r="O40" s="44"/>
      <c r="P40" s="45"/>
      <c r="Q40" s="44"/>
      <c r="R40" s="44"/>
    </row>
    <row r="41" spans="1:18" ht="30" x14ac:dyDescent="0.25">
      <c r="A41" s="43"/>
      <c r="B41" s="43"/>
      <c r="C41" s="43"/>
      <c r="D41" s="30"/>
      <c r="E41" s="30"/>
      <c r="F41" s="30"/>
      <c r="G41" s="44"/>
      <c r="H41" s="53" t="s">
        <v>114</v>
      </c>
      <c r="I41" s="20">
        <f>1+1</f>
        <v>2</v>
      </c>
      <c r="J41" s="44"/>
      <c r="K41" s="44"/>
      <c r="L41" s="44"/>
      <c r="M41" s="44"/>
      <c r="N41" s="45"/>
      <c r="O41" s="44"/>
      <c r="P41" s="45"/>
      <c r="Q41" s="44"/>
      <c r="R41" s="44"/>
    </row>
    <row r="42" spans="1:18" ht="111" customHeight="1" x14ac:dyDescent="0.25">
      <c r="A42" s="46"/>
      <c r="B42" s="46"/>
      <c r="C42" s="46"/>
      <c r="D42" s="34"/>
      <c r="E42" s="34"/>
      <c r="F42" s="34"/>
      <c r="G42" s="47"/>
      <c r="H42" s="20" t="s">
        <v>115</v>
      </c>
      <c r="I42" s="20">
        <f>27+60</f>
        <v>87</v>
      </c>
      <c r="J42" s="47"/>
      <c r="K42" s="47"/>
      <c r="L42" s="47"/>
      <c r="M42" s="47"/>
      <c r="N42" s="48"/>
      <c r="O42" s="47"/>
      <c r="P42" s="48"/>
      <c r="Q42" s="47"/>
      <c r="R42" s="47"/>
    </row>
    <row r="43" spans="1:18" x14ac:dyDescent="0.25">
      <c r="A43" s="40">
        <v>8</v>
      </c>
      <c r="B43" s="40" t="s">
        <v>35</v>
      </c>
      <c r="C43" s="40">
        <v>1</v>
      </c>
      <c r="D43" s="40">
        <v>6</v>
      </c>
      <c r="E43" s="24" t="s">
        <v>116</v>
      </c>
      <c r="F43" s="24" t="s">
        <v>117</v>
      </c>
      <c r="G43" s="24" t="s">
        <v>118</v>
      </c>
      <c r="H43" s="35" t="s">
        <v>39</v>
      </c>
      <c r="I43" s="35">
        <v>1</v>
      </c>
      <c r="J43" s="24" t="s">
        <v>119</v>
      </c>
      <c r="K43" s="40" t="s">
        <v>42</v>
      </c>
      <c r="L43" s="40" t="s">
        <v>41</v>
      </c>
      <c r="M43" s="22" t="s">
        <v>42</v>
      </c>
      <c r="N43" s="54">
        <f>6600+32800</f>
        <v>39400</v>
      </c>
      <c r="O43" s="22" t="s">
        <v>42</v>
      </c>
      <c r="P43" s="22">
        <v>32800</v>
      </c>
      <c r="Q43" s="24" t="s">
        <v>120</v>
      </c>
      <c r="R43" s="24" t="s">
        <v>121</v>
      </c>
    </row>
    <row r="44" spans="1:18" ht="30" x14ac:dyDescent="0.25">
      <c r="A44" s="43"/>
      <c r="B44" s="43"/>
      <c r="C44" s="43"/>
      <c r="D44" s="43"/>
      <c r="E44" s="30"/>
      <c r="F44" s="30"/>
      <c r="G44" s="30"/>
      <c r="H44" s="20" t="s">
        <v>122</v>
      </c>
      <c r="I44" s="35" t="s">
        <v>123</v>
      </c>
      <c r="J44" s="30"/>
      <c r="K44" s="43"/>
      <c r="L44" s="43"/>
      <c r="M44" s="28"/>
      <c r="N44" s="55"/>
      <c r="O44" s="28"/>
      <c r="P44" s="28"/>
      <c r="Q44" s="30"/>
      <c r="R44" s="30"/>
    </row>
    <row r="45" spans="1:18" x14ac:dyDescent="0.25">
      <c r="A45" s="43"/>
      <c r="B45" s="43"/>
      <c r="C45" s="43"/>
      <c r="D45" s="43"/>
      <c r="E45" s="30"/>
      <c r="F45" s="30"/>
      <c r="G45" s="30"/>
      <c r="H45" s="20" t="s">
        <v>47</v>
      </c>
      <c r="I45" s="35">
        <v>1</v>
      </c>
      <c r="J45" s="30"/>
      <c r="K45" s="43"/>
      <c r="L45" s="43"/>
      <c r="M45" s="28"/>
      <c r="N45" s="55"/>
      <c r="O45" s="28"/>
      <c r="P45" s="28"/>
      <c r="Q45" s="30"/>
      <c r="R45" s="30"/>
    </row>
    <row r="46" spans="1:18" ht="30" x14ac:dyDescent="0.25">
      <c r="A46" s="43"/>
      <c r="B46" s="43"/>
      <c r="C46" s="43"/>
      <c r="D46" s="43"/>
      <c r="E46" s="30"/>
      <c r="F46" s="30"/>
      <c r="G46" s="30"/>
      <c r="H46" s="20" t="s">
        <v>94</v>
      </c>
      <c r="I46" s="35" t="s">
        <v>62</v>
      </c>
      <c r="J46" s="30"/>
      <c r="K46" s="43"/>
      <c r="L46" s="43"/>
      <c r="M46" s="28"/>
      <c r="N46" s="55"/>
      <c r="O46" s="28"/>
      <c r="P46" s="28"/>
      <c r="Q46" s="30"/>
      <c r="R46" s="30"/>
    </row>
    <row r="47" spans="1:18" x14ac:dyDescent="0.25">
      <c r="A47" s="43"/>
      <c r="B47" s="43"/>
      <c r="C47" s="43"/>
      <c r="D47" s="43"/>
      <c r="E47" s="30"/>
      <c r="F47" s="30"/>
      <c r="G47" s="30"/>
      <c r="H47" s="20" t="s">
        <v>113</v>
      </c>
      <c r="I47" s="35">
        <v>3</v>
      </c>
      <c r="J47" s="30"/>
      <c r="K47" s="43"/>
      <c r="L47" s="43"/>
      <c r="M47" s="28"/>
      <c r="N47" s="55"/>
      <c r="O47" s="28"/>
      <c r="P47" s="28"/>
      <c r="Q47" s="30"/>
      <c r="R47" s="30"/>
    </row>
    <row r="48" spans="1:18" ht="75" x14ac:dyDescent="0.25">
      <c r="A48" s="43"/>
      <c r="B48" s="43"/>
      <c r="C48" s="43"/>
      <c r="D48" s="43"/>
      <c r="E48" s="30"/>
      <c r="F48" s="30"/>
      <c r="G48" s="30"/>
      <c r="H48" s="20" t="s">
        <v>99</v>
      </c>
      <c r="I48" s="35" t="s">
        <v>124</v>
      </c>
      <c r="J48" s="30"/>
      <c r="K48" s="43"/>
      <c r="L48" s="43"/>
      <c r="M48" s="28"/>
      <c r="N48" s="55"/>
      <c r="O48" s="28"/>
      <c r="P48" s="28"/>
      <c r="Q48" s="30"/>
      <c r="R48" s="30"/>
    </row>
    <row r="49" spans="1:18" x14ac:dyDescent="0.25">
      <c r="A49" s="43"/>
      <c r="B49" s="43"/>
      <c r="C49" s="43"/>
      <c r="D49" s="43"/>
      <c r="E49" s="30"/>
      <c r="F49" s="30"/>
      <c r="G49" s="30"/>
      <c r="H49" s="20" t="s">
        <v>125</v>
      </c>
      <c r="I49" s="35" t="s">
        <v>126</v>
      </c>
      <c r="J49" s="30"/>
      <c r="K49" s="43"/>
      <c r="L49" s="43"/>
      <c r="M49" s="28"/>
      <c r="N49" s="55"/>
      <c r="O49" s="28"/>
      <c r="P49" s="28"/>
      <c r="Q49" s="30"/>
      <c r="R49" s="30"/>
    </row>
    <row r="50" spans="1:18" ht="81" customHeight="1" x14ac:dyDescent="0.25">
      <c r="A50" s="46"/>
      <c r="B50" s="46"/>
      <c r="C50" s="46"/>
      <c r="D50" s="46"/>
      <c r="E50" s="34"/>
      <c r="F50" s="34"/>
      <c r="G50" s="34"/>
      <c r="H50" s="20" t="s">
        <v>127</v>
      </c>
      <c r="I50" s="35" t="s">
        <v>128</v>
      </c>
      <c r="J50" s="34"/>
      <c r="K50" s="46"/>
      <c r="L50" s="46"/>
      <c r="M50" s="32"/>
      <c r="N50" s="56"/>
      <c r="O50" s="32"/>
      <c r="P50" s="32"/>
      <c r="Q50" s="34"/>
      <c r="R50" s="34"/>
    </row>
    <row r="51" spans="1:18" x14ac:dyDescent="0.25">
      <c r="A51" s="18">
        <v>9</v>
      </c>
      <c r="B51" s="18" t="s">
        <v>129</v>
      </c>
      <c r="C51" s="18">
        <v>1</v>
      </c>
      <c r="D51" s="18">
        <v>6</v>
      </c>
      <c r="E51" s="19" t="s">
        <v>130</v>
      </c>
      <c r="F51" s="19" t="s">
        <v>131</v>
      </c>
      <c r="G51" s="18" t="s">
        <v>66</v>
      </c>
      <c r="H51" s="24" t="s">
        <v>132</v>
      </c>
      <c r="I51" s="40">
        <v>10</v>
      </c>
      <c r="J51" s="19" t="s">
        <v>133</v>
      </c>
      <c r="K51" s="18" t="s">
        <v>42</v>
      </c>
      <c r="L51" s="18" t="s">
        <v>41</v>
      </c>
      <c r="M51" s="36" t="s">
        <v>42</v>
      </c>
      <c r="N51" s="57">
        <f>58500+90600</f>
        <v>149100</v>
      </c>
      <c r="O51" s="36" t="s">
        <v>42</v>
      </c>
      <c r="P51" s="36">
        <v>90600</v>
      </c>
      <c r="Q51" s="19" t="s">
        <v>69</v>
      </c>
      <c r="R51" s="19" t="s">
        <v>134</v>
      </c>
    </row>
    <row r="52" spans="1:18" ht="137.25" customHeight="1" x14ac:dyDescent="0.25">
      <c r="A52" s="18"/>
      <c r="B52" s="18"/>
      <c r="C52" s="18"/>
      <c r="D52" s="18"/>
      <c r="E52" s="19"/>
      <c r="F52" s="19"/>
      <c r="G52" s="18"/>
      <c r="H52" s="34"/>
      <c r="I52" s="46"/>
      <c r="J52" s="19"/>
      <c r="K52" s="18"/>
      <c r="L52" s="18"/>
      <c r="M52" s="36"/>
      <c r="N52" s="57"/>
      <c r="O52" s="36"/>
      <c r="P52" s="36"/>
      <c r="Q52" s="19"/>
      <c r="R52" s="19"/>
    </row>
    <row r="53" spans="1:18" ht="30" x14ac:dyDescent="0.25">
      <c r="A53" s="40">
        <v>10</v>
      </c>
      <c r="B53" s="24" t="s">
        <v>52</v>
      </c>
      <c r="C53" s="24">
        <v>1</v>
      </c>
      <c r="D53" s="24">
        <v>6</v>
      </c>
      <c r="E53" s="24" t="s">
        <v>135</v>
      </c>
      <c r="F53" s="41" t="s">
        <v>136</v>
      </c>
      <c r="G53" s="41" t="s">
        <v>137</v>
      </c>
      <c r="H53" s="38" t="s">
        <v>56</v>
      </c>
      <c r="I53" s="20">
        <f>1+1</f>
        <v>2</v>
      </c>
      <c r="J53" s="41" t="s">
        <v>138</v>
      </c>
      <c r="K53" s="41" t="s">
        <v>42</v>
      </c>
      <c r="L53" s="41" t="s">
        <v>41</v>
      </c>
      <c r="M53" s="41" t="s">
        <v>42</v>
      </c>
      <c r="N53" s="58">
        <f>9051+56128</f>
        <v>65179</v>
      </c>
      <c r="O53" s="41" t="s">
        <v>42</v>
      </c>
      <c r="P53" s="42">
        <v>56128</v>
      </c>
      <c r="Q53" s="41" t="s">
        <v>75</v>
      </c>
      <c r="R53" s="41" t="s">
        <v>139</v>
      </c>
    </row>
    <row r="54" spans="1:18" ht="45" x14ac:dyDescent="0.25">
      <c r="A54" s="43"/>
      <c r="B54" s="30"/>
      <c r="C54" s="30"/>
      <c r="D54" s="30"/>
      <c r="E54" s="30"/>
      <c r="F54" s="44"/>
      <c r="G54" s="44"/>
      <c r="H54" s="38" t="s">
        <v>140</v>
      </c>
      <c r="I54" s="20">
        <f>60+45</f>
        <v>105</v>
      </c>
      <c r="J54" s="44"/>
      <c r="K54" s="44"/>
      <c r="L54" s="44"/>
      <c r="M54" s="44"/>
      <c r="N54" s="59"/>
      <c r="O54" s="44"/>
      <c r="P54" s="45"/>
      <c r="Q54" s="44"/>
      <c r="R54" s="44"/>
    </row>
    <row r="55" spans="1:18" ht="45" x14ac:dyDescent="0.25">
      <c r="A55" s="43"/>
      <c r="B55" s="30"/>
      <c r="C55" s="30"/>
      <c r="D55" s="30"/>
      <c r="E55" s="30"/>
      <c r="F55" s="44"/>
      <c r="G55" s="44"/>
      <c r="H55" s="38" t="s">
        <v>95</v>
      </c>
      <c r="I55" s="20">
        <f>1+1</f>
        <v>2</v>
      </c>
      <c r="J55" s="44"/>
      <c r="K55" s="44"/>
      <c r="L55" s="44"/>
      <c r="M55" s="44"/>
      <c r="N55" s="59"/>
      <c r="O55" s="44"/>
      <c r="P55" s="45"/>
      <c r="Q55" s="44"/>
      <c r="R55" s="44"/>
    </row>
    <row r="56" spans="1:18" ht="30" x14ac:dyDescent="0.25">
      <c r="A56" s="43"/>
      <c r="B56" s="30"/>
      <c r="C56" s="30"/>
      <c r="D56" s="30"/>
      <c r="E56" s="30"/>
      <c r="F56" s="44"/>
      <c r="G56" s="44"/>
      <c r="H56" s="20" t="s">
        <v>141</v>
      </c>
      <c r="I56" s="20">
        <f>500+500</f>
        <v>1000</v>
      </c>
      <c r="J56" s="44"/>
      <c r="K56" s="44"/>
      <c r="L56" s="44"/>
      <c r="M56" s="44"/>
      <c r="N56" s="59"/>
      <c r="O56" s="44"/>
      <c r="P56" s="45"/>
      <c r="Q56" s="44"/>
      <c r="R56" s="44"/>
    </row>
    <row r="57" spans="1:18" x14ac:dyDescent="0.25">
      <c r="A57" s="43"/>
      <c r="B57" s="30"/>
      <c r="C57" s="30"/>
      <c r="D57" s="30"/>
      <c r="E57" s="30"/>
      <c r="F57" s="44"/>
      <c r="G57" s="44"/>
      <c r="H57" s="38" t="s">
        <v>47</v>
      </c>
      <c r="I57" s="20">
        <v>1</v>
      </c>
      <c r="J57" s="44"/>
      <c r="K57" s="44"/>
      <c r="L57" s="44"/>
      <c r="M57" s="44"/>
      <c r="N57" s="59"/>
      <c r="O57" s="44"/>
      <c r="P57" s="45"/>
      <c r="Q57" s="44"/>
      <c r="R57" s="44"/>
    </row>
    <row r="58" spans="1:18" ht="30" x14ac:dyDescent="0.25">
      <c r="A58" s="46"/>
      <c r="B58" s="34"/>
      <c r="C58" s="34"/>
      <c r="D58" s="34"/>
      <c r="E58" s="34"/>
      <c r="F58" s="47"/>
      <c r="G58" s="47"/>
      <c r="H58" s="38" t="s">
        <v>94</v>
      </c>
      <c r="I58" s="20">
        <v>60</v>
      </c>
      <c r="J58" s="47"/>
      <c r="K58" s="47"/>
      <c r="L58" s="47"/>
      <c r="M58" s="47"/>
      <c r="N58" s="60"/>
      <c r="O58" s="47"/>
      <c r="P58" s="48"/>
      <c r="Q58" s="47"/>
      <c r="R58" s="47"/>
    </row>
    <row r="59" spans="1:18" ht="30" x14ac:dyDescent="0.25">
      <c r="A59" s="18">
        <v>11</v>
      </c>
      <c r="B59" s="19" t="s">
        <v>52</v>
      </c>
      <c r="C59" s="19">
        <v>1</v>
      </c>
      <c r="D59" s="19">
        <v>9</v>
      </c>
      <c r="E59" s="19" t="s">
        <v>142</v>
      </c>
      <c r="F59" s="19" t="s">
        <v>143</v>
      </c>
      <c r="G59" s="49" t="s">
        <v>55</v>
      </c>
      <c r="H59" s="38" t="s">
        <v>56</v>
      </c>
      <c r="I59" s="20">
        <v>1</v>
      </c>
      <c r="J59" s="49" t="s">
        <v>144</v>
      </c>
      <c r="K59" s="49" t="s">
        <v>42</v>
      </c>
      <c r="L59" s="49" t="s">
        <v>41</v>
      </c>
      <c r="M59" s="61" t="s">
        <v>42</v>
      </c>
      <c r="N59" s="36">
        <f>5144.59+35000</f>
        <v>40144.589999999997</v>
      </c>
      <c r="O59" s="50" t="s">
        <v>42</v>
      </c>
      <c r="P59" s="50">
        <v>35000</v>
      </c>
      <c r="Q59" s="49" t="s">
        <v>145</v>
      </c>
      <c r="R59" s="49" t="s">
        <v>146</v>
      </c>
    </row>
    <row r="60" spans="1:18" ht="172.5" customHeight="1" x14ac:dyDescent="0.25">
      <c r="A60" s="18"/>
      <c r="B60" s="19"/>
      <c r="C60" s="19"/>
      <c r="D60" s="19"/>
      <c r="E60" s="19"/>
      <c r="F60" s="19"/>
      <c r="G60" s="49"/>
      <c r="H60" s="38" t="s">
        <v>140</v>
      </c>
      <c r="I60" s="62" t="s">
        <v>147</v>
      </c>
      <c r="J60" s="49"/>
      <c r="K60" s="49"/>
      <c r="L60" s="49"/>
      <c r="M60" s="61"/>
      <c r="N60" s="36"/>
      <c r="O60" s="50"/>
      <c r="P60" s="50"/>
      <c r="Q60" s="49"/>
      <c r="R60" s="49"/>
    </row>
    <row r="61" spans="1:18" x14ac:dyDescent="0.25">
      <c r="A61" s="18">
        <v>12</v>
      </c>
      <c r="B61" s="19" t="s">
        <v>52</v>
      </c>
      <c r="C61" s="19">
        <v>1</v>
      </c>
      <c r="D61" s="19">
        <v>9</v>
      </c>
      <c r="E61" s="19" t="s">
        <v>148</v>
      </c>
      <c r="F61" s="49" t="s">
        <v>149</v>
      </c>
      <c r="G61" s="24" t="s">
        <v>150</v>
      </c>
      <c r="H61" s="35" t="s">
        <v>151</v>
      </c>
      <c r="I61" s="35">
        <v>5</v>
      </c>
      <c r="J61" s="49" t="s">
        <v>152</v>
      </c>
      <c r="K61" s="49" t="s">
        <v>42</v>
      </c>
      <c r="L61" s="49" t="s">
        <v>41</v>
      </c>
      <c r="M61" s="50" t="s">
        <v>42</v>
      </c>
      <c r="N61" s="63">
        <f>3000+26000</f>
        <v>29000</v>
      </c>
      <c r="O61" s="50" t="s">
        <v>42</v>
      </c>
      <c r="P61" s="50">
        <v>26000</v>
      </c>
      <c r="Q61" s="49" t="s">
        <v>153</v>
      </c>
      <c r="R61" s="49" t="s">
        <v>154</v>
      </c>
    </row>
    <row r="62" spans="1:18" x14ac:dyDescent="0.25">
      <c r="A62" s="18"/>
      <c r="B62" s="19"/>
      <c r="C62" s="19"/>
      <c r="D62" s="19"/>
      <c r="E62" s="19"/>
      <c r="F62" s="49"/>
      <c r="G62" s="30"/>
      <c r="H62" s="24" t="s">
        <v>155</v>
      </c>
      <c r="I62" s="40" t="s">
        <v>156</v>
      </c>
      <c r="J62" s="49"/>
      <c r="K62" s="49"/>
      <c r="L62" s="49"/>
      <c r="M62" s="50"/>
      <c r="N62" s="63"/>
      <c r="O62" s="50"/>
      <c r="P62" s="50"/>
      <c r="Q62" s="49"/>
      <c r="R62" s="49"/>
    </row>
    <row r="63" spans="1:18" x14ac:dyDescent="0.25">
      <c r="A63" s="18"/>
      <c r="B63" s="19"/>
      <c r="C63" s="19"/>
      <c r="D63" s="19"/>
      <c r="E63" s="19"/>
      <c r="F63" s="49"/>
      <c r="G63" s="30"/>
      <c r="H63" s="34"/>
      <c r="I63" s="46"/>
      <c r="J63" s="49"/>
      <c r="K63" s="49"/>
      <c r="L63" s="49"/>
      <c r="M63" s="50"/>
      <c r="N63" s="63"/>
      <c r="O63" s="50"/>
      <c r="P63" s="50"/>
      <c r="Q63" s="49"/>
      <c r="R63" s="49"/>
    </row>
    <row r="64" spans="1:18" ht="45" x14ac:dyDescent="0.25">
      <c r="A64" s="18"/>
      <c r="B64" s="19"/>
      <c r="C64" s="19"/>
      <c r="D64" s="19"/>
      <c r="E64" s="19"/>
      <c r="F64" s="49"/>
      <c r="G64" s="30"/>
      <c r="H64" s="38" t="s">
        <v>111</v>
      </c>
      <c r="I64" s="64">
        <f>1+1+1+1</f>
        <v>4</v>
      </c>
      <c r="J64" s="49"/>
      <c r="K64" s="49"/>
      <c r="L64" s="49"/>
      <c r="M64" s="50"/>
      <c r="N64" s="63"/>
      <c r="O64" s="50"/>
      <c r="P64" s="50"/>
      <c r="Q64" s="49"/>
      <c r="R64" s="49"/>
    </row>
    <row r="65" spans="1:18" ht="147" customHeight="1" x14ac:dyDescent="0.25">
      <c r="A65" s="18"/>
      <c r="B65" s="19"/>
      <c r="C65" s="19"/>
      <c r="D65" s="19"/>
      <c r="E65" s="19"/>
      <c r="F65" s="49"/>
      <c r="G65" s="34"/>
      <c r="H65" s="20" t="s">
        <v>112</v>
      </c>
      <c r="I65" s="35">
        <f>125+125+125+125</f>
        <v>500</v>
      </c>
      <c r="J65" s="49"/>
      <c r="K65" s="49"/>
      <c r="L65" s="49"/>
      <c r="M65" s="50"/>
      <c r="N65" s="63"/>
      <c r="O65" s="50"/>
      <c r="P65" s="50"/>
      <c r="Q65" s="49"/>
      <c r="R65" s="49"/>
    </row>
    <row r="66" spans="1:18" ht="30" x14ac:dyDescent="0.25">
      <c r="A66" s="40">
        <v>13</v>
      </c>
      <c r="B66" s="40" t="s">
        <v>63</v>
      </c>
      <c r="C66" s="40">
        <v>5</v>
      </c>
      <c r="D66" s="40">
        <v>11</v>
      </c>
      <c r="E66" s="24" t="s">
        <v>157</v>
      </c>
      <c r="F66" s="24" t="s">
        <v>158</v>
      </c>
      <c r="G66" s="24" t="s">
        <v>159</v>
      </c>
      <c r="H66" s="20" t="s">
        <v>160</v>
      </c>
      <c r="I66" s="35">
        <v>1</v>
      </c>
      <c r="J66" s="40" t="s">
        <v>161</v>
      </c>
      <c r="K66" s="40" t="s">
        <v>42</v>
      </c>
      <c r="L66" s="40" t="s">
        <v>41</v>
      </c>
      <c r="M66" s="40" t="s">
        <v>42</v>
      </c>
      <c r="N66" s="22">
        <f>2400+13743.4</f>
        <v>16143.4</v>
      </c>
      <c r="O66" s="22" t="s">
        <v>42</v>
      </c>
      <c r="P66" s="22">
        <v>13743.4</v>
      </c>
      <c r="Q66" s="40" t="s">
        <v>162</v>
      </c>
      <c r="R66" s="24" t="s">
        <v>163</v>
      </c>
    </row>
    <row r="67" spans="1:18" ht="30" x14ac:dyDescent="0.25">
      <c r="A67" s="43"/>
      <c r="B67" s="43"/>
      <c r="C67" s="43"/>
      <c r="D67" s="43"/>
      <c r="E67" s="30"/>
      <c r="F67" s="30"/>
      <c r="G67" s="30"/>
      <c r="H67" s="20" t="s">
        <v>164</v>
      </c>
      <c r="I67" s="35">
        <v>24</v>
      </c>
      <c r="J67" s="43"/>
      <c r="K67" s="43"/>
      <c r="L67" s="43"/>
      <c r="M67" s="43"/>
      <c r="N67" s="28"/>
      <c r="O67" s="28"/>
      <c r="P67" s="28"/>
      <c r="Q67" s="43"/>
      <c r="R67" s="30"/>
    </row>
    <row r="68" spans="1:18" ht="30" x14ac:dyDescent="0.25">
      <c r="A68" s="43"/>
      <c r="B68" s="43"/>
      <c r="C68" s="43"/>
      <c r="D68" s="43"/>
      <c r="E68" s="30"/>
      <c r="F68" s="30"/>
      <c r="G68" s="30"/>
      <c r="H68" s="20" t="s">
        <v>56</v>
      </c>
      <c r="I68" s="35">
        <v>1</v>
      </c>
      <c r="J68" s="43"/>
      <c r="K68" s="43"/>
      <c r="L68" s="43"/>
      <c r="M68" s="43"/>
      <c r="N68" s="28"/>
      <c r="O68" s="28"/>
      <c r="P68" s="28"/>
      <c r="Q68" s="43"/>
      <c r="R68" s="30"/>
    </row>
    <row r="69" spans="1:18" ht="45" x14ac:dyDescent="0.25">
      <c r="A69" s="43"/>
      <c r="B69" s="43"/>
      <c r="C69" s="43"/>
      <c r="D69" s="43"/>
      <c r="E69" s="30"/>
      <c r="F69" s="30"/>
      <c r="G69" s="30"/>
      <c r="H69" s="20" t="s">
        <v>140</v>
      </c>
      <c r="I69" s="35">
        <v>24</v>
      </c>
      <c r="J69" s="43"/>
      <c r="K69" s="43"/>
      <c r="L69" s="43"/>
      <c r="M69" s="43"/>
      <c r="N69" s="28"/>
      <c r="O69" s="28"/>
      <c r="P69" s="28"/>
      <c r="Q69" s="43"/>
      <c r="R69" s="30"/>
    </row>
    <row r="70" spans="1:18" x14ac:dyDescent="0.25">
      <c r="A70" s="43"/>
      <c r="B70" s="43"/>
      <c r="C70" s="43"/>
      <c r="D70" s="43"/>
      <c r="E70" s="30"/>
      <c r="F70" s="30"/>
      <c r="G70" s="30"/>
      <c r="H70" s="35" t="s">
        <v>165</v>
      </c>
      <c r="I70" s="35">
        <v>1</v>
      </c>
      <c r="J70" s="43"/>
      <c r="K70" s="43"/>
      <c r="L70" s="43"/>
      <c r="M70" s="43"/>
      <c r="N70" s="28"/>
      <c r="O70" s="28"/>
      <c r="P70" s="28"/>
      <c r="Q70" s="43"/>
      <c r="R70" s="30"/>
    </row>
    <row r="71" spans="1:18" x14ac:dyDescent="0.25">
      <c r="A71" s="43"/>
      <c r="B71" s="43"/>
      <c r="C71" s="43"/>
      <c r="D71" s="43"/>
      <c r="E71" s="30"/>
      <c r="F71" s="30"/>
      <c r="G71" s="30"/>
      <c r="H71" s="35" t="s">
        <v>166</v>
      </c>
      <c r="I71" s="35">
        <v>1</v>
      </c>
      <c r="J71" s="43"/>
      <c r="K71" s="43"/>
      <c r="L71" s="43"/>
      <c r="M71" s="43"/>
      <c r="N71" s="28"/>
      <c r="O71" s="28"/>
      <c r="P71" s="28"/>
      <c r="Q71" s="43"/>
      <c r="R71" s="30"/>
    </row>
    <row r="72" spans="1:18" ht="30" x14ac:dyDescent="0.25">
      <c r="A72" s="43"/>
      <c r="B72" s="43"/>
      <c r="C72" s="43"/>
      <c r="D72" s="43"/>
      <c r="E72" s="30"/>
      <c r="F72" s="30"/>
      <c r="G72" s="30"/>
      <c r="H72" s="20" t="s">
        <v>167</v>
      </c>
      <c r="I72" s="35">
        <v>1</v>
      </c>
      <c r="J72" s="43"/>
      <c r="K72" s="43"/>
      <c r="L72" s="43"/>
      <c r="M72" s="43"/>
      <c r="N72" s="28"/>
      <c r="O72" s="28"/>
      <c r="P72" s="28"/>
      <c r="Q72" s="43"/>
      <c r="R72" s="30"/>
    </row>
    <row r="73" spans="1:18" ht="38.25" customHeight="1" x14ac:dyDescent="0.25">
      <c r="A73" s="43"/>
      <c r="B73" s="43"/>
      <c r="C73" s="43"/>
      <c r="D73" s="43"/>
      <c r="E73" s="30"/>
      <c r="F73" s="30"/>
      <c r="G73" s="30"/>
      <c r="H73" s="20" t="s">
        <v>168</v>
      </c>
      <c r="I73" s="35" t="s">
        <v>169</v>
      </c>
      <c r="J73" s="43"/>
      <c r="K73" s="43"/>
      <c r="L73" s="43"/>
      <c r="M73" s="43"/>
      <c r="N73" s="28"/>
      <c r="O73" s="28"/>
      <c r="P73" s="28"/>
      <c r="Q73" s="43"/>
      <c r="R73" s="30"/>
    </row>
    <row r="74" spans="1:18" ht="45" x14ac:dyDescent="0.25">
      <c r="A74" s="43"/>
      <c r="B74" s="43"/>
      <c r="C74" s="43"/>
      <c r="D74" s="43"/>
      <c r="E74" s="30"/>
      <c r="F74" s="30"/>
      <c r="G74" s="30"/>
      <c r="H74" s="38" t="s">
        <v>111</v>
      </c>
      <c r="I74" s="35">
        <v>1</v>
      </c>
      <c r="J74" s="43"/>
      <c r="K74" s="43"/>
      <c r="L74" s="43"/>
      <c r="M74" s="43"/>
      <c r="N74" s="28"/>
      <c r="O74" s="28"/>
      <c r="P74" s="28"/>
      <c r="Q74" s="43"/>
      <c r="R74" s="30"/>
    </row>
    <row r="75" spans="1:18" ht="46.5" customHeight="1" x14ac:dyDescent="0.25">
      <c r="A75" s="46"/>
      <c r="B75" s="46"/>
      <c r="C75" s="46"/>
      <c r="D75" s="46"/>
      <c r="E75" s="34"/>
      <c r="F75" s="34"/>
      <c r="G75" s="34"/>
      <c r="H75" s="20" t="s">
        <v>112</v>
      </c>
      <c r="I75" s="35">
        <v>200</v>
      </c>
      <c r="J75" s="46"/>
      <c r="K75" s="46"/>
      <c r="L75" s="46"/>
      <c r="M75" s="46"/>
      <c r="N75" s="32"/>
      <c r="O75" s="32"/>
      <c r="P75" s="32"/>
      <c r="Q75" s="46"/>
      <c r="R75" s="34"/>
    </row>
    <row r="76" spans="1:18" x14ac:dyDescent="0.25">
      <c r="A76" s="18">
        <v>14</v>
      </c>
      <c r="B76" s="18" t="s">
        <v>52</v>
      </c>
      <c r="C76" s="18">
        <v>1</v>
      </c>
      <c r="D76" s="18">
        <v>13</v>
      </c>
      <c r="E76" s="24" t="s">
        <v>170</v>
      </c>
      <c r="F76" s="24" t="s">
        <v>171</v>
      </c>
      <c r="G76" s="18" t="s">
        <v>172</v>
      </c>
      <c r="H76" s="20" t="s">
        <v>151</v>
      </c>
      <c r="I76" s="35">
        <v>9</v>
      </c>
      <c r="J76" s="19" t="s">
        <v>173</v>
      </c>
      <c r="K76" s="18" t="s">
        <v>42</v>
      </c>
      <c r="L76" s="18" t="s">
        <v>41</v>
      </c>
      <c r="M76" s="50" t="s">
        <v>174</v>
      </c>
      <c r="N76" s="36">
        <f>2873.3+19649.25</f>
        <v>22522.55</v>
      </c>
      <c r="O76" s="50" t="s">
        <v>42</v>
      </c>
      <c r="P76" s="36">
        <v>19649.25</v>
      </c>
      <c r="Q76" s="19" t="s">
        <v>175</v>
      </c>
      <c r="R76" s="19" t="s">
        <v>176</v>
      </c>
    </row>
    <row r="77" spans="1:18" ht="203.25" customHeight="1" x14ac:dyDescent="0.25">
      <c r="A77" s="18"/>
      <c r="B77" s="18"/>
      <c r="C77" s="18"/>
      <c r="D77" s="18"/>
      <c r="E77" s="34"/>
      <c r="F77" s="34"/>
      <c r="G77" s="18"/>
      <c r="H77" s="20" t="s">
        <v>155</v>
      </c>
      <c r="I77" s="35">
        <f>9*25</f>
        <v>225</v>
      </c>
      <c r="J77" s="19"/>
      <c r="K77" s="18"/>
      <c r="L77" s="18"/>
      <c r="M77" s="50"/>
      <c r="N77" s="36"/>
      <c r="O77" s="50"/>
      <c r="P77" s="36"/>
      <c r="Q77" s="19"/>
      <c r="R77" s="19"/>
    </row>
    <row r="79" spans="1:18" x14ac:dyDescent="0.25">
      <c r="N79" s="65" t="s">
        <v>177</v>
      </c>
      <c r="O79" s="66" t="s">
        <v>178</v>
      </c>
      <c r="P79" s="66"/>
      <c r="Q79" s="66"/>
    </row>
    <row r="80" spans="1:18" x14ac:dyDescent="0.25">
      <c r="N80" s="67"/>
      <c r="O80" s="66" t="s">
        <v>179</v>
      </c>
      <c r="P80" s="66" t="s">
        <v>180</v>
      </c>
      <c r="Q80" s="66"/>
    </row>
    <row r="81" spans="14:18" x14ac:dyDescent="0.25">
      <c r="N81" s="68"/>
      <c r="O81" s="66"/>
      <c r="P81" s="69">
        <v>2020</v>
      </c>
      <c r="Q81" s="69">
        <v>2021</v>
      </c>
    </row>
    <row r="82" spans="14:18" x14ac:dyDescent="0.25">
      <c r="N82" s="69" t="s">
        <v>177</v>
      </c>
      <c r="O82" s="70">
        <v>14</v>
      </c>
      <c r="P82" s="71">
        <f>O7+O12+O14+O15+O19</f>
        <v>310623.27</v>
      </c>
      <c r="Q82" s="71">
        <f>P76+P66+P61+P59+P53+P43+P51+P36+P27</f>
        <v>463512.59</v>
      </c>
      <c r="R82" s="72"/>
    </row>
  </sheetData>
  <mergeCells count="230">
    <mergeCell ref="O76:O77"/>
    <mergeCell ref="P76:P77"/>
    <mergeCell ref="Q76:Q77"/>
    <mergeCell ref="R76:R77"/>
    <mergeCell ref="N79:N81"/>
    <mergeCell ref="O79:Q79"/>
    <mergeCell ref="O80:O81"/>
    <mergeCell ref="P80:Q80"/>
    <mergeCell ref="G76:G77"/>
    <mergeCell ref="J76:J77"/>
    <mergeCell ref="K76:K77"/>
    <mergeCell ref="L76:L77"/>
    <mergeCell ref="M76:M77"/>
    <mergeCell ref="N76:N77"/>
    <mergeCell ref="O66:O75"/>
    <mergeCell ref="P66:P75"/>
    <mergeCell ref="Q66:Q75"/>
    <mergeCell ref="R66:R75"/>
    <mergeCell ref="A76:A77"/>
    <mergeCell ref="B76:B77"/>
    <mergeCell ref="C76:C77"/>
    <mergeCell ref="D76:D77"/>
    <mergeCell ref="E76:E77"/>
    <mergeCell ref="F76:F77"/>
    <mergeCell ref="G66:G75"/>
    <mergeCell ref="J66:J75"/>
    <mergeCell ref="K66:K75"/>
    <mergeCell ref="L66:L75"/>
    <mergeCell ref="M66:M75"/>
    <mergeCell ref="N66:N75"/>
    <mergeCell ref="A66:A75"/>
    <mergeCell ref="B66:B75"/>
    <mergeCell ref="C66:C75"/>
    <mergeCell ref="D66:D75"/>
    <mergeCell ref="E66:E75"/>
    <mergeCell ref="F66:F75"/>
    <mergeCell ref="O61:O65"/>
    <mergeCell ref="P61:P65"/>
    <mergeCell ref="Q61:Q65"/>
    <mergeCell ref="R61:R65"/>
    <mergeCell ref="H62:H63"/>
    <mergeCell ref="I62:I63"/>
    <mergeCell ref="G61:G65"/>
    <mergeCell ref="J61:J65"/>
    <mergeCell ref="K61:K65"/>
    <mergeCell ref="L61:L65"/>
    <mergeCell ref="M61:M65"/>
    <mergeCell ref="N61:N65"/>
    <mergeCell ref="O59:O60"/>
    <mergeCell ref="P59:P60"/>
    <mergeCell ref="Q59:Q60"/>
    <mergeCell ref="R59:R60"/>
    <mergeCell ref="A61:A65"/>
    <mergeCell ref="B61:B65"/>
    <mergeCell ref="C61:C65"/>
    <mergeCell ref="D61:D65"/>
    <mergeCell ref="E61:E65"/>
    <mergeCell ref="F61:F65"/>
    <mergeCell ref="G59:G60"/>
    <mergeCell ref="J59:J60"/>
    <mergeCell ref="K59:K60"/>
    <mergeCell ref="L59:L60"/>
    <mergeCell ref="M59:M60"/>
    <mergeCell ref="N59:N60"/>
    <mergeCell ref="O53:O58"/>
    <mergeCell ref="P53:P58"/>
    <mergeCell ref="Q53:Q58"/>
    <mergeCell ref="R53:R58"/>
    <mergeCell ref="A59:A60"/>
    <mergeCell ref="B59:B60"/>
    <mergeCell ref="C59:C60"/>
    <mergeCell ref="D59:D60"/>
    <mergeCell ref="E59:E60"/>
    <mergeCell ref="F59:F60"/>
    <mergeCell ref="G53:G58"/>
    <mergeCell ref="J53:J58"/>
    <mergeCell ref="K53:K58"/>
    <mergeCell ref="L53:L58"/>
    <mergeCell ref="M53:M58"/>
    <mergeCell ref="N53:N58"/>
    <mergeCell ref="O51:O52"/>
    <mergeCell ref="P51:P52"/>
    <mergeCell ref="Q51:Q52"/>
    <mergeCell ref="R51:R52"/>
    <mergeCell ref="A53:A58"/>
    <mergeCell ref="B53:B58"/>
    <mergeCell ref="C53:C58"/>
    <mergeCell ref="D53:D58"/>
    <mergeCell ref="E53:E58"/>
    <mergeCell ref="F53:F58"/>
    <mergeCell ref="I51:I52"/>
    <mergeCell ref="J51:J52"/>
    <mergeCell ref="K51:K52"/>
    <mergeCell ref="L51:L52"/>
    <mergeCell ref="M51:M52"/>
    <mergeCell ref="N51:N52"/>
    <mergeCell ref="Q43:Q50"/>
    <mergeCell ref="R43:R50"/>
    <mergeCell ref="A51:A52"/>
    <mergeCell ref="B51:B52"/>
    <mergeCell ref="C51:C52"/>
    <mergeCell ref="D51:D52"/>
    <mergeCell ref="E51:E52"/>
    <mergeCell ref="F51:F52"/>
    <mergeCell ref="G51:G52"/>
    <mergeCell ref="H51:H52"/>
    <mergeCell ref="K43:K50"/>
    <mergeCell ref="L43:L50"/>
    <mergeCell ref="M43:M50"/>
    <mergeCell ref="N43:N50"/>
    <mergeCell ref="O43:O50"/>
    <mergeCell ref="P43:P50"/>
    <mergeCell ref="Q36:Q42"/>
    <mergeCell ref="R36:R42"/>
    <mergeCell ref="A43:A50"/>
    <mergeCell ref="B43:B50"/>
    <mergeCell ref="C43:C50"/>
    <mergeCell ref="D43:D50"/>
    <mergeCell ref="E43:E50"/>
    <mergeCell ref="F43:F50"/>
    <mergeCell ref="G43:G50"/>
    <mergeCell ref="J43:J50"/>
    <mergeCell ref="K36:K42"/>
    <mergeCell ref="L36:L42"/>
    <mergeCell ref="M36:M42"/>
    <mergeCell ref="N36:N42"/>
    <mergeCell ref="O36:O42"/>
    <mergeCell ref="P36:P42"/>
    <mergeCell ref="Q27:Q35"/>
    <mergeCell ref="R27:R35"/>
    <mergeCell ref="A36:A42"/>
    <mergeCell ref="B36:B42"/>
    <mergeCell ref="C36:C42"/>
    <mergeCell ref="D36:D42"/>
    <mergeCell ref="E36:E42"/>
    <mergeCell ref="F36:F42"/>
    <mergeCell ref="G36:G42"/>
    <mergeCell ref="J36:J42"/>
    <mergeCell ref="K27:K35"/>
    <mergeCell ref="L27:L35"/>
    <mergeCell ref="M27:M35"/>
    <mergeCell ref="N27:N35"/>
    <mergeCell ref="O27:O35"/>
    <mergeCell ref="P27:P35"/>
    <mergeCell ref="Q19:Q26"/>
    <mergeCell ref="R19:R26"/>
    <mergeCell ref="A27:A35"/>
    <mergeCell ref="B27:B35"/>
    <mergeCell ref="C27:C35"/>
    <mergeCell ref="D27:D35"/>
    <mergeCell ref="E27:E35"/>
    <mergeCell ref="F27:F35"/>
    <mergeCell ref="G27:G35"/>
    <mergeCell ref="J27:J35"/>
    <mergeCell ref="K19:K26"/>
    <mergeCell ref="L19:L26"/>
    <mergeCell ref="M19:M26"/>
    <mergeCell ref="N19:N26"/>
    <mergeCell ref="O19:O26"/>
    <mergeCell ref="P19:P26"/>
    <mergeCell ref="Q15:Q18"/>
    <mergeCell ref="R15:R18"/>
    <mergeCell ref="A19:A26"/>
    <mergeCell ref="B19:B26"/>
    <mergeCell ref="C19:C26"/>
    <mergeCell ref="D19:D26"/>
    <mergeCell ref="E19:E26"/>
    <mergeCell ref="F19:F26"/>
    <mergeCell ref="G19:G26"/>
    <mergeCell ref="J19:J26"/>
    <mergeCell ref="K15:K18"/>
    <mergeCell ref="L15:L18"/>
    <mergeCell ref="M15:M18"/>
    <mergeCell ref="N15:N18"/>
    <mergeCell ref="O15:O18"/>
    <mergeCell ref="P15:P18"/>
    <mergeCell ref="Q12:Q13"/>
    <mergeCell ref="R12:R13"/>
    <mergeCell ref="A15:A18"/>
    <mergeCell ref="B15:B18"/>
    <mergeCell ref="C15:C18"/>
    <mergeCell ref="D15:D18"/>
    <mergeCell ref="E15:E18"/>
    <mergeCell ref="F15:F18"/>
    <mergeCell ref="G15:G18"/>
    <mergeCell ref="J15:J18"/>
    <mergeCell ref="K12:K13"/>
    <mergeCell ref="L12:L13"/>
    <mergeCell ref="M12:M13"/>
    <mergeCell ref="N12:N13"/>
    <mergeCell ref="O12:O13"/>
    <mergeCell ref="P12:P13"/>
    <mergeCell ref="Q7:Q11"/>
    <mergeCell ref="R7:R11"/>
    <mergeCell ref="A12:A13"/>
    <mergeCell ref="B12:B13"/>
    <mergeCell ref="C12:C13"/>
    <mergeCell ref="D12:D13"/>
    <mergeCell ref="E12:E13"/>
    <mergeCell ref="F12:F13"/>
    <mergeCell ref="G12:G13"/>
    <mergeCell ref="J12:J13"/>
    <mergeCell ref="K7:K11"/>
    <mergeCell ref="L7:L11"/>
    <mergeCell ref="M7:M11"/>
    <mergeCell ref="N7:N11"/>
    <mergeCell ref="O7:O11"/>
    <mergeCell ref="P7:P11"/>
    <mergeCell ref="Q4:Q5"/>
    <mergeCell ref="R4:R5"/>
    <mergeCell ref="A7:A11"/>
    <mergeCell ref="B7:B11"/>
    <mergeCell ref="C7:C11"/>
    <mergeCell ref="D7:D11"/>
    <mergeCell ref="E7:E11"/>
    <mergeCell ref="F7:F11"/>
    <mergeCell ref="G7:G11"/>
    <mergeCell ref="J7:J11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Dolnośląska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2021-08-20T10:26:29Z</dcterms:created>
  <dcterms:modified xsi:type="dcterms:W3CDTF">2021-08-20T10:26:33Z</dcterms:modified>
</cp:coreProperties>
</file>