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mo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6" i="1" l="1"/>
  <c r="N136" i="1"/>
  <c r="N129" i="1"/>
  <c r="N127" i="1"/>
  <c r="N118" i="1"/>
  <c r="N114" i="1"/>
  <c r="N108" i="1"/>
  <c r="N106" i="1"/>
  <c r="N104" i="1"/>
  <c r="N102" i="1"/>
  <c r="N99" i="1"/>
  <c r="N96" i="1"/>
  <c r="N94" i="1"/>
  <c r="N92" i="1"/>
  <c r="N84" i="1"/>
  <c r="N77" i="1"/>
  <c r="N70" i="1"/>
  <c r="N65" i="1"/>
  <c r="N61" i="1"/>
  <c r="N57" i="1"/>
  <c r="N51" i="1"/>
  <c r="N40" i="1"/>
  <c r="N38" i="1"/>
  <c r="N33" i="1"/>
  <c r="M29" i="1"/>
  <c r="M21" i="1"/>
  <c r="M16" i="1"/>
  <c r="M14" i="1"/>
  <c r="M12" i="1"/>
  <c r="M10" i="1"/>
</calcChain>
</file>

<file path=xl/sharedStrings.xml><?xml version="1.0" encoding="utf-8"?>
<sst xmlns="http://schemas.openxmlformats.org/spreadsheetml/2006/main" count="408" uniqueCount="245">
  <si>
    <t>Operacje partnerów KSOW do Planu operacyjnego KSOW na lata 2020-2021 - Województwo Pomorskie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</si>
  <si>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</si>
  <si>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</si>
  <si>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</si>
  <si>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</si>
  <si>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</si>
  <si>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</si>
  <si>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</si>
  <si>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</si>
  <si>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</si>
  <si>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</si>
  <si>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</si>
  <si>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</si>
  <si>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</si>
  <si>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</si>
  <si>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</si>
  <si>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</si>
  <si>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</si>
  <si>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</si>
  <si>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</si>
  <si>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</si>
  <si>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</si>
  <si>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</si>
  <si>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</si>
  <si>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</si>
  <si>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</si>
  <si>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</si>
  <si>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</si>
  <si>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</si>
  <si>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</si>
  <si>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</si>
  <si>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</si>
  <si>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</si>
  <si>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</si>
  <si>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</si>
  <si>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</si>
  <si>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</si>
  <si>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</si>
  <si>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</si>
  <si>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liczba wyjazdów studyjnych</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</si>
  <si>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</si>
  <si>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II-IV</t>
  </si>
  <si>
    <t>Stowarzyszenie Północnokaszubska Lokalna Grupa Rybacka</t>
  </si>
  <si>
    <t>ul. Portowa 15, 84-120 Władysławowo</t>
  </si>
  <si>
    <t xml:space="preserve">liczba uczestników wyjazdów studyjnych </t>
  </si>
  <si>
    <t>w tym liczba przedstawicieli LGD</t>
  </si>
  <si>
    <t>I</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</si>
  <si>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</si>
  <si>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</si>
  <si>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konkurs</t>
  </si>
  <si>
    <t>liczba konkursów</t>
  </si>
  <si>
    <t>właściciele gospodarstw agroturystycznych i obiektów turystyki wiejskiej</t>
  </si>
  <si>
    <t>II-III</t>
  </si>
  <si>
    <t>Pomorski Ośrodek Doradztwa Rolniczego w Lubaniu</t>
  </si>
  <si>
    <t>Lubań, ul. T. Maderskiego 3, 83-422 Nowy Barkoczyn</t>
  </si>
  <si>
    <t>liczba uczestników konkursu</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</si>
  <si>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</si>
  <si>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</si>
  <si>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warsztaty</t>
  </si>
  <si>
    <t>liczba warsztatów</t>
  </si>
  <si>
    <t>mieszkańcy gminy Dębnica Kaszubska</t>
  </si>
  <si>
    <t>Gmina Dębnica Kaszubska</t>
  </si>
  <si>
    <t>ul. Ks. A. Kani 16 a, 76-248 Dębnica Kaszubska</t>
  </si>
  <si>
    <t>liczba uczestników warsztatów</t>
  </si>
  <si>
    <t>II Pomorska Spartakiada Kulturalno-Rekreacyjna Kół Gospodyń Wiejskich</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</si>
  <si>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</si>
  <si>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olimpiada</t>
  </si>
  <si>
    <t>liczba olimpiad</t>
  </si>
  <si>
    <t>koła gospodyń wiejskich z województwa pomorskiego</t>
  </si>
  <si>
    <t>Gminny Ośrodek Kultury, Sportu i Rekreacji w Chmielnie</t>
  </si>
  <si>
    <t>ul. Gryfa Pomorskiego 20, 83-333 Chmielno</t>
  </si>
  <si>
    <t>liczba uczestników olimpiad</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</si>
  <si>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</si>
  <si>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</si>
  <si>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</si>
  <si>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</si>
  <si>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</si>
  <si>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</si>
  <si>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</si>
  <si>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</si>
  <si>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</si>
  <si>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</si>
  <si>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liczba spotkań</t>
  </si>
  <si>
    <t>liderzy wiejscy, sołtysi, przedstawiciele gospodarstw agroturystycznych, reprezentanci wiejskich organizacji pozarządowych, przedstawiciele samorządów lokalnych, przedsiębiorcy z obszaru powiatu człuchowskiego</t>
  </si>
  <si>
    <t>Stowarzyszenie Lokalna Grupa Działania Ziemi Człuchowskiej</t>
  </si>
  <si>
    <t>ul. Ogrodowa 26,                    77-310 Debrzno</t>
  </si>
  <si>
    <t>liczba uczestników spotkań</t>
  </si>
  <si>
    <t>liczba uczestników wyjazdów studyjnych</t>
  </si>
  <si>
    <t>liczba konferencji</t>
  </si>
  <si>
    <t>liczba uczestników konferencji</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</si>
  <si>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</si>
  <si>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</si>
  <si>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</si>
  <si>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</si>
  <si>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doradców</t>
  </si>
  <si>
    <t>Organizacja wyjazdu studyjnego na Podlasie - poznanie dobrych praktyk w zakresie rozwoju lokalnego</t>
  </si>
  <si>
    <t>Celem operacji jest aktywizacja mieszkańców oraz pozyskanie wiedzy w zakresie możliwości rozwoju lokalnego na bazie dobrych praktyk  innych regionów kraju. Operacja realizowana będzie poprzez organizację wizyty studyjnej na Podlasie, która pozwoli na nawiązanie nowych kontaktów i stanie się inspiracją dla uczestników do lepszego wykorzystania zasobów przyrodniczych i kulturowych w rozwoju  regionu Szwajcarii Kaszubskiej.</t>
  </si>
  <si>
    <t>wyjazd studyjny</t>
  </si>
  <si>
    <t xml:space="preserve"> mieszkańcy działający w obszarze lokalnej grupy działania STK, w tym w szczególności przedstawiciele organizacji pozarządowych, jst, branży turystycznej i okołoturystycznej </t>
  </si>
  <si>
    <t>III</t>
  </si>
  <si>
    <t>Stowarzyszenie Turystyczne Kaszuby</t>
  </si>
  <si>
    <t>ul. Klasztorna 1, 83-300 Kartuzy</t>
  </si>
  <si>
    <t>liczba uczestników wyjazdu studyjnego</t>
  </si>
  <si>
    <t>Smaki Suwalszczyzny - inspiracje z podlaskiego Szlaku Kulinarnego</t>
  </si>
  <si>
    <t>Celem operacji jest aktywizacja mieszkańców na rzecz wzrostu znaczenia produktu regionalnego/lokalnego oraz certyfikacji żywności jako narzędzia poprawy konkurencyjności obszaru oraz upowszechnienie aktualnej wiedzy oraz wymiana doświadczeń i wzrost umiejętności praktycznych. Operacja realizowana będzie poprzez organizację wyjazdu studyjnego na Suwalszczyznę. Wyjazd   będzie okazją do pozyskania wiedzy z zakresu produktów lokalnych i tradycyjnych, promocji przetwórstwa lokalnego, realizacji działań mających na celu stworzenie i wypromowanie rozpoznawalnej marki.</t>
  </si>
  <si>
    <t xml:space="preserve"> mieszkańcy działający w obszarze lokalnej grupy działania PLGR, w tym w szczególności: przedstawiciele organizacji pozarządowych,  jst,  branży turystycznej, restauracyjnej, lokalni producenci i przetwórcy </t>
  </si>
  <si>
    <t>Lepszy przykład niż wykład - wizyta studyjna w Toskanii</t>
  </si>
  <si>
    <t>Celem operacji jest transfer innowacyjnych rozwiązań, nabycie praktycznej wiedzy w zakresie komercjalizacji produktów tradycyjnych i regionalnych, w tym produktów wytwarzanych w ramach systemów jakości oraz przetwórstwa na przykładzie rozwiązań wdrożonych w Toskanii. Organizacja wizyty studyjnej do Toskanii przyczyni się do poznania sprawdzonych przykładów w zakresie przetwórstwa, sprzedaży i ochrony przez zafałszowaniem produktu ze znakiem jakości oraz form kooperacji na rzecz rozwoju przedsiębiorczości. Operacja posłuży również w nawiązaniu bezpośrednich kontaktów oraz nawiązaniu współpracy z partnerami ze strony włoskiej.</t>
  </si>
  <si>
    <t>rolnicy, przedstawiciele organizacji pozarządowych, doradcy, przedstawiciele pomorskich LGD</t>
  </si>
  <si>
    <t>Gminny Ośrodek Kultury Sportu i Rekreacji w Chmielnie</t>
  </si>
  <si>
    <t>Pszczółkowskie Forum Pszczelarskie - Miodowy BEE'znes</t>
  </si>
  <si>
    <t xml:space="preserve">Celem operacji jest zapewnienie transferu wiedzy i promocja zdrowego trybu życia na wsi oraz zwiększenie dbałości o środowisko szczególnie wśród dzieci i młodzieży oraz zwiększenie poziomu innowacyjności i dochodowości tradycyjnych gałęzi produkcji rolnej na przykładzie pszczelarstwa. Realizacja operacji umożliwi i wymianę wiedzy pomiędzy jej uczestnikami, zwiększy liczbę zainteresowanych stron w proces rozwoju lokalnego pszczelarstwa co wpłynie na rozwój przedsiębiorczości i podniesie identyfikowalność lokalną mieszkańców gminy.  </t>
  </si>
  <si>
    <t>warsztat, konferencja, konkurs</t>
  </si>
  <si>
    <t xml:space="preserve">mieszkańcy województwa pomorskiego, w tym głównie gminy Pszczółki </t>
  </si>
  <si>
    <t>Gmina Pszczółki</t>
  </si>
  <si>
    <t>ul. Pomorska 18, 83-032 Pszczółki</t>
  </si>
  <si>
    <t xml:space="preserve">liczba konkursów </t>
  </si>
  <si>
    <t>liczba uczestników konkursów</t>
  </si>
  <si>
    <t>III Pomorska Spartakiada Kulturalno- Rekreacyjna Kół Gospodyń Wiejskich</t>
  </si>
  <si>
    <t xml:space="preserve">Celem operacji jest integracja środowiska wiejskiego poprzez prezentację aktywności, talentów kół gospodyń wiejskich z województwa pomorskiego. Operacja realizowana będzie poprzez organizację olimpiady kulturalno-sportowej – spartakiady. Spartakiada stanie się platformą wymiany wiedzy i doświadczenia pomiędzy podmiotami uczestniczącymi w rozwoju obszarów wiejskich i wyłoni najaktywniejsze koła na Pomorzu.
</t>
  </si>
  <si>
    <t>koła gospodyń wiejskich z województwa pomorskiego, odwiedzający: mieszkańcy województwa pomorskiego, turyści</t>
  </si>
  <si>
    <t>Szlaki rowerowe Kaszubskiej Marszruty jako miejsca przyjazne rowerzystom</t>
  </si>
  <si>
    <t>Celem operacji jest zwiększenie udziału podmiotów publicznych, organizacji pozarządowych oraz podmiotów turystycznych we wdrażaniu inicjatyw na rzecz rozwoju obszarów wiejskich. Wzmocnienie i rozszerzenie kontaktów trzech sektorów przyczyni się do rozwoju gospodarczego dotyczącego turystyki rowerowej na obszarach wiejskich poprzez podniesienie standardu obsługi turystów rowerowych i nadawanie podmiotom wyróżniającym się jakością świadczenia usług tytułu Miejsca Przyjaznego Rowerzystom.</t>
  </si>
  <si>
    <t>seminarium, wyjazd studyjny, publikacja, opracowanie (logotyp)</t>
  </si>
  <si>
    <t>liczba seminarium</t>
  </si>
  <si>
    <t>mieszkańcy powiatu chojnickiego, w tym przedstawiciele: jst, branży turystycznej, organizacji pozarządowych oraz mieszkańcy województwa pomorskiego i turyści</t>
  </si>
  <si>
    <t>Powiat Chojnicki</t>
  </si>
  <si>
    <t>ul. 31 Stycznia 56, 89-600 Chojnice</t>
  </si>
  <si>
    <t>liczba uczestników seminarium</t>
  </si>
  <si>
    <t>liczba tytułów publikacji</t>
  </si>
  <si>
    <t>liczba opracowanych logotypów</t>
  </si>
  <si>
    <t>Ekoakcja w Gminie Dębnica Kaszubska</t>
  </si>
  <si>
    <t xml:space="preserve">Celem projektu jest zwiększenie świadomości mieszkańców dotyczącej odpadów i ich wpływu na otaczające nas środowisko oraz nabycie wiedzy i umiejętności zmierzających do racjonalnego gospodarowania odpadami, ich segregowania, ponownego wykorzystania oraz minimalizacji ich wytwarzania. Przedmiotem operacji jest zorganizowanie kampanii edukacyjnej podnoszącej świadomość mieszkańców w zakresie gospodarowania odpadami. Zwiększenie świadomości i aktywności mieszkańców  wpłynie na wielopłaszczyznowy rozwój obszarów wiejskich na terenie gminy Dębnica Kaszubska.  </t>
  </si>
  <si>
    <t>impreza plenerowa</t>
  </si>
  <si>
    <t>liczba imprez plenerowych (piknik edukacyjny)</t>
  </si>
  <si>
    <t>ul. Antoniego Kani 16a, 76-248 Dębnica Kaszubska</t>
  </si>
  <si>
    <t>liczba uczestników imprez plenerowych</t>
  </si>
  <si>
    <t>Zwiedzanie zgodnie z naturą - promocja szlaków rekreacyjnych szansą na rozwój Gminy Somonino</t>
  </si>
  <si>
    <t xml:space="preserve">Celem operacji jest upowszechnienie wiedzy z zakresu zasobów przyrodniczych, kulturowych oraz atrakcji turystycznych gminy Somonino. Operacja realizowana będzie poprzez organizacje warsztatów terenowych na szlakach rekreacyjnych – rowerowych, konkursu na opracowanie planu spaceru rodzinnego obejmującego ciekawe miejsca gminy Somonino,   przeprowadzeniem badań/analiz szlaków   turystycznych przebiegających przez gminę Somonino oraz wydaniem publikacji w postaci map.   Działania zaproponowane w ramach operacji przyczynią się do promocji ruchu turystycznego gminy i okolic oraz zwiększą zaangażowanie mieszkańców w działania na rzecz lokalnego rozwoju.   </t>
  </si>
  <si>
    <t>szkolenie, publikacja, badania/analizy, konkurs</t>
  </si>
  <si>
    <t xml:space="preserve">liczba szkoleń </t>
  </si>
  <si>
    <t>mieszkańcy województwa pomorskiego, głównie gminy Somonino</t>
  </si>
  <si>
    <t>ul. Ceynowy 21, 83-314 Somonino</t>
  </si>
  <si>
    <t xml:space="preserve">liczba uczestników szkoleń </t>
  </si>
  <si>
    <t>Marka lokalna Ziemi Człuchowskiej szansą na rozwój i promocję obszarów wiejskich - organizacja cyklu spotkań dotyczących tworzenia i funkcjonowania marki lokalnej regionu</t>
  </si>
  <si>
    <t>Celem operacji jest zwiększenie wiedzy mieszkańców powiatu człuchowskiego z zakresu tworzenia i funkcjonowania marki lokalnej regionu oraz możliwości rozwojowych jakie daje dla regionu, a także włączenie lokalnej społeczności w proces wdrożenia inicjatywy jaką jest wypracowanie i uruchomienie certyfikacji lokalnych produktów i usług w ramach marki  lokalnej. Konsekwencją działań zaplanowanych w ramach realizacji operacji będzie przygotowanie koncepcji marki lokalnej dla regionu wraz z opracowaniem planu jej wdrożenia.</t>
  </si>
  <si>
    <t xml:space="preserve">spotkania, warsztaty, koncepcja marki, </t>
  </si>
  <si>
    <t xml:space="preserve"> mieszkańcy powiatu człuchowskiego, w tym w szczególności: przedstawiciele jst, przedstawiciele organizacji pozarządowych, przedstawiciele branży turystycznej i okołoturystycznej</t>
  </si>
  <si>
    <t>ul. Ogrodowa 26, 77-310 Debrzno</t>
  </si>
  <si>
    <t>liczba koncepcji marki</t>
  </si>
  <si>
    <t>II</t>
  </si>
  <si>
    <t>Pomorska Wojewódzka Wystawa Zwierząt Hodowlanych w Lubaniu</t>
  </si>
  <si>
    <t>Celem operacji jest zwiększenie udziału zainteresowanych stron we wdrażaniu inicjatyw na rzecz rozwoju obszarów wiejskich poprzez organizację wystawy zwierząt hodowlanych. Operacja  umożliwi nabycie wiedzy i umiejętności praktycznych związanych z hodowlą zwierząt, pracami hodowlanymi w gospodarstwie rolnym oraz wiedzy w zakresie zachowania różnorodności genetycznej zwierząt i postępów hodowlanych.</t>
  </si>
  <si>
    <t>wystawa, konkurs, publikacja</t>
  </si>
  <si>
    <t>liczba wystaw</t>
  </si>
  <si>
    <t>hodowcy zwierząt, rolnicy, przedstawiciele związków branżowych, przedsiębiorcy branżowi, odwiedzający - mieszkańcy województwa pomorskiego</t>
  </si>
  <si>
    <t>I-III</t>
  </si>
  <si>
    <t>ul. Tadeusza Maderskiego 3, Lubań 83-422 Nowy Barkoczyn</t>
  </si>
  <si>
    <t>liczba dni wystawy</t>
  </si>
  <si>
    <t>liczba wystawców (hodowców)</t>
  </si>
  <si>
    <t>liczba uczestników wystawy</t>
  </si>
  <si>
    <t>Jesienna Wystawa Zwierząt Hodowlanych w Lubaniu</t>
  </si>
  <si>
    <t>I-IV</t>
  </si>
  <si>
    <t>VI Ogólnopolski Młodzieżowy Czempionat Koni Sztumskich - Wystawa Specjalistyczna</t>
  </si>
  <si>
    <t xml:space="preserve">Celem operacji jest przeszkolenie hodowców koni z zakresu oceny użytkowości koni sztumskich kwalifikowanych do programów zasobów genetycznych, ukazanie w ramach wystawy zwierząt postępu hodowlanego oraz nabycie wiedzy i umiejętności praktycznych związanych z hodowlą zwierząt na przykładzie koni rasy polski koń zimnokrwisty w typie sztumskim przez  uczestników konkursu "Młody hodowca". Realizacja operacji umożliwi wymianę fachowej wiedzy i doświadczeń, a także wskaże możliwości stosowania praktycznych rozwiązań w pracach hodowlanych.  </t>
  </si>
  <si>
    <t>warsztaty, wystawa, konkurs</t>
  </si>
  <si>
    <t>hodowcy koni, rolnicy, przedstawiciele związków branżowych, przedsiębiorcy branżowi, odwiedzający - mieszkańcy województwa pomorskiego</t>
  </si>
  <si>
    <t>III-IV</t>
  </si>
  <si>
    <t xml:space="preserve">liczba uczestników konkursów </t>
  </si>
  <si>
    <t>Organizacja cyklu warsztatów artystyczno-rękodzielniczych</t>
  </si>
  <si>
    <t>Celem operacji jest upowszechnienie wiedzy i dobrych praktyk w zakresie optymalizacji wykorzystania przez mieszkańców obszarów wiejskich  zasobów środowiska naturalnego. Operacja będzie realizowana  poprzez organizację warsztatów artystyczno - rękodzielniczych. Organizacja warsztatów pozwoli uczestnikom pozyskać umiejętności  dotyczące optymalnego wykorzystania zasobów naturalnych i kulturowych regionu, co wpłynie na zwiększenie aktywności mieszkańców i  poprawę jakości życia na obszarach wiejskich.</t>
  </si>
  <si>
    <t>mieszkańcy powiatu kartuskiego i gminy Przywidz</t>
  </si>
  <si>
    <t>Wizyta studyjna w przedsiębiorstwie społecznym "Garncarska Wioska" we wsi Kamionka</t>
  </si>
  <si>
    <t>Celem operacji jest aktywizacja młodych mieszkańców gminy Morzeszczyn na rzecz podejmowania inicjatyw w zakresie rozwoju obszarów wiejskich, w tym kreowania miejsc pracy na terenach wiejskich w oparciu o lokalne zasoby. Zaplanowana w ramach operacji wizyta studyjna w wioskach tematycznych pozwoli  zapoznać się z zasadami tworzenia i funkcjonowania przedsiębiorstwa społecznego, co umożliwi uczestnikom podjąć działań zmierzających do wprowadzenia podobnych rozwiązań w swoim otoczeniu.</t>
  </si>
  <si>
    <t>wizyta studyjna</t>
  </si>
  <si>
    <t>liczba wizyt studyjnych</t>
  </si>
  <si>
    <t>mieszkańcy gminy Morzeszczyn zainteresowani zdobyciem wiedzy z zakresu tworzenia wiosek tematycznych i przedsiębiorstw społecznych</t>
  </si>
  <si>
    <t>Gminny Ośrodek Kultury w  Morzeszczynie</t>
  </si>
  <si>
    <t>ul. Kociewska 12, 83-132 Morzeszczyn</t>
  </si>
  <si>
    <t>liczba uczestników wizyt studyjnych</t>
  </si>
  <si>
    <t>V Festiwal Truskawek Kaszubskich</t>
  </si>
  <si>
    <t>Celem operacji jest  zwiększenie zainteresowania producentów rolnych produktem regionalnym "truskawka kaszubska" wytwarzanego w ramach systemu jakości żywności ChOG poprzez organizację plenerowej imprezy tematycznej związanej z tradycja truskawkowych dożynek. Realizacja operacji pozwoli na przekazanie informacji o możliwościach, zasadach i korzyściach wynikających z przystępowania do systemów jakości żywności, zwiększy  świadomość konsumentów w zakresie cech odróżniających certyfikowane truskawki kaszubskie, co wpłynie na zwiększenie poziomu identyfikowalności produktu.</t>
  </si>
  <si>
    <t xml:space="preserve">liczba imprez plenerowych </t>
  </si>
  <si>
    <t>rolnicy i mieszkańcy województwa pomorskiego, turyści</t>
  </si>
  <si>
    <t>liczba wystawców imprezy plenerowej</t>
  </si>
  <si>
    <t>liczba uczestników imprezy plenerowej</t>
  </si>
  <si>
    <t>Organizacja powiatowych targów rolniczych - Słupskie Pokopki 2021</t>
  </si>
  <si>
    <t>Operacja ma na celu prezentację osiągnięć i wymiana doświadczeń w zakresie rolnictwa i przetwórstwa rolnego, sprzedaż produktów rolnych, umożliwienie szukania nowych rynków zbytu dla małych gospodarstw oraz firm związanych z branżą rolniczą, a także prezentacja wystawców promujących dawną kulturę wiejską – rękodzielników. Operacja zostanie zrealizowana poprzez organizację wydarzenia plenerowego -  targów, podczas których zaprezentowane zostaną produkty rolne głownie producentów ziemniaków, produkty lokalne (miody, sery, soki)  oraz wyroby rękodzielnicze. Organizacja wydarzenia pobudzi mieszkańców powiatu słupskiego w tym głownie słupskich rolników do rozwoju gospodarczego oraz do rozwoju inicjatyw służących ożywieniu i pielęgnacji produkcji rolniczej oraz tradycji i kultury na szczeblu lokalnym.</t>
  </si>
  <si>
    <t>targi</t>
  </si>
  <si>
    <t>liczba wystawców</t>
  </si>
  <si>
    <t>wystawcy: rolnicy, przetwórcy, rękodzielnicy; odwiedzający:  mieszkańcy województwa pomorskiego, w tym głównie powiatu słupskiego</t>
  </si>
  <si>
    <t>Centrum Edukacji Regionalnej</t>
  </si>
  <si>
    <t>ul. Szarych Szeregów 14B, 76-200 Słupsk</t>
  </si>
  <si>
    <t>liczba dni targowych</t>
  </si>
  <si>
    <t xml:space="preserve">liczba uczestników targów </t>
  </si>
  <si>
    <t>Naturalna aktywizacja w Motarzynie</t>
  </si>
  <si>
    <t>Celem projektu jest aktywizacja młodego pokolenia mieszkańców gminy Dębnica Kaszubska, zwiększenie integracji lokalnej społeczności, włączenie osób zagrożonych wykluczeniem w życie społeczne oraz  rozwój lokalnych inicjatyw. Uczestnicy wezmą udział w warsztatach podczas których zdobędą wiedzę m.in. na temat tworzenia naturalnych ogrodów warzywnych i kwiatowych. Wspólny udział w zajęciach  warsztatowych umożliwi uczestnikom nabycie nowych umiejętności, wzajemne poznanie się i zrozumienie, co w konsekwencji prowadzić będzie do integracji lokalnej społeczności.</t>
  </si>
  <si>
    <t>uczniowie szkół podstawowych oraz podopieczni Środowiskowego Domu Samopomocy z gminy Dębnica Kaszubska</t>
  </si>
  <si>
    <t>ul. Ks. Antoniego Kani 16a, 76-248 Dębnica Kaszubska</t>
  </si>
  <si>
    <t>Dożynki 2021 - Aktywizacja i integracja mieszkańców Gminy Słupsk</t>
  </si>
  <si>
    <t>Głównym celem operacji jest aktywizacja i budowanie tożsamości lokalnej mieszkańców poprzez kultywowanie i pielęgnowanie tradycji, zwyczajów ludowych prezentowanych podczas organizowanych dożynek, a także zaprezentowanie możliwości związanych z lokalną produkcją rolną, w tym produktami regionalnymi. Organizacja wydarzenia promującego lokalną aktywność, w tym twórczość kulturalną i artystyczną oraz wykorzystanie lokalnego dziedzictwa kultury i tradycji ludowej zmotywuje mieszkańców gminy Słupsk do rozwoju inicjatyw służących ożywieniu i pielęgnacji produkcji rolniczej, tradycji i kultury na szczeblu lokalnym.</t>
  </si>
  <si>
    <t>liczba imprez plenerowych</t>
  </si>
  <si>
    <t>mieszkańcy gminy Słupsk</t>
  </si>
  <si>
    <t>Centrum Kultury i Biblioteka Publiczna Gminy Słupsk</t>
  </si>
  <si>
    <t>ul. Główna 65, 76-200 Głobino</t>
  </si>
  <si>
    <t>Powrót do korzeni szansą na rozwój i aktywizację mieszkańców gminy Damnica i Główczyce</t>
  </si>
  <si>
    <t>Celem operacji jest podniesienie kwalifikacji oraz pobudzenie aktywności mieszkańców gmin Damnica i Główczyce do tworzenia nowych kierunków ich rozwoju  poprzez organizację warsztatów rękodzielniczych. Nabyte przez uczestników umiejętności przyczynią się do stworzenia bazy rękodzielników, z nastawieniem na rozwój unikatowych zawodów, a tym samym pozwolą na pobudzenie aktywności i budowanie więzi społecznej oraz rozwój i promocję gmin.</t>
  </si>
  <si>
    <t>mieszkańcy gmin: Damnica i Główczyce</t>
  </si>
  <si>
    <t>Centrum Edukacji i Kultury w Damnicy</t>
  </si>
  <si>
    <t>ul. Witosa 13, 76-231 Damnica</t>
  </si>
  <si>
    <t>IV</t>
  </si>
  <si>
    <t>Akademia Młodego Pszczelarza</t>
  </si>
  <si>
    <t xml:space="preserve">Głównym celem operacji jest popularyzacja wiedzy na temat różnorodności biologicznej i zagadnień związanych z rolą owadów, głównie pszczół w ekosystemach związanych z rolnictwem. Operacja będzie realizowana poprzez organizację warsztatów z pszczelarstwa, warsztatów z urządzania ogródka miododajnego, wizyty studyjnej oraz pikniku. Zaplanowane działania zwrócą uwagę młodych ludzi na procesy zachodzące w ekosystemach oraz będą kształtować pozytywne dla środowiska naturalnego postawy i zachowania. </t>
  </si>
  <si>
    <t>warsztaty, wyjazd studyjny, impreza plenerowa</t>
  </si>
  <si>
    <t>młodzież z obszarów produkcji truskawek kaszubskich w województwie pomorskim</t>
  </si>
  <si>
    <t>Gospodarstwa opiekuńcze szansą na rozwój dzielności pozarolniczej</t>
  </si>
  <si>
    <t>Celem operacji jest zaktywizowanie mieszkańców wsi poprzez  zainteresowanie podjęciem inicjatywy związanej z rozwijaniem rolnictwa społecznego na obszarach wiejskich, które pozwoli na rozwój usług opiekuńczych na poziomie lokalnym. Działania te realizowane w formie konferencji oraz filmów promocyjnych przyczynią się do rozpropagowania idei tworzenia gospodarstw opiekuńczych na terenach wiejskich, co w konsekwencji pozwoli rozwiać problemy związane z opieką i wyłączeniem społecznym i  przyczyni się do rozwoju przedsiębiorczości na obszarach wiejskich.</t>
  </si>
  <si>
    <t>informacje i publikacje w internecie, konferencja</t>
  </si>
  <si>
    <t>liczba publikacji w internecie (film)</t>
  </si>
  <si>
    <t>rolnicy, doradcy z województwa pomorskiego</t>
  </si>
  <si>
    <t>liczba stron, na których zostanie zamieszczona publikacja</t>
  </si>
  <si>
    <t>liczba uczestników konferencji/w tym liczba doradców</t>
  </si>
  <si>
    <t>30/15</t>
  </si>
  <si>
    <t>Na wsi naturalnie! - eko-mieszkańcy Gminy Debrzno</t>
  </si>
  <si>
    <t>Głównym celem operacji jest aktywizacja mieszkańców gminy Debrzno  do działań na rzecz rozwoju środowiska lokalnego poprzez realizację cyklu szkoleń, warsztatów, wyjazdu studyjnego, a także popularyzowanie wiedzy na temat gminy Debrzno w zakresie rodzimej flory i fauny, miejscowych tradycji, kultury oraz historii regionu.</t>
  </si>
  <si>
    <t>szkolenia, warsztaty, wyjazd studyjny, publikacja, konkurs</t>
  </si>
  <si>
    <t>liczba szkoleń</t>
  </si>
  <si>
    <t>mieszkańcy miasta i gminy Debrzno</t>
  </si>
  <si>
    <t>Stowarzyszenie "Na Rzecz Rozwoju Miasta i Gminy Debrzno"</t>
  </si>
  <si>
    <t>liczba uczestników szkoleń</t>
  </si>
  <si>
    <t>Konkurs AKTYWNE SOŁECTWO w koncepcji INTELIGENTNYCH WIOSEK</t>
  </si>
  <si>
    <t xml:space="preserve">Celem operacji jest promocja dobrych praktyk zrealizowanych w latach 2018-2020 wpisujących się w koncepcję inteligentnych wiosek, w zakresie aktywizacji lokalnego społeczeństwa na rzecz podejmowania inicjatyw służących włączeniu społecznemu oraz podejmowania partnerstw międzysektorowych na obszarze działania lokalnej grupy działania „Bursztynowy Pasaż” poprzez organizacje konkursu. </t>
  </si>
  <si>
    <t>sołtysi,  rady sołeckie oraz członkowie lokalnych organizacji społecznych z terenu gmin Gniewino i Wejherowo</t>
  </si>
  <si>
    <t>Stowarzyszenie "Bursztynowy Pasaż" Lokalna Grupa Działania</t>
  </si>
  <si>
    <t>ul. Szkolna 3, 84-250 Gniewino</t>
  </si>
  <si>
    <t>Turystyka na kaszubskiej wsi - prezentacja dobrych praktyk na przykładach z Gminy Chmielno</t>
  </si>
  <si>
    <t>Celem operacji jest wpieranie włączenia społecznego młodej generacji osób zamieszkujących na obszarach wiejskich województwa pomorskiego oraz wsparcie rozwoju gospodarczego poprzez zidentyfikowanie zasobów turystyki wiejskiej i projektów zrealizowanych z udziałem środków unijnych na terenie gminy Chmielno oraz prezentację dobrych praktyk sprzyjających poprawie jakości życia na wsi i promocji wsi jako miejsca do życia i rozwoju zawodowego w kontekście polityki rozwoju obszarów wiejskich. Zaplanowane w ramach operacji działania zwiększą zainteresowanie możliwościami wykorzystania funduszy unijnych na obszarach wiejskich województwa pomorskiego.</t>
  </si>
  <si>
    <t>konkurs, publikacja, audycja telewizyjna</t>
  </si>
  <si>
    <t>mieszkańcy województwa pomorskiego, w tym głównie gminy Chmielno</t>
  </si>
  <si>
    <t>liczba audycji telewizyjnych</t>
  </si>
  <si>
    <t>Operacje własne</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</si>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</sst>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6"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36">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17" fontId="4"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top" wrapText="1"/>
    </xf>
    <xf numFmtId="17" fontId="4" fillId="0" borderId="6"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top" wrapText="1"/>
    </xf>
    <xf numFmtId="17"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top" wrapText="1"/>
    </xf>
    <xf numFmtId="17" fontId="4" fillId="0" borderId="2" xfId="0" applyNumberFormat="1" applyFont="1" applyBorder="1" applyAlignment="1">
      <alignment horizontal="left" vertical="center" wrapText="1"/>
    </xf>
    <xf numFmtId="0" fontId="0" fillId="0" borderId="2" xfId="0" applyBorder="1" applyAlignment="1">
      <alignment horizontal="center" vertical="center" wrapText="1"/>
    </xf>
    <xf numFmtId="17"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4" fontId="0" fillId="3" borderId="1" xfId="0" applyNumberFormat="1" applyFill="1" applyBorder="1" applyAlignment="1">
      <alignment horizontal="center" vertical="center" wrapText="1"/>
    </xf>
    <xf numFmtId="164" fontId="0" fillId="0" borderId="0" xfId="0" applyNumberFormat="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4" fillId="3" borderId="5" xfId="0" applyFont="1" applyFill="1" applyBorder="1" applyAlignment="1">
      <alignment horizontal="center" vertical="center" wrapText="1"/>
    </xf>
    <xf numFmtId="0" fontId="0" fillId="0" borderId="5" xfId="0" applyBorder="1" applyAlignment="1">
      <alignment horizontal="left" vertical="top" wrapText="1"/>
    </xf>
    <xf numFmtId="17" fontId="0" fillId="0" borderId="5" xfId="0" applyNumberFormat="1" applyBorder="1" applyAlignment="1">
      <alignment horizontal="center" vertical="center" wrapText="1"/>
    </xf>
    <xf numFmtId="4" fontId="0" fillId="0" borderId="5" xfId="0" applyNumberFormat="1" applyBorder="1" applyAlignment="1">
      <alignment horizontal="center" vertical="center"/>
    </xf>
    <xf numFmtId="4" fontId="0" fillId="3" borderId="5" xfId="0" applyNumberFormat="1" applyFill="1" applyBorder="1" applyAlignment="1">
      <alignment horizontal="center" vertical="center" wrapText="1"/>
    </xf>
    <xf numFmtId="0" fontId="0" fillId="0" borderId="2" xfId="0"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17" fontId="4" fillId="3" borderId="2" xfId="0" applyNumberFormat="1" applyFont="1" applyFill="1" applyBorder="1" applyAlignment="1">
      <alignment horizontal="left" vertical="center" wrapText="1"/>
    </xf>
    <xf numFmtId="0" fontId="0" fillId="3" borderId="2" xfId="0" applyFill="1" applyBorder="1" applyAlignment="1">
      <alignment horizontal="center" vertical="center" wrapText="1"/>
    </xf>
    <xf numFmtId="17"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164" fontId="0" fillId="3" borderId="0" xfId="0" applyNumberFormat="1" applyFill="1" applyAlignment="1">
      <alignment horizontal="center" vertical="center"/>
    </xf>
    <xf numFmtId="0" fontId="0" fillId="3" borderId="0" xfId="0" applyFill="1"/>
    <xf numFmtId="0" fontId="0" fillId="3" borderId="2" xfId="0" applyFill="1" applyBorder="1" applyAlignment="1">
      <alignment horizontal="left"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xf>
    <xf numFmtId="0" fontId="0" fillId="0" borderId="2" xfId="0"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left" vertical="top" wrapText="1"/>
    </xf>
    <xf numFmtId="17" fontId="4" fillId="3" borderId="1" xfId="0" applyNumberFormat="1" applyFont="1" applyFill="1" applyBorder="1" applyAlignment="1">
      <alignment horizontal="left" vertical="center" wrapText="1"/>
    </xf>
    <xf numFmtId="17"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5" xfId="0" applyFont="1" applyFill="1" applyBorder="1" applyAlignment="1">
      <alignment horizontal="left" vertical="top" wrapText="1"/>
    </xf>
    <xf numFmtId="17" fontId="4" fillId="3" borderId="5" xfId="0" applyNumberFormat="1" applyFont="1" applyFill="1" applyBorder="1" applyAlignment="1">
      <alignment horizontal="left" vertical="center" wrapText="1"/>
    </xf>
    <xf numFmtId="17" fontId="4" fillId="3" borderId="5"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left" vertical="top" wrapText="1"/>
    </xf>
    <xf numFmtId="17" fontId="0" fillId="3" borderId="1" xfId="0" applyNumberFormat="1" applyFill="1" applyBorder="1" applyAlignment="1">
      <alignment horizontal="center" vertical="center" wrapText="1"/>
    </xf>
    <xf numFmtId="4" fontId="0" fillId="3"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5" xfId="0" applyFill="1" applyBorder="1" applyAlignment="1">
      <alignment horizontal="left" vertical="top" wrapText="1"/>
    </xf>
    <xf numFmtId="17" fontId="0" fillId="3" borderId="5" xfId="0" applyNumberFormat="1" applyFill="1" applyBorder="1" applyAlignment="1">
      <alignment horizontal="center" vertical="center" wrapText="1"/>
    </xf>
    <xf numFmtId="4" fontId="0" fillId="3" borderId="5" xfId="0" applyNumberFormat="1" applyFill="1" applyBorder="1" applyAlignment="1">
      <alignment horizontal="center" vertical="center"/>
    </xf>
    <xf numFmtId="0" fontId="0" fillId="3" borderId="2" xfId="0" applyFill="1" applyBorder="1" applyAlignment="1">
      <alignment horizontal="left" vertical="top"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6" xfId="0" applyFill="1" applyBorder="1" applyAlignment="1">
      <alignment horizontal="center" vertical="center" wrapText="1"/>
    </xf>
    <xf numFmtId="0" fontId="0" fillId="3" borderId="6" xfId="0" applyFill="1" applyBorder="1" applyAlignment="1">
      <alignment horizontal="left" vertical="top" wrapText="1"/>
    </xf>
    <xf numFmtId="17" fontId="0" fillId="3" borderId="6" xfId="0" applyNumberFormat="1" applyFill="1" applyBorder="1" applyAlignment="1">
      <alignment horizontal="center" vertical="center" wrapText="1"/>
    </xf>
    <xf numFmtId="4" fontId="0" fillId="3" borderId="6" xfId="0" applyNumberFormat="1" applyFill="1" applyBorder="1" applyAlignment="1">
      <alignment horizontal="center" vertical="center"/>
    </xf>
    <xf numFmtId="4" fontId="0" fillId="3" borderId="6" xfId="0" applyNumberFormat="1" applyFill="1" applyBorder="1" applyAlignment="1">
      <alignment horizontal="center" vertical="center" wrapText="1"/>
    </xf>
    <xf numFmtId="17" fontId="4" fillId="3" borderId="6" xfId="0" applyNumberFormat="1" applyFont="1" applyFill="1" applyBorder="1" applyAlignment="1">
      <alignment horizontal="left" vertical="center" wrapText="1"/>
    </xf>
    <xf numFmtId="17" fontId="4" fillId="3" borderId="6" xfId="0" applyNumberFormat="1" applyFont="1" applyFill="1" applyBorder="1" applyAlignment="1">
      <alignment horizontal="left" vertical="center" wrapText="1"/>
    </xf>
    <xf numFmtId="3" fontId="0" fillId="3" borderId="2" xfId="0" applyNumberForma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17"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2:S141"/>
  <sheetViews>
    <sheetView tabSelected="1" topLeftCell="A112" zoomScale="70" zoomScaleNormal="70" workbookViewId="0">
      <selection activeCell="F129" sqref="F129:F131"/>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6" customFormat="1" ht="50.25" customHeight="1" x14ac:dyDescent="0.25">
      <c r="A7" s="18">
        <v>1</v>
      </c>
      <c r="B7" s="19" t="s">
        <v>35</v>
      </c>
      <c r="C7" s="18">
        <v>4</v>
      </c>
      <c r="D7" s="19">
        <v>4</v>
      </c>
      <c r="E7" s="19" t="s">
        <v>36</v>
      </c>
      <c r="F7" s="20" t="s">
        <v>37</v>
      </c>
      <c r="G7" s="19" t="s">
        <v>38</v>
      </c>
      <c r="H7" s="21" t="s">
        <v>39</v>
      </c>
      <c r="I7" s="22">
        <v>1</v>
      </c>
      <c r="J7" s="19" t="s">
        <v>40</v>
      </c>
      <c r="K7" s="23" t="s">
        <v>41</v>
      </c>
      <c r="L7" s="23"/>
      <c r="M7" s="24">
        <v>50000</v>
      </c>
      <c r="N7" s="18"/>
      <c r="O7" s="24">
        <v>50000</v>
      </c>
      <c r="P7" s="24"/>
      <c r="Q7" s="19" t="s">
        <v>42</v>
      </c>
      <c r="R7" s="19" t="s">
        <v>43</v>
      </c>
      <c r="S7" s="25"/>
    </row>
    <row r="8" spans="1:19" s="26" customFormat="1" ht="50.25" customHeight="1" x14ac:dyDescent="0.25">
      <c r="A8" s="27"/>
      <c r="B8" s="28"/>
      <c r="C8" s="27"/>
      <c r="D8" s="28"/>
      <c r="E8" s="28"/>
      <c r="F8" s="29"/>
      <c r="G8" s="28"/>
      <c r="H8" s="21" t="s">
        <v>44</v>
      </c>
      <c r="I8" s="22">
        <v>40</v>
      </c>
      <c r="J8" s="28"/>
      <c r="K8" s="30"/>
      <c r="L8" s="30"/>
      <c r="M8" s="31"/>
      <c r="N8" s="27"/>
      <c r="O8" s="31"/>
      <c r="P8" s="31"/>
      <c r="Q8" s="28"/>
      <c r="R8" s="28"/>
      <c r="S8" s="25"/>
    </row>
    <row r="9" spans="1:19" s="26" customFormat="1" ht="50.25" customHeight="1" x14ac:dyDescent="0.25">
      <c r="A9" s="32"/>
      <c r="B9" s="33"/>
      <c r="C9" s="32"/>
      <c r="D9" s="33"/>
      <c r="E9" s="33"/>
      <c r="F9" s="34"/>
      <c r="G9" s="33"/>
      <c r="H9" s="21" t="s">
        <v>45</v>
      </c>
      <c r="I9" s="22">
        <v>35</v>
      </c>
      <c r="J9" s="33"/>
      <c r="K9" s="35"/>
      <c r="L9" s="35"/>
      <c r="M9" s="36"/>
      <c r="N9" s="32"/>
      <c r="O9" s="36"/>
      <c r="P9" s="36"/>
      <c r="Q9" s="33"/>
      <c r="R9" s="33"/>
      <c r="S9" s="25"/>
    </row>
    <row r="10" spans="1:19" ht="123.75" customHeight="1" x14ac:dyDescent="0.25">
      <c r="A10" s="37">
        <v>2</v>
      </c>
      <c r="B10" s="37" t="s">
        <v>46</v>
      </c>
      <c r="C10" s="37">
        <v>1</v>
      </c>
      <c r="D10" s="38">
        <v>6</v>
      </c>
      <c r="E10" s="39" t="s">
        <v>47</v>
      </c>
      <c r="F10" s="40" t="s">
        <v>48</v>
      </c>
      <c r="G10" s="38" t="s">
        <v>49</v>
      </c>
      <c r="H10" s="41" t="s">
        <v>50</v>
      </c>
      <c r="I10" s="42">
        <v>1</v>
      </c>
      <c r="J10" s="38" t="s">
        <v>51</v>
      </c>
      <c r="K10" s="43" t="s">
        <v>52</v>
      </c>
      <c r="L10" s="43"/>
      <c r="M10" s="44">
        <f>O10+2355</f>
        <v>8592.02</v>
      </c>
      <c r="N10" s="37"/>
      <c r="O10" s="45">
        <v>6237.02</v>
      </c>
      <c r="P10" s="44"/>
      <c r="Q10" s="39" t="s">
        <v>53</v>
      </c>
      <c r="R10" s="38" t="s">
        <v>54</v>
      </c>
      <c r="S10" s="46"/>
    </row>
    <row r="11" spans="1:19" ht="128.25" customHeight="1" x14ac:dyDescent="0.25">
      <c r="A11" s="47"/>
      <c r="B11" s="47"/>
      <c r="C11" s="47"/>
      <c r="D11" s="48"/>
      <c r="E11" s="49"/>
      <c r="F11" s="50"/>
      <c r="G11" s="48"/>
      <c r="H11" s="41" t="s">
        <v>55</v>
      </c>
      <c r="I11" s="42">
        <v>15</v>
      </c>
      <c r="J11" s="48"/>
      <c r="K11" s="51"/>
      <c r="L11" s="51"/>
      <c r="M11" s="52"/>
      <c r="N11" s="47"/>
      <c r="O11" s="53"/>
      <c r="P11" s="52"/>
      <c r="Q11" s="49"/>
      <c r="R11" s="48"/>
      <c r="S11" s="46"/>
    </row>
    <row r="12" spans="1:19" ht="149.25" customHeight="1" x14ac:dyDescent="0.25">
      <c r="A12" s="54">
        <v>3</v>
      </c>
      <c r="B12" s="54" t="s">
        <v>35</v>
      </c>
      <c r="C12" s="54">
        <v>1</v>
      </c>
      <c r="D12" s="54">
        <v>6</v>
      </c>
      <c r="E12" s="55" t="s">
        <v>56</v>
      </c>
      <c r="F12" s="56" t="s">
        <v>57</v>
      </c>
      <c r="G12" s="54" t="s">
        <v>58</v>
      </c>
      <c r="H12" s="41" t="s">
        <v>59</v>
      </c>
      <c r="I12" s="57">
        <v>6</v>
      </c>
      <c r="J12" s="54" t="s">
        <v>60</v>
      </c>
      <c r="K12" s="58" t="s">
        <v>41</v>
      </c>
      <c r="L12" s="59"/>
      <c r="M12" s="60">
        <f>O12+4024</f>
        <v>42431.5</v>
      </c>
      <c r="N12" s="61"/>
      <c r="O12" s="62">
        <v>38407.5</v>
      </c>
      <c r="P12" s="61"/>
      <c r="Q12" s="55" t="s">
        <v>61</v>
      </c>
      <c r="R12" s="54" t="s">
        <v>62</v>
      </c>
      <c r="S12" s="46"/>
    </row>
    <row r="13" spans="1:19" ht="138" customHeight="1" x14ac:dyDescent="0.25">
      <c r="A13" s="54"/>
      <c r="B13" s="54"/>
      <c r="C13" s="54"/>
      <c r="D13" s="54"/>
      <c r="E13" s="55"/>
      <c r="F13" s="56"/>
      <c r="G13" s="54"/>
      <c r="H13" s="41" t="s">
        <v>63</v>
      </c>
      <c r="I13" s="57">
        <v>120</v>
      </c>
      <c r="J13" s="54"/>
      <c r="K13" s="58"/>
      <c r="L13" s="59"/>
      <c r="M13" s="60"/>
      <c r="N13" s="61"/>
      <c r="O13" s="62"/>
      <c r="P13" s="61"/>
      <c r="Q13" s="55"/>
      <c r="R13" s="54"/>
      <c r="S13" s="46"/>
    </row>
    <row r="14" spans="1:19" ht="60" customHeight="1" x14ac:dyDescent="0.25">
      <c r="A14" s="37">
        <v>4</v>
      </c>
      <c r="B14" s="37" t="s">
        <v>35</v>
      </c>
      <c r="C14" s="37">
        <v>1</v>
      </c>
      <c r="D14" s="38">
        <v>6</v>
      </c>
      <c r="E14" s="39" t="s">
        <v>64</v>
      </c>
      <c r="F14" s="63" t="s">
        <v>65</v>
      </c>
      <c r="G14" s="38" t="s">
        <v>66</v>
      </c>
      <c r="H14" s="41" t="s">
        <v>67</v>
      </c>
      <c r="I14" s="42">
        <v>1</v>
      </c>
      <c r="J14" s="38" t="s">
        <v>68</v>
      </c>
      <c r="K14" s="43" t="s">
        <v>41</v>
      </c>
      <c r="L14" s="43"/>
      <c r="M14" s="44">
        <f>O14+9000</f>
        <v>49000</v>
      </c>
      <c r="N14" s="37"/>
      <c r="O14" s="45">
        <v>40000</v>
      </c>
      <c r="P14" s="44"/>
      <c r="Q14" s="39" t="s">
        <v>69</v>
      </c>
      <c r="R14" s="38" t="s">
        <v>70</v>
      </c>
      <c r="S14" s="46"/>
    </row>
    <row r="15" spans="1:19" ht="61.5" customHeight="1" x14ac:dyDescent="0.25">
      <c r="A15" s="47"/>
      <c r="B15" s="47"/>
      <c r="C15" s="47"/>
      <c r="D15" s="48"/>
      <c r="E15" s="49"/>
      <c r="F15" s="64"/>
      <c r="G15" s="48"/>
      <c r="H15" s="41" t="s">
        <v>71</v>
      </c>
      <c r="I15" s="42">
        <v>300</v>
      </c>
      <c r="J15" s="48"/>
      <c r="K15" s="51"/>
      <c r="L15" s="51"/>
      <c r="M15" s="52"/>
      <c r="N15" s="47"/>
      <c r="O15" s="53"/>
      <c r="P15" s="52"/>
      <c r="Q15" s="49"/>
      <c r="R15" s="48"/>
      <c r="S15" s="46"/>
    </row>
    <row r="16" spans="1:19" s="73" customFormat="1" x14ac:dyDescent="0.25">
      <c r="A16" s="65">
        <v>5</v>
      </c>
      <c r="B16" s="65" t="s">
        <v>46</v>
      </c>
      <c r="C16" s="65">
        <v>1</v>
      </c>
      <c r="D16" s="66">
        <v>6</v>
      </c>
      <c r="E16" s="55" t="s">
        <v>72</v>
      </c>
      <c r="F16" s="67" t="s">
        <v>73</v>
      </c>
      <c r="G16" s="66" t="s">
        <v>74</v>
      </c>
      <c r="H16" s="68" t="s">
        <v>59</v>
      </c>
      <c r="I16" s="69">
        <v>18</v>
      </c>
      <c r="J16" s="66" t="s">
        <v>75</v>
      </c>
      <c r="K16" s="70" t="s">
        <v>41</v>
      </c>
      <c r="L16" s="70"/>
      <c r="M16" s="71">
        <f>O16+4376.5</f>
        <v>31666.57</v>
      </c>
      <c r="N16" s="65"/>
      <c r="O16" s="62">
        <v>27290.07</v>
      </c>
      <c r="P16" s="71"/>
      <c r="Q16" s="55" t="s">
        <v>76</v>
      </c>
      <c r="R16" s="66" t="s">
        <v>77</v>
      </c>
      <c r="S16" s="72"/>
    </row>
    <row r="17" spans="1:19" s="73" customFormat="1" ht="30" x14ac:dyDescent="0.25">
      <c r="A17" s="65"/>
      <c r="B17" s="65"/>
      <c r="C17" s="65"/>
      <c r="D17" s="66"/>
      <c r="E17" s="55"/>
      <c r="F17" s="67"/>
      <c r="G17" s="66"/>
      <c r="H17" s="68" t="s">
        <v>63</v>
      </c>
      <c r="I17" s="69">
        <v>644</v>
      </c>
      <c r="J17" s="66"/>
      <c r="K17" s="70"/>
      <c r="L17" s="70"/>
      <c r="M17" s="71"/>
      <c r="N17" s="65"/>
      <c r="O17" s="62"/>
      <c r="P17" s="71"/>
      <c r="Q17" s="55"/>
      <c r="R17" s="66"/>
      <c r="S17" s="72"/>
    </row>
    <row r="18" spans="1:19" s="73" customFormat="1" x14ac:dyDescent="0.25">
      <c r="A18" s="65"/>
      <c r="B18" s="65"/>
      <c r="C18" s="65"/>
      <c r="D18" s="66"/>
      <c r="E18" s="55"/>
      <c r="F18" s="67"/>
      <c r="G18" s="66"/>
      <c r="H18" s="68" t="s">
        <v>50</v>
      </c>
      <c r="I18" s="69">
        <v>1</v>
      </c>
      <c r="J18" s="66"/>
      <c r="K18" s="70"/>
      <c r="L18" s="70"/>
      <c r="M18" s="71"/>
      <c r="N18" s="65"/>
      <c r="O18" s="62"/>
      <c r="P18" s="71"/>
      <c r="Q18" s="55"/>
      <c r="R18" s="66"/>
      <c r="S18" s="72"/>
    </row>
    <row r="19" spans="1:19" s="73" customFormat="1" ht="30" x14ac:dyDescent="0.25">
      <c r="A19" s="65"/>
      <c r="B19" s="65"/>
      <c r="C19" s="65"/>
      <c r="D19" s="66"/>
      <c r="E19" s="55"/>
      <c r="F19" s="67"/>
      <c r="G19" s="66"/>
      <c r="H19" s="68" t="s">
        <v>55</v>
      </c>
      <c r="I19" s="69">
        <v>40</v>
      </c>
      <c r="J19" s="66"/>
      <c r="K19" s="70"/>
      <c r="L19" s="70"/>
      <c r="M19" s="71"/>
      <c r="N19" s="65"/>
      <c r="O19" s="62"/>
      <c r="P19" s="71"/>
      <c r="Q19" s="55"/>
      <c r="R19" s="66"/>
      <c r="S19" s="72"/>
    </row>
    <row r="20" spans="1:19" s="73" customFormat="1" ht="45" x14ac:dyDescent="0.25">
      <c r="A20" s="65"/>
      <c r="B20" s="65"/>
      <c r="C20" s="65"/>
      <c r="D20" s="66"/>
      <c r="E20" s="55"/>
      <c r="F20" s="67"/>
      <c r="G20" s="66"/>
      <c r="H20" s="68" t="s">
        <v>78</v>
      </c>
      <c r="I20" s="69">
        <v>2</v>
      </c>
      <c r="J20" s="66"/>
      <c r="K20" s="70"/>
      <c r="L20" s="70"/>
      <c r="M20" s="71"/>
      <c r="N20" s="65"/>
      <c r="O20" s="62"/>
      <c r="P20" s="71"/>
      <c r="Q20" s="55"/>
      <c r="R20" s="66"/>
      <c r="S20" s="72"/>
    </row>
    <row r="21" spans="1:19" s="73" customFormat="1" ht="27.75" customHeight="1" x14ac:dyDescent="0.25">
      <c r="A21" s="65">
        <v>6</v>
      </c>
      <c r="B21" s="65" t="s">
        <v>35</v>
      </c>
      <c r="C21" s="65">
        <v>1</v>
      </c>
      <c r="D21" s="66">
        <v>6</v>
      </c>
      <c r="E21" s="55" t="s">
        <v>79</v>
      </c>
      <c r="F21" s="67" t="s">
        <v>80</v>
      </c>
      <c r="G21" s="66" t="s">
        <v>81</v>
      </c>
      <c r="H21" s="74" t="s">
        <v>82</v>
      </c>
      <c r="I21" s="69">
        <v>1</v>
      </c>
      <c r="J21" s="66" t="s">
        <v>83</v>
      </c>
      <c r="K21" s="70" t="s">
        <v>41</v>
      </c>
      <c r="L21" s="70"/>
      <c r="M21" s="71">
        <f>O21+2040.8</f>
        <v>34286.83</v>
      </c>
      <c r="N21" s="65"/>
      <c r="O21" s="62">
        <v>32246.03</v>
      </c>
      <c r="P21" s="71"/>
      <c r="Q21" s="55" t="s">
        <v>84</v>
      </c>
      <c r="R21" s="66" t="s">
        <v>85</v>
      </c>
      <c r="S21" s="72"/>
    </row>
    <row r="22" spans="1:19" s="73" customFormat="1" ht="30" x14ac:dyDescent="0.25">
      <c r="A22" s="65"/>
      <c r="B22" s="65"/>
      <c r="C22" s="65"/>
      <c r="D22" s="66"/>
      <c r="E22" s="55"/>
      <c r="F22" s="67"/>
      <c r="G22" s="66"/>
      <c r="H22" s="68" t="s">
        <v>86</v>
      </c>
      <c r="I22" s="69">
        <v>30</v>
      </c>
      <c r="J22" s="66"/>
      <c r="K22" s="70"/>
      <c r="L22" s="70"/>
      <c r="M22" s="71"/>
      <c r="N22" s="65"/>
      <c r="O22" s="62"/>
      <c r="P22" s="71"/>
      <c r="Q22" s="55"/>
      <c r="R22" s="66"/>
      <c r="S22" s="72"/>
    </row>
    <row r="23" spans="1:19" s="73" customFormat="1" x14ac:dyDescent="0.25">
      <c r="A23" s="65"/>
      <c r="B23" s="65"/>
      <c r="C23" s="65"/>
      <c r="D23" s="66"/>
      <c r="E23" s="55"/>
      <c r="F23" s="67"/>
      <c r="G23" s="66"/>
      <c r="H23" s="74" t="s">
        <v>59</v>
      </c>
      <c r="I23" s="69">
        <v>6</v>
      </c>
      <c r="J23" s="66"/>
      <c r="K23" s="70"/>
      <c r="L23" s="70"/>
      <c r="M23" s="71"/>
      <c r="N23" s="65"/>
      <c r="O23" s="62"/>
      <c r="P23" s="71"/>
      <c r="Q23" s="55"/>
      <c r="R23" s="66"/>
      <c r="S23" s="72"/>
    </row>
    <row r="24" spans="1:19" s="73" customFormat="1" ht="30" x14ac:dyDescent="0.25">
      <c r="A24" s="65"/>
      <c r="B24" s="65"/>
      <c r="C24" s="65"/>
      <c r="D24" s="66"/>
      <c r="E24" s="55"/>
      <c r="F24" s="67"/>
      <c r="G24" s="66"/>
      <c r="H24" s="68" t="s">
        <v>63</v>
      </c>
      <c r="I24" s="69">
        <v>24</v>
      </c>
      <c r="J24" s="66"/>
      <c r="K24" s="70"/>
      <c r="L24" s="70"/>
      <c r="M24" s="71"/>
      <c r="N24" s="65"/>
      <c r="O24" s="62"/>
      <c r="P24" s="71"/>
      <c r="Q24" s="55"/>
      <c r="R24" s="66"/>
      <c r="S24" s="72"/>
    </row>
    <row r="25" spans="1:19" s="73" customFormat="1" ht="30" x14ac:dyDescent="0.25">
      <c r="A25" s="65"/>
      <c r="B25" s="65"/>
      <c r="C25" s="65"/>
      <c r="D25" s="66"/>
      <c r="E25" s="55"/>
      <c r="F25" s="67"/>
      <c r="G25" s="66"/>
      <c r="H25" s="68" t="s">
        <v>39</v>
      </c>
      <c r="I25" s="69">
        <v>1</v>
      </c>
      <c r="J25" s="66"/>
      <c r="K25" s="70"/>
      <c r="L25" s="70"/>
      <c r="M25" s="71"/>
      <c r="N25" s="65"/>
      <c r="O25" s="62"/>
      <c r="P25" s="71"/>
      <c r="Q25" s="55"/>
      <c r="R25" s="66"/>
      <c r="S25" s="72"/>
    </row>
    <row r="26" spans="1:19" s="73" customFormat="1" ht="45" x14ac:dyDescent="0.25">
      <c r="A26" s="65"/>
      <c r="B26" s="65"/>
      <c r="C26" s="65"/>
      <c r="D26" s="66"/>
      <c r="E26" s="55"/>
      <c r="F26" s="67"/>
      <c r="G26" s="66"/>
      <c r="H26" s="68" t="s">
        <v>87</v>
      </c>
      <c r="I26" s="69">
        <v>20</v>
      </c>
      <c r="J26" s="66"/>
      <c r="K26" s="70"/>
      <c r="L26" s="70"/>
      <c r="M26" s="71"/>
      <c r="N26" s="65"/>
      <c r="O26" s="62"/>
      <c r="P26" s="71"/>
      <c r="Q26" s="55"/>
      <c r="R26" s="66"/>
      <c r="S26" s="72"/>
    </row>
    <row r="27" spans="1:19" s="73" customFormat="1" ht="26.25" customHeight="1" x14ac:dyDescent="0.25">
      <c r="A27" s="65"/>
      <c r="B27" s="65"/>
      <c r="C27" s="65"/>
      <c r="D27" s="66"/>
      <c r="E27" s="55"/>
      <c r="F27" s="67"/>
      <c r="G27" s="66"/>
      <c r="H27" s="74" t="s">
        <v>88</v>
      </c>
      <c r="I27" s="69">
        <v>1</v>
      </c>
      <c r="J27" s="66"/>
      <c r="K27" s="70"/>
      <c r="L27" s="70"/>
      <c r="M27" s="71"/>
      <c r="N27" s="65"/>
      <c r="O27" s="62"/>
      <c r="P27" s="71"/>
      <c r="Q27" s="55"/>
      <c r="R27" s="66"/>
      <c r="S27" s="72"/>
    </row>
    <row r="28" spans="1:19" s="73" customFormat="1" ht="30" x14ac:dyDescent="0.25">
      <c r="A28" s="65"/>
      <c r="B28" s="65"/>
      <c r="C28" s="65"/>
      <c r="D28" s="66"/>
      <c r="E28" s="55"/>
      <c r="F28" s="67"/>
      <c r="G28" s="66"/>
      <c r="H28" s="74" t="s">
        <v>89</v>
      </c>
      <c r="I28" s="42">
        <v>50</v>
      </c>
      <c r="J28" s="66"/>
      <c r="K28" s="70"/>
      <c r="L28" s="70"/>
      <c r="M28" s="71"/>
      <c r="N28" s="65"/>
      <c r="O28" s="62"/>
      <c r="P28" s="71"/>
      <c r="Q28" s="55"/>
      <c r="R28" s="66"/>
      <c r="S28" s="72"/>
    </row>
    <row r="29" spans="1:19" ht="45" customHeight="1" x14ac:dyDescent="0.25">
      <c r="A29" s="58">
        <v>7</v>
      </c>
      <c r="B29" s="58" t="s">
        <v>46</v>
      </c>
      <c r="C29" s="58">
        <v>1</v>
      </c>
      <c r="D29" s="54">
        <v>6</v>
      </c>
      <c r="E29" s="55" t="s">
        <v>90</v>
      </c>
      <c r="F29" s="75" t="s">
        <v>91</v>
      </c>
      <c r="G29" s="54" t="s">
        <v>92</v>
      </c>
      <c r="H29" s="41" t="s">
        <v>39</v>
      </c>
      <c r="I29" s="42">
        <v>1</v>
      </c>
      <c r="J29" s="54" t="s">
        <v>93</v>
      </c>
      <c r="K29" s="59" t="s">
        <v>41</v>
      </c>
      <c r="L29" s="59"/>
      <c r="M29" s="76">
        <f>O29+1349.9</f>
        <v>103649.9</v>
      </c>
      <c r="N29" s="58"/>
      <c r="O29" s="62">
        <v>102300</v>
      </c>
      <c r="P29" s="76"/>
      <c r="Q29" s="55" t="s">
        <v>69</v>
      </c>
      <c r="R29" s="54" t="s">
        <v>70</v>
      </c>
      <c r="S29" s="46"/>
    </row>
    <row r="30" spans="1:19" ht="52.5" customHeight="1" x14ac:dyDescent="0.25">
      <c r="A30" s="58"/>
      <c r="B30" s="58"/>
      <c r="C30" s="58"/>
      <c r="D30" s="54"/>
      <c r="E30" s="55"/>
      <c r="F30" s="75"/>
      <c r="G30" s="54"/>
      <c r="H30" s="41" t="s">
        <v>87</v>
      </c>
      <c r="I30" s="42">
        <v>22</v>
      </c>
      <c r="J30" s="54"/>
      <c r="K30" s="59"/>
      <c r="L30" s="59"/>
      <c r="M30" s="76"/>
      <c r="N30" s="58"/>
      <c r="O30" s="62"/>
      <c r="P30" s="76"/>
      <c r="Q30" s="55"/>
      <c r="R30" s="54"/>
      <c r="S30" s="46"/>
    </row>
    <row r="31" spans="1:19" ht="46.5" customHeight="1" x14ac:dyDescent="0.25">
      <c r="A31" s="58"/>
      <c r="B31" s="58"/>
      <c r="C31" s="58"/>
      <c r="D31" s="54"/>
      <c r="E31" s="55"/>
      <c r="F31" s="75"/>
      <c r="G31" s="54"/>
      <c r="H31" s="41" t="s">
        <v>45</v>
      </c>
      <c r="I31" s="42">
        <v>3</v>
      </c>
      <c r="J31" s="54"/>
      <c r="K31" s="59"/>
      <c r="L31" s="59"/>
      <c r="M31" s="76"/>
      <c r="N31" s="58"/>
      <c r="O31" s="62"/>
      <c r="P31" s="76"/>
      <c r="Q31" s="55"/>
      <c r="R31" s="54"/>
      <c r="S31" s="46"/>
    </row>
    <row r="32" spans="1:19" ht="46.5" customHeight="1" x14ac:dyDescent="0.25">
      <c r="A32" s="58"/>
      <c r="B32" s="58"/>
      <c r="C32" s="58"/>
      <c r="D32" s="54"/>
      <c r="E32" s="55"/>
      <c r="F32" s="75"/>
      <c r="G32" s="54"/>
      <c r="H32" s="77" t="s">
        <v>94</v>
      </c>
      <c r="I32" s="42">
        <v>1</v>
      </c>
      <c r="J32" s="54"/>
      <c r="K32" s="59"/>
      <c r="L32" s="59"/>
      <c r="M32" s="76"/>
      <c r="N32" s="58"/>
      <c r="O32" s="62"/>
      <c r="P32" s="76"/>
      <c r="Q32" s="55"/>
      <c r="R32" s="54"/>
      <c r="S32" s="46"/>
    </row>
    <row r="33" spans="1:19" s="26" customFormat="1" ht="30" x14ac:dyDescent="0.25">
      <c r="A33" s="78">
        <v>8</v>
      </c>
      <c r="B33" s="39" t="s">
        <v>35</v>
      </c>
      <c r="C33" s="78">
        <v>5</v>
      </c>
      <c r="D33" s="39">
        <v>4</v>
      </c>
      <c r="E33" s="39" t="s">
        <v>95</v>
      </c>
      <c r="F33" s="79" t="s">
        <v>96</v>
      </c>
      <c r="G33" s="39" t="s">
        <v>97</v>
      </c>
      <c r="H33" s="68" t="s">
        <v>39</v>
      </c>
      <c r="I33" s="80">
        <v>1</v>
      </c>
      <c r="J33" s="39" t="s">
        <v>98</v>
      </c>
      <c r="K33" s="81"/>
      <c r="L33" s="81" t="s">
        <v>99</v>
      </c>
      <c r="M33" s="82"/>
      <c r="N33" s="82">
        <f>P33+13220</f>
        <v>50720</v>
      </c>
      <c r="O33" s="82"/>
      <c r="P33" s="82">
        <v>37500</v>
      </c>
      <c r="Q33" s="39" t="s">
        <v>100</v>
      </c>
      <c r="R33" s="39" t="s">
        <v>101</v>
      </c>
      <c r="S33" s="25"/>
    </row>
    <row r="34" spans="1:19" ht="15" customHeight="1" x14ac:dyDescent="0.25">
      <c r="A34" s="83"/>
      <c r="B34" s="84"/>
      <c r="C34" s="83"/>
      <c r="D34" s="84"/>
      <c r="E34" s="84"/>
      <c r="F34" s="85"/>
      <c r="G34" s="84"/>
      <c r="H34" s="86" t="s">
        <v>102</v>
      </c>
      <c r="I34" s="39">
        <v>40</v>
      </c>
      <c r="J34" s="84"/>
      <c r="K34" s="87"/>
      <c r="L34" s="87"/>
      <c r="M34" s="88"/>
      <c r="N34" s="88"/>
      <c r="O34" s="88"/>
      <c r="P34" s="88"/>
      <c r="Q34" s="84"/>
      <c r="R34" s="84"/>
    </row>
    <row r="35" spans="1:19" ht="83.25" customHeight="1" x14ac:dyDescent="0.25">
      <c r="A35" s="89"/>
      <c r="B35" s="49"/>
      <c r="C35" s="89"/>
      <c r="D35" s="49"/>
      <c r="E35" s="49"/>
      <c r="F35" s="90"/>
      <c r="G35" s="49"/>
      <c r="H35" s="91"/>
      <c r="I35" s="49"/>
      <c r="J35" s="49"/>
      <c r="K35" s="92"/>
      <c r="L35" s="92"/>
      <c r="M35" s="93"/>
      <c r="N35" s="93"/>
      <c r="O35" s="93"/>
      <c r="P35" s="93"/>
      <c r="Q35" s="49"/>
      <c r="R35" s="49"/>
    </row>
    <row r="36" spans="1:19" ht="30" x14ac:dyDescent="0.25">
      <c r="A36" s="94">
        <v>9</v>
      </c>
      <c r="B36" s="94" t="s">
        <v>35</v>
      </c>
      <c r="C36" s="94">
        <v>5</v>
      </c>
      <c r="D36" s="95">
        <v>4</v>
      </c>
      <c r="E36" s="95" t="s">
        <v>103</v>
      </c>
      <c r="F36" s="96" t="s">
        <v>104</v>
      </c>
      <c r="G36" s="95" t="s">
        <v>97</v>
      </c>
      <c r="H36" s="68" t="s">
        <v>39</v>
      </c>
      <c r="I36" s="69">
        <v>1</v>
      </c>
      <c r="J36" s="95" t="s">
        <v>105</v>
      </c>
      <c r="K36" s="97"/>
      <c r="L36" s="97" t="s">
        <v>52</v>
      </c>
      <c r="M36" s="98"/>
      <c r="N36" s="98">
        <v>33420</v>
      </c>
      <c r="O36" s="45"/>
      <c r="P36" s="98">
        <v>33420</v>
      </c>
      <c r="Q36" s="39" t="s">
        <v>42</v>
      </c>
      <c r="R36" s="95" t="s">
        <v>43</v>
      </c>
    </row>
    <row r="37" spans="1:19" ht="105.75" customHeight="1" x14ac:dyDescent="0.25">
      <c r="A37" s="99"/>
      <c r="B37" s="99"/>
      <c r="C37" s="99"/>
      <c r="D37" s="100"/>
      <c r="E37" s="100"/>
      <c r="F37" s="101"/>
      <c r="G37" s="100"/>
      <c r="H37" s="68" t="s">
        <v>102</v>
      </c>
      <c r="I37" s="69">
        <v>28</v>
      </c>
      <c r="J37" s="100"/>
      <c r="K37" s="102"/>
      <c r="L37" s="102"/>
      <c r="M37" s="103"/>
      <c r="N37" s="103"/>
      <c r="O37" s="53"/>
      <c r="P37" s="103"/>
      <c r="Q37" s="49"/>
      <c r="R37" s="100"/>
    </row>
    <row r="38" spans="1:19" ht="73.5" customHeight="1" x14ac:dyDescent="0.25">
      <c r="A38" s="66">
        <v>10</v>
      </c>
      <c r="B38" s="66" t="s">
        <v>46</v>
      </c>
      <c r="C38" s="66">
        <v>1</v>
      </c>
      <c r="D38" s="66">
        <v>6</v>
      </c>
      <c r="E38" s="55" t="s">
        <v>106</v>
      </c>
      <c r="F38" s="104" t="s">
        <v>107</v>
      </c>
      <c r="G38" s="94" t="s">
        <v>97</v>
      </c>
      <c r="H38" s="68" t="s">
        <v>39</v>
      </c>
      <c r="I38" s="105">
        <v>1</v>
      </c>
      <c r="J38" s="66" t="s">
        <v>108</v>
      </c>
      <c r="K38" s="65"/>
      <c r="L38" s="70" t="s">
        <v>41</v>
      </c>
      <c r="M38" s="62"/>
      <c r="N38" s="71">
        <f>P38+3838</f>
        <v>110438</v>
      </c>
      <c r="O38" s="62"/>
      <c r="P38" s="71">
        <v>106600</v>
      </c>
      <c r="Q38" s="55" t="s">
        <v>109</v>
      </c>
      <c r="R38" s="66" t="s">
        <v>70</v>
      </c>
    </row>
    <row r="39" spans="1:19" ht="83.25" customHeight="1" x14ac:dyDescent="0.25">
      <c r="A39" s="66"/>
      <c r="B39" s="66"/>
      <c r="C39" s="66"/>
      <c r="D39" s="66"/>
      <c r="E39" s="55"/>
      <c r="F39" s="104"/>
      <c r="G39" s="99"/>
      <c r="H39" s="68" t="s">
        <v>102</v>
      </c>
      <c r="I39" s="105">
        <v>22</v>
      </c>
      <c r="J39" s="66"/>
      <c r="K39" s="65"/>
      <c r="L39" s="70"/>
      <c r="M39" s="62"/>
      <c r="N39" s="71"/>
      <c r="O39" s="62"/>
      <c r="P39" s="71"/>
      <c r="Q39" s="55"/>
      <c r="R39" s="66"/>
    </row>
    <row r="40" spans="1:19" x14ac:dyDescent="0.25">
      <c r="A40" s="94">
        <v>11</v>
      </c>
      <c r="B40" s="94" t="s">
        <v>46</v>
      </c>
      <c r="C40" s="94">
        <v>1</v>
      </c>
      <c r="D40" s="95">
        <v>6</v>
      </c>
      <c r="E40" s="39" t="s">
        <v>110</v>
      </c>
      <c r="F40" s="96" t="s">
        <v>111</v>
      </c>
      <c r="G40" s="95" t="s">
        <v>112</v>
      </c>
      <c r="H40" s="68" t="s">
        <v>59</v>
      </c>
      <c r="I40" s="69">
        <v>5</v>
      </c>
      <c r="J40" s="95" t="s">
        <v>113</v>
      </c>
      <c r="K40" s="97"/>
      <c r="L40" s="97" t="s">
        <v>52</v>
      </c>
      <c r="M40" s="98"/>
      <c r="N40" s="98">
        <f>P40+1663</f>
        <v>50218.12</v>
      </c>
      <c r="O40" s="45"/>
      <c r="P40" s="98">
        <v>48555.12</v>
      </c>
      <c r="Q40" s="39" t="s">
        <v>114</v>
      </c>
      <c r="R40" s="95" t="s">
        <v>115</v>
      </c>
    </row>
    <row r="41" spans="1:19" ht="30" x14ac:dyDescent="0.25">
      <c r="A41" s="106"/>
      <c r="B41" s="106"/>
      <c r="C41" s="106"/>
      <c r="D41" s="107"/>
      <c r="E41" s="84"/>
      <c r="F41" s="108"/>
      <c r="G41" s="107"/>
      <c r="H41" s="68" t="s">
        <v>63</v>
      </c>
      <c r="I41" s="69">
        <v>100</v>
      </c>
      <c r="J41" s="107"/>
      <c r="K41" s="109"/>
      <c r="L41" s="109"/>
      <c r="M41" s="110"/>
      <c r="N41" s="110"/>
      <c r="O41" s="111"/>
      <c r="P41" s="110"/>
      <c r="Q41" s="84"/>
      <c r="R41" s="107"/>
    </row>
    <row r="42" spans="1:19" x14ac:dyDescent="0.25">
      <c r="A42" s="106"/>
      <c r="B42" s="106"/>
      <c r="C42" s="106"/>
      <c r="D42" s="107"/>
      <c r="E42" s="84"/>
      <c r="F42" s="108"/>
      <c r="G42" s="107"/>
      <c r="H42" s="112" t="s">
        <v>88</v>
      </c>
      <c r="I42" s="69">
        <v>1</v>
      </c>
      <c r="J42" s="107"/>
      <c r="K42" s="109"/>
      <c r="L42" s="109"/>
      <c r="M42" s="110"/>
      <c r="N42" s="110"/>
      <c r="O42" s="111"/>
      <c r="P42" s="110"/>
      <c r="Q42" s="84"/>
      <c r="R42" s="107"/>
    </row>
    <row r="43" spans="1:19" ht="30" x14ac:dyDescent="0.25">
      <c r="A43" s="106"/>
      <c r="B43" s="106"/>
      <c r="C43" s="106"/>
      <c r="D43" s="107"/>
      <c r="E43" s="84"/>
      <c r="F43" s="108"/>
      <c r="G43" s="107"/>
      <c r="H43" s="68" t="s">
        <v>89</v>
      </c>
      <c r="I43" s="69">
        <v>60</v>
      </c>
      <c r="J43" s="107"/>
      <c r="K43" s="109"/>
      <c r="L43" s="109"/>
      <c r="M43" s="110"/>
      <c r="N43" s="110"/>
      <c r="O43" s="111"/>
      <c r="P43" s="110"/>
      <c r="Q43" s="84"/>
      <c r="R43" s="107"/>
    </row>
    <row r="44" spans="1:19" x14ac:dyDescent="0.25">
      <c r="A44" s="106"/>
      <c r="B44" s="106"/>
      <c r="C44" s="106"/>
      <c r="D44" s="107"/>
      <c r="E44" s="84"/>
      <c r="F44" s="108"/>
      <c r="G44" s="107"/>
      <c r="H44" s="68" t="s">
        <v>116</v>
      </c>
      <c r="I44" s="69">
        <v>1</v>
      </c>
      <c r="J44" s="107"/>
      <c r="K44" s="109"/>
      <c r="L44" s="109"/>
      <c r="M44" s="110"/>
      <c r="N44" s="110"/>
      <c r="O44" s="111"/>
      <c r="P44" s="110"/>
      <c r="Q44" s="84"/>
      <c r="R44" s="107"/>
    </row>
    <row r="45" spans="1:19" ht="30" x14ac:dyDescent="0.25">
      <c r="A45" s="99"/>
      <c r="B45" s="99"/>
      <c r="C45" s="99"/>
      <c r="D45" s="100"/>
      <c r="E45" s="49"/>
      <c r="F45" s="101"/>
      <c r="G45" s="100"/>
      <c r="H45" s="68" t="s">
        <v>117</v>
      </c>
      <c r="I45" s="69">
        <v>60</v>
      </c>
      <c r="J45" s="100"/>
      <c r="K45" s="102"/>
      <c r="L45" s="102"/>
      <c r="M45" s="103"/>
      <c r="N45" s="103"/>
      <c r="O45" s="53"/>
      <c r="P45" s="103"/>
      <c r="Q45" s="49"/>
      <c r="R45" s="100"/>
    </row>
    <row r="46" spans="1:19" ht="51" customHeight="1" x14ac:dyDescent="0.25">
      <c r="A46" s="65">
        <v>12</v>
      </c>
      <c r="B46" s="65" t="s">
        <v>35</v>
      </c>
      <c r="C46" s="65">
        <v>1</v>
      </c>
      <c r="D46" s="66">
        <v>6</v>
      </c>
      <c r="E46" s="55" t="s">
        <v>118</v>
      </c>
      <c r="F46" s="104" t="s">
        <v>119</v>
      </c>
      <c r="G46" s="66" t="s">
        <v>66</v>
      </c>
      <c r="H46" s="68" t="s">
        <v>67</v>
      </c>
      <c r="I46" s="69">
        <v>1</v>
      </c>
      <c r="J46" s="66" t="s">
        <v>120</v>
      </c>
      <c r="K46" s="70"/>
      <c r="L46" s="70" t="s">
        <v>52</v>
      </c>
      <c r="M46" s="71"/>
      <c r="N46" s="71">
        <v>47000</v>
      </c>
      <c r="O46" s="62"/>
      <c r="P46" s="71">
        <v>38000</v>
      </c>
      <c r="Q46" s="55" t="s">
        <v>109</v>
      </c>
      <c r="R46" s="66" t="s">
        <v>70</v>
      </c>
    </row>
    <row r="47" spans="1:19" x14ac:dyDescent="0.25">
      <c r="A47" s="65"/>
      <c r="B47" s="65"/>
      <c r="C47" s="65"/>
      <c r="D47" s="66"/>
      <c r="E47" s="55"/>
      <c r="F47" s="104"/>
      <c r="G47" s="66"/>
      <c r="H47" s="86" t="s">
        <v>71</v>
      </c>
      <c r="I47" s="95">
        <v>300</v>
      </c>
      <c r="J47" s="66"/>
      <c r="K47" s="70"/>
      <c r="L47" s="70"/>
      <c r="M47" s="71"/>
      <c r="N47" s="71"/>
      <c r="O47" s="62"/>
      <c r="P47" s="71"/>
      <c r="Q47" s="55"/>
      <c r="R47" s="66"/>
    </row>
    <row r="48" spans="1:19" ht="32.25" customHeight="1" x14ac:dyDescent="0.25">
      <c r="A48" s="65"/>
      <c r="B48" s="65"/>
      <c r="C48" s="65"/>
      <c r="D48" s="66"/>
      <c r="E48" s="55"/>
      <c r="F48" s="104"/>
      <c r="G48" s="66"/>
      <c r="H48" s="113"/>
      <c r="I48" s="107"/>
      <c r="J48" s="66"/>
      <c r="K48" s="70"/>
      <c r="L48" s="70"/>
      <c r="M48" s="71"/>
      <c r="N48" s="71"/>
      <c r="O48" s="62"/>
      <c r="P48" s="71"/>
      <c r="Q48" s="55"/>
      <c r="R48" s="66"/>
    </row>
    <row r="49" spans="1:18" x14ac:dyDescent="0.25">
      <c r="A49" s="65"/>
      <c r="B49" s="65"/>
      <c r="C49" s="65"/>
      <c r="D49" s="66"/>
      <c r="E49" s="55"/>
      <c r="F49" s="104"/>
      <c r="G49" s="66"/>
      <c r="H49" s="113"/>
      <c r="I49" s="107"/>
      <c r="J49" s="66"/>
      <c r="K49" s="70"/>
      <c r="L49" s="70"/>
      <c r="M49" s="71"/>
      <c r="N49" s="71"/>
      <c r="O49" s="62"/>
      <c r="P49" s="71"/>
      <c r="Q49" s="55"/>
      <c r="R49" s="66"/>
    </row>
    <row r="50" spans="1:18" ht="33" customHeight="1" x14ac:dyDescent="0.25">
      <c r="A50" s="65"/>
      <c r="B50" s="65"/>
      <c r="C50" s="65"/>
      <c r="D50" s="66"/>
      <c r="E50" s="55"/>
      <c r="F50" s="104"/>
      <c r="G50" s="66"/>
      <c r="H50" s="91"/>
      <c r="I50" s="100"/>
      <c r="J50" s="66"/>
      <c r="K50" s="70"/>
      <c r="L50" s="70"/>
      <c r="M50" s="71"/>
      <c r="N50" s="71"/>
      <c r="O50" s="62"/>
      <c r="P50" s="71"/>
      <c r="Q50" s="55"/>
      <c r="R50" s="66"/>
    </row>
    <row r="51" spans="1:18" x14ac:dyDescent="0.25">
      <c r="A51" s="65">
        <v>13</v>
      </c>
      <c r="B51" s="65" t="s">
        <v>35</v>
      </c>
      <c r="C51" s="65">
        <v>1</v>
      </c>
      <c r="D51" s="66">
        <v>6</v>
      </c>
      <c r="E51" s="55" t="s">
        <v>121</v>
      </c>
      <c r="F51" s="104" t="s">
        <v>122</v>
      </c>
      <c r="G51" s="66" t="s">
        <v>123</v>
      </c>
      <c r="H51" s="74" t="s">
        <v>124</v>
      </c>
      <c r="I51" s="69">
        <v>1</v>
      </c>
      <c r="J51" s="66" t="s">
        <v>125</v>
      </c>
      <c r="K51" s="70"/>
      <c r="L51" s="70" t="s">
        <v>41</v>
      </c>
      <c r="M51" s="71"/>
      <c r="N51" s="71">
        <f>P51+3238.2</f>
        <v>22360.400000000001</v>
      </c>
      <c r="O51" s="62"/>
      <c r="P51" s="71">
        <v>19122.2</v>
      </c>
      <c r="Q51" s="55" t="s">
        <v>126</v>
      </c>
      <c r="R51" s="66" t="s">
        <v>127</v>
      </c>
    </row>
    <row r="52" spans="1:18" ht="30" x14ac:dyDescent="0.25">
      <c r="A52" s="65"/>
      <c r="B52" s="65"/>
      <c r="C52" s="65"/>
      <c r="D52" s="66"/>
      <c r="E52" s="55"/>
      <c r="F52" s="104"/>
      <c r="G52" s="66"/>
      <c r="H52" s="68" t="s">
        <v>128</v>
      </c>
      <c r="I52" s="69">
        <v>40</v>
      </c>
      <c r="J52" s="66"/>
      <c r="K52" s="70"/>
      <c r="L52" s="70"/>
      <c r="M52" s="71"/>
      <c r="N52" s="71"/>
      <c r="O52" s="62"/>
      <c r="P52" s="71"/>
      <c r="Q52" s="55"/>
      <c r="R52" s="66"/>
    </row>
    <row r="53" spans="1:18" ht="30" x14ac:dyDescent="0.25">
      <c r="A53" s="65"/>
      <c r="B53" s="65"/>
      <c r="C53" s="65"/>
      <c r="D53" s="66"/>
      <c r="E53" s="55"/>
      <c r="F53" s="104"/>
      <c r="G53" s="66"/>
      <c r="H53" s="74" t="s">
        <v>39</v>
      </c>
      <c r="I53" s="69">
        <v>1</v>
      </c>
      <c r="J53" s="66"/>
      <c r="K53" s="70"/>
      <c r="L53" s="70"/>
      <c r="M53" s="71"/>
      <c r="N53" s="71"/>
      <c r="O53" s="62"/>
      <c r="P53" s="71"/>
      <c r="Q53" s="55"/>
      <c r="R53" s="66"/>
    </row>
    <row r="54" spans="1:18" ht="45" x14ac:dyDescent="0.25">
      <c r="A54" s="65"/>
      <c r="B54" s="65"/>
      <c r="C54" s="65"/>
      <c r="D54" s="66"/>
      <c r="E54" s="55"/>
      <c r="F54" s="104"/>
      <c r="G54" s="66"/>
      <c r="H54" s="68" t="s">
        <v>87</v>
      </c>
      <c r="I54" s="69">
        <v>15</v>
      </c>
      <c r="J54" s="66"/>
      <c r="K54" s="70"/>
      <c r="L54" s="70"/>
      <c r="M54" s="71"/>
      <c r="N54" s="71"/>
      <c r="O54" s="62"/>
      <c r="P54" s="71"/>
      <c r="Q54" s="55"/>
      <c r="R54" s="66"/>
    </row>
    <row r="55" spans="1:18" ht="30" x14ac:dyDescent="0.25">
      <c r="A55" s="65"/>
      <c r="B55" s="65"/>
      <c r="C55" s="65"/>
      <c r="D55" s="66"/>
      <c r="E55" s="55"/>
      <c r="F55" s="104"/>
      <c r="G55" s="66"/>
      <c r="H55" s="68" t="s">
        <v>129</v>
      </c>
      <c r="I55" s="69">
        <v>1</v>
      </c>
      <c r="J55" s="66"/>
      <c r="K55" s="70"/>
      <c r="L55" s="70"/>
      <c r="M55" s="71"/>
      <c r="N55" s="71"/>
      <c r="O55" s="62"/>
      <c r="P55" s="71"/>
      <c r="Q55" s="55"/>
      <c r="R55" s="66"/>
    </row>
    <row r="56" spans="1:18" ht="31.5" customHeight="1" x14ac:dyDescent="0.25">
      <c r="A56" s="65"/>
      <c r="B56" s="65"/>
      <c r="C56" s="65"/>
      <c r="D56" s="66"/>
      <c r="E56" s="55"/>
      <c r="F56" s="104"/>
      <c r="G56" s="66"/>
      <c r="H56" s="68" t="s">
        <v>130</v>
      </c>
      <c r="I56" s="69">
        <v>1</v>
      </c>
      <c r="J56" s="66"/>
      <c r="K56" s="70"/>
      <c r="L56" s="70"/>
      <c r="M56" s="71"/>
      <c r="N56" s="71"/>
      <c r="O56" s="62"/>
      <c r="P56" s="71"/>
      <c r="Q56" s="55"/>
      <c r="R56" s="66"/>
    </row>
    <row r="57" spans="1:18" ht="45" x14ac:dyDescent="0.25">
      <c r="A57" s="65">
        <v>14</v>
      </c>
      <c r="B57" s="65" t="s">
        <v>35</v>
      </c>
      <c r="C57" s="65">
        <v>1</v>
      </c>
      <c r="D57" s="66">
        <v>6</v>
      </c>
      <c r="E57" s="55" t="s">
        <v>131</v>
      </c>
      <c r="F57" s="104" t="s">
        <v>132</v>
      </c>
      <c r="G57" s="66" t="s">
        <v>133</v>
      </c>
      <c r="H57" s="68" t="s">
        <v>134</v>
      </c>
      <c r="I57" s="69">
        <v>4</v>
      </c>
      <c r="J57" s="66" t="s">
        <v>60</v>
      </c>
      <c r="K57" s="70"/>
      <c r="L57" s="70" t="s">
        <v>41</v>
      </c>
      <c r="M57" s="71"/>
      <c r="N57" s="71">
        <f>P57+6511</f>
        <v>41511</v>
      </c>
      <c r="O57" s="62"/>
      <c r="P57" s="71">
        <v>35000</v>
      </c>
      <c r="Q57" s="55" t="s">
        <v>61</v>
      </c>
      <c r="R57" s="66" t="s">
        <v>135</v>
      </c>
    </row>
    <row r="58" spans="1:18" x14ac:dyDescent="0.25">
      <c r="A58" s="65"/>
      <c r="B58" s="65"/>
      <c r="C58" s="65"/>
      <c r="D58" s="66"/>
      <c r="E58" s="55"/>
      <c r="F58" s="104"/>
      <c r="G58" s="66"/>
      <c r="H58" s="86" t="s">
        <v>136</v>
      </c>
      <c r="I58" s="95">
        <v>680</v>
      </c>
      <c r="J58" s="66"/>
      <c r="K58" s="70"/>
      <c r="L58" s="70"/>
      <c r="M58" s="71"/>
      <c r="N58" s="71"/>
      <c r="O58" s="62"/>
      <c r="P58" s="71"/>
      <c r="Q58" s="55"/>
      <c r="R58" s="66"/>
    </row>
    <row r="59" spans="1:18" x14ac:dyDescent="0.25">
      <c r="A59" s="65"/>
      <c r="B59" s="65"/>
      <c r="C59" s="65"/>
      <c r="D59" s="66"/>
      <c r="E59" s="55"/>
      <c r="F59" s="104"/>
      <c r="G59" s="66"/>
      <c r="H59" s="113"/>
      <c r="I59" s="107"/>
      <c r="J59" s="66"/>
      <c r="K59" s="70"/>
      <c r="L59" s="70"/>
      <c r="M59" s="71"/>
      <c r="N59" s="71"/>
      <c r="O59" s="62"/>
      <c r="P59" s="71"/>
      <c r="Q59" s="55"/>
      <c r="R59" s="66"/>
    </row>
    <row r="60" spans="1:18" ht="80.25" customHeight="1" x14ac:dyDescent="0.25">
      <c r="A60" s="65"/>
      <c r="B60" s="65"/>
      <c r="C60" s="65"/>
      <c r="D60" s="66"/>
      <c r="E60" s="55"/>
      <c r="F60" s="104"/>
      <c r="G60" s="66"/>
      <c r="H60" s="91"/>
      <c r="I60" s="100"/>
      <c r="J60" s="66"/>
      <c r="K60" s="70"/>
      <c r="L60" s="70"/>
      <c r="M60" s="71"/>
      <c r="N60" s="71"/>
      <c r="O60" s="62"/>
      <c r="P60" s="71"/>
      <c r="Q60" s="55"/>
      <c r="R60" s="66"/>
    </row>
    <row r="61" spans="1:18" ht="37.5" customHeight="1" x14ac:dyDescent="0.25">
      <c r="A61" s="94">
        <v>15</v>
      </c>
      <c r="B61" s="94" t="s">
        <v>46</v>
      </c>
      <c r="C61" s="94">
        <v>1</v>
      </c>
      <c r="D61" s="95">
        <v>6</v>
      </c>
      <c r="E61" s="39" t="s">
        <v>137</v>
      </c>
      <c r="F61" s="96" t="s">
        <v>138</v>
      </c>
      <c r="G61" s="95" t="s">
        <v>139</v>
      </c>
      <c r="H61" s="74" t="s">
        <v>140</v>
      </c>
      <c r="I61" s="69">
        <v>5</v>
      </c>
      <c r="J61" s="95" t="s">
        <v>141</v>
      </c>
      <c r="K61" s="97"/>
      <c r="L61" s="97" t="s">
        <v>41</v>
      </c>
      <c r="M61" s="98"/>
      <c r="N61" s="98">
        <f>P61+4671.5</f>
        <v>29852.58</v>
      </c>
      <c r="O61" s="45"/>
      <c r="P61" s="45">
        <v>25181.08</v>
      </c>
      <c r="Q61" s="39" t="s">
        <v>76</v>
      </c>
      <c r="R61" s="95" t="s">
        <v>142</v>
      </c>
    </row>
    <row r="62" spans="1:18" ht="32.25" customHeight="1" x14ac:dyDescent="0.25">
      <c r="A62" s="106"/>
      <c r="B62" s="106"/>
      <c r="C62" s="106"/>
      <c r="D62" s="107"/>
      <c r="E62" s="84"/>
      <c r="F62" s="108"/>
      <c r="G62" s="107"/>
      <c r="H62" s="74" t="s">
        <v>116</v>
      </c>
      <c r="I62" s="69">
        <v>1</v>
      </c>
      <c r="J62" s="107"/>
      <c r="K62" s="109"/>
      <c r="L62" s="109"/>
      <c r="M62" s="110"/>
      <c r="N62" s="110"/>
      <c r="O62" s="111"/>
      <c r="P62" s="111"/>
      <c r="Q62" s="84"/>
      <c r="R62" s="107"/>
    </row>
    <row r="63" spans="1:18" ht="30" x14ac:dyDescent="0.25">
      <c r="A63" s="106"/>
      <c r="B63" s="106"/>
      <c r="C63" s="106"/>
      <c r="D63" s="107"/>
      <c r="E63" s="84"/>
      <c r="F63" s="108"/>
      <c r="G63" s="107"/>
      <c r="H63" s="74" t="s">
        <v>143</v>
      </c>
      <c r="I63" s="69">
        <v>110</v>
      </c>
      <c r="J63" s="107"/>
      <c r="K63" s="109"/>
      <c r="L63" s="109"/>
      <c r="M63" s="110"/>
      <c r="N63" s="110"/>
      <c r="O63" s="111"/>
      <c r="P63" s="111"/>
      <c r="Q63" s="84"/>
      <c r="R63" s="107"/>
    </row>
    <row r="64" spans="1:18" ht="69.75" customHeight="1" x14ac:dyDescent="0.25">
      <c r="A64" s="106"/>
      <c r="B64" s="106"/>
      <c r="C64" s="106"/>
      <c r="D64" s="107"/>
      <c r="E64" s="84"/>
      <c r="F64" s="108"/>
      <c r="G64" s="107"/>
      <c r="H64" s="74" t="s">
        <v>129</v>
      </c>
      <c r="I64" s="69">
        <v>3</v>
      </c>
      <c r="J64" s="107"/>
      <c r="K64" s="109"/>
      <c r="L64" s="109"/>
      <c r="M64" s="110"/>
      <c r="N64" s="110"/>
      <c r="O64" s="111"/>
      <c r="P64" s="111"/>
      <c r="Q64" s="84"/>
      <c r="R64" s="107"/>
    </row>
    <row r="65" spans="1:18" x14ac:dyDescent="0.25">
      <c r="A65" s="94">
        <v>16</v>
      </c>
      <c r="B65" s="94" t="s">
        <v>35</v>
      </c>
      <c r="C65" s="94">
        <v>1</v>
      </c>
      <c r="D65" s="95">
        <v>6</v>
      </c>
      <c r="E65" s="39" t="s">
        <v>144</v>
      </c>
      <c r="F65" s="96" t="s">
        <v>145</v>
      </c>
      <c r="G65" s="95" t="s">
        <v>146</v>
      </c>
      <c r="H65" s="74" t="s">
        <v>82</v>
      </c>
      <c r="I65" s="69">
        <v>3</v>
      </c>
      <c r="J65" s="95" t="s">
        <v>147</v>
      </c>
      <c r="K65" s="97"/>
      <c r="L65" s="97" t="s">
        <v>41</v>
      </c>
      <c r="M65" s="98"/>
      <c r="N65" s="98">
        <f>P65+1854.9</f>
        <v>38398.200000000004</v>
      </c>
      <c r="O65" s="45"/>
      <c r="P65" s="45">
        <v>36543.300000000003</v>
      </c>
      <c r="Q65" s="39" t="s">
        <v>84</v>
      </c>
      <c r="R65" s="95" t="s">
        <v>148</v>
      </c>
    </row>
    <row r="66" spans="1:18" ht="30" x14ac:dyDescent="0.25">
      <c r="A66" s="106"/>
      <c r="B66" s="106"/>
      <c r="C66" s="106"/>
      <c r="D66" s="107"/>
      <c r="E66" s="84"/>
      <c r="F66" s="108"/>
      <c r="G66" s="107"/>
      <c r="H66" s="74" t="s">
        <v>86</v>
      </c>
      <c r="I66" s="69">
        <v>24</v>
      </c>
      <c r="J66" s="107"/>
      <c r="K66" s="109"/>
      <c r="L66" s="109"/>
      <c r="M66" s="110"/>
      <c r="N66" s="110"/>
      <c r="O66" s="111"/>
      <c r="P66" s="111"/>
      <c r="Q66" s="84"/>
      <c r="R66" s="107"/>
    </row>
    <row r="67" spans="1:18" x14ac:dyDescent="0.25">
      <c r="A67" s="106"/>
      <c r="B67" s="106"/>
      <c r="C67" s="106"/>
      <c r="D67" s="107"/>
      <c r="E67" s="84"/>
      <c r="F67" s="108"/>
      <c r="G67" s="107"/>
      <c r="H67" s="74" t="s">
        <v>59</v>
      </c>
      <c r="I67" s="69">
        <v>2</v>
      </c>
      <c r="J67" s="107"/>
      <c r="K67" s="109"/>
      <c r="L67" s="109"/>
      <c r="M67" s="110"/>
      <c r="N67" s="110"/>
      <c r="O67" s="111"/>
      <c r="P67" s="111"/>
      <c r="Q67" s="84"/>
      <c r="R67" s="107"/>
    </row>
    <row r="68" spans="1:18" ht="30" x14ac:dyDescent="0.25">
      <c r="A68" s="106"/>
      <c r="B68" s="106"/>
      <c r="C68" s="106"/>
      <c r="D68" s="107"/>
      <c r="E68" s="84"/>
      <c r="F68" s="108"/>
      <c r="G68" s="107"/>
      <c r="H68" s="74" t="s">
        <v>63</v>
      </c>
      <c r="I68" s="69">
        <v>19</v>
      </c>
      <c r="J68" s="107"/>
      <c r="K68" s="109"/>
      <c r="L68" s="109"/>
      <c r="M68" s="110"/>
      <c r="N68" s="110"/>
      <c r="O68" s="111"/>
      <c r="P68" s="111"/>
      <c r="Q68" s="84"/>
      <c r="R68" s="107"/>
    </row>
    <row r="69" spans="1:18" ht="60" customHeight="1" x14ac:dyDescent="0.25">
      <c r="A69" s="106"/>
      <c r="B69" s="106"/>
      <c r="C69" s="106"/>
      <c r="D69" s="107"/>
      <c r="E69" s="84"/>
      <c r="F69" s="108"/>
      <c r="G69" s="107"/>
      <c r="H69" s="74" t="s">
        <v>149</v>
      </c>
      <c r="I69" s="69">
        <v>1</v>
      </c>
      <c r="J69" s="107"/>
      <c r="K69" s="109"/>
      <c r="L69" s="109"/>
      <c r="M69" s="110"/>
      <c r="N69" s="110"/>
      <c r="O69" s="111"/>
      <c r="P69" s="111"/>
      <c r="Q69" s="84"/>
      <c r="R69" s="107"/>
    </row>
    <row r="70" spans="1:18" x14ac:dyDescent="0.25">
      <c r="A70" s="94">
        <v>17</v>
      </c>
      <c r="B70" s="94" t="s">
        <v>150</v>
      </c>
      <c r="C70" s="94">
        <v>1</v>
      </c>
      <c r="D70" s="95">
        <v>6</v>
      </c>
      <c r="E70" s="39" t="s">
        <v>151</v>
      </c>
      <c r="F70" s="96" t="s">
        <v>152</v>
      </c>
      <c r="G70" s="95" t="s">
        <v>153</v>
      </c>
      <c r="H70" s="74" t="s">
        <v>154</v>
      </c>
      <c r="I70" s="69">
        <v>1</v>
      </c>
      <c r="J70" s="95" t="s">
        <v>155</v>
      </c>
      <c r="K70" s="97"/>
      <c r="L70" s="97" t="s">
        <v>156</v>
      </c>
      <c r="M70" s="98"/>
      <c r="N70" s="98">
        <f>P70+15700.8</f>
        <v>93816.35</v>
      </c>
      <c r="O70" s="45"/>
      <c r="P70" s="45">
        <v>78115.55</v>
      </c>
      <c r="Q70" s="39" t="s">
        <v>53</v>
      </c>
      <c r="R70" s="95" t="s">
        <v>157</v>
      </c>
    </row>
    <row r="71" spans="1:18" x14ac:dyDescent="0.25">
      <c r="A71" s="106"/>
      <c r="B71" s="106"/>
      <c r="C71" s="106"/>
      <c r="D71" s="107"/>
      <c r="E71" s="84"/>
      <c r="F71" s="108"/>
      <c r="G71" s="107"/>
      <c r="H71" s="74" t="s">
        <v>158</v>
      </c>
      <c r="I71" s="69">
        <v>2</v>
      </c>
      <c r="J71" s="107"/>
      <c r="K71" s="109"/>
      <c r="L71" s="109"/>
      <c r="M71" s="110"/>
      <c r="N71" s="110"/>
      <c r="O71" s="111"/>
      <c r="P71" s="111"/>
      <c r="Q71" s="84"/>
      <c r="R71" s="107"/>
    </row>
    <row r="72" spans="1:18" ht="30" x14ac:dyDescent="0.25">
      <c r="A72" s="106"/>
      <c r="B72" s="106"/>
      <c r="C72" s="106"/>
      <c r="D72" s="107"/>
      <c r="E72" s="84"/>
      <c r="F72" s="108"/>
      <c r="G72" s="107"/>
      <c r="H72" s="74" t="s">
        <v>159</v>
      </c>
      <c r="I72" s="69">
        <v>107</v>
      </c>
      <c r="J72" s="107"/>
      <c r="K72" s="109"/>
      <c r="L72" s="109"/>
      <c r="M72" s="110"/>
      <c r="N72" s="110"/>
      <c r="O72" s="111"/>
      <c r="P72" s="111"/>
      <c r="Q72" s="84"/>
      <c r="R72" s="107"/>
    </row>
    <row r="73" spans="1:18" ht="30" x14ac:dyDescent="0.25">
      <c r="A73" s="106"/>
      <c r="B73" s="106"/>
      <c r="C73" s="106"/>
      <c r="D73" s="107"/>
      <c r="E73" s="84"/>
      <c r="F73" s="108"/>
      <c r="G73" s="107"/>
      <c r="H73" s="74" t="s">
        <v>160</v>
      </c>
      <c r="I73" s="114">
        <v>40000</v>
      </c>
      <c r="J73" s="107"/>
      <c r="K73" s="109"/>
      <c r="L73" s="109"/>
      <c r="M73" s="110"/>
      <c r="N73" s="110"/>
      <c r="O73" s="111"/>
      <c r="P73" s="111"/>
      <c r="Q73" s="84"/>
      <c r="R73" s="107"/>
    </row>
    <row r="74" spans="1:18" x14ac:dyDescent="0.25">
      <c r="A74" s="106"/>
      <c r="B74" s="106"/>
      <c r="C74" s="106"/>
      <c r="D74" s="107"/>
      <c r="E74" s="84"/>
      <c r="F74" s="108"/>
      <c r="G74" s="107"/>
      <c r="H74" s="74" t="s">
        <v>116</v>
      </c>
      <c r="I74" s="69">
        <v>2</v>
      </c>
      <c r="J74" s="107"/>
      <c r="K74" s="109"/>
      <c r="L74" s="109"/>
      <c r="M74" s="110"/>
      <c r="N74" s="110"/>
      <c r="O74" s="111"/>
      <c r="P74" s="111"/>
      <c r="Q74" s="84"/>
      <c r="R74" s="107"/>
    </row>
    <row r="75" spans="1:18" ht="30" x14ac:dyDescent="0.25">
      <c r="A75" s="106"/>
      <c r="B75" s="106"/>
      <c r="C75" s="106"/>
      <c r="D75" s="107"/>
      <c r="E75" s="84"/>
      <c r="F75" s="108"/>
      <c r="G75" s="107"/>
      <c r="H75" s="74" t="s">
        <v>117</v>
      </c>
      <c r="I75" s="69">
        <v>18</v>
      </c>
      <c r="J75" s="107"/>
      <c r="K75" s="109"/>
      <c r="L75" s="109"/>
      <c r="M75" s="110"/>
      <c r="N75" s="110"/>
      <c r="O75" s="111"/>
      <c r="P75" s="111"/>
      <c r="Q75" s="84"/>
      <c r="R75" s="107"/>
    </row>
    <row r="76" spans="1:18" ht="30" x14ac:dyDescent="0.25">
      <c r="A76" s="99"/>
      <c r="B76" s="99"/>
      <c r="C76" s="99"/>
      <c r="D76" s="100"/>
      <c r="E76" s="49"/>
      <c r="F76" s="101"/>
      <c r="G76" s="100"/>
      <c r="H76" s="74" t="s">
        <v>129</v>
      </c>
      <c r="I76" s="69">
        <v>3</v>
      </c>
      <c r="J76" s="100"/>
      <c r="K76" s="102"/>
      <c r="L76" s="102"/>
      <c r="M76" s="103"/>
      <c r="N76" s="103"/>
      <c r="O76" s="53"/>
      <c r="P76" s="53"/>
      <c r="Q76" s="49"/>
      <c r="R76" s="100"/>
    </row>
    <row r="77" spans="1:18" x14ac:dyDescent="0.25">
      <c r="A77" s="94">
        <v>18</v>
      </c>
      <c r="B77" s="94" t="s">
        <v>150</v>
      </c>
      <c r="C77" s="94">
        <v>1</v>
      </c>
      <c r="D77" s="95">
        <v>6</v>
      </c>
      <c r="E77" s="39" t="s">
        <v>161</v>
      </c>
      <c r="F77" s="96" t="s">
        <v>152</v>
      </c>
      <c r="G77" s="95" t="s">
        <v>153</v>
      </c>
      <c r="H77" s="74" t="s">
        <v>154</v>
      </c>
      <c r="I77" s="69">
        <v>1</v>
      </c>
      <c r="J77" s="95" t="s">
        <v>155</v>
      </c>
      <c r="K77" s="97"/>
      <c r="L77" s="97" t="s">
        <v>162</v>
      </c>
      <c r="M77" s="98"/>
      <c r="N77" s="98">
        <f>P77+10091.2</f>
        <v>62021.3</v>
      </c>
      <c r="O77" s="45"/>
      <c r="P77" s="45">
        <v>51930.1</v>
      </c>
      <c r="Q77" s="39" t="s">
        <v>53</v>
      </c>
      <c r="R77" s="95" t="s">
        <v>157</v>
      </c>
    </row>
    <row r="78" spans="1:18" x14ac:dyDescent="0.25">
      <c r="A78" s="106"/>
      <c r="B78" s="106"/>
      <c r="C78" s="106"/>
      <c r="D78" s="107"/>
      <c r="E78" s="84"/>
      <c r="F78" s="108"/>
      <c r="G78" s="107"/>
      <c r="H78" s="74" t="s">
        <v>158</v>
      </c>
      <c r="I78" s="69">
        <v>2</v>
      </c>
      <c r="J78" s="107"/>
      <c r="K78" s="109"/>
      <c r="L78" s="109"/>
      <c r="M78" s="110"/>
      <c r="N78" s="110"/>
      <c r="O78" s="111"/>
      <c r="P78" s="111"/>
      <c r="Q78" s="84"/>
      <c r="R78" s="107"/>
    </row>
    <row r="79" spans="1:18" ht="30" x14ac:dyDescent="0.25">
      <c r="A79" s="106"/>
      <c r="B79" s="106"/>
      <c r="C79" s="106"/>
      <c r="D79" s="107"/>
      <c r="E79" s="84"/>
      <c r="F79" s="108"/>
      <c r="G79" s="107"/>
      <c r="H79" s="74" t="s">
        <v>159</v>
      </c>
      <c r="I79" s="69">
        <v>80</v>
      </c>
      <c r="J79" s="107"/>
      <c r="K79" s="109"/>
      <c r="L79" s="109"/>
      <c r="M79" s="110"/>
      <c r="N79" s="110"/>
      <c r="O79" s="111"/>
      <c r="P79" s="111"/>
      <c r="Q79" s="84"/>
      <c r="R79" s="107"/>
    </row>
    <row r="80" spans="1:18" ht="30" x14ac:dyDescent="0.25">
      <c r="A80" s="106"/>
      <c r="B80" s="106"/>
      <c r="C80" s="106"/>
      <c r="D80" s="107"/>
      <c r="E80" s="84"/>
      <c r="F80" s="108"/>
      <c r="G80" s="107"/>
      <c r="H80" s="74" t="s">
        <v>160</v>
      </c>
      <c r="I80" s="114">
        <v>15000</v>
      </c>
      <c r="J80" s="107"/>
      <c r="K80" s="109"/>
      <c r="L80" s="109"/>
      <c r="M80" s="110"/>
      <c r="N80" s="110"/>
      <c r="O80" s="111"/>
      <c r="P80" s="111"/>
      <c r="Q80" s="84"/>
      <c r="R80" s="107"/>
    </row>
    <row r="81" spans="1:18" x14ac:dyDescent="0.25">
      <c r="A81" s="106"/>
      <c r="B81" s="106"/>
      <c r="C81" s="106"/>
      <c r="D81" s="107"/>
      <c r="E81" s="84"/>
      <c r="F81" s="108"/>
      <c r="G81" s="107"/>
      <c r="H81" s="74" t="s">
        <v>116</v>
      </c>
      <c r="I81" s="69">
        <v>2</v>
      </c>
      <c r="J81" s="107"/>
      <c r="K81" s="109"/>
      <c r="L81" s="109"/>
      <c r="M81" s="110"/>
      <c r="N81" s="110"/>
      <c r="O81" s="111"/>
      <c r="P81" s="111"/>
      <c r="Q81" s="84"/>
      <c r="R81" s="107"/>
    </row>
    <row r="82" spans="1:18" ht="30" x14ac:dyDescent="0.25">
      <c r="A82" s="106"/>
      <c r="B82" s="106"/>
      <c r="C82" s="106"/>
      <c r="D82" s="107"/>
      <c r="E82" s="84"/>
      <c r="F82" s="108"/>
      <c r="G82" s="107"/>
      <c r="H82" s="74" t="s">
        <v>117</v>
      </c>
      <c r="I82" s="69">
        <v>21</v>
      </c>
      <c r="J82" s="107"/>
      <c r="K82" s="109"/>
      <c r="L82" s="109"/>
      <c r="M82" s="110"/>
      <c r="N82" s="110"/>
      <c r="O82" s="111"/>
      <c r="P82" s="111"/>
      <c r="Q82" s="84"/>
      <c r="R82" s="107"/>
    </row>
    <row r="83" spans="1:18" ht="30" x14ac:dyDescent="0.25">
      <c r="A83" s="99"/>
      <c r="B83" s="99"/>
      <c r="C83" s="99"/>
      <c r="D83" s="100"/>
      <c r="E83" s="49"/>
      <c r="F83" s="101"/>
      <c r="G83" s="100"/>
      <c r="H83" s="74" t="s">
        <v>129</v>
      </c>
      <c r="I83" s="69">
        <v>1</v>
      </c>
      <c r="J83" s="100"/>
      <c r="K83" s="102"/>
      <c r="L83" s="102"/>
      <c r="M83" s="103"/>
      <c r="N83" s="103"/>
      <c r="O83" s="53"/>
      <c r="P83" s="53"/>
      <c r="Q83" s="49"/>
      <c r="R83" s="100"/>
    </row>
    <row r="84" spans="1:18" x14ac:dyDescent="0.25">
      <c r="A84" s="94">
        <v>19</v>
      </c>
      <c r="B84" s="94" t="s">
        <v>46</v>
      </c>
      <c r="C84" s="94">
        <v>1</v>
      </c>
      <c r="D84" s="95">
        <v>6</v>
      </c>
      <c r="E84" s="39" t="s">
        <v>163</v>
      </c>
      <c r="F84" s="96" t="s">
        <v>164</v>
      </c>
      <c r="G84" s="95" t="s">
        <v>165</v>
      </c>
      <c r="H84" s="74" t="s">
        <v>59</v>
      </c>
      <c r="I84" s="69">
        <v>1</v>
      </c>
      <c r="J84" s="95" t="s">
        <v>166</v>
      </c>
      <c r="K84" s="97"/>
      <c r="L84" s="97" t="s">
        <v>167</v>
      </c>
      <c r="M84" s="98"/>
      <c r="N84" s="98">
        <f>P84+6253.05</f>
        <v>49798.93</v>
      </c>
      <c r="O84" s="45"/>
      <c r="P84" s="45">
        <v>43545.88</v>
      </c>
      <c r="Q84" s="39" t="s">
        <v>53</v>
      </c>
      <c r="R84" s="95" t="s">
        <v>157</v>
      </c>
    </row>
    <row r="85" spans="1:18" ht="30" x14ac:dyDescent="0.25">
      <c r="A85" s="106"/>
      <c r="B85" s="106"/>
      <c r="C85" s="106"/>
      <c r="D85" s="107"/>
      <c r="E85" s="84"/>
      <c r="F85" s="108"/>
      <c r="G85" s="107"/>
      <c r="H85" s="74" t="s">
        <v>63</v>
      </c>
      <c r="I85" s="69">
        <v>25</v>
      </c>
      <c r="J85" s="107"/>
      <c r="K85" s="109"/>
      <c r="L85" s="109"/>
      <c r="M85" s="110"/>
      <c r="N85" s="110"/>
      <c r="O85" s="111"/>
      <c r="P85" s="111"/>
      <c r="Q85" s="84"/>
      <c r="R85" s="107"/>
    </row>
    <row r="86" spans="1:18" x14ac:dyDescent="0.25">
      <c r="A86" s="106"/>
      <c r="B86" s="106"/>
      <c r="C86" s="106"/>
      <c r="D86" s="107"/>
      <c r="E86" s="84"/>
      <c r="F86" s="108"/>
      <c r="G86" s="107"/>
      <c r="H86" s="74" t="s">
        <v>154</v>
      </c>
      <c r="I86" s="69">
        <v>1</v>
      </c>
      <c r="J86" s="107"/>
      <c r="K86" s="109"/>
      <c r="L86" s="109"/>
      <c r="M86" s="110"/>
      <c r="N86" s="110"/>
      <c r="O86" s="111"/>
      <c r="P86" s="111"/>
      <c r="Q86" s="84"/>
      <c r="R86" s="107"/>
    </row>
    <row r="87" spans="1:18" x14ac:dyDescent="0.25">
      <c r="A87" s="106"/>
      <c r="B87" s="106"/>
      <c r="C87" s="106"/>
      <c r="D87" s="107"/>
      <c r="E87" s="84"/>
      <c r="F87" s="108"/>
      <c r="G87" s="107"/>
      <c r="H87" s="74" t="s">
        <v>158</v>
      </c>
      <c r="I87" s="69">
        <v>2</v>
      </c>
      <c r="J87" s="107"/>
      <c r="K87" s="109"/>
      <c r="L87" s="109"/>
      <c r="M87" s="110"/>
      <c r="N87" s="110"/>
      <c r="O87" s="111"/>
      <c r="P87" s="111"/>
      <c r="Q87" s="84"/>
      <c r="R87" s="107"/>
    </row>
    <row r="88" spans="1:18" ht="30" x14ac:dyDescent="0.25">
      <c r="A88" s="106"/>
      <c r="B88" s="106"/>
      <c r="C88" s="106"/>
      <c r="D88" s="107"/>
      <c r="E88" s="84"/>
      <c r="F88" s="108"/>
      <c r="G88" s="107"/>
      <c r="H88" s="74" t="s">
        <v>159</v>
      </c>
      <c r="I88" s="69">
        <v>25</v>
      </c>
      <c r="J88" s="107"/>
      <c r="K88" s="109"/>
      <c r="L88" s="109"/>
      <c r="M88" s="110"/>
      <c r="N88" s="110"/>
      <c r="O88" s="111"/>
      <c r="P88" s="111"/>
      <c r="Q88" s="84"/>
      <c r="R88" s="107"/>
    </row>
    <row r="89" spans="1:18" ht="30" x14ac:dyDescent="0.25">
      <c r="A89" s="106"/>
      <c r="B89" s="106"/>
      <c r="C89" s="106"/>
      <c r="D89" s="107"/>
      <c r="E89" s="84"/>
      <c r="F89" s="108"/>
      <c r="G89" s="107"/>
      <c r="H89" s="74" t="s">
        <v>160</v>
      </c>
      <c r="I89" s="114">
        <v>10000</v>
      </c>
      <c r="J89" s="107"/>
      <c r="K89" s="109"/>
      <c r="L89" s="109"/>
      <c r="M89" s="110"/>
      <c r="N89" s="110"/>
      <c r="O89" s="111"/>
      <c r="P89" s="111"/>
      <c r="Q89" s="84"/>
      <c r="R89" s="107"/>
    </row>
    <row r="90" spans="1:18" x14ac:dyDescent="0.25">
      <c r="A90" s="106"/>
      <c r="B90" s="106"/>
      <c r="C90" s="106"/>
      <c r="D90" s="107"/>
      <c r="E90" s="84"/>
      <c r="F90" s="108"/>
      <c r="G90" s="107"/>
      <c r="H90" s="74" t="s">
        <v>116</v>
      </c>
      <c r="I90" s="69">
        <v>1</v>
      </c>
      <c r="J90" s="107"/>
      <c r="K90" s="109"/>
      <c r="L90" s="109"/>
      <c r="M90" s="110"/>
      <c r="N90" s="110"/>
      <c r="O90" s="111"/>
      <c r="P90" s="111"/>
      <c r="Q90" s="84"/>
      <c r="R90" s="107"/>
    </row>
    <row r="91" spans="1:18" ht="30" x14ac:dyDescent="0.25">
      <c r="A91" s="99"/>
      <c r="B91" s="99"/>
      <c r="C91" s="99"/>
      <c r="D91" s="100"/>
      <c r="E91" s="49"/>
      <c r="F91" s="101"/>
      <c r="G91" s="100"/>
      <c r="H91" s="74" t="s">
        <v>168</v>
      </c>
      <c r="I91" s="69">
        <v>12</v>
      </c>
      <c r="J91" s="100"/>
      <c r="K91" s="102"/>
      <c r="L91" s="102"/>
      <c r="M91" s="103"/>
      <c r="N91" s="103"/>
      <c r="O91" s="53"/>
      <c r="P91" s="53"/>
      <c r="Q91" s="49"/>
      <c r="R91" s="100"/>
    </row>
    <row r="92" spans="1:18" ht="63" customHeight="1" x14ac:dyDescent="0.25">
      <c r="A92" s="94">
        <v>20</v>
      </c>
      <c r="B92" s="94" t="s">
        <v>46</v>
      </c>
      <c r="C92" s="94">
        <v>1</v>
      </c>
      <c r="D92" s="95">
        <v>6</v>
      </c>
      <c r="E92" s="39" t="s">
        <v>169</v>
      </c>
      <c r="F92" s="96" t="s">
        <v>170</v>
      </c>
      <c r="G92" s="95" t="s">
        <v>58</v>
      </c>
      <c r="H92" s="74" t="s">
        <v>59</v>
      </c>
      <c r="I92" s="69">
        <v>4</v>
      </c>
      <c r="J92" s="95" t="s">
        <v>171</v>
      </c>
      <c r="K92" s="97"/>
      <c r="L92" s="97" t="s">
        <v>167</v>
      </c>
      <c r="M92" s="98"/>
      <c r="N92" s="98">
        <f>P92+2428.3</f>
        <v>22134.6</v>
      </c>
      <c r="O92" s="45"/>
      <c r="P92" s="45">
        <v>19706.3</v>
      </c>
      <c r="Q92" s="39" t="s">
        <v>100</v>
      </c>
      <c r="R92" s="95" t="s">
        <v>101</v>
      </c>
    </row>
    <row r="93" spans="1:18" ht="114.75" customHeight="1" x14ac:dyDescent="0.25">
      <c r="A93" s="99"/>
      <c r="B93" s="99"/>
      <c r="C93" s="99"/>
      <c r="D93" s="100"/>
      <c r="E93" s="49"/>
      <c r="F93" s="101"/>
      <c r="G93" s="100"/>
      <c r="H93" s="74" t="s">
        <v>63</v>
      </c>
      <c r="I93" s="69">
        <v>72</v>
      </c>
      <c r="J93" s="100"/>
      <c r="K93" s="102"/>
      <c r="L93" s="102"/>
      <c r="M93" s="103"/>
      <c r="N93" s="103"/>
      <c r="O93" s="53"/>
      <c r="P93" s="53"/>
      <c r="Q93" s="49"/>
      <c r="R93" s="100"/>
    </row>
    <row r="94" spans="1:18" ht="30" x14ac:dyDescent="0.25">
      <c r="A94" s="94">
        <v>21</v>
      </c>
      <c r="B94" s="94" t="s">
        <v>35</v>
      </c>
      <c r="C94" s="94">
        <v>1</v>
      </c>
      <c r="D94" s="95">
        <v>6</v>
      </c>
      <c r="E94" s="39" t="s">
        <v>172</v>
      </c>
      <c r="F94" s="96" t="s">
        <v>173</v>
      </c>
      <c r="G94" s="95" t="s">
        <v>174</v>
      </c>
      <c r="H94" s="74" t="s">
        <v>175</v>
      </c>
      <c r="I94" s="69">
        <v>1</v>
      </c>
      <c r="J94" s="95" t="s">
        <v>176</v>
      </c>
      <c r="K94" s="97"/>
      <c r="L94" s="97" t="s">
        <v>167</v>
      </c>
      <c r="M94" s="98"/>
      <c r="N94" s="98">
        <f>P94+366</f>
        <v>17166</v>
      </c>
      <c r="O94" s="45"/>
      <c r="P94" s="45">
        <v>16800</v>
      </c>
      <c r="Q94" s="39" t="s">
        <v>177</v>
      </c>
      <c r="R94" s="95" t="s">
        <v>178</v>
      </c>
    </row>
    <row r="95" spans="1:18" ht="105" customHeight="1" x14ac:dyDescent="0.25">
      <c r="A95" s="99"/>
      <c r="B95" s="99"/>
      <c r="C95" s="99"/>
      <c r="D95" s="100"/>
      <c r="E95" s="49"/>
      <c r="F95" s="101"/>
      <c r="G95" s="100"/>
      <c r="H95" s="74" t="s">
        <v>179</v>
      </c>
      <c r="I95" s="69">
        <v>20</v>
      </c>
      <c r="J95" s="100"/>
      <c r="K95" s="102"/>
      <c r="L95" s="102"/>
      <c r="M95" s="103"/>
      <c r="N95" s="103"/>
      <c r="O95" s="53"/>
      <c r="P95" s="53"/>
      <c r="Q95" s="49"/>
      <c r="R95" s="100"/>
    </row>
    <row r="96" spans="1:18" ht="64.5" customHeight="1" x14ac:dyDescent="0.25">
      <c r="A96" s="94">
        <v>22</v>
      </c>
      <c r="B96" s="94" t="s">
        <v>99</v>
      </c>
      <c r="C96" s="94">
        <v>1</v>
      </c>
      <c r="D96" s="95">
        <v>9</v>
      </c>
      <c r="E96" s="95" t="s">
        <v>180</v>
      </c>
      <c r="F96" s="96" t="s">
        <v>181</v>
      </c>
      <c r="G96" s="95" t="s">
        <v>133</v>
      </c>
      <c r="H96" s="74" t="s">
        <v>182</v>
      </c>
      <c r="I96" s="69">
        <v>1</v>
      </c>
      <c r="J96" s="95" t="s">
        <v>183</v>
      </c>
      <c r="K96" s="97"/>
      <c r="L96" s="97" t="s">
        <v>52</v>
      </c>
      <c r="M96" s="98"/>
      <c r="N96" s="98">
        <f>P96+13373</f>
        <v>77616.5</v>
      </c>
      <c r="O96" s="45"/>
      <c r="P96" s="115">
        <v>64243.5</v>
      </c>
      <c r="Q96" s="95" t="s">
        <v>109</v>
      </c>
      <c r="R96" s="95" t="s">
        <v>70</v>
      </c>
    </row>
    <row r="97" spans="1:18" ht="55.5" customHeight="1" x14ac:dyDescent="0.25">
      <c r="A97" s="106"/>
      <c r="B97" s="106"/>
      <c r="C97" s="106"/>
      <c r="D97" s="107"/>
      <c r="E97" s="107"/>
      <c r="F97" s="108"/>
      <c r="G97" s="107"/>
      <c r="H97" s="74" t="s">
        <v>184</v>
      </c>
      <c r="I97" s="69">
        <v>30</v>
      </c>
      <c r="J97" s="107"/>
      <c r="K97" s="109"/>
      <c r="L97" s="109"/>
      <c r="M97" s="110"/>
      <c r="N97" s="110"/>
      <c r="O97" s="111"/>
      <c r="P97" s="116"/>
      <c r="Q97" s="107"/>
      <c r="R97" s="107"/>
    </row>
    <row r="98" spans="1:18" ht="30" x14ac:dyDescent="0.25">
      <c r="A98" s="106"/>
      <c r="B98" s="106"/>
      <c r="C98" s="106"/>
      <c r="D98" s="107"/>
      <c r="E98" s="107"/>
      <c r="F98" s="108"/>
      <c r="G98" s="107"/>
      <c r="H98" s="74" t="s">
        <v>185</v>
      </c>
      <c r="I98" s="69">
        <v>1500</v>
      </c>
      <c r="J98" s="107"/>
      <c r="K98" s="109"/>
      <c r="L98" s="109"/>
      <c r="M98" s="110"/>
      <c r="N98" s="110"/>
      <c r="O98" s="111"/>
      <c r="P98" s="116"/>
      <c r="Q98" s="107"/>
      <c r="R98" s="107"/>
    </row>
    <row r="99" spans="1:18" x14ac:dyDescent="0.25">
      <c r="A99" s="94">
        <v>23</v>
      </c>
      <c r="B99" s="94" t="s">
        <v>35</v>
      </c>
      <c r="C99" s="94">
        <v>2</v>
      </c>
      <c r="D99" s="95">
        <v>10</v>
      </c>
      <c r="E99" s="95" t="s">
        <v>186</v>
      </c>
      <c r="F99" s="96" t="s">
        <v>187</v>
      </c>
      <c r="G99" s="95" t="s">
        <v>188</v>
      </c>
      <c r="H99" s="74" t="s">
        <v>189</v>
      </c>
      <c r="I99" s="69">
        <v>30</v>
      </c>
      <c r="J99" s="95" t="s">
        <v>190</v>
      </c>
      <c r="K99" s="97"/>
      <c r="L99" s="97" t="s">
        <v>167</v>
      </c>
      <c r="M99" s="98"/>
      <c r="N99" s="98">
        <f>P99+25643</f>
        <v>58877</v>
      </c>
      <c r="O99" s="45"/>
      <c r="P99" s="98">
        <v>33234</v>
      </c>
      <c r="Q99" s="95" t="s">
        <v>191</v>
      </c>
      <c r="R99" s="95" t="s">
        <v>192</v>
      </c>
    </row>
    <row r="100" spans="1:18" x14ac:dyDescent="0.25">
      <c r="A100" s="106"/>
      <c r="B100" s="106"/>
      <c r="C100" s="106"/>
      <c r="D100" s="107"/>
      <c r="E100" s="107"/>
      <c r="F100" s="108"/>
      <c r="G100" s="107"/>
      <c r="H100" s="74" t="s">
        <v>193</v>
      </c>
      <c r="I100" s="69">
        <v>1</v>
      </c>
      <c r="J100" s="107"/>
      <c r="K100" s="109"/>
      <c r="L100" s="109"/>
      <c r="M100" s="110"/>
      <c r="N100" s="110"/>
      <c r="O100" s="111"/>
      <c r="P100" s="110"/>
      <c r="Q100" s="107"/>
      <c r="R100" s="107"/>
    </row>
    <row r="101" spans="1:18" ht="162.75" customHeight="1" x14ac:dyDescent="0.25">
      <c r="A101" s="99"/>
      <c r="B101" s="99"/>
      <c r="C101" s="99"/>
      <c r="D101" s="100"/>
      <c r="E101" s="100"/>
      <c r="F101" s="101"/>
      <c r="G101" s="100"/>
      <c r="H101" s="74" t="s">
        <v>194</v>
      </c>
      <c r="I101" s="69">
        <v>1500</v>
      </c>
      <c r="J101" s="100"/>
      <c r="K101" s="102"/>
      <c r="L101" s="102"/>
      <c r="M101" s="103"/>
      <c r="N101" s="103"/>
      <c r="O101" s="53"/>
      <c r="P101" s="103"/>
      <c r="Q101" s="100"/>
      <c r="R101" s="100"/>
    </row>
    <row r="102" spans="1:18" ht="62.25" customHeight="1" x14ac:dyDescent="0.25">
      <c r="A102" s="94">
        <v>24</v>
      </c>
      <c r="B102" s="94" t="s">
        <v>35</v>
      </c>
      <c r="C102" s="94">
        <v>5</v>
      </c>
      <c r="D102" s="95">
        <v>11</v>
      </c>
      <c r="E102" s="39" t="s">
        <v>195</v>
      </c>
      <c r="F102" s="96" t="s">
        <v>196</v>
      </c>
      <c r="G102" s="95" t="s">
        <v>58</v>
      </c>
      <c r="H102" s="74" t="s">
        <v>59</v>
      </c>
      <c r="I102" s="69">
        <v>2</v>
      </c>
      <c r="J102" s="95" t="s">
        <v>197</v>
      </c>
      <c r="K102" s="97"/>
      <c r="L102" s="97" t="s">
        <v>52</v>
      </c>
      <c r="M102" s="98"/>
      <c r="N102" s="98">
        <f>P102+1921.9</f>
        <v>13021.9</v>
      </c>
      <c r="O102" s="45"/>
      <c r="P102" s="115">
        <v>11100</v>
      </c>
      <c r="Q102" s="39" t="s">
        <v>61</v>
      </c>
      <c r="R102" s="95" t="s">
        <v>198</v>
      </c>
    </row>
    <row r="103" spans="1:18" ht="100.5" customHeight="1" x14ac:dyDescent="0.25">
      <c r="A103" s="99"/>
      <c r="B103" s="99"/>
      <c r="C103" s="99"/>
      <c r="D103" s="100"/>
      <c r="E103" s="49"/>
      <c r="F103" s="101"/>
      <c r="G103" s="100"/>
      <c r="H103" s="74" t="s">
        <v>63</v>
      </c>
      <c r="I103" s="69">
        <v>22</v>
      </c>
      <c r="J103" s="100"/>
      <c r="K103" s="102"/>
      <c r="L103" s="102"/>
      <c r="M103" s="103"/>
      <c r="N103" s="103"/>
      <c r="O103" s="53"/>
      <c r="P103" s="117"/>
      <c r="Q103" s="49"/>
      <c r="R103" s="100"/>
    </row>
    <row r="104" spans="1:18" ht="92.25" customHeight="1" x14ac:dyDescent="0.25">
      <c r="A104" s="94">
        <v>25</v>
      </c>
      <c r="B104" s="94" t="s">
        <v>35</v>
      </c>
      <c r="C104" s="94">
        <v>5</v>
      </c>
      <c r="D104" s="95">
        <v>11</v>
      </c>
      <c r="E104" s="39" t="s">
        <v>199</v>
      </c>
      <c r="F104" s="96" t="s">
        <v>200</v>
      </c>
      <c r="G104" s="95" t="s">
        <v>133</v>
      </c>
      <c r="H104" s="74" t="s">
        <v>201</v>
      </c>
      <c r="I104" s="69">
        <v>1</v>
      </c>
      <c r="J104" s="95" t="s">
        <v>202</v>
      </c>
      <c r="K104" s="97"/>
      <c r="L104" s="97" t="s">
        <v>99</v>
      </c>
      <c r="M104" s="98"/>
      <c r="N104" s="98">
        <f>P104+54623.5</f>
        <v>82675</v>
      </c>
      <c r="O104" s="45"/>
      <c r="P104" s="115">
        <v>28051.5</v>
      </c>
      <c r="Q104" s="39" t="s">
        <v>203</v>
      </c>
      <c r="R104" s="95" t="s">
        <v>204</v>
      </c>
    </row>
    <row r="105" spans="1:18" ht="92.25" customHeight="1" x14ac:dyDescent="0.25">
      <c r="A105" s="99"/>
      <c r="B105" s="99"/>
      <c r="C105" s="99"/>
      <c r="D105" s="100"/>
      <c r="E105" s="49"/>
      <c r="F105" s="101"/>
      <c r="G105" s="100"/>
      <c r="H105" s="74" t="s">
        <v>185</v>
      </c>
      <c r="I105" s="69">
        <v>900</v>
      </c>
      <c r="J105" s="100"/>
      <c r="K105" s="102"/>
      <c r="L105" s="102"/>
      <c r="M105" s="103"/>
      <c r="N105" s="103"/>
      <c r="O105" s="53"/>
      <c r="P105" s="117"/>
      <c r="Q105" s="49"/>
      <c r="R105" s="100"/>
    </row>
    <row r="106" spans="1:18" ht="72" customHeight="1" x14ac:dyDescent="0.25">
      <c r="A106" s="94">
        <v>26</v>
      </c>
      <c r="B106" s="94" t="s">
        <v>35</v>
      </c>
      <c r="C106" s="94">
        <v>5</v>
      </c>
      <c r="D106" s="95">
        <v>11</v>
      </c>
      <c r="E106" s="39" t="s">
        <v>205</v>
      </c>
      <c r="F106" s="96" t="s">
        <v>206</v>
      </c>
      <c r="G106" s="95" t="s">
        <v>58</v>
      </c>
      <c r="H106" s="74" t="s">
        <v>59</v>
      </c>
      <c r="I106" s="69">
        <v>3</v>
      </c>
      <c r="J106" s="95" t="s">
        <v>207</v>
      </c>
      <c r="K106" s="97"/>
      <c r="L106" s="97" t="s">
        <v>41</v>
      </c>
      <c r="M106" s="98"/>
      <c r="N106" s="98">
        <f>P106+7387.47</f>
        <v>26987.47</v>
      </c>
      <c r="O106" s="45"/>
      <c r="P106" s="115">
        <v>19600</v>
      </c>
      <c r="Q106" s="39" t="s">
        <v>208</v>
      </c>
      <c r="R106" s="95" t="s">
        <v>209</v>
      </c>
    </row>
    <row r="107" spans="1:18" ht="72" customHeight="1" x14ac:dyDescent="0.25">
      <c r="A107" s="99"/>
      <c r="B107" s="99"/>
      <c r="C107" s="99"/>
      <c r="D107" s="100"/>
      <c r="E107" s="49"/>
      <c r="F107" s="101"/>
      <c r="G107" s="100"/>
      <c r="H107" s="74" t="s">
        <v>63</v>
      </c>
      <c r="I107" s="69">
        <v>36</v>
      </c>
      <c r="J107" s="100"/>
      <c r="K107" s="102"/>
      <c r="L107" s="102"/>
      <c r="M107" s="103"/>
      <c r="N107" s="103"/>
      <c r="O107" s="53"/>
      <c r="P107" s="117"/>
      <c r="Q107" s="49"/>
      <c r="R107" s="100"/>
    </row>
    <row r="108" spans="1:18" x14ac:dyDescent="0.25">
      <c r="A108" s="94">
        <v>27</v>
      </c>
      <c r="B108" s="94" t="s">
        <v>210</v>
      </c>
      <c r="C108" s="94">
        <v>5</v>
      </c>
      <c r="D108" s="95">
        <v>11</v>
      </c>
      <c r="E108" s="39" t="s">
        <v>211</v>
      </c>
      <c r="F108" s="96" t="s">
        <v>212</v>
      </c>
      <c r="G108" s="95" t="s">
        <v>213</v>
      </c>
      <c r="H108" s="74" t="s">
        <v>59</v>
      </c>
      <c r="I108" s="69">
        <v>2</v>
      </c>
      <c r="J108" s="95" t="s">
        <v>214</v>
      </c>
      <c r="K108" s="97"/>
      <c r="L108" s="97" t="s">
        <v>41</v>
      </c>
      <c r="M108" s="98"/>
      <c r="N108" s="98">
        <f>P108+5985</f>
        <v>55725</v>
      </c>
      <c r="O108" s="45"/>
      <c r="P108" s="115">
        <v>49740</v>
      </c>
      <c r="Q108" s="39" t="s">
        <v>109</v>
      </c>
      <c r="R108" s="95" t="s">
        <v>70</v>
      </c>
    </row>
    <row r="109" spans="1:18" ht="30" x14ac:dyDescent="0.25">
      <c r="A109" s="106"/>
      <c r="B109" s="106"/>
      <c r="C109" s="106"/>
      <c r="D109" s="107"/>
      <c r="E109" s="84"/>
      <c r="F109" s="108"/>
      <c r="G109" s="107"/>
      <c r="H109" s="74" t="s">
        <v>63</v>
      </c>
      <c r="I109" s="69">
        <v>18</v>
      </c>
      <c r="J109" s="107"/>
      <c r="K109" s="109"/>
      <c r="L109" s="109"/>
      <c r="M109" s="110"/>
      <c r="N109" s="110"/>
      <c r="O109" s="111"/>
      <c r="P109" s="116"/>
      <c r="Q109" s="84"/>
      <c r="R109" s="107"/>
    </row>
    <row r="110" spans="1:18" ht="30" x14ac:dyDescent="0.25">
      <c r="A110" s="106"/>
      <c r="B110" s="106"/>
      <c r="C110" s="106"/>
      <c r="D110" s="107"/>
      <c r="E110" s="84"/>
      <c r="F110" s="108"/>
      <c r="G110" s="107"/>
      <c r="H110" s="74" t="s">
        <v>39</v>
      </c>
      <c r="I110" s="69">
        <v>1</v>
      </c>
      <c r="J110" s="107"/>
      <c r="K110" s="109"/>
      <c r="L110" s="109"/>
      <c r="M110" s="110"/>
      <c r="N110" s="110"/>
      <c r="O110" s="111"/>
      <c r="P110" s="116"/>
      <c r="Q110" s="84"/>
      <c r="R110" s="107"/>
    </row>
    <row r="111" spans="1:18" ht="30" x14ac:dyDescent="0.25">
      <c r="A111" s="106"/>
      <c r="B111" s="106"/>
      <c r="C111" s="106"/>
      <c r="D111" s="107"/>
      <c r="E111" s="84"/>
      <c r="F111" s="108"/>
      <c r="G111" s="107"/>
      <c r="H111" s="74" t="s">
        <v>102</v>
      </c>
      <c r="I111" s="69">
        <v>20</v>
      </c>
      <c r="J111" s="107"/>
      <c r="K111" s="109"/>
      <c r="L111" s="109"/>
      <c r="M111" s="110"/>
      <c r="N111" s="110"/>
      <c r="O111" s="111"/>
      <c r="P111" s="116"/>
      <c r="Q111" s="84"/>
      <c r="R111" s="107"/>
    </row>
    <row r="112" spans="1:18" ht="30" x14ac:dyDescent="0.25">
      <c r="A112" s="106"/>
      <c r="B112" s="106"/>
      <c r="C112" s="106"/>
      <c r="D112" s="107"/>
      <c r="E112" s="84"/>
      <c r="F112" s="108"/>
      <c r="G112" s="107"/>
      <c r="H112" s="74" t="s">
        <v>201</v>
      </c>
      <c r="I112" s="69">
        <v>1</v>
      </c>
      <c r="J112" s="107"/>
      <c r="K112" s="109"/>
      <c r="L112" s="109"/>
      <c r="M112" s="110"/>
      <c r="N112" s="110"/>
      <c r="O112" s="111"/>
      <c r="P112" s="116"/>
      <c r="Q112" s="84"/>
      <c r="R112" s="107"/>
    </row>
    <row r="113" spans="1:18" ht="30" x14ac:dyDescent="0.25">
      <c r="A113" s="99"/>
      <c r="B113" s="99"/>
      <c r="C113" s="99"/>
      <c r="D113" s="100"/>
      <c r="E113" s="49"/>
      <c r="F113" s="101"/>
      <c r="G113" s="100"/>
      <c r="H113" s="74" t="s">
        <v>185</v>
      </c>
      <c r="I113" s="69">
        <v>60</v>
      </c>
      <c r="J113" s="100"/>
      <c r="K113" s="102"/>
      <c r="L113" s="102"/>
      <c r="M113" s="103"/>
      <c r="N113" s="103"/>
      <c r="O113" s="53"/>
      <c r="P113" s="117"/>
      <c r="Q113" s="49"/>
      <c r="R113" s="100"/>
    </row>
    <row r="114" spans="1:18" ht="30" x14ac:dyDescent="0.25">
      <c r="A114" s="94">
        <v>28</v>
      </c>
      <c r="B114" s="94" t="s">
        <v>35</v>
      </c>
      <c r="C114" s="94">
        <v>5</v>
      </c>
      <c r="D114" s="95">
        <v>11</v>
      </c>
      <c r="E114" s="39" t="s">
        <v>215</v>
      </c>
      <c r="F114" s="96" t="s">
        <v>216</v>
      </c>
      <c r="G114" s="95" t="s">
        <v>217</v>
      </c>
      <c r="H114" s="74" t="s">
        <v>218</v>
      </c>
      <c r="I114" s="69">
        <v>3</v>
      </c>
      <c r="J114" s="95" t="s">
        <v>219</v>
      </c>
      <c r="K114" s="97"/>
      <c r="L114" s="97" t="s">
        <v>41</v>
      </c>
      <c r="M114" s="98"/>
      <c r="N114" s="98">
        <f>P114+2683.2</f>
        <v>24622.2</v>
      </c>
      <c r="O114" s="45"/>
      <c r="P114" s="115">
        <v>21939</v>
      </c>
      <c r="Q114" s="39" t="s">
        <v>53</v>
      </c>
      <c r="R114" s="95" t="s">
        <v>157</v>
      </c>
    </row>
    <row r="115" spans="1:18" ht="60" x14ac:dyDescent="0.25">
      <c r="A115" s="106"/>
      <c r="B115" s="106"/>
      <c r="C115" s="106"/>
      <c r="D115" s="107"/>
      <c r="E115" s="84"/>
      <c r="F115" s="108"/>
      <c r="G115" s="107"/>
      <c r="H115" s="118" t="s">
        <v>220</v>
      </c>
      <c r="I115" s="69">
        <v>1</v>
      </c>
      <c r="J115" s="107"/>
      <c r="K115" s="109"/>
      <c r="L115" s="109"/>
      <c r="M115" s="110"/>
      <c r="N115" s="110"/>
      <c r="O115" s="111"/>
      <c r="P115" s="116"/>
      <c r="Q115" s="84"/>
      <c r="R115" s="107"/>
    </row>
    <row r="116" spans="1:18" x14ac:dyDescent="0.25">
      <c r="A116" s="106"/>
      <c r="B116" s="106"/>
      <c r="C116" s="106"/>
      <c r="D116" s="107"/>
      <c r="E116" s="84"/>
      <c r="F116" s="108"/>
      <c r="G116" s="107"/>
      <c r="H116" s="119" t="s">
        <v>88</v>
      </c>
      <c r="I116" s="69">
        <v>1</v>
      </c>
      <c r="J116" s="107"/>
      <c r="K116" s="109"/>
      <c r="L116" s="109"/>
      <c r="M116" s="110"/>
      <c r="N116" s="110"/>
      <c r="O116" s="111"/>
      <c r="P116" s="116"/>
      <c r="Q116" s="84"/>
      <c r="R116" s="107"/>
    </row>
    <row r="117" spans="1:18" ht="45" x14ac:dyDescent="0.25">
      <c r="A117" s="99"/>
      <c r="B117" s="99"/>
      <c r="C117" s="99"/>
      <c r="D117" s="100"/>
      <c r="E117" s="49"/>
      <c r="F117" s="101"/>
      <c r="G117" s="100"/>
      <c r="H117" s="74" t="s">
        <v>221</v>
      </c>
      <c r="I117" s="69" t="s">
        <v>222</v>
      </c>
      <c r="J117" s="100"/>
      <c r="K117" s="102"/>
      <c r="L117" s="102"/>
      <c r="M117" s="103"/>
      <c r="N117" s="103"/>
      <c r="O117" s="53"/>
      <c r="P117" s="117"/>
      <c r="Q117" s="49"/>
      <c r="R117" s="100"/>
    </row>
    <row r="118" spans="1:18" x14ac:dyDescent="0.25">
      <c r="A118" s="94">
        <v>29</v>
      </c>
      <c r="B118" s="94" t="s">
        <v>35</v>
      </c>
      <c r="C118" s="94">
        <v>5</v>
      </c>
      <c r="D118" s="95">
        <v>11</v>
      </c>
      <c r="E118" s="39" t="s">
        <v>223</v>
      </c>
      <c r="F118" s="96" t="s">
        <v>224</v>
      </c>
      <c r="G118" s="95" t="s">
        <v>225</v>
      </c>
      <c r="H118" s="74" t="s">
        <v>226</v>
      </c>
      <c r="I118" s="69">
        <v>4</v>
      </c>
      <c r="J118" s="95" t="s">
        <v>227</v>
      </c>
      <c r="K118" s="97"/>
      <c r="L118" s="97" t="s">
        <v>167</v>
      </c>
      <c r="M118" s="98"/>
      <c r="N118" s="98">
        <f>P118+2400</f>
        <v>21079.599999999999</v>
      </c>
      <c r="O118" s="45"/>
      <c r="P118" s="115">
        <v>18679.599999999999</v>
      </c>
      <c r="Q118" s="39" t="s">
        <v>228</v>
      </c>
      <c r="R118" s="95" t="s">
        <v>148</v>
      </c>
    </row>
    <row r="119" spans="1:18" ht="30" x14ac:dyDescent="0.25">
      <c r="A119" s="106"/>
      <c r="B119" s="106"/>
      <c r="C119" s="106"/>
      <c r="D119" s="107"/>
      <c r="E119" s="84"/>
      <c r="F119" s="108"/>
      <c r="G119" s="107"/>
      <c r="H119" s="74" t="s">
        <v>229</v>
      </c>
      <c r="I119" s="69">
        <v>60</v>
      </c>
      <c r="J119" s="107"/>
      <c r="K119" s="109"/>
      <c r="L119" s="109"/>
      <c r="M119" s="110"/>
      <c r="N119" s="110"/>
      <c r="O119" s="111"/>
      <c r="P119" s="116"/>
      <c r="Q119" s="84"/>
      <c r="R119" s="107"/>
    </row>
    <row r="120" spans="1:18" x14ac:dyDescent="0.25">
      <c r="A120" s="106"/>
      <c r="B120" s="106"/>
      <c r="C120" s="106"/>
      <c r="D120" s="107"/>
      <c r="E120" s="84"/>
      <c r="F120" s="108"/>
      <c r="G120" s="107"/>
      <c r="H120" s="74" t="s">
        <v>59</v>
      </c>
      <c r="I120" s="69">
        <v>6</v>
      </c>
      <c r="J120" s="107"/>
      <c r="K120" s="109"/>
      <c r="L120" s="109"/>
      <c r="M120" s="110"/>
      <c r="N120" s="110"/>
      <c r="O120" s="111"/>
      <c r="P120" s="116"/>
      <c r="Q120" s="84"/>
      <c r="R120" s="107"/>
    </row>
    <row r="121" spans="1:18" ht="30" x14ac:dyDescent="0.25">
      <c r="A121" s="106"/>
      <c r="B121" s="106"/>
      <c r="C121" s="106"/>
      <c r="D121" s="107"/>
      <c r="E121" s="84"/>
      <c r="F121" s="108"/>
      <c r="G121" s="107"/>
      <c r="H121" s="74" t="s">
        <v>63</v>
      </c>
      <c r="I121" s="69">
        <v>90</v>
      </c>
      <c r="J121" s="107"/>
      <c r="K121" s="109"/>
      <c r="L121" s="109"/>
      <c r="M121" s="110"/>
      <c r="N121" s="110"/>
      <c r="O121" s="111"/>
      <c r="P121" s="116"/>
      <c r="Q121" s="84"/>
      <c r="R121" s="107"/>
    </row>
    <row r="122" spans="1:18" ht="30" x14ac:dyDescent="0.25">
      <c r="A122" s="106"/>
      <c r="B122" s="106"/>
      <c r="C122" s="106"/>
      <c r="D122" s="107"/>
      <c r="E122" s="84"/>
      <c r="F122" s="108"/>
      <c r="G122" s="107"/>
      <c r="H122" s="74" t="s">
        <v>39</v>
      </c>
      <c r="I122" s="69">
        <v>1</v>
      </c>
      <c r="J122" s="107"/>
      <c r="K122" s="109"/>
      <c r="L122" s="109"/>
      <c r="M122" s="110"/>
      <c r="N122" s="110"/>
      <c r="O122" s="111"/>
      <c r="P122" s="116"/>
      <c r="Q122" s="84"/>
      <c r="R122" s="107"/>
    </row>
    <row r="123" spans="1:18" ht="30" x14ac:dyDescent="0.25">
      <c r="A123" s="106"/>
      <c r="B123" s="106"/>
      <c r="C123" s="106"/>
      <c r="D123" s="107"/>
      <c r="E123" s="84"/>
      <c r="F123" s="108"/>
      <c r="G123" s="107"/>
      <c r="H123" s="74" t="s">
        <v>102</v>
      </c>
      <c r="I123" s="69">
        <v>40</v>
      </c>
      <c r="J123" s="107"/>
      <c r="K123" s="109"/>
      <c r="L123" s="109"/>
      <c r="M123" s="110"/>
      <c r="N123" s="110"/>
      <c r="O123" s="111"/>
      <c r="P123" s="116"/>
      <c r="Q123" s="84"/>
      <c r="R123" s="107"/>
    </row>
    <row r="124" spans="1:18" ht="30" x14ac:dyDescent="0.25">
      <c r="A124" s="106"/>
      <c r="B124" s="106"/>
      <c r="C124" s="106"/>
      <c r="D124" s="107"/>
      <c r="E124" s="84"/>
      <c r="F124" s="108"/>
      <c r="G124" s="107"/>
      <c r="H124" s="74" t="s">
        <v>129</v>
      </c>
      <c r="I124" s="69">
        <v>1</v>
      </c>
      <c r="J124" s="107"/>
      <c r="K124" s="109"/>
      <c r="L124" s="109"/>
      <c r="M124" s="110"/>
      <c r="N124" s="110"/>
      <c r="O124" s="111"/>
      <c r="P124" s="116"/>
      <c r="Q124" s="84"/>
      <c r="R124" s="107"/>
    </row>
    <row r="125" spans="1:18" x14ac:dyDescent="0.25">
      <c r="A125" s="106"/>
      <c r="B125" s="106"/>
      <c r="C125" s="106"/>
      <c r="D125" s="107"/>
      <c r="E125" s="84"/>
      <c r="F125" s="108"/>
      <c r="G125" s="107"/>
      <c r="H125" s="74" t="s">
        <v>116</v>
      </c>
      <c r="I125" s="69">
        <v>2</v>
      </c>
      <c r="J125" s="107"/>
      <c r="K125" s="109"/>
      <c r="L125" s="109"/>
      <c r="M125" s="110"/>
      <c r="N125" s="110"/>
      <c r="O125" s="111"/>
      <c r="P125" s="116"/>
      <c r="Q125" s="84"/>
      <c r="R125" s="107"/>
    </row>
    <row r="126" spans="1:18" ht="30" x14ac:dyDescent="0.25">
      <c r="A126" s="106"/>
      <c r="B126" s="106"/>
      <c r="C126" s="106"/>
      <c r="D126" s="107"/>
      <c r="E126" s="84"/>
      <c r="F126" s="108"/>
      <c r="G126" s="107"/>
      <c r="H126" s="74" t="s">
        <v>117</v>
      </c>
      <c r="I126" s="69">
        <v>150</v>
      </c>
      <c r="J126" s="100"/>
      <c r="K126" s="102"/>
      <c r="L126" s="102"/>
      <c r="M126" s="103"/>
      <c r="N126" s="103"/>
      <c r="O126" s="53"/>
      <c r="P126" s="117"/>
      <c r="Q126" s="49"/>
      <c r="R126" s="100"/>
    </row>
    <row r="127" spans="1:18" ht="66.75" customHeight="1" x14ac:dyDescent="0.25">
      <c r="A127" s="94">
        <v>30</v>
      </c>
      <c r="B127" s="94" t="s">
        <v>35</v>
      </c>
      <c r="C127" s="94">
        <v>5</v>
      </c>
      <c r="D127" s="95">
        <v>11</v>
      </c>
      <c r="E127" s="39" t="s">
        <v>230</v>
      </c>
      <c r="F127" s="96" t="s">
        <v>231</v>
      </c>
      <c r="G127" s="95" t="s">
        <v>49</v>
      </c>
      <c r="H127" s="74" t="s">
        <v>116</v>
      </c>
      <c r="I127" s="69">
        <v>1</v>
      </c>
      <c r="J127" s="95" t="s">
        <v>232</v>
      </c>
      <c r="K127" s="97"/>
      <c r="L127" s="97" t="s">
        <v>150</v>
      </c>
      <c r="M127" s="98"/>
      <c r="N127" s="98">
        <f>P127+2478.04</f>
        <v>20478.04</v>
      </c>
      <c r="O127" s="45"/>
      <c r="P127" s="115">
        <v>18000</v>
      </c>
      <c r="Q127" s="39" t="s">
        <v>233</v>
      </c>
      <c r="R127" s="95" t="s">
        <v>234</v>
      </c>
    </row>
    <row r="128" spans="1:18" ht="66.75" customHeight="1" x14ac:dyDescent="0.25">
      <c r="A128" s="99"/>
      <c r="B128" s="99"/>
      <c r="C128" s="99"/>
      <c r="D128" s="100"/>
      <c r="E128" s="49"/>
      <c r="F128" s="101"/>
      <c r="G128" s="100"/>
      <c r="H128" s="74" t="s">
        <v>168</v>
      </c>
      <c r="I128" s="69">
        <v>78</v>
      </c>
      <c r="J128" s="100"/>
      <c r="K128" s="102"/>
      <c r="L128" s="102"/>
      <c r="M128" s="103"/>
      <c r="N128" s="103"/>
      <c r="O128" s="53"/>
      <c r="P128" s="117"/>
      <c r="Q128" s="49"/>
      <c r="R128" s="100"/>
    </row>
    <row r="129" spans="1:18" ht="68.25" customHeight="1" x14ac:dyDescent="0.25">
      <c r="A129" s="94">
        <v>31</v>
      </c>
      <c r="B129" s="94" t="s">
        <v>35</v>
      </c>
      <c r="C129" s="94">
        <v>3</v>
      </c>
      <c r="D129" s="95">
        <v>13</v>
      </c>
      <c r="E129" s="95" t="s">
        <v>235</v>
      </c>
      <c r="F129" s="96" t="s">
        <v>236</v>
      </c>
      <c r="G129" s="95" t="s">
        <v>237</v>
      </c>
      <c r="H129" s="74" t="s">
        <v>116</v>
      </c>
      <c r="I129" s="69">
        <v>1</v>
      </c>
      <c r="J129" s="95" t="s">
        <v>238</v>
      </c>
      <c r="K129" s="97"/>
      <c r="L129" s="97" t="s">
        <v>41</v>
      </c>
      <c r="M129" s="98"/>
      <c r="N129" s="98">
        <f>P129+3000</f>
        <v>28608.7</v>
      </c>
      <c r="O129" s="45"/>
      <c r="P129" s="45">
        <v>25608.7</v>
      </c>
      <c r="Q129" s="95" t="s">
        <v>109</v>
      </c>
      <c r="R129" s="95" t="s">
        <v>70</v>
      </c>
    </row>
    <row r="130" spans="1:18" ht="68.25" customHeight="1" x14ac:dyDescent="0.25">
      <c r="A130" s="106"/>
      <c r="B130" s="106"/>
      <c r="C130" s="106"/>
      <c r="D130" s="107"/>
      <c r="E130" s="107"/>
      <c r="F130" s="108"/>
      <c r="G130" s="107"/>
      <c r="H130" s="74" t="s">
        <v>129</v>
      </c>
      <c r="I130" s="69">
        <v>1</v>
      </c>
      <c r="J130" s="107"/>
      <c r="K130" s="109"/>
      <c r="L130" s="109"/>
      <c r="M130" s="110"/>
      <c r="N130" s="110"/>
      <c r="O130" s="111"/>
      <c r="P130" s="111"/>
      <c r="Q130" s="107"/>
      <c r="R130" s="107"/>
    </row>
    <row r="131" spans="1:18" ht="68.25" customHeight="1" x14ac:dyDescent="0.25">
      <c r="A131" s="99"/>
      <c r="B131" s="99"/>
      <c r="C131" s="99"/>
      <c r="D131" s="100"/>
      <c r="E131" s="100"/>
      <c r="F131" s="101"/>
      <c r="G131" s="100"/>
      <c r="H131" s="74" t="s">
        <v>239</v>
      </c>
      <c r="I131" s="69">
        <v>2</v>
      </c>
      <c r="J131" s="100"/>
      <c r="K131" s="102"/>
      <c r="L131" s="102"/>
      <c r="M131" s="103"/>
      <c r="N131" s="103"/>
      <c r="O131" s="53"/>
      <c r="P131" s="53"/>
      <c r="Q131" s="100"/>
      <c r="R131" s="100"/>
    </row>
    <row r="132" spans="1:18" x14ac:dyDescent="0.25">
      <c r="A132" s="120"/>
      <c r="B132" s="120"/>
      <c r="C132" s="120"/>
      <c r="D132" s="121"/>
      <c r="E132" s="121"/>
      <c r="F132" s="121"/>
      <c r="G132" s="121"/>
      <c r="H132" s="121"/>
      <c r="I132" s="122"/>
      <c r="J132" s="121"/>
      <c r="L132" s="123"/>
      <c r="M132" s="124"/>
      <c r="N132" s="124"/>
      <c r="O132" s="124"/>
      <c r="P132" s="124"/>
      <c r="Q132" s="121"/>
      <c r="R132" s="121"/>
    </row>
    <row r="133" spans="1:18" x14ac:dyDescent="0.25">
      <c r="L133" s="125"/>
      <c r="M133" s="126" t="s">
        <v>240</v>
      </c>
      <c r="N133" s="127"/>
      <c r="O133" s="128"/>
    </row>
    <row r="134" spans="1:18" x14ac:dyDescent="0.25">
      <c r="L134" s="129"/>
      <c r="M134" s="130" t="s">
        <v>241</v>
      </c>
      <c r="N134" s="126" t="s">
        <v>242</v>
      </c>
      <c r="O134" s="128"/>
    </row>
    <row r="135" spans="1:18" x14ac:dyDescent="0.25">
      <c r="L135" s="131"/>
      <c r="M135" s="132"/>
      <c r="N135" s="133">
        <v>2020</v>
      </c>
      <c r="O135" s="133">
        <v>2021</v>
      </c>
    </row>
    <row r="136" spans="1:18" x14ac:dyDescent="0.25">
      <c r="L136" s="133" t="s">
        <v>243</v>
      </c>
      <c r="M136" s="134">
        <v>31</v>
      </c>
      <c r="N136" s="135">
        <f>O7+O10+O12+O14+O16+O21+O29</f>
        <v>296480.62</v>
      </c>
      <c r="O136" s="135">
        <f>P129+P127+P118+P114+P108+P106+P104+P102+P99+P96+P94+P92+P84+P77+P70+P65+P61+P57+P51+P46+P40+P38+P36+P33</f>
        <v>880215.82999999984</v>
      </c>
    </row>
    <row r="141" spans="1:18" x14ac:dyDescent="0.25">
      <c r="L141" t="s">
        <v>244</v>
      </c>
    </row>
  </sheetData>
  <mergeCells count="520">
    <mergeCell ref="O129:O131"/>
    <mergeCell ref="P129:P131"/>
    <mergeCell ref="Q129:Q131"/>
    <mergeCell ref="R129:R131"/>
    <mergeCell ref="L133:L135"/>
    <mergeCell ref="M133:O133"/>
    <mergeCell ref="M134:M135"/>
    <mergeCell ref="N134:O134"/>
    <mergeCell ref="G129:G131"/>
    <mergeCell ref="J129:J131"/>
    <mergeCell ref="K129:K131"/>
    <mergeCell ref="L129:L131"/>
    <mergeCell ref="M129:M131"/>
    <mergeCell ref="N129:N131"/>
    <mergeCell ref="O127:O128"/>
    <mergeCell ref="P127:P128"/>
    <mergeCell ref="Q127:Q128"/>
    <mergeCell ref="R127:R128"/>
    <mergeCell ref="A129:A131"/>
    <mergeCell ref="B129:B131"/>
    <mergeCell ref="C129:C131"/>
    <mergeCell ref="D129:D131"/>
    <mergeCell ref="E129:E131"/>
    <mergeCell ref="F129:F131"/>
    <mergeCell ref="G127:G128"/>
    <mergeCell ref="J127:J128"/>
    <mergeCell ref="K127:K128"/>
    <mergeCell ref="L127:L128"/>
    <mergeCell ref="M127:M128"/>
    <mergeCell ref="N127:N128"/>
    <mergeCell ref="O118:O126"/>
    <mergeCell ref="P118:P126"/>
    <mergeCell ref="Q118:Q126"/>
    <mergeCell ref="R118:R126"/>
    <mergeCell ref="A127:A128"/>
    <mergeCell ref="B127:B128"/>
    <mergeCell ref="C127:C128"/>
    <mergeCell ref="D127:D128"/>
    <mergeCell ref="E127:E128"/>
    <mergeCell ref="F127:F128"/>
    <mergeCell ref="G118:G126"/>
    <mergeCell ref="J118:J126"/>
    <mergeCell ref="K118:K126"/>
    <mergeCell ref="L118:L126"/>
    <mergeCell ref="M118:M126"/>
    <mergeCell ref="N118:N126"/>
    <mergeCell ref="O114:O117"/>
    <mergeCell ref="P114:P117"/>
    <mergeCell ref="Q114:Q117"/>
    <mergeCell ref="R114:R117"/>
    <mergeCell ref="A118:A126"/>
    <mergeCell ref="B118:B126"/>
    <mergeCell ref="C118:C126"/>
    <mergeCell ref="D118:D126"/>
    <mergeCell ref="E118:E126"/>
    <mergeCell ref="F118:F126"/>
    <mergeCell ref="G114:G117"/>
    <mergeCell ref="J114:J117"/>
    <mergeCell ref="K114:K117"/>
    <mergeCell ref="L114:L117"/>
    <mergeCell ref="M114:M117"/>
    <mergeCell ref="N114:N117"/>
    <mergeCell ref="O108:O113"/>
    <mergeCell ref="P108:P113"/>
    <mergeCell ref="Q108:Q113"/>
    <mergeCell ref="R108:R113"/>
    <mergeCell ref="A114:A117"/>
    <mergeCell ref="B114:B117"/>
    <mergeCell ref="C114:C117"/>
    <mergeCell ref="D114:D117"/>
    <mergeCell ref="E114:E117"/>
    <mergeCell ref="F114:F117"/>
    <mergeCell ref="G108:G113"/>
    <mergeCell ref="J108:J113"/>
    <mergeCell ref="K108:K113"/>
    <mergeCell ref="L108:L113"/>
    <mergeCell ref="M108:M113"/>
    <mergeCell ref="N108:N113"/>
    <mergeCell ref="O106:O107"/>
    <mergeCell ref="P106:P107"/>
    <mergeCell ref="Q106:Q107"/>
    <mergeCell ref="R106:R107"/>
    <mergeCell ref="A108:A113"/>
    <mergeCell ref="B108:B113"/>
    <mergeCell ref="C108:C113"/>
    <mergeCell ref="D108:D113"/>
    <mergeCell ref="E108:E113"/>
    <mergeCell ref="F108:F113"/>
    <mergeCell ref="G106:G107"/>
    <mergeCell ref="J106:J107"/>
    <mergeCell ref="K106:K107"/>
    <mergeCell ref="L106:L107"/>
    <mergeCell ref="M106:M107"/>
    <mergeCell ref="N106:N107"/>
    <mergeCell ref="O104:O105"/>
    <mergeCell ref="P104:P105"/>
    <mergeCell ref="Q104:Q105"/>
    <mergeCell ref="R104:R105"/>
    <mergeCell ref="A106:A107"/>
    <mergeCell ref="B106:B107"/>
    <mergeCell ref="C106:C107"/>
    <mergeCell ref="D106:D107"/>
    <mergeCell ref="E106:E107"/>
    <mergeCell ref="F106:F107"/>
    <mergeCell ref="G104:G105"/>
    <mergeCell ref="J104:J105"/>
    <mergeCell ref="K104:K105"/>
    <mergeCell ref="L104:L105"/>
    <mergeCell ref="M104:M105"/>
    <mergeCell ref="N104:N105"/>
    <mergeCell ref="O102:O103"/>
    <mergeCell ref="P102:P103"/>
    <mergeCell ref="Q102:Q103"/>
    <mergeCell ref="R102:R103"/>
    <mergeCell ref="A104:A105"/>
    <mergeCell ref="B104:B105"/>
    <mergeCell ref="C104:C105"/>
    <mergeCell ref="D104:D105"/>
    <mergeCell ref="E104:E105"/>
    <mergeCell ref="F104:F105"/>
    <mergeCell ref="G102:G103"/>
    <mergeCell ref="J102:J103"/>
    <mergeCell ref="K102:K103"/>
    <mergeCell ref="L102:L103"/>
    <mergeCell ref="M102:M103"/>
    <mergeCell ref="N102:N103"/>
    <mergeCell ref="O99:O101"/>
    <mergeCell ref="P99:P101"/>
    <mergeCell ref="Q99:Q101"/>
    <mergeCell ref="R99:R101"/>
    <mergeCell ref="A102:A103"/>
    <mergeCell ref="B102:B103"/>
    <mergeCell ref="C102:C103"/>
    <mergeCell ref="D102:D103"/>
    <mergeCell ref="E102:E103"/>
    <mergeCell ref="F102:F103"/>
    <mergeCell ref="G99:G101"/>
    <mergeCell ref="J99:J101"/>
    <mergeCell ref="K99:K101"/>
    <mergeCell ref="L99:L101"/>
    <mergeCell ref="M99:M101"/>
    <mergeCell ref="N99:N101"/>
    <mergeCell ref="O96:O98"/>
    <mergeCell ref="P96:P98"/>
    <mergeCell ref="Q96:Q98"/>
    <mergeCell ref="R96:R98"/>
    <mergeCell ref="A99:A101"/>
    <mergeCell ref="B99:B101"/>
    <mergeCell ref="C99:C101"/>
    <mergeCell ref="D99:D101"/>
    <mergeCell ref="E99:E101"/>
    <mergeCell ref="F99:F101"/>
    <mergeCell ref="G96:G98"/>
    <mergeCell ref="J96:J98"/>
    <mergeCell ref="K96:K98"/>
    <mergeCell ref="L96:L98"/>
    <mergeCell ref="M96:M98"/>
    <mergeCell ref="N96:N98"/>
    <mergeCell ref="O94:O95"/>
    <mergeCell ref="P94:P95"/>
    <mergeCell ref="Q94:Q95"/>
    <mergeCell ref="R94:R95"/>
    <mergeCell ref="A96:A98"/>
    <mergeCell ref="B96:B98"/>
    <mergeCell ref="C96:C98"/>
    <mergeCell ref="D96:D98"/>
    <mergeCell ref="E96:E98"/>
    <mergeCell ref="F96:F98"/>
    <mergeCell ref="G94:G95"/>
    <mergeCell ref="J94:J95"/>
    <mergeCell ref="K94:K95"/>
    <mergeCell ref="L94:L95"/>
    <mergeCell ref="M94:M95"/>
    <mergeCell ref="N94:N95"/>
    <mergeCell ref="O92:O93"/>
    <mergeCell ref="P92:P93"/>
    <mergeCell ref="Q92:Q93"/>
    <mergeCell ref="R92:R93"/>
    <mergeCell ref="A94:A95"/>
    <mergeCell ref="B94:B95"/>
    <mergeCell ref="C94:C95"/>
    <mergeCell ref="D94:D95"/>
    <mergeCell ref="E94:E95"/>
    <mergeCell ref="F94:F95"/>
    <mergeCell ref="G92:G93"/>
    <mergeCell ref="J92:J93"/>
    <mergeCell ref="K92:K93"/>
    <mergeCell ref="L92:L93"/>
    <mergeCell ref="M92:M93"/>
    <mergeCell ref="N92:N93"/>
    <mergeCell ref="O84:O91"/>
    <mergeCell ref="P84:P91"/>
    <mergeCell ref="Q84:Q91"/>
    <mergeCell ref="R84:R91"/>
    <mergeCell ref="A92:A93"/>
    <mergeCell ref="B92:B93"/>
    <mergeCell ref="C92:C93"/>
    <mergeCell ref="D92:D93"/>
    <mergeCell ref="E92:E93"/>
    <mergeCell ref="F92:F93"/>
    <mergeCell ref="G84:G91"/>
    <mergeCell ref="J84:J91"/>
    <mergeCell ref="K84:K91"/>
    <mergeCell ref="L84:L91"/>
    <mergeCell ref="M84:M91"/>
    <mergeCell ref="N84:N91"/>
    <mergeCell ref="O77:O83"/>
    <mergeCell ref="P77:P83"/>
    <mergeCell ref="Q77:Q83"/>
    <mergeCell ref="R77:R83"/>
    <mergeCell ref="A84:A91"/>
    <mergeCell ref="B84:B91"/>
    <mergeCell ref="C84:C91"/>
    <mergeCell ref="D84:D91"/>
    <mergeCell ref="E84:E91"/>
    <mergeCell ref="F84:F91"/>
    <mergeCell ref="G77:G83"/>
    <mergeCell ref="J77:J83"/>
    <mergeCell ref="K77:K83"/>
    <mergeCell ref="L77:L83"/>
    <mergeCell ref="M77:M83"/>
    <mergeCell ref="N77:N83"/>
    <mergeCell ref="O70:O76"/>
    <mergeCell ref="P70:P76"/>
    <mergeCell ref="Q70:Q76"/>
    <mergeCell ref="R70:R76"/>
    <mergeCell ref="A77:A83"/>
    <mergeCell ref="B77:B83"/>
    <mergeCell ref="C77:C83"/>
    <mergeCell ref="D77:D83"/>
    <mergeCell ref="E77:E83"/>
    <mergeCell ref="F77:F83"/>
    <mergeCell ref="G70:G76"/>
    <mergeCell ref="J70:J76"/>
    <mergeCell ref="K70:K76"/>
    <mergeCell ref="L70:L76"/>
    <mergeCell ref="M70:M76"/>
    <mergeCell ref="N70:N76"/>
    <mergeCell ref="O65:O69"/>
    <mergeCell ref="P65:P69"/>
    <mergeCell ref="Q65:Q69"/>
    <mergeCell ref="R65:R69"/>
    <mergeCell ref="A70:A76"/>
    <mergeCell ref="B70:B76"/>
    <mergeCell ref="C70:C76"/>
    <mergeCell ref="D70:D76"/>
    <mergeCell ref="E70:E76"/>
    <mergeCell ref="F70:F76"/>
    <mergeCell ref="G65:G69"/>
    <mergeCell ref="J65:J69"/>
    <mergeCell ref="K65:K69"/>
    <mergeCell ref="L65:L69"/>
    <mergeCell ref="M65:M69"/>
    <mergeCell ref="N65:N69"/>
    <mergeCell ref="O61:O64"/>
    <mergeCell ref="P61:P64"/>
    <mergeCell ref="Q61:Q64"/>
    <mergeCell ref="R61:R64"/>
    <mergeCell ref="A65:A69"/>
    <mergeCell ref="B65:B69"/>
    <mergeCell ref="C65:C69"/>
    <mergeCell ref="D65:D69"/>
    <mergeCell ref="E65:E69"/>
    <mergeCell ref="F65:F69"/>
    <mergeCell ref="G61:G64"/>
    <mergeCell ref="J61:J64"/>
    <mergeCell ref="K61:K64"/>
    <mergeCell ref="L61:L64"/>
    <mergeCell ref="M61:M64"/>
    <mergeCell ref="N61:N64"/>
    <mergeCell ref="A61:A64"/>
    <mergeCell ref="B61:B64"/>
    <mergeCell ref="C61:C64"/>
    <mergeCell ref="D61:D64"/>
    <mergeCell ref="E61:E64"/>
    <mergeCell ref="F61:F64"/>
    <mergeCell ref="O57:O60"/>
    <mergeCell ref="P57:P60"/>
    <mergeCell ref="Q57:Q60"/>
    <mergeCell ref="R57:R60"/>
    <mergeCell ref="H58:H60"/>
    <mergeCell ref="I58:I60"/>
    <mergeCell ref="G57:G60"/>
    <mergeCell ref="J57:J60"/>
    <mergeCell ref="K57:K60"/>
    <mergeCell ref="L57:L60"/>
    <mergeCell ref="M57:M60"/>
    <mergeCell ref="N57:N60"/>
    <mergeCell ref="O51:O56"/>
    <mergeCell ref="P51:P56"/>
    <mergeCell ref="Q51:Q56"/>
    <mergeCell ref="R51:R56"/>
    <mergeCell ref="A57:A60"/>
    <mergeCell ref="B57:B60"/>
    <mergeCell ref="C57:C60"/>
    <mergeCell ref="D57:D60"/>
    <mergeCell ref="E57:E60"/>
    <mergeCell ref="F57:F60"/>
    <mergeCell ref="G51:G56"/>
    <mergeCell ref="J51:J56"/>
    <mergeCell ref="K51:K56"/>
    <mergeCell ref="L51:L56"/>
    <mergeCell ref="M51:M56"/>
    <mergeCell ref="N51:N56"/>
    <mergeCell ref="A51:A56"/>
    <mergeCell ref="B51:B56"/>
    <mergeCell ref="C51:C56"/>
    <mergeCell ref="D51:D56"/>
    <mergeCell ref="E51:E56"/>
    <mergeCell ref="F51:F56"/>
    <mergeCell ref="O46:O50"/>
    <mergeCell ref="P46:P50"/>
    <mergeCell ref="Q46:Q50"/>
    <mergeCell ref="R46:R50"/>
    <mergeCell ref="H47:H50"/>
    <mergeCell ref="I47:I50"/>
    <mergeCell ref="G46:G50"/>
    <mergeCell ref="J46:J50"/>
    <mergeCell ref="K46:K50"/>
    <mergeCell ref="L46:L50"/>
    <mergeCell ref="M46:M50"/>
    <mergeCell ref="N46:N50"/>
    <mergeCell ref="O40:O45"/>
    <mergeCell ref="P40:P45"/>
    <mergeCell ref="Q40:Q45"/>
    <mergeCell ref="R40:R45"/>
    <mergeCell ref="A46:A50"/>
    <mergeCell ref="B46:B50"/>
    <mergeCell ref="C46:C50"/>
    <mergeCell ref="D46:D50"/>
    <mergeCell ref="E46:E50"/>
    <mergeCell ref="F46:F50"/>
    <mergeCell ref="G40:G45"/>
    <mergeCell ref="J40:J45"/>
    <mergeCell ref="K40:K45"/>
    <mergeCell ref="L40:L45"/>
    <mergeCell ref="M40:M45"/>
    <mergeCell ref="N40:N45"/>
    <mergeCell ref="O38:O39"/>
    <mergeCell ref="P38:P39"/>
    <mergeCell ref="Q38:Q39"/>
    <mergeCell ref="R38:R39"/>
    <mergeCell ref="A40:A45"/>
    <mergeCell ref="B40:B45"/>
    <mergeCell ref="C40:C45"/>
    <mergeCell ref="D40:D45"/>
    <mergeCell ref="E40:E45"/>
    <mergeCell ref="F40:F45"/>
    <mergeCell ref="G38:G39"/>
    <mergeCell ref="J38:J39"/>
    <mergeCell ref="K38:K39"/>
    <mergeCell ref="L38:L39"/>
    <mergeCell ref="M38:M39"/>
    <mergeCell ref="N38:N39"/>
    <mergeCell ref="O36:O37"/>
    <mergeCell ref="P36:P37"/>
    <mergeCell ref="Q36:Q37"/>
    <mergeCell ref="R36:R37"/>
    <mergeCell ref="A38:A39"/>
    <mergeCell ref="B38:B39"/>
    <mergeCell ref="C38:C39"/>
    <mergeCell ref="D38:D39"/>
    <mergeCell ref="E38:E39"/>
    <mergeCell ref="F38:F39"/>
    <mergeCell ref="G36:G37"/>
    <mergeCell ref="J36:J37"/>
    <mergeCell ref="K36:K37"/>
    <mergeCell ref="L36:L37"/>
    <mergeCell ref="M36:M37"/>
    <mergeCell ref="N36:N37"/>
    <mergeCell ref="Q33:Q35"/>
    <mergeCell ref="R33:R35"/>
    <mergeCell ref="H34:H35"/>
    <mergeCell ref="I34:I35"/>
    <mergeCell ref="A36:A37"/>
    <mergeCell ref="B36:B37"/>
    <mergeCell ref="C36:C37"/>
    <mergeCell ref="D36:D37"/>
    <mergeCell ref="E36:E37"/>
    <mergeCell ref="F36:F37"/>
    <mergeCell ref="K33:K35"/>
    <mergeCell ref="L33:L35"/>
    <mergeCell ref="M33:M35"/>
    <mergeCell ref="N33:N35"/>
    <mergeCell ref="O33:O35"/>
    <mergeCell ref="P33:P35"/>
    <mergeCell ref="Q29:Q32"/>
    <mergeCell ref="R29:R32"/>
    <mergeCell ref="A33:A35"/>
    <mergeCell ref="B33:B35"/>
    <mergeCell ref="C33:C35"/>
    <mergeCell ref="D33:D35"/>
    <mergeCell ref="E33:E35"/>
    <mergeCell ref="F33:F35"/>
    <mergeCell ref="G33:G35"/>
    <mergeCell ref="J33:J35"/>
    <mergeCell ref="K29:K32"/>
    <mergeCell ref="L29:L32"/>
    <mergeCell ref="M29:M32"/>
    <mergeCell ref="N29:N32"/>
    <mergeCell ref="O29:O32"/>
    <mergeCell ref="P29:P32"/>
    <mergeCell ref="Q21:Q28"/>
    <mergeCell ref="R21:R28"/>
    <mergeCell ref="A29:A32"/>
    <mergeCell ref="B29:B32"/>
    <mergeCell ref="C29:C32"/>
    <mergeCell ref="D29:D32"/>
    <mergeCell ref="E29:E32"/>
    <mergeCell ref="F29:F32"/>
    <mergeCell ref="G29:G32"/>
    <mergeCell ref="J29:J32"/>
    <mergeCell ref="K21:K28"/>
    <mergeCell ref="L21:L28"/>
    <mergeCell ref="M21:M28"/>
    <mergeCell ref="N21:N28"/>
    <mergeCell ref="O21:O28"/>
    <mergeCell ref="P21:P28"/>
    <mergeCell ref="Q16:Q20"/>
    <mergeCell ref="R16:R20"/>
    <mergeCell ref="A21:A28"/>
    <mergeCell ref="B21:B28"/>
    <mergeCell ref="C21:C28"/>
    <mergeCell ref="D21:D28"/>
    <mergeCell ref="E21:E28"/>
    <mergeCell ref="F21:F28"/>
    <mergeCell ref="G21:G28"/>
    <mergeCell ref="J21:J28"/>
    <mergeCell ref="K16:K20"/>
    <mergeCell ref="L16:L20"/>
    <mergeCell ref="M16:M20"/>
    <mergeCell ref="N16:N20"/>
    <mergeCell ref="O16:O20"/>
    <mergeCell ref="P16:P20"/>
    <mergeCell ref="Q14:Q15"/>
    <mergeCell ref="R14:R15"/>
    <mergeCell ref="A16:A20"/>
    <mergeCell ref="B16:B20"/>
    <mergeCell ref="C16:C20"/>
    <mergeCell ref="D16:D20"/>
    <mergeCell ref="E16:E20"/>
    <mergeCell ref="F16:F20"/>
    <mergeCell ref="G16:G20"/>
    <mergeCell ref="J16:J20"/>
    <mergeCell ref="K14:K15"/>
    <mergeCell ref="L14:L15"/>
    <mergeCell ref="M14:M15"/>
    <mergeCell ref="N14:N15"/>
    <mergeCell ref="O14:O15"/>
    <mergeCell ref="P14:P15"/>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2021-08-20T10:26:38Z</dcterms:created>
  <dcterms:modified xsi:type="dcterms:W3CDTF">2021-08-20T10:26:39Z</dcterms:modified>
</cp:coreProperties>
</file>