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en_skoroszyt" defaultThemeVersion="166925"/>
  <mc:AlternateContent xmlns:mc="http://schemas.openxmlformats.org/markup-compatibility/2006">
    <mc:Choice Requires="x15">
      <x15ac:absPath xmlns:x15ac="http://schemas.microsoft.com/office/spreadsheetml/2010/11/ac" url="C:\Users\Dell\Downloads\Zal._nr_1_do_uchwaly_nr__73_zmiana_PO_2022-2023_partnerskie(1)\"/>
    </mc:Choice>
  </mc:AlternateContent>
  <xr:revisionPtr revIDLastSave="0" documentId="8_{8705F79F-325F-48F7-A154-DFC378F9E60B}" xr6:coauthVersionLast="47" xr6:coauthVersionMax="47" xr10:uidLastSave="{00000000-0000-0000-0000-000000000000}"/>
  <bookViews>
    <workbookView xWindow="-120" yWindow="-120" windowWidth="29040" windowHeight="15840" xr2:uid="{FDE4A21C-75F6-4ACF-8A51-318C834E6B9D}"/>
  </bookViews>
  <sheets>
    <sheet name="Wielkopolska J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19" i="1" l="1"/>
  <c r="P219" i="1"/>
  <c r="O88" i="1"/>
  <c r="O82" i="1"/>
  <c r="O80" i="1"/>
  <c r="O76" i="1"/>
  <c r="O72" i="1"/>
  <c r="O66" i="1"/>
  <c r="O59" i="1"/>
  <c r="O49" i="1"/>
  <c r="O45" i="1"/>
  <c r="O41" i="1"/>
  <c r="O36" i="1"/>
  <c r="O30" i="1"/>
  <c r="O27" i="1"/>
  <c r="O23" i="1"/>
  <c r="O22" i="1"/>
  <c r="O18" i="1"/>
  <c r="O14" i="1"/>
</calcChain>
</file>

<file path=xl/sharedStrings.xml><?xml version="1.0" encoding="utf-8"?>
<sst xmlns="http://schemas.openxmlformats.org/spreadsheetml/2006/main" count="954" uniqueCount="313">
  <si>
    <t xml:space="preserve">Operacje partnerów KSOW do Planu operacyjnego KSOW na lata 2022-2023 - Województwo Wielkopolskie - grudzień 2023 </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</si>
  <si>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</si>
  <si>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</si>
  <si>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</si>
  <si>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</si>
  <si>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</si>
  <si>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</si>
  <si>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</si>
  <si>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</si>
  <si>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</si>
  <si>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</si>
  <si>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</si>
  <si>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</si>
  <si>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</si>
  <si>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</si>
  <si>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</si>
  <si>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</si>
  <si>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</si>
  <si>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</si>
  <si>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</si>
  <si>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</si>
  <si>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</si>
  <si>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</si>
  <si>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</si>
  <si>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</si>
  <si>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</si>
  <si>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</si>
  <si>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</si>
  <si>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</si>
  <si>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</si>
  <si>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</si>
  <si>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</si>
  <si>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</si>
  <si>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</si>
  <si>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</si>
  <si>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</si>
  <si>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</si>
  <si>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Poszukiwanie inspiracji, jako źródło dobrych praktyk kształtujących rozwój obszaru LGD</t>
  </si>
  <si>
    <t>Wzrost wiedzy umożliwiający wdrożenie rozwiązań i dobrych praktyk na obszarze LGD Stowarzyszenia „Solidarni w Partnerstwie” u 40 osób odpowiedzialnych za wdrażanie inicjatyw  na rzecz rozwoju obszarów wiejskich poprzez organizację wyjazdu studyjnego na obszar działania LGD „Zielony Pierścień” oraz rozpowszechnianie  skutecznych praktyk  podczas organizowanych spotkań.</t>
  </si>
  <si>
    <t>Operacja polegała będzie na organizacji wyjazdu studyjnego na obszar działania LGD „Zielony Pierścień” dla 40 osób z obszaru działania Stowarzyszenia, tj. z gmin: Golina, Grodziec, Rychwał, Rzgów, Stare Miasto i Tuliszków, odpowiedzialnych za wdrażanie inicjatyw na rzecz rozwoju obszarów wiejskich.</t>
  </si>
  <si>
    <t>Wyjazd studyjny krajowy</t>
  </si>
  <si>
    <t>Liczba wyjazdów studyjnych</t>
  </si>
  <si>
    <t>szt.</t>
  </si>
  <si>
    <t xml:space="preserve">Operacja skierowana jest do 40 osób z obszaru działania Stowarzyszenia, tj. z gmin: Golina, Grodziec, Rychwał, Rzgów, Stare Miasto i Tuliszków. Osoby te są odpowiedzialne za wdrażanie inicjatyw na rzecz rozwoju obszarów wiejskich. Będą to osoby reprezentujące różne sektory (społeczny, gospodarczy, publiczny) m.in. organy Stowarzyszenia, przedstawiciele organizacji pozarządowych działających na obszarze LGD, pracownicy biura Stowarzyszenia, przedsiębiorcy oraz członkowie Stowarzyszenia „Solidarni w Partnerstwie”, osoby zaangażowane w rozwój obszaru. </t>
  </si>
  <si>
    <t>II, III</t>
  </si>
  <si>
    <t>-</t>
  </si>
  <si>
    <t>Stowarzyszenie „Solidarni w Partnerstwie”</t>
  </si>
  <si>
    <t>Liczba uczestników</t>
  </si>
  <si>
    <t>osób</t>
  </si>
  <si>
    <t>w tym przedstawicieli LGD</t>
  </si>
  <si>
    <t>w tym: liczba doradców</t>
  </si>
  <si>
    <t>Wielkopolskę znamy - Warmię i Mazury poznamy - wyjazd studyjny</t>
  </si>
  <si>
    <t xml:space="preserve">Celem operacji jest nawiązanie współpracy i wymiana doświadczeń z innymi podmiotami społecznymi, gospodarczymi i administracyjnymi o zbieżnych celach  i zadaniach działającymi na terenie województwa warmińsko – mazurskiego oraz wymiana wiedzy i  sposobu pozyskania  środków  finansowych na rozwój obszarów wiejskich. Realizacja operacji przyczyni się do wspierania rozwoju lokalnego , zdobycia dobrych praktyk i przeniesienia ich na teren naszej gminy. 
</t>
  </si>
  <si>
    <t xml:space="preserve">Operacja  polegać będzie na zorganizowaniu wyjazdu studyjnego na teren województwa warmińsko – mazurskiego. Poprzez realizację operacji uczestnicy wyjazdu pozyskają wiedzę i wymienią się doświadczeniami  w zakresie działań na rzecz rozwoju obszarów wiejskich i pozyskiwania środków z Programu Rozwoju Obszarów Wiejskich.  </t>
  </si>
  <si>
    <t xml:space="preserve">Grupę docelową projektu stanowić będą przedstawiciele kół gospodyń wiejskich, stowarzyszeń , zespołu ludowego, przedsiębiorcy, samorządowcy, rolnicy i ich rodziny,  którzy poza pracą zawodową realizują pasje kulturalno – społeczne szczególnie w organizacjach pozarządowych działających  na rzecz lokalnej społeczności. 
</t>
  </si>
  <si>
    <t>Gmina Lisków</t>
  </si>
  <si>
    <t>Nauka nie pójdzie w las</t>
  </si>
  <si>
    <t xml:space="preserve">Celem operacji jest inspirowanie i inicjowanie działań wspierających rozwój partnerskiego podejścia na rzecz rozwoju lokalnego z uwzględnieniem potencjału ekonomicznego, społecznego i środowiskowego danego regionu, budowanie postaw przedsiębiorczych w szczególności wśród młodych kobiet, rolników, drobnych wytwórców i przedsiębiorców oraz przedstawicielek KGW. </t>
  </si>
  <si>
    <t xml:space="preserve">Operacja będzie polegała na organizacji wyjazdu studyjnego do Gospodarstwa Ostoja Natury oraz do Lokalnej Grupy Działania Zielony Pierścień na Lubelszczyźnie, w celu wymiany wiedzy na temat gospodarstwa regeneratywnego, krótkich łańcuchów dostaw oraz rozwoju lokalnego w oparciu o dobre praktyki promocji produktów i zasobów lokalnych. </t>
  </si>
  <si>
    <t xml:space="preserve">Grupą docelową będą mieszkańcy  (15 osób) z gmin z powiatu tureckiego: Brudzew, Kawęczyn Dobra, Malanów, Przykona, Władysławów, Turek, z powiatu kolskiego – Kościelec oraz powiatu sieradzkiego – Goszczanów (woj. łódzkie). 
</t>
  </si>
  <si>
    <t>III, IV</t>
  </si>
  <si>
    <t>Turkowska Unia Rozwoju - T.U.R.</t>
  </si>
  <si>
    <t>Ekologiczny system  produkcji rolnej przyjazny dla klimatu, środowiska, gospodarki</t>
  </si>
  <si>
    <t xml:space="preserve">Celem operacji jest przygotowanie uczestników wyjazdu  do wdrażania inicjatyw na rzecz rozwoju obszarów wiejskich w tym w szczególności do podejmowania nowych wyzwań w celu poprawy  ekologizacji swoich gospodarstw rolnych zgodnie z wymogami Zielonego Ładu poprzez udział w wyjeździe studyjnym do gospodarstwa ekologicznego Anielskie Ogrody.
</t>
  </si>
  <si>
    <t xml:space="preserve">Operacja polega na organizacji krajowego wyjazdu studyjnego dla rolników i doradców do gospodarstwa ekologicznego Anielskie Ogrody - laureata I miejsca w konkursie europejskim ENRD Rural Inspiration Awards (RIA) 2021 w kategorii "Popular Vote”.  
Ponadto w ramach operacji doradcy biorący udział w wyjeździe po powrocie przeprowadzą  szkolenia dla rolników. Będzie to kaskadowe przekazywanie wiedzy  kolejnym rolnikom zainteresowanym  prowadzeniem gospodarstw wg kryteriów rolnictwa ekologicznego.
</t>
  </si>
  <si>
    <t xml:space="preserve">Grupa docelowa to 35 osób (30 rolników i 5 doradców) z województwa wielkopolskiego, którzy są zainteresowani poszukiwaniem alternatywnych, proekologicznych rozwiązań dla swoich małych rodzinnych gospodarstw rolnych. 
</t>
  </si>
  <si>
    <t>II-IV</t>
  </si>
  <si>
    <t>Wielkopolski Ośrodek Doradztwa Rolniczego w Poznaniu</t>
  </si>
  <si>
    <t>Książka kulinarna „Smaki Ziemi Przemęckiej”</t>
  </si>
  <si>
    <t>Celem operacji jest zapoznanie mieszkańców gminy Przemęt z działaniami lokalnych organizacji - kół gospodyń wiejskich oraz z kulinarnymi walorami gminy Przemęt i województwa wielkopolskiego poprzez wydanie i rozdystrybuowanie 500 sztuk książki kulinarnej "Smaki Ziemi Przęmęckiej".</t>
  </si>
  <si>
    <t xml:space="preserve">Operacja polega na wydaniu i dystrybucji 500 sztuk książki kulinarnej „Smaki Ziemi Przemęckiej”. Zawierać ona będzie przepisy, zdjęcia potraw przygotowanych przez Koła Gospodyń Wiejskich działających na terenie Gminy Przemęt. Odbiorcami publikacji będą: instytucje promujące Gm. Przemęt, turyści i goście, jak również mieszkańcy gminy - KGW, sołectwa, biblioteki, szkoły, przedszkola. </t>
  </si>
  <si>
    <t xml:space="preserve">Publikacja/materiał drukowany </t>
  </si>
  <si>
    <t>Liczba tytułów publikacji/ materiałów drukowanych</t>
  </si>
  <si>
    <t xml:space="preserve">Grupą docelową operacji będą: turyści, goście – odwiedzający Ziemię Przemęcką, instytucje promujące Gminę Przemęt, KGW, sołectwa, biblioteki, szkoły, przedszkola. 
</t>
  </si>
  <si>
    <t xml:space="preserve">Gminne Centrum Kultury i Biblioteka w Przemęcie </t>
  </si>
  <si>
    <t>Wielkopolski Rolnik Roku narzędziem upowszechniania dobrych praktyk w rolnictwie</t>
  </si>
  <si>
    <t xml:space="preserve">Celem operacji jest przedstawienie wielkopolskim rolnikom dobrych praktyk stosowanych przez najlepszych wielkopolskich rolników w zakresie organizacji produkcji, stosowania nowoczesnych technologii, organizacji gospodarstwa oraz ochrony środowiska, poprzez umożliwienie im udziału w spotkaniu podsumowującym konkurs „Wielkopolski Rolnik Roku”, podczas którego prezentowane będą gospodarstwa laureatów konkursu. 
</t>
  </si>
  <si>
    <t>Operacja będzie polegać na organizacji udziału rolników z terenu województwa wielkopolskiego w Gali podsumowującej Konkurs Wielkopolski Rolnik Roku 2021.</t>
  </si>
  <si>
    <t xml:space="preserve">Szkolenie/ seminarium/ warsztat/ spotkanie </t>
  </si>
  <si>
    <t>Liczba szkoleń/ seminariów/ warsztatów/spotkań</t>
  </si>
  <si>
    <t xml:space="preserve">Grupą docelową są rolnicy z terenu województwa wielkopolskiego.
</t>
  </si>
  <si>
    <t>Wielkopolska Izba Rolnicza</t>
  </si>
  <si>
    <t>Ścieżki rozwoju obszarów wiejskich województwa wielkopolskiego – lokalny wymiar wielofunkcyjności</t>
  </si>
  <si>
    <t>Celem proponowanych badań jest rozpoznanie funkcji obszarów wiejskich województwa wielkopolskiego, wraz z pomiarem wielofunkcyjności dla wzmocnienia planowania rozwoju lokalnego na obszarach wiejskich.</t>
  </si>
  <si>
    <t>Operacja będzie polegała na realizacji badań z zakresu rozwoju obszarów wiejskich województwa wielkopolskiego, których efektem pracy będzie recenzowana ekspertyza pt.: „Ścieżki rozwoju obszarów wiejskich województwa wielkopolskiego – lokalny wymiar wielofunkcyjności”. W proces realizacji operacji zaangażowany będzie Partner dodatkowy -KGW w Starej Krobi. Wyniki badań upowszechnione zostaną pośród władz lokalnych (gmin wiejskich i miejsko-wiejskich) oraz władz regionalnych województwa wielkopolskiego (Samorząd Województwa Wielkopolskiego).</t>
  </si>
  <si>
    <t>Analiza/ ekspertyza/ badanie</t>
  </si>
  <si>
    <t>Analiza</t>
  </si>
  <si>
    <t xml:space="preserve">Grupą docelową proponowanej operacji są: władze lokalne gmin wiejskich i miejsko-wiejskich województwa wielkopolskiego; Samorząd Województwa Wielkopolskiego; organizacje pozarządowe, mieszkańcy obszarów wiejskich województwa wielkopolskiego.
</t>
  </si>
  <si>
    <t>Uniwersytet Przyrodniczy w Poznaniu</t>
  </si>
  <si>
    <t xml:space="preserve">Ekspertyza </t>
  </si>
  <si>
    <t>Badanie</t>
  </si>
  <si>
    <t>„Ocalić od zapomnienia - Grabowska Senioriada”</t>
  </si>
  <si>
    <t>Celem operacji jest udział seniorów mieszkających na terenie Miasta i Gminy Grabów nad Prosną w spotkania w mieście Grabów nad Prosną pn. „Ocalić od zapomnienia - Grabowska Senioriada”, która przyczyni się do kultywowania tradycji i dziedzictwa kulturowego wsi.</t>
  </si>
  <si>
    <t>Operacja będzie polegała na organizacji spotkania dla seniorów w mieście Grabów nad Prosną w dniu 8.10.2022 r. pn. „Ocalić od zapomnienia - Grabowska Senioriada”.</t>
  </si>
  <si>
    <t xml:space="preserve">Grupę docelową będą stanowili seniorzy mieszkający na terenie Miasta i Gminy Grabów nad Prosną oraz osoby czynne zawodowo (przedsiębiorcy, rolnicy, pracownicy umysłowi ), a także przedstawiciele lokalnych stowarzyszeń i organizacji, seniorzy  z zaprzyjaźnionych kół z sąsiadujących powiatów oraz zaproszeni goście. </t>
  </si>
  <si>
    <t>Miasto i Gmina Grabów nad Prosną</t>
  </si>
  <si>
    <t>Konkurs/olimpiada</t>
  </si>
  <si>
    <t>Liczba konkursów/olimpiad</t>
  </si>
  <si>
    <t>Liczba uczestników konkursów/olimpiad</t>
  </si>
  <si>
    <t>Współpraca rolników na wielkopolskiej wsi-rola i znaczenie spółdzielczości</t>
  </si>
  <si>
    <t xml:space="preserve">Celem operacji jest wskazanie kierunków działań organizacji zrzeszających rolników oraz stworzenie platformy do nawiązania współpracy, wymiany wiedzy i doświadczeń oraz integracji między organizacjami rolniczymi działającymi na terenach wiejskich w całej Wielkopolsce. Cel realizowany będzie poprzez organizację konferencji dotyczącej działalności organizacji rolniczych i ich wpływu na rozwój rolnictwa i obszarów wiejskich. </t>
  </si>
  <si>
    <t>Organizacja konferencji pn. Współpraca rolników na wielkopolskiej wsi-rola i znaczenie spółdzielczości. Tematem konferencji będą korzyści ze współpracy rolników w formie organizacji rolniczych wyrosłych na tradycji Kółek Rolniczych.</t>
  </si>
  <si>
    <t xml:space="preserve">Konferencja/ kongres </t>
  </si>
  <si>
    <t xml:space="preserve">Liczba konferencji/ kongresów </t>
  </si>
  <si>
    <t xml:space="preserve">Całość grupy docelowej pochodzić będzie z terenu województwa Wielkopolskiego. Na konferencję zostanie zaproszonych 300 osób, będą to przedstawiciele organizacji rolniczych (w tym także członkinie Kół Gospodyń Wiejskich – KGW powstały przy Kółkach Rolniczych, ich powiązanie z organizacjami rolniczymi jest ciągle aktualne). Zakładamy udział w operacji przedstawicieli organizacji działających na terenie całej Wielkopolski, w ten sposób chcemy zaprezentować szerokie spektrum działań podejmowanych w różnych częściach naszego województwa. 
</t>
  </si>
  <si>
    <t>I-IV</t>
  </si>
  <si>
    <t xml:space="preserve">w tym: liczba gości zagranicznych </t>
  </si>
  <si>
    <t>w tym: liczba przedstawicieli LGD</t>
  </si>
  <si>
    <t xml:space="preserve">w tym: liczba doradców </t>
  </si>
  <si>
    <t>Wymiana wiedzy i doświadczeń jako metoda rozwoju potencjału gospodarczego i społecznego Gminy i Miasta Stawiszyn.</t>
  </si>
  <si>
    <t xml:space="preserve">Celem operacji jest  zdobycie wiedzy i  wymiana doświadczeń pośród członków grupy docelowej tj. 100 mieszkańców Gminy i Miasta Stawiszyn – rolników,  członków ich rodzin, przedstawicielek kół gospodyń wiejskich oraz samorządowców 
z terenu Gminy i Miasta Stawiszyn w zakresie  wykorzystania posiadanego potencjału w celu rozwoju różnych dziedzin  gospodarki na obszarze rolniczym, produkcji, promocji oraz poznania korzyści płynących z wytwarzania produktów lokalnych, a także włączenia kobiet w podejmowanie inicjatyw związanych z  rozwojem lokalnym. </t>
  </si>
  <si>
    <t xml:space="preserve">Operacja będzie polegała na organizacji wyjazdu studyjnego dla 100 mieszkańców Gminy i Miasta Stawiszyn (rolników,  członków ich rodzin, przedstawicielek kół gospodyń wiejskich oraz samorządowców z terenu Gminy i Miasta Stawiszyn) do Gminy Poronin.
</t>
  </si>
  <si>
    <t xml:space="preserve">Grupa docelowa to 100 mieszkańców Gminy i Miasta Stawiszyn – rolnicy, członkowie ich rodzin, przedstawicielki kół gospodyń wiejskich oraz samorządowcy z terenu Gminy i Miasta Stawiszyn, którzy łączą pracę w rolnictwie z aktywną działalnością społeczno-kulturalną. 
</t>
  </si>
  <si>
    <t>III-IV</t>
  </si>
  <si>
    <t>Gmina i Miasto Stawiszyn</t>
  </si>
  <si>
    <t>Integrowana produkcja roślin szansą dla rolników</t>
  </si>
  <si>
    <t xml:space="preserve">Celem operacji jest przeszkolenie rolników oraz przyszłych rolników z zasad prowadzenia integrowanej produkcji rolnej. Szkolenie to wyposaży rolników w wiedzę, która umożliwi im prowadzenie produkcji rolnej w sposób zapewniający produkcję żywności metodami bezpiecznymi dla środowiska, ale także w niezbędne do prowadzenia tej produkcji certyfikaty.  </t>
  </si>
  <si>
    <t xml:space="preserve">Operacja polega na zorganizowaniu 4 szkoleń dla rolników, każde po 30 osób. Łącznie 120 osób. </t>
  </si>
  <si>
    <t xml:space="preserve">Uczestnikami szkoleń będzie 120 rolników – producentów rolnych z terenu Wschodniej Wielkopolski, subregionu konińskiego. Będą to osoby zainteresowane prowadzeniem produkcji w sposób zapewniający produkcję żywności metodami bezpiecznymi dla środowiska. Dopuszczamy też możliwość udziału uczniów szkół rolniczych, których chcemy wyposażyć w wiedzę i możliwości prowadzenia w swoich przyszłych gospodarstw w sposób możliwie najbardziej zbliżony do ekologicznego. </t>
  </si>
  <si>
    <t>„Współpraca partnerska na rzecz wymiany dobrych praktyk”</t>
  </si>
  <si>
    <t xml:space="preserve">Celem operacji jest wymiana dobrych praktyk i doświadczeń z zakresu wspierania włączenia społecznego, aktywizacji społeczno-ekonomicznej, działań KGW oraz rozwoju gospodarczego podczas wyjazdu studyjnego, pomiędzy osobami zamieszkałymi na terenie działania LGD "Dolina Noteci" a Lokalną Grupą Działania Ziemi Sandomierskiej.
</t>
  </si>
  <si>
    <t xml:space="preserve">Operacja będzie polegała na zorganizowaniu wyjazdu studyjnego dla 30 osób z terenu Lokalnej Grupy Działania Stowarzyszenie „Dolina Noteci” do partnera projektu Lokalnej Grupy Działania Ziemi Sandomierskiej w celu wymiany dobrych praktyk z zakresu rozwoju lokalnego.
</t>
  </si>
  <si>
    <t xml:space="preserve">Wyjazd skierowany będzie do osób zamieszkałych na terenie działania Stowarzyszenia Dolina Noteci, czyli gmin w woj. Wielkopolskim tj., Miasto Chodzież, Gmina Chodzież, Miasto i Gmina Budzyń i Miasto i Gmina Szamocin. 
</t>
  </si>
  <si>
    <t>Stowarzyszenie "Dolina Noteci"</t>
  </si>
  <si>
    <t>Tradycja i dziedzictwo kulturowe wsi obszaru Kotliny Kłodzkiej źródłem inspiracji</t>
  </si>
  <si>
    <t xml:space="preserve">Celem operacji  jest upowszechnienie wiedzy i wymiana doświadczeń w zakresie tradycji i dziedzictwa kulturowego wsi poprzez organizację wyjazdu studyjnego umożliwiającego poznanie przykładów ginących zawodów, lokalnego rękodzieła i produktów lokalnych z obszaru Kotliny Kłodzkiej oraz wymianę doświadczeń poprzez przygotowanie stoiska wystawienniczego na jarmarku produktów lokalnych dla interesariuszy z terenu powiatu krotoszyńskiego
</t>
  </si>
  <si>
    <t xml:space="preserve">Operacja polega na organizacji wyjazdu studyjnego na obszar Kotliny Kłodzkiej dla 50 osób  podnoszącego wiedzę i umożliwiającego wymianę doświadczeń w zakresie  tradycji i dziedzictwa kulturowego  oraz organizacji stoiska wystawienniczego umożlwiającego prezentację rękodzieła i produktów lokalnych  oraz  aktywną wymianę doświadczeń na jarmarku produktów lokalnych.  </t>
  </si>
  <si>
    <t xml:space="preserve">Grupę docelową operacji stanowią  twórcy ludowi, przedstawiciele zespołów folklorystycznych, Kół Gospodyń Wiejskich i producenci produktów lokalnych, rolnicy i lokalni liderzy 50 osób z terenu powiatu krotoszyńskiego. </t>
  </si>
  <si>
    <t>Koło Gospodyń Wiejskich w Trzemesznie</t>
  </si>
  <si>
    <t>Stoisko wystawiennicze/ punkt informacyjny na tragach/imprezie plenerowej/ wystawie w kraju</t>
  </si>
  <si>
    <t xml:space="preserve">Liczba stoisk wystawienniczych
</t>
  </si>
  <si>
    <t>liczba odwiedzających stoiska wystawiennicze</t>
  </si>
  <si>
    <t>Wielkopolska Akademia Sołtysa</t>
  </si>
  <si>
    <t>Celem operacji jest podniesienie kompetencji interpersonalnych i poziomu wiedzy prawnej wśród sołtysów i sołtysek oraz członków Rad Sołeckich uczestniczących w specjalnych szkoleniach i wyjeździe studyjnym. Ponadto w ramach operacji planuje się tworzenie statutów sołeckich na specjalnych warsztatach powiązanych z wyjazdem studyjnym.</t>
  </si>
  <si>
    <t xml:space="preserve">Operacja będzie polegała na przeprowadzeniu cyklu jednodniowych szkoleń oraz organizacji wyjazdu studyjnego dla sołtysów i sołtysek, członków Rad Sołeckich, wiejskich liderów oraz urzędników z Gminy Kołaczkowo i gmin sąsiadujących. </t>
  </si>
  <si>
    <t>Grupą docelową operacji będą grupy sołtysów, sołtysek i członków Rad Sołeckich oraz lokalnych wiejskich liderów pochodzących głównie z terenu Gminy Kołaczkowo. W przypadku trudności z rekrutacją dopuszcza się udział sołtysów i sołtysek z okolicznych gmin i powiatów (wszystkich położonych w województwie wielkopolskim).</t>
  </si>
  <si>
    <t>Gminny Ośrodek Kultury im.Wł.Reymonta w Kołaczkowie</t>
  </si>
  <si>
    <t>120-150</t>
  </si>
  <si>
    <t>Koła gospodyń wiejskich i zespoły biesiadne jako twórcy produktów lokalnych mający  wpływ na rozwój obszarów wiejskich.</t>
  </si>
  <si>
    <t>Celem operacji jest poinformowanie i zapoznanie 150 członków grupy docelowej  przedstawicieli jednostek samorządu terytorialnego, organizacji i stowarzyszeń, mieszkańców Gminy i Miasta Stawiszyn oraz Powiatu Kaliskiego na temat potencjału zespołów biesiadnych i kół gospodyń wiejskich jako twórców  produktów lokalnych oraz przedstawicieli lokalnej tradycji i dziedzictwa kulturowego wsi jednocześnie przyczyniającymi się do rozwoju obszarów wiejskich.</t>
  </si>
  <si>
    <t>Operacja będzie polegała na zorganizowaniu spotkania informacyjno-integracyjnego oraz konkursu kulinarnego dla 150 osób przedstawicieli jednostek samorządu terytorialnego, organizacji, stowarzyszeń z Powiatu Kaliskiego oraz mieszkańców Gminy i Miasta Stawiszyn.</t>
  </si>
  <si>
    <t xml:space="preserve">Grupa docelowa to mieszkańcy Gminy i Miasta Stawiszyn, mieszkańcy, przedstawiciele jednostek samorządu terytorialnego, organizacji, stowarzyszeń, zespołów biesiadnych i kół gospodyń wiejskich z terenu Powiatu Kaliskiego,  którzy zgodnie z celem i problemem operacji chcą podnieść swoją wiedzę oraz  świadomość w zakresie potencjału i zasobów zespołów biesiadnych i kół gospodyń wiejskich jako twórców  produktów  lokalnych wpływających na rozwój obszarów wiejskich. </t>
  </si>
  <si>
    <t>„Eko wieś III ”</t>
  </si>
  <si>
    <t xml:space="preserve">Celem operacji jest przeszkolenie uczestników warsztatów z zakresu usprawnień technicznych w produkcji wyrobów spożywczych (wyrób kiełbasy, masła, oraz wyr. cukierniczych). </t>
  </si>
  <si>
    <t>Operacja będzie polegała na przeprowadzeniu cyklu warsztatów kulinarnych w celu upowszechniania wiedzy i doświadczeń dla 240 uczestników zadania z obszarów wiejskich i miejsko wiejskich województwa wielkopolskiego.</t>
  </si>
  <si>
    <t xml:space="preserve">Grupę docelową stanowić będą mieszkańcy terenów wiejskich i miejsko-wiejskich zamieszkałych na terenie województwa wielkopolskiego (powiat średzki, wrzesiński, ostrzeszowski, grodziski). W ramach projektu zostanie zrekrutowanych 240 osób w tym co najmniej 120 osób w wieku do lat 35 (dzieci i młodzież z obszarów wiejskich). Będą to m.in. rolnicy, lokalni działacze na obszarach wiejskich oraz ich rodziny, członkowie organizacji pozarządowych. Z uwagi na realizacje operacji w innych powiatach niż w roku 2021 przy operacji Eko wieś II, grupę uczestników stanowić będą nowe osoby chociażby z powiatu wrzesińskiego czy ostrzeszowskiego. </t>
  </si>
  <si>
    <t>II,III</t>
  </si>
  <si>
    <t>Wielkopolskie Stowarzyszenie Inicjatyw Lokalnych ZIELONA KROPKA</t>
  </si>
  <si>
    <t>Nasze regionalne bogactwo na stoły!</t>
  </si>
  <si>
    <t>Celem operacji jest stworzenie możliwości do bezpośredniego spotkania producentów, przetwórców i konsumentów produktów lokalnych, promocja lokalnych produktów oraz tworzenie sieci powiązań pomiędzy samymi producentami i pomiędzy producentami a konsumentami poprzez organizację stoisk na imprezach plenerowych (stoiska udostępnione zostaną lokalnym wytwórcom i przetwórcom żywności) oraz konkursów kulinarnych.</t>
  </si>
  <si>
    <t xml:space="preserve">Operacja polegać będzie na organizacji stoisk wystawienniczych promujących lokalne produkty (tj. ogórki, pieczarki, pomidory, buraki, soje, ziemniaki) pochodzące od lokalnych wytwórców i przetwórców żywności. Stoiska przygotowane zostaną na imprezach plenerowych orgaznizowanych w całej Wielkopolsce. Jednocześnie w ramach operacji orgaznizowane będą konkursy kulinarne z motywem przewodnim odnoszącym się do promowanych warzyw. Działania te mają zwrócić uwagę konsumentów na produkty pochodzące z lokalnych gospodarstw i od miejscowych przetwórców. </t>
  </si>
  <si>
    <t xml:space="preserve">liczba stoisk wystawienniczych </t>
  </si>
  <si>
    <t xml:space="preserve">Grupę docelową stanowić będą lokalni producenci rolni zajmujący się produkcją warzyw, przetwórcy (rolnicy indywidualni, organizacje rolnicze), koła gospodyń wiejskich, stowarzyszenia (jako konsumenci oraz podmioty, które mogą wesprzeć działania promocyjne producentów i przetwórców).
</t>
  </si>
  <si>
    <t>Udział w imprezie Polskie Kulinaria Busko Zdrój 2022</t>
  </si>
  <si>
    <t xml:space="preserve">Celem operacji jest wypromowanie produktów 9. członków Wielkopolskiego Oddziału Polskiej Izby Produktu Regionalnego i Lokalnego pośród 2000 gości targów „Polskie Kulinaria Busko Zdrój 2022” oraz poszerzenie wiedzy konsumentów i producentów o produktach i metodach ich wytwarzania oraz zwiększenie rozpoznawalności produktów wpisanych na listę produktów tradycyjnych Ministerstwa Rolnictwa, w tym opatrzonych znakiem Jakość Tradycja oraz zasad kwalifikacji produktów tradycyjnych, a także zasad przyznawania znaku „Jakość Tradycja”, jak również wartości, które stoją za produktami uhonorowanymi tym wyróżnieniem – wysokiej jakości polskich produktów, wytwarzanych w oparciu o tradycyjne receptury. </t>
  </si>
  <si>
    <t>Operacja będzie polegać na uczestnictwie w organizowanej przez Świętokrzyski Odział Polskiej Izby Produktu Regionalnego i Lokalnego imprezie targowej „Polskie Kulinaria Busko Zdrój 2022” w dniach 2-4 września 2022.</t>
  </si>
  <si>
    <t xml:space="preserve">Grupą docelową będą uczestnicy targów – 9. członków Wielkopolskiego Oddziału Polskiej Izby Produktu Regionalnego i Lokalnego:
1) AGRO-DANMIS Gramowscy sp. j.
2) Okręgowa Spółdzielnia Mleczarska TOP-TOMYŚL
3) VITACORN SP. Z O.O.
4) Zakład Przetwórstwa Rolno-Spożywczego „WIÓREK” Marek Nyćkowiak
5) SemCo Sp. z o.o. Sp. k.
6) Rzeźnictwo-Wędliniarstwo Stefan Słociński
7) SOK-POL Prządak Małgorzata
8) PHP Tradycyjne Jadło 
9) SMAK TRADYCJI Irena Olejniczak
</t>
  </si>
  <si>
    <t>III,IV</t>
  </si>
  <si>
    <t>Polska Izba Produktu Regionalnego i Lokalnego oddział Wielkopolski</t>
  </si>
  <si>
    <t>Tradycje polskiej wsi</t>
  </si>
  <si>
    <t xml:space="preserve">Celem operacji jest przeszkolenie mieszkańców Powiatu Jarocińskiego w zakresie produktów lokalnych, ginących zawodów i lokalnego rękodzieła a także podniesienie jakości życia na wsi oraz poziomu aktywności wielopokoleniowej społeczności wiejskiej w Powiecie Jarocińskim poprzez organizację szkoleń, warsztatów i konkursów.
</t>
  </si>
  <si>
    <t xml:space="preserve">Operacja będzie polegać na zorganizowaniu warsztatów, konkursów kulinarnych i rękodzielniczych mających na celu upowszechnianie wiedzy i umiejętności na temat dziedzictwa kulinarnego i kulturowego. </t>
  </si>
  <si>
    <t>Grupę docelową stanowić będzie 175 uczestników konkursów i warsztatów, którzy pochodzić będą m.in. z terenów wiejskich powiatu Jarocińskiego. Połowę tej grupy stanowić będzie tzw. „młodsze pokolenie”, czyli osoby do 35 roku życia, które pragniemy zachęcić i aktywizować do kultywowania tradycji i dumy ze swych korzeni.</t>
  </si>
  <si>
    <t>Powiat Jarociński</t>
  </si>
  <si>
    <t xml:space="preserve">Tradycje lokalne wczoraj i dziś – wyjazd studyjny </t>
  </si>
  <si>
    <t>Celem operacji jest przeszkolenie uczestników wyjazdu studyjnego z zakresu przedsiębiorczości opartej o lokalne gospodarstwa rolne, podmioty ekonomii społecznej, KGW, poprzez poznawanie nowej  kultury i tradycji regionu w szczególności tradycji i dziedzictwa kulturowego wsi, wymianę i upowszechnianie wiedzy i doświadczeń dotyczących ginących zawodów, lokalnego rękodzieła i produktów lokalnych.</t>
  </si>
  <si>
    <t xml:space="preserve">Operacja będzie polegać na organizacji 3-dniowego wyjazd studyjnego do miejscowości Zakrzów w celu zapoznania gospodarstw edukacyjnych, spółdzielni socjalnych, instytucji kultury oraz działalności Lokalnej Grupy Działania. </t>
  </si>
  <si>
    <t xml:space="preserve">Grupa docelowa to 50 osób w tym przedstawiciele KGW z terenu Gminy Dobra, przedstawiciele sołectw i samorządu miasta Dobra  oraz przedstawicieli władz samorządowych i przedsiębiorców z terenu gminy Dobra. Operacja kierowana jest do szerokiego grona odbiorców co przekłada się na całą Gminę Dobra. </t>
  </si>
  <si>
    <t>Gmina Dobra</t>
  </si>
  <si>
    <t>Konkurs kulinarny „Szparagi nasze złoto z ziemi”</t>
  </si>
  <si>
    <t>Celem operacji jest aktywizacja KGW na rzecz podejmowania wspólnych inicjatyw oraz promocji działań społeczności lokalnej mieszkańców Gminy Przemęt  poprzez udział w konkursie kulinarnym.</t>
  </si>
  <si>
    <t>Operacja będzie polegała na zrealizowaniu konkursu kulinarnego Kół Gospodyń Wiejskich z terenu Gminy Przemęt, którego przedmiotem będą dania ze szparagów i którego zwieńczeniem będzie nagrodzenie zwycięzców  nagrodami finansowymi.</t>
  </si>
  <si>
    <t xml:space="preserve">Grupą docelową operacji będą: panie z kół gospodyń wiejskich, społeczność lokalna – jury i publiczność konkursu kulinarnego.
</t>
  </si>
  <si>
    <t>12 KGW</t>
  </si>
  <si>
    <t>„Ugasić pragnienie - pokazy wyrobu tradycyjnych napojów niealkoholowych podczas imprezy „Z wiejskiego stołu” w Muzeum Narodowym Rolnictwa i Przemysłu Rolno-Spożywczego w Szreniawie”</t>
  </si>
  <si>
    <t xml:space="preserve">Celem operacji będzie przekazanie wiedzy na temat tradycji i dziedzictwa kulturowego wsi, w szczególności wyrobu tradycyjnych napojów niealkoholowych obecnych na polskich stołach od pokoleń. Pokazy prowadzone z aktywnym udziałem widzów mają umożliwić zdobycie wiedzy i umiejętności wytwarzania napojów dawnymi, domowymi oraz rzemieślniczymi, metodami, a także być zachętą do aktywności na tym polu na rzecz własnej rodziny oraz społeczeństwa. </t>
  </si>
  <si>
    <t>Operacja będzie polegała na zorganizowaniu stoisk wystawienniczych podczas Imprezy plenerowej „Z wiejskiego stołu” organizowanej na terenie Muzeum Narodowego Rolnictwa i Przemysłu Rolno-Spożywczego w Szreniawie w dn. 10.07.2022 r. oraz pokazów weekendowe „Ugasić pragnienie” w dniach 30-31.07.2022 r. Na stoiskach zostaną przeprowadzone łącznie 21 pokazy i warsztaty z przygotowywania tradycyjnych napojów, jak soki, kompoty, napary ziołowe i owocowe, kawy zbożowe i inne.</t>
  </si>
  <si>
    <t>Stoisko wystawiennicze /punkt informacyjny na tragach/imprezie plenerowej/ wystawie w kraju</t>
  </si>
  <si>
    <t>Liczba stoisk wystawienniczych na imprezie plenerowej</t>
  </si>
  <si>
    <t>Grupę docelową stanowić będą mieszkańcy województwa wielkopolskiego. Będą to rodziny z dziećmi, osoby dorosłe, w tym seniorzy, mieszkańcy obszarów wiejskich oraz miast, producenci i wytwórcy produktów lokalnych, członkinie kół gospodyń wiejskich.</t>
  </si>
  <si>
    <t>II - III</t>
  </si>
  <si>
    <t>MUZEUM NARODOWE ROLNICTWA I PRZEMYSŁU ROLNO-SPOŻYWCZEGO W SZRENIAWIE</t>
  </si>
  <si>
    <t>Szacowana liczba odwiedzających stoiska wystawiennicze na imprezie plenerowej</t>
  </si>
  <si>
    <t>Akademia Kobiecego Rozwoju</t>
  </si>
  <si>
    <t>Celem operacji  jest przeszkolenie kobiet z terenów wiejskich z rękodzieła artystycznego, technik i umiejętności stylistycznych, social-media, videomarketingu i zakładania oraz finansowania działalności gospodarczej.</t>
  </si>
  <si>
    <t>Operacja będzie polegała na zorganizowaniu cyklu warsztatów: rękodzielniczych (tworzenia eko-kosmetyków, tworzenia biżuterii z elementów wtórnych, filcowania, stylistycznych, z social-media i videomarketingu oraz z zakładania i finansowania działalności gospodarczej dla kobiet w wieku od 16 lat wzwyż, zamieszkujących tereny wiejskie</t>
  </si>
  <si>
    <t>Grupę docelową operacji stanowią kobiety w wieku od 16 lat wzwyż zamieszkujące obszary wiejskie południowej części wielkopolski (m.in. mieszkanki powiatów: rawickiego, gostyńskiego, krotoszyńskiego i leszczyńskiego).</t>
  </si>
  <si>
    <t>INGENIA S.A.</t>
  </si>
  <si>
    <t xml:space="preserve">Tradycje lokalne wczoraj i dziś </t>
  </si>
  <si>
    <t>Celem operacji jest zwiększenie udziału przedstawicieli KGW oraz jednostek pomocniczych Gminy Dobra we wdrażaniu inicjatyw na rzecz rozwoju obszarów wiejskich poprzez organizację wydarzeń promujących integrację oraz wymianę doświadczeń dotyczących ginących zawodów, lokalnego rękodzieła i produktów lokalnych, co w efekcie podniesie ich wiedzę na temat wykorzystania lokalnego potencjału w rozwoju obszarów wiejskich.</t>
  </si>
  <si>
    <t>Operacja będzie polegała na zorganizowaniu konkursu kulinarnego dla kół gospodyń wiejskich z terenu gminy Dobra oraz turnieju sołectw gminy Dobra. Konkurencje konkursowe będą tak zaplanowane, żeby pielęgnować tradycje i dziedzictwo kulturowe wsi poprzez wymianę i upowszechnianie wiedzy i doświadczeń dotyczących ginących zawodów, lokalnego rękodzieła i produktów lokalnych</t>
  </si>
  <si>
    <t>Grupę docelową będzie stanowić 100 uczestników konkursów rekrutowanych pośród szerokiego grona odbiorców zaczynając od mieszkańców 27 sołectw wchodzących w skład Gminy Dobra, miasteczka Dobra oraz 15 KGW z terenów gminy Dobra.</t>
  </si>
  <si>
    <t>II-III</t>
  </si>
  <si>
    <t xml:space="preserve">Szreniawskie warsztaty ekologiczne </t>
  </si>
  <si>
    <t xml:space="preserve">Celem operacji jest popularyzacja w szerokim kontekście zagadnień związanych z edukacją ekologiczną. Planuje się przekazać mieszkańcom wsi i miast informacji związanych z ochroną bioróżnorodności, ochroną ziemi, dostosowywaniem do zmian klimatycznych oraz gospodarki odpadami. Ponadto operacja ma na celu popularyzację prawnych aspektów ochrony przyrody, roślin i zwierząt, rozwijanie działań z zakresu edukacji regionalnej i upowszechnienia wiedzy na temat świadczeń ekosystemowych. 
</t>
  </si>
  <si>
    <t>Operacja będzie polegała na organizacji cyklu 25 warsztatów ekologicznych, trzech wyjazdów studyjnych krajowych oraz 5 konkursów ekologicznych.</t>
  </si>
  <si>
    <t xml:space="preserve">Oferta skierowana jest do mieszkańców woj. wielkopolskiego, przede wszystkim dzieci, młodzieży i seniorów. Połowę grupy docelowej będą stanowić osoby do 35 roku życia, mieszkające na wsi, w tym również młodzi rolnicy. Pozostałą część stanowić będą osoby dorosłe, grupy działające na wsi: koła gospodyń wiejskich, organizacje rolników. </t>
  </si>
  <si>
    <t>Nasze regionalne dziedzictwo w kuchni i na parkiecie</t>
  </si>
  <si>
    <t>Celem operacji jest upowszechnienie wiedzy, popularyzację tematyki dotyczącej regionalnego dziedzictwa kulturowego i kulinarnego oraz kształtowanie określonych postaw i uwrażliwienie na wartości płynące z dziedzictwa kulturowego.</t>
  </si>
  <si>
    <t>Operacja polega na przeprowadzeniu szkolenia : „Tradycja pachnąca ziołami”, warsztatu: „Tańce regionalne - tradycja na parkiecie”, 2 konkursów: „Kurczak zagrodowy z wykorzystaniem tradycyjnych ziół” , „Bukiet z suszonych kwiatów i ziół”, skierowanej do 16 kół KGW składających się z 8 osób, czyli 128 uczestników  z powiatów: gostyńskiego, kościańskiego, leszczyńskiego i rawickiego.</t>
  </si>
  <si>
    <t xml:space="preserve">Grupa docelowa to 16 Kół Gospodyń Wiejskich - składających się z 8 osób, czyli 128 uczestników z powiatów: kościańskiego, gostyńskiego, leszczyńskiego, rawickiego. </t>
  </si>
  <si>
    <t>Znaczenie różnorodności biologicznej w przestrzeni rolniczej</t>
  </si>
  <si>
    <t>Celem operacji jest przeszkolenie rolników i przyszłych rolników z zakresu bioróżnorodności rolniczej na łąkach i pastwiskach oraz możliwości pozyskania środków finansowych na ten cel w ramach pakietów Programu Rolno-Środowiskowo-Klimatycznego.</t>
  </si>
  <si>
    <t xml:space="preserve">Operacja polegać będzie na organizacji czterech jednodniowych szkoleń dla 30 osobowych grup rolników i uczniów szkół ponadpodstawowych o profilu rolniczym mieszkających na terenie województwa wielkopolskiego. Łącznie przeszkolonych zostanie 120 osób. Tematyka szkoleń obejmować będzie „Znaczenie różnorodności w przestrzeni rolniczej”. W tematyce wykładu zaplanowano informacje nt.: możliwości pozyskania środków finansowych na stosowanie bioróżnorodności w gospodarstwach rolnych poprzez udział w Programie Rolno-Środowiskowo Klimatycznym w pakietach 4 i 5 oraz 8. </t>
  </si>
  <si>
    <t xml:space="preserve">Uczestnikami operacji będą uczniowie szkół ponadpodstawowych o profilu rolniczym, rolnicy oraz delegaci WIR. Rolnicy – uczestnicy szkoleń, to potencjalni beneficjenci Programu RŚK, którzy pozyskaną wiedzę wykorzystają w swoich gospodarstwach albo przekażą innym rolnikom, którzy mogą w swoich gospodarstwach wdrożyć program. Uczniowie szkół rolniczych jako przyszli rolnicy pozyskaną wiedzę wdrożą w swoich gospodarstwach, jak również przekażą w swoim środowisku. </t>
  </si>
  <si>
    <t>Stare, ale jare !</t>
  </si>
  <si>
    <t>Celem operacji jest organizacja konkursu i przygotowanie stoiska wystawienniczego na organizowanym już od 20 lat Festiwalu Starych Ciągników i Maszyn Rolniczych w Wilkowicach (20-21.08.2022), który w atrakcyjny sposób przyczynia się do aktywizacji mieszkańców wsi i kultywowanie tradycji rolniczych. W ramach operacji zorganizowany i przeprowadzony zostanie konkurs sprawnościowy.</t>
  </si>
  <si>
    <t>Organizacja i przeprowadzenie konkursu sprawnościowego starych ciągników podczas Festiwalu Starych Ciągników i Maszyn Rolniczych w Wilkowicach oraz przygotowanie stoiska wystawienniczego - operacja kierowana do mieszkańców wsi w temacie tradycji i dziedzictwa kulturowego wsi – wymiana i upowszechnianie wiedzy i doświadczeń dotyczących ginących zawodów, lokalnego rękodzieła i produktów lokalnych.</t>
  </si>
  <si>
    <t xml:space="preserve">Uczestnikami operacji będą osoby zainteresowane techniką rolniczą i tradycją rolnictwa, posiadające sprawny sprzęt rolniczy o walorach historycznych, pośrednio wszyscy uczestnicy imprezy FSCiMR jako odbiorcy historycznego przesłania postępu mechanizacji rolnictwa i sposobu życia na terenach wiejskich w minionych latach. Uczestników wydarzenia można podzielić na dwie grupy ze względu na uczestnictwo w formie operacji 1) Rolnicy i mieszkańcy wsi – jako potencjalni uczestnicy konkurencji i widzowie, 2) Mieszkańcy terenów miejskich – jako widzowie i zwiedzający. </t>
  </si>
  <si>
    <t>I-III</t>
  </si>
  <si>
    <t>Turniej zrywania kaczora jako dziedzictwo kulturowe wielkopolskiej wsi</t>
  </si>
  <si>
    <t xml:space="preserve">Celem operacji jest organizacja konkursu – Turniej zrywania kaczora, który przyczyni się do promocji tradycji jeździeckich oraz turystyki konnej a także działalności ośrodków jeździeckich i gospodarstw, które prowadzą hodowle koni. Będą oni mogli wystawić swoich zawodników do udziału w konkursie oraz prowadzić działania informacyjne i promocyjne dotyczące ich działalności. </t>
  </si>
  <si>
    <t>Operacja polegać będzie na organizacji konkursu pn. Turniej zrywania kaczora</t>
  </si>
  <si>
    <t>Konkurs skierowany jest do osób jeżdżących konno. Będą  to jeźdźcy zarówno indywidualni, jak również reprezentujący ośrodki jeździeckie i gospodarstwa trudniące się hodowlą koni. Uczestnicy operacji pochodzić będą z terenu województwa Wielkopolskiego. Konkurs przewiduje udział osób w każdej kategorii wiekowej.</t>
  </si>
  <si>
    <t>Chów przyzagrodowy gęsi wielkopolską tradycją</t>
  </si>
  <si>
    <t>Celem operacji jest przeprowadzenie działań informacyjno-promocyjnych dotyczących prowadzenia przyzagrodowego chowu gęsi oraz wykreowanie lokalnego produktu jakim jest gęsina z chowu przyzagrodowego. Aby to osiągnąć zorganizowane zostaną warsztaty z zakresu przyzagrodowego chowu gęsi. Uczestnicy warsztatów otrzymają gęsie pisklęta, które odchowają w swoich gospodarstwach. Jesienią odbędzie się spotkanie podsumowujące działania realizowane w ramach operacji. Całości towarzyszyć będzie konkurs kulinarny na potrawę z gęsi.</t>
  </si>
  <si>
    <t>Operacja będzie polegała na organizacji warsztatów, spotkania oraz konkursu kulinarnego. Warsztaty dotyczyć będą prowadzenia przyzagrodowego chowu gęsi oraz przetwórstwa i sprzedaży gęsiny w ramach rolniczego handlu detalicznego (RHD). Spotkanie będzie miało charakter podsumowujący wiedzę zdobytą na warsztatach. Ponadto uczestniczy operacji zostaną zaproszeni do udziału w konkursie kulinarny na potrawę z gęsi.</t>
  </si>
  <si>
    <t xml:space="preserve">Operacja skierowana będzie do rolników i mieszkańców obszarów wiejskich, zainteresowanych prowadzeniem przyzagrodowego chowu gęsi, przetwórstwem i zbytem gęsiny w ramach rolniczego handlu detalicznego, budowaniem produktu lokalnego opartego na przyzagrodowym chowie gęsi, jak również kół gospodyń wiejskich, stowarzyszeń, które prowadzą działalność związaną z upowszechnianiem lokalnych tradycji.
Grupa docelowa operacji pochodzić będzie z Wielkopolski a w szczególności z terenu powiatu śremskiego i powiatów ościennych.
</t>
  </si>
  <si>
    <t>Rękodzielnicy smaku</t>
  </si>
  <si>
    <t xml:space="preserve">Celem operacji jest przeszkolenie uczestników warsztatów rękodzielniczych oraz kulinarnych w temacie  lokalnych, tradycyjnych zasobów, zdrowej żywności oraz wyrobów rękodzielniczych charakterystycznych dla Wielkopolski, a także wzrost aktywności i wzajemna integracja mieszkańców wsi. Ponadto w ramach operacji planuje się zorganizować udział w konkursach rękodzielniczych i kulinarnych. </t>
  </si>
  <si>
    <t>Operacja będzie polegała na zorganizowaniu cyklu warsztatów rękodzielniczych (kaletniczych, mandaloterapii, eco-design, stolarskich i gliny z kołem) na terenie parku, który znajduje się w otoczeniu Pałacu w Pakosławiu. W każdym ze spotkań warsztatowych udział weźmie 15 osób. Na zakończenie warsztatów zostanie zorganizowany konkurs na najlepiej wykonaną pracę podczas warsztatów. Prowadzone będą również warsztaty kulinarne dla grupy 10 osób z wykorzystaniem lokalnych produktów żywnościowych. Warsztaty również zakończy konkurs kulinarny.</t>
  </si>
  <si>
    <t xml:space="preserve">Grupę docelową operacji stanowią mieszkańcy południowej części wielkopolski (m.in. mieszkańcy powiatów: rawickiego, gostyńskiego, krotoszyńskiego i leszczyńskiego), głównie mieszkańcy wsi, którzy mają ograniczony dostęp do wydarzeń kulturalnych. Łącznie przewiduje się że w warsztatach udział weźmie ok 85 osób. </t>
  </si>
  <si>
    <t>Fundacja Rodziny Duda im. Maksymiliana Duda</t>
  </si>
  <si>
    <t>"Przyjazna Gmina Lisków"</t>
  </si>
  <si>
    <t>Celem operacji jest wydanie folderu pn.: „Przyjazna Gmina Lisków”. Folder zawierać będzie niezbędne informacje i fotografie dotyczące m.in. charakterystyki i historii gminy Lisków, walorów przyrodniczych, najciekawszych zabytków, zwyczajów i tradycji ,twórczości lokalnych artystów, form rekreacji i sportu, osiągnięć lokalnych instytucji życia publicznego.</t>
  </si>
  <si>
    <t>Operacja  polegać będzie na opracowaniu, wydaniu i kolportażu  folderu promującego Gminę Lisków w nakładzie 3000 egzemplarzy. Folder zawierać będzie niezbędne informacje i fotografie dotyczące m.in. charakterystyki i historii gminy Lisków, walorów przyrodniczych, najciekawszych zabytków, zwyczajów i tradycji ,twórczości lokalnych artystów, form rekreacji i sportu, osiągnięć lokalnych instytucji życia publicznego.</t>
  </si>
  <si>
    <t xml:space="preserve">Grupę docelową zadania stanowić będą mieszkańcy Gminy Lisków oraz osoby spoza niej obsługiwani przez Beneficjenta pomocy z województwa wielkopolskiego.
Na terenie gminy Lisków jest ok 800 gospodarstw domowych  - mieszkańcy gminy – grupa docelowa do których dotrze wydany folder, będzie on źródłem wiedzy i doświadczeń o rozwoju lokalnym gminy. Folder będzie stanowił zestawienie informacji między innymi  o historii gminy, walorach przyrodniczych, najciekawszych zabytkach. </t>
  </si>
  <si>
    <t>PermakulTURa - transfer i wymiana wiedzy na obszarach wiejskich</t>
  </si>
  <si>
    <t>Celem operacji jest przeszkolenie mieszkańców/rolników  z zakresu prowadzenia gospodarstw z zastosowaniem permakultury. Uczestnicy operacji pozyskają wiedzę z zakresu zwielokrotnienia efektów uprawy ziemi przy jednoczesnej minimalizacji nakładów pracy oraz wzrostu jakości plonów.</t>
  </si>
  <si>
    <t>Operacja polegać będzie na zorganizowaniu dwóch wyjazdów studyjnych. Pierwszy do "Kaczego Bagna -  Miejsca Inicjatyw Pozytywnych" Drugi wyjazd odbędzie się do "Anielskich Ogrodów" -  Edukacyjnego Ekologicznego Gospodarstwa Rolnego. Planuje się rozpowszechniać zdobytą wiedzę podczas  konferencji podsumowywującej oba wyjazdy.</t>
  </si>
  <si>
    <t>Grupę docelową zadania stanowić będą mieszkańcy z ośmiu gmin (45 osób) tj. . Z powiatu tureckiego: Brudzew, Kawęczyn, Dobra, Malanów, Przykona, Władysławów, Turek, z powiatu kolskiego - Kościelec. Pośród uczestników projektu znajdą się rolnicy oraz osoby młode tj. do 35 roku życia.</t>
  </si>
  <si>
    <t>­</t>
  </si>
  <si>
    <t>18 955, 00 zł</t>
  </si>
  <si>
    <t xml:space="preserve">Stowarzyszenie Turkowska Unia Rozwoju - T.U.R </t>
  </si>
  <si>
    <t>Lokalnie i tradycyjnie z Kołami Gospodyń Wiejskich</t>
  </si>
  <si>
    <t>Celem operacji jest zwiększenie udziału producentów regionalnej i tradycyjnej żywności w organizacji krótkiego łańcucha dostaw oraz przekazanie informacji uczestnikom targów w zakresie wielkopolskiej tradycji i dziedzictwa kulturowego wsi ze szczególnym uwzględnieniem produktów lokalnych.</t>
  </si>
  <si>
    <t>Operacja będzie polegała na organizacji 28 stoisk wystawienniczych Kół Gospodyń Wiejskich promujących regionalne i tradycyjne produkty żywnościowe poprzez ich degustację podczas IV Krajowych Dni Pola Sielinko 2023, XXIX Wielkopolskich Targach Rolniczych, IV Regionalnej Wystawie Zwierząt Hodowlanych.</t>
  </si>
  <si>
    <t>Stoisko wystawiennicze/punkt informacyjny na tarchach, imprezie plenerowej, wystawie w kraju</t>
  </si>
  <si>
    <t>Liczba stoisk wystawienniczych/ punktów informacyjnych na targach/imprezie plenerowej/wystawie</t>
  </si>
  <si>
    <t xml:space="preserve">Grupą docelową  zadania stanowić będą producenci, rolnicy, KGW z województwa wielkopolskiego podejmujący lub rozwijający działalność w oparciu o produkt lokalny i tradycyjne metody wytwarzania, działający w ramach krótkich łańcuchów dostaw żywności. Formą realizacji operacji jest stoisko wystawiennicze na targach, dlatego uczestnikami operacji w dużej mierze będą również przedstawiciele instytucji prowadzących i wspierających realizację zadań na obszarach wiejskich. Kolejna grupą docelową będą doradcy rolniczy, pracownicy Wielkopolskiego Ośrodka Doradztwa Rolniczego. oraz konsumenci odwiedzający targi dnia 4 czerwca 2023 roku. </t>
  </si>
  <si>
    <t>Szacowana liczba odwiedzających stoiska wystawiennicze/punkty informacyjne na targach/imprezie plenerowej/wystawie</t>
  </si>
  <si>
    <t>Inicjatywy i działania podejmowane przez Koła Gospodyń Wiejskich i Zespoły Biesiadne na rzecz rozwoju obszarów wiejskich</t>
  </si>
  <si>
    <t xml:space="preserve">Celem operacji jest poinformowanie i zapoznanie 150 członków grupy docelowej na temat inicjatyw i działań, które mogą i podejmują zespoły biesiadne i koła gospodyń wiejskich jako twórców  produktów lokalnych oraz przedstawiciele lokalnej tradycji i dziedzictwa kulturowego wsi, a jednocześnie przyczyniają się do rozwoju obszarów wiejskich.  </t>
  </si>
  <si>
    <t xml:space="preserve">Operacja będzie polegała na zorganizowaniu spotkania informacyjno-integracyjnego oraz konkursu kulinarnego dla 150 osób przedstawicieli jednostek samorządu terytorialnego, organizacji, stowarzyszeń z Powiatu Kaliskiego oraz mieszkańców Gminy i Miasta Stawiszyn. </t>
  </si>
  <si>
    <t>Szkolenie/seminarium/warsztat/spotkanie</t>
  </si>
  <si>
    <t xml:space="preserve">Grupę docelową stanowić będzie 150 osób z  Gminy i Miasta Stawiszyn w tym: mieszkańcy, przedstawiciele jednostek samorządu terytorialnego, organizacji, stowarzyszeń, w tym również przedstawiciele zespołów biesiadnych i kół gospodyń wiejskich z terenu Powiatu Kaliskiego. </t>
  </si>
  <si>
    <t>Gmina i Miasto Stawiszym</t>
  </si>
  <si>
    <t>Seniorzy na tropie tradycji. Grabowska Senioriada</t>
  </si>
  <si>
    <t xml:space="preserve">Celem operacji jest kultywowanie tradycji i dziedzictwa kulturowego wsi poprzez wymianę i upowszechnianie wiedzy i doświadczeń dotyczących ginących zawodów, lokalnego rękodzieła i produktów lokalnych. Podczas wydarzenia różne grupy wiekowe lokalnej społeczności, wymienią się swoją wiedzą i doświadczeniem z zakresu kultywowania tradycji i dziedzictwa  kulturowego wsi Południowej Wielkopolski.  Realizacja operacji stanowić będzie doskonałą okazję  do zjednoczenia się różnych pokoleń mieszkańców wokół wspólnego celu jakim jest rozwój obszarów wiejskich - kultywowanie tradycji i dziedzictwa  kulturowego. </t>
  </si>
  <si>
    <t xml:space="preserve">Operacja będzie polegała na organizacji spotkania dla 200 osób w mieście Grabów nad Prosną  w dniu 7.10.2023 r oraz dwóch konkursów dla uczestników wydarzenia. </t>
  </si>
  <si>
    <t xml:space="preserve">Grupę docelową stanowić będą  seniorzy mieszkający na terenie Miasta i Gminy Grabów nad Prosną (około 70% uczestników) oraz osoby czynne zawodowo (przedsiębiorcy, rolnicy, pracownicy umysłowi ), a także przedstawiciele lokalnych stowarzyszeń i organizacji, seniorzy  z zaprzyjaźnionych kół z sąsiadujących powiatów oraz zaproszeni goście. W spotkaniu planuje się udział około 200 osób. </t>
  </si>
  <si>
    <t>24 678, 15 zł</t>
  </si>
  <si>
    <t>Miejsce obszarów wiejskich w polityce lokalnej. Od zrozumienia do działania.</t>
  </si>
  <si>
    <t xml:space="preserve">Celem operacji jest przeprowadzenie planowanych badań mających na celu rozpoznanie kierunków rozwoju obszarów wiejskich województwa wielkopolskiego, na podstawie zidentyfikowanego potencjału rozwoju lokalnego. Ze szczególnym uwzględnieniem warunków: post COVID-19, kryzysu energetycznego i uchodźczego.   </t>
  </si>
  <si>
    <t xml:space="preserve">Operacja będzie polegała na realizacji badań z zakresu rozwoju obszarów wiejskich województwa wielkopolskiego, których efektem będzie recenzowana ekspertyza pt.: „Miejsce obszarów wiejskich w polityce lokalnej. Od zrozumienia do działania”. </t>
  </si>
  <si>
    <t>Grupę docelową zadania stanowić będą władze lokalne gmin miejskich i miejsko-wiejskich województwa wielkopolskiego, Samorząd Województwa Wielkopolskiego, organizacje pozarządowe działające na terenie województwa wielkopolskiego, mieszkańcy obszarów wiejskich województwa wielkopolskiego.</t>
  </si>
  <si>
    <t>37 600, 00 zł</t>
  </si>
  <si>
    <t>Przedsiębiorczość Wrót Wielkopolski</t>
  </si>
  <si>
    <t>Celem operacji jest zwiększenie udziału mieszkańców LGD Wrota Wielkopolski w działaniach na rzecz rozwoju gospodarczego na obszarze powiatu kępińskiego poprzez organizację konferencji „Przedsiębiorczość Wrót Wielkopolski” i publikację artykułów prasowych.</t>
  </si>
  <si>
    <t xml:space="preserve">Operacja będzie polegała na organizacji konferencji o nazwie "Przedsiębiorczość Wrót Wielkopolski". Podjęcie tego rodzaju tematu da możliwość nawiązywania kontaktów oraz wymiany doświadczeń pomiędzy dotychczasowymi i przyszłymi przedsiębiorcami jak i beneficjentami. Po konferencji zaplanowano w ramach realizacji operacji umieszczenie artykułu promującego konferencję. Zamieszczenie informacji w lokalnej prasie pozwoli na rozpowszechnieniu informacji o zorganizowanej konferencji w ramach środków z KSOW oraz dotarcie do jeszcze większej liczby odbiorców którzy będą mieli szansę dowiedzieć się że w kolejnym okresie programowania również będzie można ubiegać się o środki dla firm w ramach PROW. </t>
  </si>
  <si>
    <t>Na konferencję zostaną zaproszeni przedsiębiorcy i potencjalni przedsiębiorcy z obszaru LGD Wrota Wielkopolski czyli obszaru powiatu kępińskiego w województwie wielkopolskim. 202 osoby. Są to osoby zainteresowane założeniem własnej firmy lub taką firmę już prowadzące, ale chcące ją rozwijać.</t>
  </si>
  <si>
    <t>I-II</t>
  </si>
  <si>
    <t>Stowarzyszenie Wrota Wielkopolski</t>
  </si>
  <si>
    <t>w tym liczba gości zagranicznych</t>
  </si>
  <si>
    <t>w tym liczba przedstawicieli LGD</t>
  </si>
  <si>
    <t>w tym liczba doradców</t>
  </si>
  <si>
    <t>Prasa</t>
  </si>
  <si>
    <t>Liczba artykułów/ wkładek/ogłoszeń w prasie</t>
  </si>
  <si>
    <t>Wymiana wiedzy i doświadczeń jako metoda rozwoju potencjału gospodarczego i społecznego Gminy Mycielin</t>
  </si>
  <si>
    <t xml:space="preserve">Celem operacji jest nawiązanie współpracy i wymiana doświadczeń z innymi podmiotami społecznymi, gospodarczymi i administracyjnymi o zbieżnych celach  i zadaniach działającymi na terenie województwa małopolskiego oraz wymiana wiedzy i  sposobu pozyskania  środków finansowych na rozwój obszarów wiejskich. </t>
  </si>
  <si>
    <t xml:space="preserve">Operacja będzie polegała na  organizacji wyjazdu studyjnego dla 50 mieszkańców Gminy Mycielin do Gminy Poronin podczas, którego członkowie grupy docelowej wymienią się wiedzą i doświadczeniem w zakresie  wykorzystania posiadanego potencjału w celu rozwoju różnych dziedzin  gospodarki na obszarze rolniczym, produkcji, promocji oraz poznania korzyści płynących z wytwarzania produktów lokalnych, a także włączenia kobiet w podejmowanie inicjatyw związanych z  rozwojem lokalnym. </t>
  </si>
  <si>
    <t xml:space="preserve">Grupa docelowa to 50 mieszkańców Gminy Mycielin – rolnicy, członkowie ich rodzin, przedstawicielki kół gospodyń wiejskich, zespołu śpiewaczego i folklorystycznego oraz samorządowcy z terenu Gminy Mycielin, którzy łączą pracę w rolnictwie z aktywną działalnością społeczno-kulturalną. </t>
  </si>
  <si>
    <t>Gmina Mycielin</t>
  </si>
  <si>
    <t>Wspieranie wymiany wiedzy w zakresie rozwoju potencjału społecznego i gospodarczego Gminy i Miasta Stawiszyn - wyjazd studyjny do województwa zachodniopomorskiego</t>
  </si>
  <si>
    <t xml:space="preserve">Celem operacji jest poinformowanie i zapoznanie członków grupy docelowej z  przykładami dobrych praktyk i działaniami realizowanymi na terenie województwa zachodniopomorskiego w obszarze wykorzystania posiadanego potencjału w celu rozwoju różnych gałęzi gospodarki, produkcji i promocji związanych z wytwarzaniem produktów lokalnych, a także włączenia kobiet w podejmowanie inicjatyw związanych z  rozwojem lokalnym. </t>
  </si>
  <si>
    <t>Operacja będzie polegała na  organizacji wyjazdu studyjnego dla 100 mieszkańców Gminy i Miasta Stawiszyn do województwa zachodniopomorskiego podczas, którego członkowie grupy docelowej wymienią się wiedzą i doświadczeniem w zakresie  wykorzystania posiadanego potencjału w celu rozwoju różnych dziedzin  gospodarki na obszarze rolniczym, produkcji, promocji oraz poznania korzyści płynących z wytwarzania produktów lokalnych, a także włączenia kobiet w podejmowanie inicjatyw związanych z  rozwojem lokalnym.</t>
  </si>
  <si>
    <t xml:space="preserve">Grupa docelowa to 100 mieszkańców Gminy i Miasta Stawiszyn – rolnicy, członkowie ich rodzin, przedstawicielki kół gospodyń wiejskich oraz samorządowcy z terenu Gminy i Miasta Stawiszyn, którzy łączą pracę w rolnictwie z aktywną działalnością społeczno-kulturalną . </t>
  </si>
  <si>
    <t>Spotkanie wielkopolskich sołtysów - wymiana wiedzy i doświadczeń w obszarze rozwoju obszarów wiejskich</t>
  </si>
  <si>
    <t>Celem operacji jest zdobycie  wiedzy i  wymiana doświadczeń wśród członków grupy docelowej na temat inicjatyw i działań, które mogą podejmować w celu rozwoju obszarów wiejskich. Cel operacji zostanie osiągnięty dzięki organizacji spotkania podczas, którego sołtysi przedstawią swoje doświadczeni, podjęte działania i inicjatywy szczególnie  w obszarze: promocji produktu lokalnego oraz inicjatyw lokalnych, które tworzą inteligentną, zrównoważoną i innowacyjną wieś wspierając jednocześnie wszechstronny rozwój obszarów wiejskich.</t>
  </si>
  <si>
    <t>Operacja będzie polegała na organizacji spotkania wielkopolskich sołtysów podczas, którego członkowie grupy docelowej wymienią się doświadczeniami i zdobędą wiedzę w zakresie promocji produktu lokalnego, wspierania wszechstronnego rozwoju obszarów wiejskich i promocji inicjatyw lokalnych, które tworzą inteligentną, zrównoważoną i innowacyjną wieś.</t>
  </si>
  <si>
    <t xml:space="preserve">Grupa docelowa to 300 sołtysów z terenu województwa wielkopolskiego, samorządowcy z terenu województwa wielkopolskiego, rolnicy, przedstawiciele Urzędu Marszałkowskiego Województwa Wielkopolskiego oraz osoby wspierające proces odnowy wsi chcący  poznać nowatorskie rozwiązania wpływające na  rozwój lokalny i obszarów wiejskich. </t>
  </si>
  <si>
    <t>Poznajemy kulturę i tradycję beskidzkiej krainy - wyjazd studyjny</t>
  </si>
  <si>
    <t>Celem operacji jest poznanie kultury i tradycji beskidzkiej krainy, nawiązanie współpracy i wymiana doświadczeń z innymi podmiotami społecznymi, gospodarczymi i administracyjnymi o zbieżnych celach  i zadaniach działającymi na terenie województwa śląskiego oraz wymiana wiedzy i  sposobu pozyskania  środków  finansowych na rozwój obszarów wiejskich.</t>
  </si>
  <si>
    <t xml:space="preserve">Operacja polegać będzie na zorganizowaniu wyjazdu studyjnego do Wisły, teren województwa śląskiego. Poprzez realizację operacji uczestnicy wyjazdu zapoznają się szczegółowo z ofertą odwiedzanych miejsc, jak również zyskają możliwość zadawania pytań, które pojawią się w trakcie prezentacji, przez co poszerzą swoja wiedzę. Dodatkowo uzyskają możliwość pozyskiwania wiedzy z zakresu organizacji zajęć przez instytucje reprezentowane przez indywidualnych beneficjentów projektu. Dla samorządu gminnego równoległą grupą beneficjentów są  właśnie instytucje życia społeczno – kulturalnego, gdyż przez nie odbywa się najczęściej wymiana wiedzy i doświadczeń. </t>
  </si>
  <si>
    <t>Grupę docelową projektu pochodzić będzie z terenu województwa wielkopolskiego,  stanowić ją będą przedstawiciele kół gospodyń wiejskich, stowarzyszeń , zespołu ludowego, przedsiębiorcy, samorządowcy, rolnicy,  którzy poza pracą zawodową realizują pasje kulturalno – społeczne szczególnie w organizacjach pozarządowych działających  na rzecz lokalnej społeczności. Udział poszczególnych przedstawicieli grupy docelowej będzie przedstawiała się następująco: samorządowcy – ok. 20 osób , członkowie stowarzyszeń –ok.15 osób , członkowie OSP – ok. 7 osób, członkowie KGW – ok.10 osób, rolnik – ok. 15 osób, przedsiębiorcy –  ok.10 osób, przedstawiciele zespołu ludowego – ok. 3 osoby.</t>
  </si>
  <si>
    <t>III</t>
  </si>
  <si>
    <t>72 826, 40 zł</t>
  </si>
  <si>
    <t>Wespół w zespół - korzyści płynące ze współpracy rolników</t>
  </si>
  <si>
    <t xml:space="preserve">Celem operacji jest zachęcanie rolników do tworzenia grup producentów rolnych, by przy ich pomocy wzmocnić pozycję producentów rolnych w łańcuchu dostaw żywności. Grupa producentów rolnych daje narzędzia do tworzenia sieci bezpośrednich powiązań pomiędzy producentami warzyw i roślin białkowych, przetwórcami a konsumentami. </t>
  </si>
  <si>
    <t>Operacja będzie polegać na organizacji trzech konferencji skierowanych do producentów rolnych w tym przede wszystkim producentów ogórków, pomidorów i soi. Konferencji towarzyszyć będą pokazy polowe oraz konsultacje z przedstawicielami firm wspierających poszczególne branże (produkcja warzyw i roślin białkowych). Konferencje odbędą się w trzech różnych lokalizacjach – najprawdopodobniej na terenie powiatu gnieźnieńskiego, śremskiego i rawickiego.</t>
  </si>
  <si>
    <t>Konferencje będą skierowane do rolników, w tym przede wszystkim producentów warzyw i roślin białkowych (ze szczególnym uwzględnieniem producentów ogórków, pomidorów i soi). To będą główni odbiorcy, szczegółowy program konferencji będzie dostosowywany z myślą o potrzebach tej grupy odbiorców. Szacuje się że 80 – 90% uczestników stanowić będą producenci rolni. Będą to zarówno rolnicy zainteresowani działalnością w ramach grup producentów jak i ci, którzy są członkami grup producentów ale chcą rozszerzyć swoja działalność konferencjach wezmą udział także doradcy rolniczy, przedstawiciele firm branżowych, przedstawiciele nauki i doświadczalnictwa, przedstawiciele Wielkopolskiej Izby Rolniczej, przedstawiciele organizacji i instytucji rolniczych, samorządów itp.(10 -20 % wszystkich uczestników) Osoby te będą pełnić funkcję doradczą i ekspercką na konferencjach. W każdej z konferencji zakładany jest udział 100 osób.</t>
  </si>
  <si>
    <t>Udział w Etno Jarmarku</t>
  </si>
  <si>
    <t xml:space="preserve">Celem operacji  jest promocja rękodzieła oraz produktów lokalnych z terenu powiatu krotoszyńskiego poprzez organizację stoiska wystawienniczego na Etno Jarmarku w Kłodzku oraz zwiększenie świadomości uczestników  wyjazdu studyjnego nt. rękodzieła, produktów lokalnych, dziedzictwa kulturowego  wsi oraz ginących zawodów. </t>
  </si>
  <si>
    <t>Operacja polega na organizacji wyjazdu studyjnego na  Etno Jarmark w Kłodzku dla 50 osób  podnoszącego wiedzę i umożliwiającego wymianę doświadczeń w zakresie  tradycji i dziedzictwa kulturowego  oraz organizacji stoiska wystawienniczego umożlwiającego prezentację oraz  promocję rękodzieła i produktów lokalnych.</t>
  </si>
  <si>
    <t>Grupę docelową operacji stanowią  twórcy ludowi, przedstawiciele zespołów folklorystycznych, Kół Gospodyń Wiejskich i producenci produktów lokalnych, rolnicy i lokalni liderzy 50 osób z terenu powiatu krotoszyńskiego.</t>
  </si>
  <si>
    <t>Szparagi złoto z ziemi - festiwal szparagowego smaku</t>
  </si>
  <si>
    <t>Celem operacji jest przede wszystkim aktywizacja mieszkańców wsi na rzecz podejmowania inicjatyw w zakresie rozwoju obszarów wiejskich. Organizacja warsztatów kulinarnych dla mieszkańców gminy Przemęt pozwoli na zaangażowanie się szerokiego grona mieszkańców gminy w realizację tego zadania. Celem organizacji konkursu kulinarnego na najsmaczniejszy i najciekawszy deser szparagowy jest przede wszystkim wymiana wiedzy i doświadczeń Pań z Kół Gospodyń Wiejskich na temat obróbki termicznej szparagów i wykorzystania go do przygotowania deseru. Ta forma realizacji operacji ma też na celu zacieśnienie więzów między członkiniami KGW, które są w różnym wieku, co sprawia, że osoby z różnych pokoleń mogą realizować wspólnie te same przedsięwzięcia.</t>
  </si>
  <si>
    <t>Operacja będzie polegała na zorganizowaniu warsztatów kulinarnych dla mieszkańców gminy Przemęt, które poprowadzi Karol Okrasa – znany 
z zamiłowania do kuchni polskiej i szacunku do lokalnych produktów kucharz. Ponadto odbędzie się konkurs kulinarny dla Kół Gospodyń Wiejskich na najciekawszy i najsmaczniejszy deser ze szparagów. Organizator zakłada udział 15 kół gospodyń wiejskich z terenu gminy Przemęt. Realizacja zakładanych wyżej wydarzeń będzie miała miejsce w dniu 24.06.2023 r. w miejscowości Mochy.</t>
  </si>
  <si>
    <t xml:space="preserve">Grupą docelową realizacji operacji są mieszkańcy gminy Przemęt, ze szczególnym uwzględnieniem osób poniżej 35 roku życia. 
Grupą docelową warsztatów są mieszkańcy Gminy Przemęt – 10 osób aktywnie uczestniczących w warsztatach, a także pozostali mieszkańcy gminy- uczestnicy Festynu Rodzinnego odbywającego się przy realizacji warsztatów, którzy będą mieli okazję przyglądać się poczynaniom warsztatowców. Wskazanych 10 uczestników konkursu Organizator zakłada wyłonić podczas castingu kulinarnego dla mieszkańców gminy, przeprowadzonego w kwietniu 2023 roku. Grupą docelową konkursu kulinarnego są Koła Gospodyń Wiejskich działające na terenie Gminy Przemęt. – po 5 osób z każdego koła gospodyń biorącego udział w konkursie (łącznie 75 osób). Uczestnikami konkursu będą koła gospodyń wiejskich, które zgłoszą chęć udziału w konkursie, na podstawie karty zgłoszenia
</t>
  </si>
  <si>
    <t>49 384, 60 zł</t>
  </si>
  <si>
    <t>Gminne Centrum Kultury i Biblioteka w Przemęcie</t>
  </si>
  <si>
    <t>Rękodzielnicy smaku II</t>
  </si>
  <si>
    <t>Głównym celem operacji jest zwiększenie świadomości uczestników operacji nt. lokalnych, tradycyjnych zasobów, zdrowej żywności oraz wyrobów rękodzielniczych charakterystycznych dla Wielkopolski, a także wzrost aktywności i wzajemna integracja mieszkańców wsi.</t>
  </si>
  <si>
    <t>Operacja będzie polegała na zorganizowaniu cyklu warsztatów rękodzielniczych – łącznie 5 spotkań (kaletniczych, malowania drewnianych domków, malowania wzorów na płytkach ceramicznych, kokodemii-wiszących ogrodów Babilonu, malowania toreb i koszulek) na terenie parku, który znajduje się w otoczeniu Pałacu w Pakosławiu. W każdym ze spotkań warsztatowych udział weźmie 15 osób. Prowadzone będą również warsztaty kulinarne – 1 spotkanie 3 godzinne dla grupy 10 osobowej z wykorzystaniem lokalnych produktów żywnościowych. Warsztaty zakończy 1 konkurs kulinarny.</t>
  </si>
  <si>
    <t xml:space="preserve">Grupę docelową operacji stanowią mieszkańcy południowej części wielkopolski (m.in. mieszkańcy powiatów: rawickiego, gostyńskiego, krotoszyńskiego i leszczyńskiego), głównie mieszkańcy wsi, którzy mają ograniczony dostęp do wydarzeń kulturalnych. Łącznie przewiduje się że w warsztatach udział weźmie ok 85 osób. Planowane jest, że w poszczególnych rodzajach warsztatów wezmą udział różne osoby, żeby jak największa liczba mogła skorzystać z wydarzenia. 
O udziale w spotkaniach będzie decydowała kolejność zgłoszeń. 
</t>
  </si>
  <si>
    <t xml:space="preserve">Celem operacji jest przeprowadzenie działań informacyjno-promocyjnych dotyczących prowadzenia przyzagrodowego chowu gęsi oraz wykreowanie lokalnego produktu jakim jest gęsina z chowu przyzagrodowego. </t>
  </si>
  <si>
    <t xml:space="preserve">Operacja będzie polegała na poprowadzeniu działań, których celem jest powrót gęsiny do wielkopolskich gospodarstw oraz na nasze stoły. Na przełomie sierpnia i września zorganizowane zostanie spotkanie dla hodowców, którzy wezmą udział w operacji oraz przedstawicieli organizacji. W trakcie spotkania przedstawione zostaną obserwacje związane z przyzagrodowym chowem gęsi, rozmowy dotyczyć  będą możliwości kreowania produktu lokalnego jakim jest gęsina z chowu przyzagrodowego i roli lokalnych organizacji w wykreowaniu tego produktu oraz  założeń rolniczego handlu detalicznego, w ramach którego możliwa jest sprzedaż gęsiny przez rolników. Spotkaniu towarzyszyć będzie konkurs kulinarny na tradycyjne potrawy z gęsiny. Konkurs stanowić będzie promocję tradycji kulinarnych związanych z gęsiną. Do przygotowania potraw wykorzystane zostaną gęsi z gospodarstw, które wzięły udział w operacji. </t>
  </si>
  <si>
    <t xml:space="preserve">Operacja skierowana będzie do rolników, mieszkańców obszarów wiejskich, zainteresowanych prowadzeniem przyzagrodowego chowu gęsi, przetwórstwem i zbytem gęsiny w ramach rolniczego handlu detalicznego, budowaniem produktu lokalnego opartego na przyzagrodowym chowie gęsi oraz do kół gospodyń wiejskich, stowarzyszeń, grup nieformalnych, które prowadzą działalność związaną z upowszechnianiem lokalnych tradycji. Grupa docelowa operacji pochodzić będzie z Wielkopolski a w szczególności z terenu powiatu śremskiego i powiatów ościennych. Liczebność grupy docelowej:
- spotkanie  - liczba uczestników 100 osób,
- konkurs kulinarny - maksymalnie 15 podmiotów w II etapie konkursu.
</t>
  </si>
  <si>
    <t>20-25, II etap konkursu - 15</t>
  </si>
  <si>
    <t>Operacje partnerów</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</si>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</sst>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zł&quot;#,##0.00_);[Red]\(&quot;zł&quot;#,##0.00\)"/>
    <numFmt numFmtId="44" formatCode="_(&quot;zł&quot;* #,##0.00_);_(&quot;zł&quot;* \(#,##0.00\);_(&quot;zł&quot;* &quot;-&quot;??_);_(@_)"/>
    <numFmt numFmtId="164" formatCode="#,##0.00\ &quot;zł&quot;"/>
    <numFmt numFmtId="165" formatCode="_-* #,##0.00\ _z_ł_-;\-* #,##0.00\ _z_ł_-;_-* &quot;-&quot;??\ _z_ł_-;_-@_-"/>
  </numFmts>
  <fonts count="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sz val="11"/>
      <color indexed="8"/>
      <name val="Calibri"/>
      <family val="2"/>
      <charset val="238"/>
      <scheme val="minor"/>
    </font>
    <font>
      <sz val="11"/>
      <name val="Calibri"/>
      <family val="2"/>
      <charset val="238"/>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30">
    <xf numFmtId="0" fontId="0" fillId="0" borderId="0" xfId="0"/>
    <xf numFmtId="0" fontId="3" fillId="0" borderId="0" xfId="0" applyFont="1" applyAlignment="1">
      <alignment horizontal="left"/>
    </xf>
    <xf numFmtId="0" fontId="4" fillId="0" borderId="0" xfId="0" applyFont="1" applyAlignment="1">
      <alignment horizontal="center" vertical="center" wrapText="1"/>
    </xf>
    <xf numFmtId="0" fontId="4" fillId="0" borderId="0" xfId="0" applyFont="1"/>
    <xf numFmtId="0" fontId="0" fillId="0" borderId="0" xfId="0" applyAlignment="1">
      <alignment horizontal="center"/>
    </xf>
    <xf numFmtId="4" fontId="0" fillId="0" borderId="0" xfId="0" applyNumberFormat="1"/>
    <xf numFmtId="0" fontId="2" fillId="0" borderId="0" xfId="0" applyFont="1"/>
    <xf numFmtId="4" fontId="0" fillId="0" borderId="0" xfId="0" applyNumberFormat="1" applyAlignment="1">
      <alignment horizontal="right"/>
    </xf>
    <xf numFmtId="0" fontId="0" fillId="0" borderId="0" xfId="0" applyAlignment="1">
      <alignment wrapText="1"/>
    </xf>
    <xf numFmtId="0" fontId="2" fillId="0" borderId="0" xfId="0" applyFont="1" applyAlignment="1">
      <alignment horizontal="center"/>
    </xf>
    <xf numFmtId="0" fontId="0" fillId="0" borderId="1" xfId="0" applyBorder="1" applyAlignment="1">
      <alignment horizontal="right"/>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0" borderId="5" xfId="0" applyBorder="1" applyAlignment="1">
      <alignment horizontal="center"/>
    </xf>
    <xf numFmtId="4"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1" fontId="5" fillId="2" borderId="3" xfId="0" applyNumberFormat="1" applyFont="1" applyFill="1" applyBorder="1" applyAlignment="1">
      <alignment horizontal="right" vertical="center" wrapText="1"/>
    </xf>
    <xf numFmtId="0" fontId="5"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4" fontId="5" fillId="2" borderId="3" xfId="0" applyNumberFormat="1"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17" fontId="4" fillId="3" borderId="3"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2" xfId="0" quotePrefix="1" applyFont="1" applyFill="1" applyBorder="1" applyAlignment="1">
      <alignment horizontal="center" vertical="center"/>
    </xf>
    <xf numFmtId="44" fontId="4" fillId="3" borderId="2" xfId="1" applyFont="1" applyFill="1" applyBorder="1" applyAlignment="1">
      <alignment horizontal="center" vertical="center"/>
    </xf>
    <xf numFmtId="44" fontId="4" fillId="3" borderId="2" xfId="1" applyFont="1" applyFill="1" applyBorder="1" applyAlignment="1">
      <alignment horizontal="right" vertical="center"/>
    </xf>
    <xf numFmtId="0" fontId="0" fillId="0" borderId="0" xfId="0" applyAlignment="1">
      <alignment vertical="center"/>
    </xf>
    <xf numFmtId="0" fontId="4" fillId="3" borderId="7" xfId="0" applyFont="1" applyFill="1" applyBorder="1" applyAlignment="1">
      <alignment horizontal="center" vertical="center"/>
    </xf>
    <xf numFmtId="0" fontId="4" fillId="3" borderId="7" xfId="0" applyFont="1" applyFill="1" applyBorder="1" applyAlignment="1">
      <alignment horizontal="center" vertical="center" wrapText="1"/>
    </xf>
    <xf numFmtId="0" fontId="4" fillId="3" borderId="7" xfId="0" quotePrefix="1" applyFont="1" applyFill="1" applyBorder="1" applyAlignment="1">
      <alignment horizontal="center" vertical="center"/>
    </xf>
    <xf numFmtId="44" fontId="4" fillId="3" borderId="7" xfId="1" applyFont="1" applyFill="1" applyBorder="1" applyAlignment="1">
      <alignment horizontal="center" vertical="center"/>
    </xf>
    <xf numFmtId="44" fontId="4" fillId="3" borderId="7" xfId="1" applyFont="1" applyFill="1" applyBorder="1" applyAlignment="1">
      <alignment horizontal="right" vertical="center"/>
    </xf>
    <xf numFmtId="0" fontId="4" fillId="3" borderId="6"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6" xfId="0" quotePrefix="1" applyFont="1" applyFill="1" applyBorder="1" applyAlignment="1">
      <alignment horizontal="center" vertical="center"/>
    </xf>
    <xf numFmtId="44" fontId="4" fillId="3" borderId="6" xfId="1" applyFont="1" applyFill="1" applyBorder="1" applyAlignment="1">
      <alignment horizontal="center" vertical="center"/>
    </xf>
    <xf numFmtId="44" fontId="4" fillId="3" borderId="6" xfId="1" applyFont="1" applyFill="1" applyBorder="1" applyAlignment="1">
      <alignment horizontal="right" vertical="center"/>
    </xf>
    <xf numFmtId="164" fontId="4" fillId="3" borderId="2" xfId="0" applyNumberFormat="1" applyFont="1" applyFill="1" applyBorder="1" applyAlignment="1">
      <alignment horizontal="right" vertical="center"/>
    </xf>
    <xf numFmtId="164" fontId="4" fillId="3" borderId="7" xfId="0" applyNumberFormat="1" applyFont="1" applyFill="1" applyBorder="1" applyAlignment="1">
      <alignment horizontal="right" vertical="center"/>
    </xf>
    <xf numFmtId="164" fontId="4" fillId="3" borderId="6" xfId="0" applyNumberFormat="1" applyFont="1" applyFill="1" applyBorder="1" applyAlignment="1">
      <alignment horizontal="right" vertical="center"/>
    </xf>
    <xf numFmtId="44" fontId="4" fillId="3" borderId="2" xfId="0" applyNumberFormat="1" applyFont="1" applyFill="1" applyBorder="1" applyAlignment="1">
      <alignment horizontal="center" vertical="center"/>
    </xf>
    <xf numFmtId="44" fontId="4" fillId="3" borderId="7" xfId="0" applyNumberFormat="1" applyFont="1" applyFill="1" applyBorder="1" applyAlignment="1">
      <alignment horizontal="center" vertical="center"/>
    </xf>
    <xf numFmtId="44" fontId="4" fillId="3" borderId="6"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2" xfId="0" quotePrefix="1" applyFont="1" applyFill="1" applyBorder="1" applyAlignment="1">
      <alignment horizontal="center" vertical="center"/>
    </xf>
    <xf numFmtId="164" fontId="4" fillId="3" borderId="2" xfId="0" applyNumberFormat="1" applyFont="1" applyFill="1" applyBorder="1" applyAlignment="1">
      <alignment horizontal="center" vertical="center"/>
    </xf>
    <xf numFmtId="44" fontId="4" fillId="3" borderId="2" xfId="0" applyNumberFormat="1" applyFont="1" applyFill="1" applyBorder="1" applyAlignment="1">
      <alignment horizontal="right" vertical="center"/>
    </xf>
    <xf numFmtId="44" fontId="4" fillId="3" borderId="2" xfId="0" applyNumberFormat="1" applyFont="1" applyFill="1" applyBorder="1" applyAlignment="1">
      <alignment horizontal="right" vertical="center"/>
    </xf>
    <xf numFmtId="44" fontId="4" fillId="3" borderId="7" xfId="0" applyNumberFormat="1" applyFont="1" applyFill="1" applyBorder="1" applyAlignment="1">
      <alignment horizontal="right" vertical="center"/>
    </xf>
    <xf numFmtId="44" fontId="4" fillId="3" borderId="6" xfId="0" applyNumberFormat="1" applyFont="1" applyFill="1" applyBorder="1" applyAlignment="1">
      <alignment horizontal="right" vertical="center"/>
    </xf>
    <xf numFmtId="164" fontId="4" fillId="3" borderId="2" xfId="0" applyNumberFormat="1" applyFont="1" applyFill="1" applyBorder="1" applyAlignment="1">
      <alignment horizontal="center" vertical="center"/>
    </xf>
    <xf numFmtId="0" fontId="3" fillId="3" borderId="3" xfId="0" applyFont="1" applyFill="1" applyBorder="1" applyAlignment="1">
      <alignment horizontal="center" vertical="center" wrapText="1"/>
    </xf>
    <xf numFmtId="164" fontId="4" fillId="3" borderId="7" xfId="0" applyNumberFormat="1" applyFont="1" applyFill="1" applyBorder="1" applyAlignment="1">
      <alignment horizontal="center" vertical="center"/>
    </xf>
    <xf numFmtId="17" fontId="4" fillId="3" borderId="2" xfId="0" applyNumberFormat="1" applyFont="1" applyFill="1" applyBorder="1" applyAlignment="1">
      <alignment horizontal="center" vertical="center" wrapText="1"/>
    </xf>
    <xf numFmtId="164" fontId="4" fillId="3" borderId="6" xfId="0" applyNumberFormat="1" applyFont="1" applyFill="1" applyBorder="1" applyAlignment="1">
      <alignment horizontal="center" vertical="center"/>
    </xf>
    <xf numFmtId="0" fontId="4" fillId="3" borderId="3" xfId="0" applyFont="1" applyFill="1" applyBorder="1"/>
    <xf numFmtId="44" fontId="4" fillId="3" borderId="2" xfId="0" quotePrefix="1" applyNumberFormat="1" applyFont="1" applyFill="1" applyBorder="1" applyAlignment="1">
      <alignment horizontal="center" vertical="center"/>
    </xf>
    <xf numFmtId="44" fontId="4" fillId="3" borderId="7" xfId="0" quotePrefix="1" applyNumberFormat="1" applyFont="1" applyFill="1" applyBorder="1" applyAlignment="1">
      <alignment horizontal="center" vertical="center"/>
    </xf>
    <xf numFmtId="44" fontId="4" fillId="3" borderId="6" xfId="0" quotePrefix="1" applyNumberFormat="1" applyFont="1" applyFill="1" applyBorder="1" applyAlignment="1">
      <alignment horizontal="center" vertical="center"/>
    </xf>
    <xf numFmtId="17" fontId="4" fillId="0" borderId="3" xfId="0" applyNumberFormat="1" applyFont="1" applyBorder="1" applyAlignment="1">
      <alignment horizontal="center" vertical="center" wrapText="1"/>
    </xf>
    <xf numFmtId="0" fontId="4" fillId="3" borderId="7" xfId="0" applyFont="1" applyFill="1" applyBorder="1" applyAlignment="1">
      <alignment horizontal="center" vertical="center" wrapText="1"/>
    </xf>
    <xf numFmtId="4" fontId="4" fillId="3" borderId="2" xfId="0" applyNumberFormat="1" applyFont="1" applyFill="1" applyBorder="1" applyAlignment="1">
      <alignment horizontal="right" vertical="center"/>
    </xf>
    <xf numFmtId="4" fontId="4" fillId="3" borderId="7" xfId="0" applyNumberFormat="1" applyFont="1" applyFill="1" applyBorder="1" applyAlignment="1">
      <alignment horizontal="right" vertical="center"/>
    </xf>
    <xf numFmtId="4" fontId="4" fillId="3" borderId="6" xfId="0" applyNumberFormat="1" applyFont="1" applyFill="1" applyBorder="1" applyAlignment="1">
      <alignment horizontal="right" vertical="center"/>
    </xf>
    <xf numFmtId="0" fontId="3" fillId="3" borderId="3" xfId="0" quotePrefix="1" applyFont="1" applyFill="1" applyBorder="1" applyAlignment="1">
      <alignment horizontal="center" vertical="center" wrapText="1"/>
    </xf>
    <xf numFmtId="0" fontId="4" fillId="3" borderId="3" xfId="0" quotePrefix="1" applyFont="1" applyFill="1" applyBorder="1" applyAlignment="1">
      <alignment horizontal="center" vertical="center" wrapText="1"/>
    </xf>
    <xf numFmtId="44" fontId="4" fillId="3" borderId="3" xfId="0" applyNumberFormat="1" applyFont="1" applyFill="1" applyBorder="1" applyAlignment="1">
      <alignment horizontal="center" vertical="center"/>
    </xf>
    <xf numFmtId="44" fontId="4" fillId="3" borderId="3" xfId="0" applyNumberFormat="1" applyFont="1" applyFill="1" applyBorder="1" applyAlignment="1">
      <alignment horizontal="right" vertical="center"/>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xf>
    <xf numFmtId="8" fontId="4" fillId="3" borderId="2" xfId="0" applyNumberFormat="1"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7" xfId="0" applyFont="1" applyFill="1" applyBorder="1" applyAlignment="1">
      <alignment horizontal="center" vertical="center"/>
    </xf>
    <xf numFmtId="8" fontId="4" fillId="3" borderId="7" xfId="0" applyNumberFormat="1" applyFont="1" applyFill="1" applyBorder="1" applyAlignment="1">
      <alignment horizontal="center" vertical="center" wrapText="1"/>
    </xf>
    <xf numFmtId="17" fontId="4" fillId="3" borderId="3" xfId="0" applyNumberFormat="1"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6" xfId="0" applyFont="1" applyFill="1" applyBorder="1" applyAlignment="1">
      <alignment horizontal="center" vertical="center"/>
    </xf>
    <xf numFmtId="8" fontId="4" fillId="3" borderId="6" xfId="0" applyNumberFormat="1" applyFont="1" applyFill="1" applyBorder="1" applyAlignment="1">
      <alignment horizontal="center" vertical="center" wrapText="1"/>
    </xf>
    <xf numFmtId="0" fontId="4" fillId="3" borderId="3" xfId="0" applyFont="1" applyFill="1" applyBorder="1" applyAlignment="1">
      <alignment horizontal="center" wrapText="1"/>
    </xf>
    <xf numFmtId="8" fontId="4" fillId="3" borderId="2" xfId="0" applyNumberFormat="1" applyFont="1" applyFill="1" applyBorder="1" applyAlignment="1">
      <alignment horizontal="center" vertical="center"/>
    </xf>
    <xf numFmtId="3" fontId="4" fillId="3" borderId="3" xfId="0" applyNumberFormat="1" applyFont="1" applyFill="1" applyBorder="1" applyAlignment="1">
      <alignment horizontal="center" vertical="center"/>
    </xf>
    <xf numFmtId="8" fontId="4" fillId="3" borderId="6" xfId="0" applyNumberFormat="1" applyFont="1" applyFill="1" applyBorder="1" applyAlignment="1">
      <alignment horizontal="center" vertical="center"/>
    </xf>
    <xf numFmtId="8" fontId="4" fillId="3" borderId="7" xfId="0" applyNumberFormat="1" applyFont="1" applyFill="1" applyBorder="1" applyAlignment="1">
      <alignment horizontal="center" vertical="center"/>
    </xf>
    <xf numFmtId="0" fontId="4" fillId="3" borderId="3" xfId="0" applyFont="1" applyFill="1" applyBorder="1" applyAlignment="1">
      <alignment horizontal="center"/>
    </xf>
    <xf numFmtId="17" fontId="4" fillId="3" borderId="2" xfId="0" applyNumberFormat="1" applyFont="1" applyFill="1" applyBorder="1" applyAlignment="1">
      <alignment horizontal="center" vertical="center"/>
    </xf>
    <xf numFmtId="17" fontId="4" fillId="3" borderId="6" xfId="0" applyNumberFormat="1" applyFont="1"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0" fontId="0" fillId="3" borderId="3" xfId="0" applyFill="1" applyBorder="1" applyAlignment="1">
      <alignment horizontal="center" vertical="center"/>
    </xf>
    <xf numFmtId="8" fontId="0" fillId="3" borderId="2" xfId="0" applyNumberFormat="1" applyFill="1" applyBorder="1" applyAlignment="1">
      <alignment horizontal="center" vertical="center"/>
    </xf>
    <xf numFmtId="0" fontId="0" fillId="3" borderId="7" xfId="0" applyFill="1" applyBorder="1" applyAlignment="1">
      <alignment horizontal="center" vertical="center"/>
    </xf>
    <xf numFmtId="0" fontId="0" fillId="3" borderId="7" xfId="0" applyFill="1" applyBorder="1" applyAlignment="1">
      <alignment horizontal="center" vertical="center" wrapText="1"/>
    </xf>
    <xf numFmtId="8" fontId="0" fillId="3" borderId="7" xfId="0" applyNumberFormat="1" applyFill="1" applyBorder="1" applyAlignment="1">
      <alignment horizontal="center" vertical="center"/>
    </xf>
    <xf numFmtId="0" fontId="0" fillId="3" borderId="6" xfId="0" applyFill="1" applyBorder="1" applyAlignment="1">
      <alignment horizontal="center" vertical="center"/>
    </xf>
    <xf numFmtId="0" fontId="0" fillId="3" borderId="3" xfId="0" applyFill="1" applyBorder="1" applyAlignment="1">
      <alignment horizontal="center"/>
    </xf>
    <xf numFmtId="0" fontId="0" fillId="3" borderId="6" xfId="0" applyFill="1" applyBorder="1" applyAlignment="1">
      <alignment horizontal="center" vertical="center" wrapText="1"/>
    </xf>
    <xf numFmtId="8" fontId="0" fillId="3" borderId="6" xfId="0" applyNumberFormat="1" applyFill="1" applyBorder="1" applyAlignment="1">
      <alignment horizontal="center" vertical="center"/>
    </xf>
    <xf numFmtId="0" fontId="0" fillId="3" borderId="3" xfId="0" applyFill="1" applyBorder="1" applyAlignment="1">
      <alignment horizontal="center" vertical="center" wrapText="1"/>
    </xf>
    <xf numFmtId="0" fontId="0" fillId="0" borderId="0" xfId="0" applyAlignment="1">
      <alignment horizontal="center" vertical="center" wrapText="1"/>
    </xf>
    <xf numFmtId="0" fontId="0" fillId="4" borderId="2" xfId="0" applyFill="1" applyBorder="1" applyAlignment="1">
      <alignment horizontal="center" vertical="center"/>
    </xf>
    <xf numFmtId="0" fontId="0" fillId="4" borderId="4" xfId="0" applyFill="1" applyBorder="1" applyAlignment="1">
      <alignment horizontal="center"/>
    </xf>
    <xf numFmtId="0" fontId="0" fillId="4" borderId="8" xfId="0" applyFill="1" applyBorder="1" applyAlignment="1">
      <alignment horizontal="center"/>
    </xf>
    <xf numFmtId="0" fontId="0" fillId="4" borderId="5" xfId="0" applyFill="1" applyBorder="1" applyAlignment="1">
      <alignment horizontal="center"/>
    </xf>
    <xf numFmtId="0" fontId="0" fillId="4" borderId="7" xfId="0" applyFill="1" applyBorder="1" applyAlignment="1">
      <alignment horizontal="center" vertical="center"/>
    </xf>
    <xf numFmtId="0" fontId="0" fillId="4" borderId="2" xfId="0" applyFill="1" applyBorder="1" applyAlignment="1">
      <alignment horizontal="center"/>
    </xf>
    <xf numFmtId="0" fontId="0" fillId="4" borderId="6" xfId="0" applyFill="1" applyBorder="1" applyAlignment="1">
      <alignment horizontal="center" vertical="center"/>
    </xf>
    <xf numFmtId="0" fontId="0" fillId="4" borderId="6" xfId="0" applyFill="1" applyBorder="1" applyAlignment="1">
      <alignment horizontal="center"/>
    </xf>
    <xf numFmtId="0" fontId="0" fillId="4" borderId="3" xfId="0" applyFill="1" applyBorder="1" applyAlignment="1">
      <alignment horizontal="center"/>
    </xf>
    <xf numFmtId="0" fontId="0" fillId="4" borderId="3" xfId="0" applyFill="1" applyBorder="1" applyAlignment="1">
      <alignment horizontal="right"/>
    </xf>
    <xf numFmtId="0" fontId="0" fillId="4" borderId="3" xfId="0" applyFill="1" applyBorder="1" applyAlignment="1">
      <alignment horizontal="center" vertical="center" wrapText="1"/>
    </xf>
    <xf numFmtId="0" fontId="0" fillId="0" borderId="3" xfId="0" applyBorder="1" applyAlignment="1">
      <alignment horizontal="center" vertical="center"/>
    </xf>
    <xf numFmtId="4" fontId="4" fillId="0" borderId="3" xfId="0" applyNumberFormat="1" applyFont="1" applyBorder="1" applyAlignment="1">
      <alignment horizontal="center" vertical="center"/>
    </xf>
    <xf numFmtId="165" fontId="0" fillId="0" borderId="3" xfId="0" applyNumberFormat="1" applyBorder="1" applyAlignment="1">
      <alignment vertical="center"/>
    </xf>
    <xf numFmtId="44" fontId="0" fillId="0" borderId="0" xfId="0" applyNumberFormat="1"/>
    <xf numFmtId="0" fontId="0" fillId="0" borderId="0" xfId="0" applyAlignment="1">
      <alignment horizontal="right"/>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D93F9-BF64-46CF-AC96-CEB634469CCA}">
  <sheetPr codeName="Arkusz1"/>
  <dimension ref="A1:S284"/>
  <sheetViews>
    <sheetView tabSelected="1" workbookViewId="0"/>
  </sheetViews>
  <sheetFormatPr defaultColWidth="9.140625" defaultRowHeight="15" x14ac:dyDescent="0.25"/>
  <cols>
    <col min="1" max="1" width="5.28515625" style="4" customWidth="1"/>
    <col min="5" max="5" width="18.140625" style="113" customWidth="1"/>
    <col min="6" max="6" width="61.5703125" customWidth="1"/>
    <col min="7" max="7" width="63.7109375" customWidth="1"/>
    <col min="8" max="8" width="20.5703125" customWidth="1"/>
    <col min="9" max="9" width="23.5703125" customWidth="1"/>
    <col min="10" max="10" width="19" customWidth="1"/>
    <col min="11" max="11" width="16.85546875" customWidth="1"/>
    <col min="12" max="12" width="73.28515625" customWidth="1"/>
    <col min="14" max="14" width="15.85546875" customWidth="1"/>
    <col min="15" max="15" width="16.28515625" customWidth="1"/>
    <col min="16" max="16" width="15.85546875" customWidth="1"/>
    <col min="17" max="17" width="19" style="129" customWidth="1"/>
    <col min="18" max="18" width="13.42578125" customWidth="1"/>
    <col min="19" max="19" width="18.28515625" style="8" customWidth="1"/>
  </cols>
  <sheetData>
    <row r="1" spans="1:19" x14ac:dyDescent="0.25">
      <c r="A1" s="1" t="s">
        <v>0</v>
      </c>
      <c r="E1" s="2"/>
      <c r="F1" s="3"/>
      <c r="L1" s="4"/>
      <c r="O1" s="5"/>
      <c r="P1" s="6"/>
      <c r="Q1" s="7"/>
      <c r="R1" s="5"/>
    </row>
    <row r="2" spans="1:19" x14ac:dyDescent="0.25">
      <c r="A2" s="9"/>
      <c r="E2" s="2"/>
      <c r="F2" s="3"/>
      <c r="L2" s="10"/>
      <c r="M2" s="10"/>
      <c r="N2" s="10"/>
      <c r="O2" s="10"/>
      <c r="P2" s="10"/>
      <c r="Q2" s="10"/>
      <c r="R2" s="10"/>
      <c r="S2" s="10"/>
    </row>
    <row r="3" spans="1:19" ht="45.75" customHeight="1" x14ac:dyDescent="0.25">
      <c r="A3" s="11" t="s">
        <v>1</v>
      </c>
      <c r="B3" s="12" t="s">
        <v>2</v>
      </c>
      <c r="C3" s="12" t="s">
        <v>3</v>
      </c>
      <c r="D3" s="12" t="s">
        <v>4</v>
      </c>
      <c r="E3" s="13" t="s">
        <v>5</v>
      </c>
      <c r="F3" s="14" t="s">
        <v>6</v>
      </c>
      <c r="G3" s="11" t="s">
        <v>7</v>
      </c>
      <c r="H3" s="12" t="s">
        <v>8</v>
      </c>
      <c r="I3" s="15" t="s">
        <v>9</v>
      </c>
      <c r="J3" s="15"/>
      <c r="K3" s="15"/>
      <c r="L3" s="11" t="s">
        <v>10</v>
      </c>
      <c r="M3" s="16" t="s">
        <v>11</v>
      </c>
      <c r="N3" s="17"/>
      <c r="O3" s="18" t="s">
        <v>12</v>
      </c>
      <c r="P3" s="18"/>
      <c r="Q3" s="18" t="s">
        <v>13</v>
      </c>
      <c r="R3" s="18"/>
      <c r="S3" s="12" t="s">
        <v>14</v>
      </c>
    </row>
    <row r="4" spans="1:19" x14ac:dyDescent="0.25">
      <c r="A4" s="19"/>
      <c r="B4" s="20"/>
      <c r="C4" s="20"/>
      <c r="D4" s="20"/>
      <c r="E4" s="21"/>
      <c r="F4" s="22"/>
      <c r="G4" s="19"/>
      <c r="H4" s="20"/>
      <c r="I4" s="23" t="s">
        <v>15</v>
      </c>
      <c r="J4" s="23" t="s">
        <v>16</v>
      </c>
      <c r="K4" s="23" t="s">
        <v>17</v>
      </c>
      <c r="L4" s="19"/>
      <c r="M4" s="24">
        <v>2022</v>
      </c>
      <c r="N4" s="24">
        <v>2023</v>
      </c>
      <c r="O4" s="25">
        <v>2022</v>
      </c>
      <c r="P4" s="25">
        <v>2023</v>
      </c>
      <c r="Q4" s="26">
        <v>2022</v>
      </c>
      <c r="R4" s="25">
        <v>2023</v>
      </c>
      <c r="S4" s="20"/>
    </row>
    <row r="5" spans="1:19" ht="18.75" customHeight="1" x14ac:dyDescent="0.25">
      <c r="A5" s="27" t="s">
        <v>18</v>
      </c>
      <c r="B5" s="23" t="s">
        <v>19</v>
      </c>
      <c r="C5" s="23" t="s">
        <v>20</v>
      </c>
      <c r="D5" s="23" t="s">
        <v>21</v>
      </c>
      <c r="E5" s="28" t="s">
        <v>22</v>
      </c>
      <c r="F5" s="29" t="s">
        <v>23</v>
      </c>
      <c r="G5" s="27" t="s">
        <v>24</v>
      </c>
      <c r="H5" s="27" t="s">
        <v>25</v>
      </c>
      <c r="I5" s="23" t="s">
        <v>26</v>
      </c>
      <c r="J5" s="23" t="s">
        <v>27</v>
      </c>
      <c r="K5" s="23" t="s">
        <v>28</v>
      </c>
      <c r="L5" s="27" t="s">
        <v>29</v>
      </c>
      <c r="M5" s="24" t="s">
        <v>30</v>
      </c>
      <c r="N5" s="24" t="s">
        <v>31</v>
      </c>
      <c r="O5" s="30" t="s">
        <v>32</v>
      </c>
      <c r="P5" s="30" t="s">
        <v>33</v>
      </c>
      <c r="Q5" s="30" t="s">
        <v>34</v>
      </c>
      <c r="R5" s="30" t="s">
        <v>35</v>
      </c>
      <c r="S5" s="23" t="s">
        <v>36</v>
      </c>
    </row>
    <row r="6" spans="1:19" s="39" customFormat="1" ht="30" customHeight="1" x14ac:dyDescent="0.25">
      <c r="A6" s="31">
        <v>1</v>
      </c>
      <c r="B6" s="31">
        <v>6</v>
      </c>
      <c r="C6" s="31">
        <v>1</v>
      </c>
      <c r="D6" s="31">
        <v>3</v>
      </c>
      <c r="E6" s="32" t="s">
        <v>37</v>
      </c>
      <c r="F6" s="32" t="s">
        <v>38</v>
      </c>
      <c r="G6" s="32" t="s">
        <v>39</v>
      </c>
      <c r="H6" s="32" t="s">
        <v>40</v>
      </c>
      <c r="I6" s="33" t="s">
        <v>41</v>
      </c>
      <c r="J6" s="34">
        <v>1</v>
      </c>
      <c r="K6" s="35" t="s">
        <v>42</v>
      </c>
      <c r="L6" s="32" t="s">
        <v>43</v>
      </c>
      <c r="M6" s="31" t="s">
        <v>44</v>
      </c>
      <c r="N6" s="36" t="s">
        <v>45</v>
      </c>
      <c r="O6" s="37">
        <v>37305.24</v>
      </c>
      <c r="P6" s="36" t="s">
        <v>45</v>
      </c>
      <c r="Q6" s="38">
        <v>33663.64</v>
      </c>
      <c r="R6" s="36" t="s">
        <v>45</v>
      </c>
      <c r="S6" s="32" t="s">
        <v>46</v>
      </c>
    </row>
    <row r="7" spans="1:19" s="39" customFormat="1" x14ac:dyDescent="0.25">
      <c r="A7" s="40"/>
      <c r="B7" s="40"/>
      <c r="C7" s="40"/>
      <c r="D7" s="40"/>
      <c r="E7" s="41"/>
      <c r="F7" s="41"/>
      <c r="G7" s="41"/>
      <c r="H7" s="41"/>
      <c r="I7" s="33" t="s">
        <v>47</v>
      </c>
      <c r="J7" s="34">
        <v>40</v>
      </c>
      <c r="K7" s="35" t="s">
        <v>48</v>
      </c>
      <c r="L7" s="41"/>
      <c r="M7" s="40"/>
      <c r="N7" s="42"/>
      <c r="O7" s="43"/>
      <c r="P7" s="42"/>
      <c r="Q7" s="44"/>
      <c r="R7" s="42"/>
      <c r="S7" s="41"/>
    </row>
    <row r="8" spans="1:19" s="39" customFormat="1" ht="30" x14ac:dyDescent="0.25">
      <c r="A8" s="40"/>
      <c r="B8" s="40"/>
      <c r="C8" s="40"/>
      <c r="D8" s="40"/>
      <c r="E8" s="41"/>
      <c r="F8" s="41"/>
      <c r="G8" s="41"/>
      <c r="H8" s="41"/>
      <c r="I8" s="33" t="s">
        <v>49</v>
      </c>
      <c r="J8" s="34">
        <v>11</v>
      </c>
      <c r="K8" s="35" t="s">
        <v>48</v>
      </c>
      <c r="L8" s="41"/>
      <c r="M8" s="40"/>
      <c r="N8" s="42"/>
      <c r="O8" s="43"/>
      <c r="P8" s="42"/>
      <c r="Q8" s="44"/>
      <c r="R8" s="42"/>
      <c r="S8" s="41"/>
    </row>
    <row r="9" spans="1:19" s="39" customFormat="1" ht="60" customHeight="1" x14ac:dyDescent="0.25">
      <c r="A9" s="45"/>
      <c r="B9" s="45"/>
      <c r="C9" s="45"/>
      <c r="D9" s="45"/>
      <c r="E9" s="46"/>
      <c r="F9" s="46"/>
      <c r="G9" s="46"/>
      <c r="H9" s="46"/>
      <c r="I9" s="33" t="s">
        <v>50</v>
      </c>
      <c r="J9" s="34">
        <v>0</v>
      </c>
      <c r="K9" s="35" t="s">
        <v>48</v>
      </c>
      <c r="L9" s="46"/>
      <c r="M9" s="45"/>
      <c r="N9" s="47"/>
      <c r="O9" s="48"/>
      <c r="P9" s="47"/>
      <c r="Q9" s="49"/>
      <c r="R9" s="47"/>
      <c r="S9" s="46"/>
    </row>
    <row r="10" spans="1:19" s="39" customFormat="1" ht="30" customHeight="1" x14ac:dyDescent="0.25">
      <c r="A10" s="31">
        <v>2</v>
      </c>
      <c r="B10" s="31">
        <v>1</v>
      </c>
      <c r="C10" s="31">
        <v>1</v>
      </c>
      <c r="D10" s="31">
        <v>6</v>
      </c>
      <c r="E10" s="32" t="s">
        <v>51</v>
      </c>
      <c r="F10" s="32" t="s">
        <v>52</v>
      </c>
      <c r="G10" s="32" t="s">
        <v>53</v>
      </c>
      <c r="H10" s="32" t="s">
        <v>40</v>
      </c>
      <c r="I10" s="33" t="s">
        <v>41</v>
      </c>
      <c r="J10" s="34">
        <v>1</v>
      </c>
      <c r="K10" s="35" t="s">
        <v>42</v>
      </c>
      <c r="L10" s="32" t="s">
        <v>54</v>
      </c>
      <c r="M10" s="31" t="s">
        <v>44</v>
      </c>
      <c r="N10" s="36" t="s">
        <v>45</v>
      </c>
      <c r="O10" s="37">
        <v>65680</v>
      </c>
      <c r="P10" s="36" t="s">
        <v>45</v>
      </c>
      <c r="Q10" s="50">
        <v>57830</v>
      </c>
      <c r="R10" s="36" t="s">
        <v>45</v>
      </c>
      <c r="S10" s="32" t="s">
        <v>55</v>
      </c>
    </row>
    <row r="11" spans="1:19" s="39" customFormat="1" x14ac:dyDescent="0.25">
      <c r="A11" s="40"/>
      <c r="B11" s="40"/>
      <c r="C11" s="40"/>
      <c r="D11" s="40"/>
      <c r="E11" s="41"/>
      <c r="F11" s="41"/>
      <c r="G11" s="41"/>
      <c r="H11" s="41"/>
      <c r="I11" s="33" t="s">
        <v>47</v>
      </c>
      <c r="J11" s="34">
        <v>80</v>
      </c>
      <c r="K11" s="35" t="s">
        <v>48</v>
      </c>
      <c r="L11" s="41"/>
      <c r="M11" s="40"/>
      <c r="N11" s="42"/>
      <c r="O11" s="43"/>
      <c r="P11" s="42"/>
      <c r="Q11" s="51"/>
      <c r="R11" s="42"/>
      <c r="S11" s="41"/>
    </row>
    <row r="12" spans="1:19" s="39" customFormat="1" ht="30" x14ac:dyDescent="0.25">
      <c r="A12" s="40"/>
      <c r="B12" s="40"/>
      <c r="C12" s="40"/>
      <c r="D12" s="40"/>
      <c r="E12" s="41"/>
      <c r="F12" s="41"/>
      <c r="G12" s="41"/>
      <c r="H12" s="41"/>
      <c r="I12" s="33" t="s">
        <v>49</v>
      </c>
      <c r="J12" s="34">
        <v>2</v>
      </c>
      <c r="K12" s="35" t="s">
        <v>48</v>
      </c>
      <c r="L12" s="41"/>
      <c r="M12" s="40"/>
      <c r="N12" s="42"/>
      <c r="O12" s="43"/>
      <c r="P12" s="42"/>
      <c r="Q12" s="51"/>
      <c r="R12" s="42"/>
      <c r="S12" s="41"/>
    </row>
    <row r="13" spans="1:19" s="39" customFormat="1" ht="80.25" customHeight="1" x14ac:dyDescent="0.25">
      <c r="A13" s="45"/>
      <c r="B13" s="45"/>
      <c r="C13" s="45"/>
      <c r="D13" s="45"/>
      <c r="E13" s="46"/>
      <c r="F13" s="46"/>
      <c r="G13" s="46"/>
      <c r="H13" s="46"/>
      <c r="I13" s="33" t="s">
        <v>50</v>
      </c>
      <c r="J13" s="34">
        <v>0</v>
      </c>
      <c r="K13" s="35" t="s">
        <v>48</v>
      </c>
      <c r="L13" s="46"/>
      <c r="M13" s="45"/>
      <c r="N13" s="47"/>
      <c r="O13" s="48"/>
      <c r="P13" s="47"/>
      <c r="Q13" s="52"/>
      <c r="R13" s="47"/>
      <c r="S13" s="46"/>
    </row>
    <row r="14" spans="1:19" s="39" customFormat="1" ht="30" customHeight="1" x14ac:dyDescent="0.25">
      <c r="A14" s="31">
        <v>3</v>
      </c>
      <c r="B14" s="31">
        <v>1</v>
      </c>
      <c r="C14" s="31">
        <v>1</v>
      </c>
      <c r="D14" s="31">
        <v>6</v>
      </c>
      <c r="E14" s="32" t="s">
        <v>56</v>
      </c>
      <c r="F14" s="32" t="s">
        <v>57</v>
      </c>
      <c r="G14" s="32" t="s">
        <v>58</v>
      </c>
      <c r="H14" s="32" t="s">
        <v>40</v>
      </c>
      <c r="I14" s="33" t="s">
        <v>41</v>
      </c>
      <c r="J14" s="34">
        <v>2</v>
      </c>
      <c r="K14" s="35" t="s">
        <v>42</v>
      </c>
      <c r="L14" s="32" t="s">
        <v>59</v>
      </c>
      <c r="M14" s="31" t="s">
        <v>60</v>
      </c>
      <c r="N14" s="36" t="s">
        <v>45</v>
      </c>
      <c r="O14" s="53">
        <f>23873+2588.58</f>
        <v>26461.58</v>
      </c>
      <c r="P14" s="36" t="s">
        <v>45</v>
      </c>
      <c r="Q14" s="50">
        <v>23873</v>
      </c>
      <c r="R14" s="36" t="s">
        <v>45</v>
      </c>
      <c r="S14" s="32" t="s">
        <v>61</v>
      </c>
    </row>
    <row r="15" spans="1:19" s="39" customFormat="1" ht="33" customHeight="1" x14ac:dyDescent="0.25">
      <c r="A15" s="40"/>
      <c r="B15" s="40"/>
      <c r="C15" s="40"/>
      <c r="D15" s="40"/>
      <c r="E15" s="41"/>
      <c r="F15" s="41"/>
      <c r="G15" s="41"/>
      <c r="H15" s="41"/>
      <c r="I15" s="33" t="s">
        <v>47</v>
      </c>
      <c r="J15" s="34">
        <v>30</v>
      </c>
      <c r="K15" s="35" t="s">
        <v>48</v>
      </c>
      <c r="L15" s="41"/>
      <c r="M15" s="40"/>
      <c r="N15" s="42"/>
      <c r="O15" s="54"/>
      <c r="P15" s="42"/>
      <c r="Q15" s="51"/>
      <c r="R15" s="42"/>
      <c r="S15" s="41"/>
    </row>
    <row r="16" spans="1:19" s="39" customFormat="1" ht="45" customHeight="1" x14ac:dyDescent="0.25">
      <c r="A16" s="40"/>
      <c r="B16" s="40"/>
      <c r="C16" s="40"/>
      <c r="D16" s="40"/>
      <c r="E16" s="41"/>
      <c r="F16" s="41"/>
      <c r="G16" s="41"/>
      <c r="H16" s="41"/>
      <c r="I16" s="33" t="s">
        <v>49</v>
      </c>
      <c r="J16" s="34">
        <v>4</v>
      </c>
      <c r="K16" s="35" t="s">
        <v>48</v>
      </c>
      <c r="L16" s="41"/>
      <c r="M16" s="40"/>
      <c r="N16" s="42"/>
      <c r="O16" s="54"/>
      <c r="P16" s="42"/>
      <c r="Q16" s="51"/>
      <c r="R16" s="42"/>
      <c r="S16" s="41"/>
    </row>
    <row r="17" spans="1:19" s="39" customFormat="1" x14ac:dyDescent="0.25">
      <c r="A17" s="45"/>
      <c r="B17" s="45"/>
      <c r="C17" s="45"/>
      <c r="D17" s="45"/>
      <c r="E17" s="46"/>
      <c r="F17" s="46"/>
      <c r="G17" s="46"/>
      <c r="H17" s="46"/>
      <c r="I17" s="33" t="s">
        <v>50</v>
      </c>
      <c r="J17" s="34">
        <v>0</v>
      </c>
      <c r="K17" s="35" t="s">
        <v>48</v>
      </c>
      <c r="L17" s="46"/>
      <c r="M17" s="45"/>
      <c r="N17" s="47"/>
      <c r="O17" s="55"/>
      <c r="P17" s="47"/>
      <c r="Q17" s="52"/>
      <c r="R17" s="47"/>
      <c r="S17" s="46"/>
    </row>
    <row r="18" spans="1:19" s="39" customFormat="1" ht="48.75" customHeight="1" x14ac:dyDescent="0.25">
      <c r="A18" s="31">
        <v>4</v>
      </c>
      <c r="B18" s="31">
        <v>4</v>
      </c>
      <c r="C18" s="31">
        <v>1</v>
      </c>
      <c r="D18" s="31">
        <v>6</v>
      </c>
      <c r="E18" s="32" t="s">
        <v>62</v>
      </c>
      <c r="F18" s="32" t="s">
        <v>63</v>
      </c>
      <c r="G18" s="32" t="s">
        <v>64</v>
      </c>
      <c r="H18" s="32" t="s">
        <v>40</v>
      </c>
      <c r="I18" s="33" t="s">
        <v>41</v>
      </c>
      <c r="J18" s="34">
        <v>1</v>
      </c>
      <c r="K18" s="35" t="s">
        <v>42</v>
      </c>
      <c r="L18" s="32" t="s">
        <v>65</v>
      </c>
      <c r="M18" s="31" t="s">
        <v>66</v>
      </c>
      <c r="N18" s="36" t="s">
        <v>45</v>
      </c>
      <c r="O18" s="37">
        <f>7688+6521.2</f>
        <v>14209.2</v>
      </c>
      <c r="P18" s="36" t="s">
        <v>45</v>
      </c>
      <c r="Q18" s="38">
        <v>7688</v>
      </c>
      <c r="R18" s="36" t="s">
        <v>45</v>
      </c>
      <c r="S18" s="32" t="s">
        <v>67</v>
      </c>
    </row>
    <row r="19" spans="1:19" s="39" customFormat="1" ht="36" customHeight="1" x14ac:dyDescent="0.25">
      <c r="A19" s="40"/>
      <c r="B19" s="40"/>
      <c r="C19" s="40"/>
      <c r="D19" s="40"/>
      <c r="E19" s="41"/>
      <c r="F19" s="41"/>
      <c r="G19" s="41"/>
      <c r="H19" s="41"/>
      <c r="I19" s="33" t="s">
        <v>47</v>
      </c>
      <c r="J19" s="34">
        <v>35</v>
      </c>
      <c r="K19" s="35" t="s">
        <v>48</v>
      </c>
      <c r="L19" s="41"/>
      <c r="M19" s="40"/>
      <c r="N19" s="42"/>
      <c r="O19" s="43"/>
      <c r="P19" s="42"/>
      <c r="Q19" s="44"/>
      <c r="R19" s="42"/>
      <c r="S19" s="41"/>
    </row>
    <row r="20" spans="1:19" s="39" customFormat="1" ht="45" customHeight="1" x14ac:dyDescent="0.25">
      <c r="A20" s="40"/>
      <c r="B20" s="40"/>
      <c r="C20" s="40"/>
      <c r="D20" s="40"/>
      <c r="E20" s="41"/>
      <c r="F20" s="41"/>
      <c r="G20" s="41"/>
      <c r="H20" s="41"/>
      <c r="I20" s="33" t="s">
        <v>49</v>
      </c>
      <c r="J20" s="34">
        <v>0</v>
      </c>
      <c r="K20" s="35" t="s">
        <v>48</v>
      </c>
      <c r="L20" s="41"/>
      <c r="M20" s="40"/>
      <c r="N20" s="42"/>
      <c r="O20" s="43"/>
      <c r="P20" s="42"/>
      <c r="Q20" s="44"/>
      <c r="R20" s="42"/>
      <c r="S20" s="41"/>
    </row>
    <row r="21" spans="1:19" s="39" customFormat="1" ht="45" customHeight="1" x14ac:dyDescent="0.25">
      <c r="A21" s="45"/>
      <c r="B21" s="45"/>
      <c r="C21" s="45"/>
      <c r="D21" s="45"/>
      <c r="E21" s="46"/>
      <c r="F21" s="46"/>
      <c r="G21" s="46"/>
      <c r="H21" s="46"/>
      <c r="I21" s="33" t="s">
        <v>50</v>
      </c>
      <c r="J21" s="34">
        <v>5</v>
      </c>
      <c r="K21" s="35" t="s">
        <v>48</v>
      </c>
      <c r="L21" s="46"/>
      <c r="M21" s="45"/>
      <c r="N21" s="47"/>
      <c r="O21" s="48"/>
      <c r="P21" s="47"/>
      <c r="Q21" s="49"/>
      <c r="R21" s="47"/>
      <c r="S21" s="46"/>
    </row>
    <row r="22" spans="1:19" s="39" customFormat="1" ht="121.5" customHeight="1" x14ac:dyDescent="0.25">
      <c r="A22" s="56">
        <v>5</v>
      </c>
      <c r="B22" s="56">
        <v>1</v>
      </c>
      <c r="C22" s="56">
        <v>1</v>
      </c>
      <c r="D22" s="56">
        <v>6</v>
      </c>
      <c r="E22" s="57" t="s">
        <v>68</v>
      </c>
      <c r="F22" s="57" t="s">
        <v>69</v>
      </c>
      <c r="G22" s="34" t="s">
        <v>70</v>
      </c>
      <c r="H22" s="34" t="s">
        <v>71</v>
      </c>
      <c r="I22" s="58" t="s">
        <v>72</v>
      </c>
      <c r="J22" s="34">
        <v>1</v>
      </c>
      <c r="K22" s="35" t="s">
        <v>42</v>
      </c>
      <c r="L22" s="57" t="s">
        <v>73</v>
      </c>
      <c r="M22" s="56" t="s">
        <v>66</v>
      </c>
      <c r="N22" s="59" t="s">
        <v>45</v>
      </c>
      <c r="O22" s="60">
        <f>36000+17136.44</f>
        <v>53136.44</v>
      </c>
      <c r="P22" s="59" t="s">
        <v>45</v>
      </c>
      <c r="Q22" s="61">
        <v>36000</v>
      </c>
      <c r="R22" s="59" t="s">
        <v>45</v>
      </c>
      <c r="S22" s="57" t="s">
        <v>74</v>
      </c>
    </row>
    <row r="23" spans="1:19" s="39" customFormat="1" ht="45" customHeight="1" x14ac:dyDescent="0.25">
      <c r="A23" s="31">
        <v>6</v>
      </c>
      <c r="B23" s="31">
        <v>1</v>
      </c>
      <c r="C23" s="31">
        <v>1</v>
      </c>
      <c r="D23" s="31">
        <v>6</v>
      </c>
      <c r="E23" s="32" t="s">
        <v>75</v>
      </c>
      <c r="F23" s="32" t="s">
        <v>76</v>
      </c>
      <c r="G23" s="32" t="s">
        <v>77</v>
      </c>
      <c r="H23" s="32" t="s">
        <v>78</v>
      </c>
      <c r="I23" s="33" t="s">
        <v>79</v>
      </c>
      <c r="J23" s="34">
        <v>1</v>
      </c>
      <c r="K23" s="35" t="s">
        <v>42</v>
      </c>
      <c r="L23" s="32" t="s">
        <v>80</v>
      </c>
      <c r="M23" s="31" t="s">
        <v>66</v>
      </c>
      <c r="N23" s="36" t="s">
        <v>45</v>
      </c>
      <c r="O23" s="53">
        <f>17697.58+5122</f>
        <v>22819.58</v>
      </c>
      <c r="P23" s="36" t="s">
        <v>45</v>
      </c>
      <c r="Q23" s="62">
        <v>17697.580000000002</v>
      </c>
      <c r="R23" s="36" t="s">
        <v>45</v>
      </c>
      <c r="S23" s="32" t="s">
        <v>81</v>
      </c>
    </row>
    <row r="24" spans="1:19" s="39" customFormat="1" x14ac:dyDescent="0.25">
      <c r="A24" s="40"/>
      <c r="B24" s="40"/>
      <c r="C24" s="40"/>
      <c r="D24" s="40"/>
      <c r="E24" s="41"/>
      <c r="F24" s="41"/>
      <c r="G24" s="41"/>
      <c r="H24" s="41"/>
      <c r="I24" s="33" t="s">
        <v>47</v>
      </c>
      <c r="J24" s="34">
        <v>680</v>
      </c>
      <c r="K24" s="35" t="s">
        <v>48</v>
      </c>
      <c r="L24" s="41"/>
      <c r="M24" s="40"/>
      <c r="N24" s="42"/>
      <c r="O24" s="54"/>
      <c r="P24" s="42"/>
      <c r="Q24" s="63"/>
      <c r="R24" s="42"/>
      <c r="S24" s="41"/>
    </row>
    <row r="25" spans="1:19" s="39" customFormat="1" ht="30" x14ac:dyDescent="0.25">
      <c r="A25" s="40"/>
      <c r="B25" s="40"/>
      <c r="C25" s="40"/>
      <c r="D25" s="40"/>
      <c r="E25" s="41"/>
      <c r="F25" s="41"/>
      <c r="G25" s="41"/>
      <c r="H25" s="41"/>
      <c r="I25" s="33" t="s">
        <v>49</v>
      </c>
      <c r="J25" s="34">
        <v>0</v>
      </c>
      <c r="K25" s="35" t="s">
        <v>48</v>
      </c>
      <c r="L25" s="41"/>
      <c r="M25" s="40"/>
      <c r="N25" s="42"/>
      <c r="O25" s="54"/>
      <c r="P25" s="42"/>
      <c r="Q25" s="63"/>
      <c r="R25" s="42"/>
      <c r="S25" s="41"/>
    </row>
    <row r="26" spans="1:19" s="39" customFormat="1" ht="48" customHeight="1" x14ac:dyDescent="0.25">
      <c r="A26" s="45"/>
      <c r="B26" s="45"/>
      <c r="C26" s="45"/>
      <c r="D26" s="45"/>
      <c r="E26" s="46"/>
      <c r="F26" s="46"/>
      <c r="G26" s="46"/>
      <c r="H26" s="46"/>
      <c r="I26" s="33" t="s">
        <v>50</v>
      </c>
      <c r="J26" s="34">
        <v>0</v>
      </c>
      <c r="K26" s="35" t="s">
        <v>48</v>
      </c>
      <c r="L26" s="46"/>
      <c r="M26" s="45"/>
      <c r="N26" s="47"/>
      <c r="O26" s="55"/>
      <c r="P26" s="47"/>
      <c r="Q26" s="64"/>
      <c r="R26" s="47"/>
      <c r="S26" s="46"/>
    </row>
    <row r="27" spans="1:19" s="39" customFormat="1" ht="57" customHeight="1" x14ac:dyDescent="0.25">
      <c r="A27" s="31">
        <v>7</v>
      </c>
      <c r="B27" s="31">
        <v>1</v>
      </c>
      <c r="C27" s="31">
        <v>1</v>
      </c>
      <c r="D27" s="31">
        <v>6</v>
      </c>
      <c r="E27" s="32" t="s">
        <v>82</v>
      </c>
      <c r="F27" s="32" t="s">
        <v>83</v>
      </c>
      <c r="G27" s="32" t="s">
        <v>84</v>
      </c>
      <c r="H27" s="32" t="s">
        <v>85</v>
      </c>
      <c r="I27" s="33" t="s">
        <v>86</v>
      </c>
      <c r="J27" s="34">
        <v>0</v>
      </c>
      <c r="K27" s="35" t="s">
        <v>42</v>
      </c>
      <c r="L27" s="32" t="s">
        <v>87</v>
      </c>
      <c r="M27" s="31" t="s">
        <v>66</v>
      </c>
      <c r="N27" s="36" t="s">
        <v>45</v>
      </c>
      <c r="O27" s="65">
        <f>31000+6600</f>
        <v>37600</v>
      </c>
      <c r="P27" s="36" t="s">
        <v>45</v>
      </c>
      <c r="Q27" s="50">
        <v>31000</v>
      </c>
      <c r="R27" s="36" t="s">
        <v>45</v>
      </c>
      <c r="S27" s="32" t="s">
        <v>88</v>
      </c>
    </row>
    <row r="28" spans="1:19" s="39" customFormat="1" ht="57" customHeight="1" x14ac:dyDescent="0.25">
      <c r="A28" s="40"/>
      <c r="B28" s="40"/>
      <c r="C28" s="40"/>
      <c r="D28" s="40"/>
      <c r="E28" s="41"/>
      <c r="F28" s="41"/>
      <c r="G28" s="41"/>
      <c r="H28" s="41"/>
      <c r="I28" s="33" t="s">
        <v>89</v>
      </c>
      <c r="J28" s="66">
        <v>1</v>
      </c>
      <c r="K28" s="35" t="s">
        <v>42</v>
      </c>
      <c r="L28" s="41"/>
      <c r="M28" s="40"/>
      <c r="N28" s="42"/>
      <c r="O28" s="67"/>
      <c r="P28" s="42"/>
      <c r="Q28" s="51"/>
      <c r="R28" s="42"/>
      <c r="S28" s="41"/>
    </row>
    <row r="29" spans="1:19" s="39" customFormat="1" ht="57" customHeight="1" x14ac:dyDescent="0.25">
      <c r="A29" s="45"/>
      <c r="B29" s="45"/>
      <c r="C29" s="45"/>
      <c r="D29" s="45"/>
      <c r="E29" s="46"/>
      <c r="F29" s="46"/>
      <c r="G29" s="46"/>
      <c r="H29" s="46"/>
      <c r="I29" s="68" t="s">
        <v>90</v>
      </c>
      <c r="J29" s="57">
        <v>1</v>
      </c>
      <c r="K29" s="56" t="s">
        <v>42</v>
      </c>
      <c r="L29" s="46"/>
      <c r="M29" s="45"/>
      <c r="N29" s="47"/>
      <c r="O29" s="69"/>
      <c r="P29" s="47"/>
      <c r="Q29" s="52"/>
      <c r="R29" s="47"/>
      <c r="S29" s="46"/>
    </row>
    <row r="30" spans="1:19" ht="45" customHeight="1" x14ac:dyDescent="0.25">
      <c r="A30" s="31">
        <v>8</v>
      </c>
      <c r="B30" s="31">
        <v>6</v>
      </c>
      <c r="C30" s="31">
        <v>1</v>
      </c>
      <c r="D30" s="31">
        <v>6</v>
      </c>
      <c r="E30" s="32" t="s">
        <v>91</v>
      </c>
      <c r="F30" s="32" t="s">
        <v>92</v>
      </c>
      <c r="G30" s="32" t="s">
        <v>93</v>
      </c>
      <c r="H30" s="32" t="s">
        <v>78</v>
      </c>
      <c r="I30" s="33" t="s">
        <v>79</v>
      </c>
      <c r="J30" s="34">
        <v>1</v>
      </c>
      <c r="K30" s="35" t="s">
        <v>42</v>
      </c>
      <c r="L30" s="32" t="s">
        <v>94</v>
      </c>
      <c r="M30" s="31" t="s">
        <v>66</v>
      </c>
      <c r="N30" s="36" t="s">
        <v>45</v>
      </c>
      <c r="O30" s="53">
        <f>16587.6+2520.5</f>
        <v>19108.099999999999</v>
      </c>
      <c r="P30" s="36" t="s">
        <v>45</v>
      </c>
      <c r="Q30" s="62">
        <v>16587.599999999999</v>
      </c>
      <c r="R30" s="36" t="s">
        <v>45</v>
      </c>
      <c r="S30" s="32" t="s">
        <v>95</v>
      </c>
    </row>
    <row r="31" spans="1:19" x14ac:dyDescent="0.25">
      <c r="A31" s="40"/>
      <c r="B31" s="40"/>
      <c r="C31" s="40"/>
      <c r="D31" s="40"/>
      <c r="E31" s="41"/>
      <c r="F31" s="41"/>
      <c r="G31" s="41"/>
      <c r="H31" s="41"/>
      <c r="I31" s="33" t="s">
        <v>47</v>
      </c>
      <c r="J31" s="34">
        <v>200</v>
      </c>
      <c r="K31" s="35" t="s">
        <v>48</v>
      </c>
      <c r="L31" s="41"/>
      <c r="M31" s="40"/>
      <c r="N31" s="42"/>
      <c r="O31" s="54"/>
      <c r="P31" s="42"/>
      <c r="Q31" s="63"/>
      <c r="R31" s="42"/>
      <c r="S31" s="41"/>
    </row>
    <row r="32" spans="1:19" s="39" customFormat="1" ht="30" x14ac:dyDescent="0.25">
      <c r="A32" s="40"/>
      <c r="B32" s="40"/>
      <c r="C32" s="40"/>
      <c r="D32" s="40"/>
      <c r="E32" s="41"/>
      <c r="F32" s="41"/>
      <c r="G32" s="41"/>
      <c r="H32" s="41"/>
      <c r="I32" s="33" t="s">
        <v>49</v>
      </c>
      <c r="J32" s="34">
        <v>0</v>
      </c>
      <c r="K32" s="35" t="s">
        <v>48</v>
      </c>
      <c r="L32" s="41"/>
      <c r="M32" s="40"/>
      <c r="N32" s="42"/>
      <c r="O32" s="54"/>
      <c r="P32" s="42"/>
      <c r="Q32" s="63"/>
      <c r="R32" s="42"/>
      <c r="S32" s="41"/>
    </row>
    <row r="33" spans="1:19" s="39" customFormat="1" x14ac:dyDescent="0.25">
      <c r="A33" s="40"/>
      <c r="B33" s="40"/>
      <c r="C33" s="40"/>
      <c r="D33" s="40"/>
      <c r="E33" s="41"/>
      <c r="F33" s="41"/>
      <c r="G33" s="41"/>
      <c r="H33" s="46"/>
      <c r="I33" s="33" t="s">
        <v>50</v>
      </c>
      <c r="J33" s="34">
        <v>0</v>
      </c>
      <c r="K33" s="35" t="s">
        <v>48</v>
      </c>
      <c r="L33" s="41"/>
      <c r="M33" s="40"/>
      <c r="N33" s="42"/>
      <c r="O33" s="54"/>
      <c r="P33" s="42"/>
      <c r="Q33" s="63"/>
      <c r="R33" s="42"/>
      <c r="S33" s="41"/>
    </row>
    <row r="34" spans="1:19" s="39" customFormat="1" ht="30" x14ac:dyDescent="0.25">
      <c r="A34" s="40"/>
      <c r="B34" s="40"/>
      <c r="C34" s="40"/>
      <c r="D34" s="40"/>
      <c r="E34" s="41"/>
      <c r="F34" s="41"/>
      <c r="G34" s="41"/>
      <c r="H34" s="32" t="s">
        <v>96</v>
      </c>
      <c r="I34" s="33" t="s">
        <v>97</v>
      </c>
      <c r="J34" s="34">
        <v>2</v>
      </c>
      <c r="K34" s="35" t="s">
        <v>42</v>
      </c>
      <c r="L34" s="41"/>
      <c r="M34" s="40"/>
      <c r="N34" s="42"/>
      <c r="O34" s="54"/>
      <c r="P34" s="42"/>
      <c r="Q34" s="63"/>
      <c r="R34" s="42"/>
      <c r="S34" s="41"/>
    </row>
    <row r="35" spans="1:19" s="39" customFormat="1" ht="30" x14ac:dyDescent="0.25">
      <c r="A35" s="45"/>
      <c r="B35" s="45"/>
      <c r="C35" s="45"/>
      <c r="D35" s="45"/>
      <c r="E35" s="46"/>
      <c r="F35" s="46"/>
      <c r="G35" s="46"/>
      <c r="H35" s="46"/>
      <c r="I35" s="33" t="s">
        <v>98</v>
      </c>
      <c r="J35" s="34">
        <v>14</v>
      </c>
      <c r="K35" s="35" t="s">
        <v>48</v>
      </c>
      <c r="L35" s="46"/>
      <c r="M35" s="45"/>
      <c r="N35" s="47"/>
      <c r="O35" s="55"/>
      <c r="P35" s="47"/>
      <c r="Q35" s="64"/>
      <c r="R35" s="47"/>
      <c r="S35" s="46"/>
    </row>
    <row r="36" spans="1:19" ht="15" customHeight="1" x14ac:dyDescent="0.25">
      <c r="A36" s="31">
        <v>9</v>
      </c>
      <c r="B36" s="31">
        <v>6</v>
      </c>
      <c r="C36" s="31">
        <v>1</v>
      </c>
      <c r="D36" s="31">
        <v>6</v>
      </c>
      <c r="E36" s="32" t="s">
        <v>99</v>
      </c>
      <c r="F36" s="32" t="s">
        <v>100</v>
      </c>
      <c r="G36" s="32" t="s">
        <v>101</v>
      </c>
      <c r="H36" s="32" t="s">
        <v>102</v>
      </c>
      <c r="I36" s="33" t="s">
        <v>103</v>
      </c>
      <c r="J36" s="34">
        <v>1</v>
      </c>
      <c r="K36" s="35" t="s">
        <v>42</v>
      </c>
      <c r="L36" s="32" t="s">
        <v>104</v>
      </c>
      <c r="M36" s="31" t="s">
        <v>105</v>
      </c>
      <c r="N36" s="36" t="s">
        <v>45</v>
      </c>
      <c r="O36" s="53">
        <f>23127.26+3333</f>
        <v>26460.26</v>
      </c>
      <c r="P36" s="36" t="s">
        <v>45</v>
      </c>
      <c r="Q36" s="62">
        <v>23127.26</v>
      </c>
      <c r="R36" s="36" t="s">
        <v>45</v>
      </c>
      <c r="S36" s="32" t="s">
        <v>81</v>
      </c>
    </row>
    <row r="37" spans="1:19" s="39" customFormat="1" x14ac:dyDescent="0.25">
      <c r="A37" s="40"/>
      <c r="B37" s="40"/>
      <c r="C37" s="40"/>
      <c r="D37" s="40"/>
      <c r="E37" s="41"/>
      <c r="F37" s="41"/>
      <c r="G37" s="41"/>
      <c r="H37" s="41"/>
      <c r="I37" s="33" t="s">
        <v>47</v>
      </c>
      <c r="J37" s="34">
        <v>300</v>
      </c>
      <c r="K37" s="35" t="s">
        <v>48</v>
      </c>
      <c r="L37" s="41"/>
      <c r="M37" s="40"/>
      <c r="N37" s="42"/>
      <c r="O37" s="54"/>
      <c r="P37" s="42"/>
      <c r="Q37" s="63"/>
      <c r="R37" s="42"/>
      <c r="S37" s="41"/>
    </row>
    <row r="38" spans="1:19" s="39" customFormat="1" ht="30" x14ac:dyDescent="0.25">
      <c r="A38" s="40"/>
      <c r="B38" s="40"/>
      <c r="C38" s="40"/>
      <c r="D38" s="40"/>
      <c r="E38" s="41"/>
      <c r="F38" s="41"/>
      <c r="G38" s="41"/>
      <c r="H38" s="41"/>
      <c r="I38" s="33" t="s">
        <v>106</v>
      </c>
      <c r="J38" s="34">
        <v>0</v>
      </c>
      <c r="K38" s="35" t="s">
        <v>48</v>
      </c>
      <c r="L38" s="41"/>
      <c r="M38" s="40"/>
      <c r="N38" s="42"/>
      <c r="O38" s="54"/>
      <c r="P38" s="42"/>
      <c r="Q38" s="63"/>
      <c r="R38" s="42"/>
      <c r="S38" s="41"/>
    </row>
    <row r="39" spans="1:19" s="39" customFormat="1" ht="30" x14ac:dyDescent="0.25">
      <c r="A39" s="40"/>
      <c r="B39" s="40"/>
      <c r="C39" s="40"/>
      <c r="D39" s="40"/>
      <c r="E39" s="41"/>
      <c r="F39" s="41"/>
      <c r="G39" s="41"/>
      <c r="H39" s="41"/>
      <c r="I39" s="33" t="s">
        <v>107</v>
      </c>
      <c r="J39" s="34">
        <v>0</v>
      </c>
      <c r="K39" s="35" t="s">
        <v>48</v>
      </c>
      <c r="L39" s="41"/>
      <c r="M39" s="40"/>
      <c r="N39" s="42"/>
      <c r="O39" s="54"/>
      <c r="P39" s="42"/>
      <c r="Q39" s="63"/>
      <c r="R39" s="42"/>
      <c r="S39" s="41"/>
    </row>
    <row r="40" spans="1:19" s="39" customFormat="1" ht="98.25" customHeight="1" x14ac:dyDescent="0.25">
      <c r="A40" s="45"/>
      <c r="B40" s="45"/>
      <c r="C40" s="45"/>
      <c r="D40" s="45"/>
      <c r="E40" s="46"/>
      <c r="F40" s="46"/>
      <c r="G40" s="46"/>
      <c r="H40" s="46"/>
      <c r="I40" s="70" t="s">
        <v>108</v>
      </c>
      <c r="J40" s="34">
        <v>0</v>
      </c>
      <c r="K40" s="35" t="s">
        <v>48</v>
      </c>
      <c r="L40" s="46"/>
      <c r="M40" s="45"/>
      <c r="N40" s="47"/>
      <c r="O40" s="55"/>
      <c r="P40" s="47"/>
      <c r="Q40" s="64"/>
      <c r="R40" s="47"/>
      <c r="S40" s="46"/>
    </row>
    <row r="41" spans="1:19" s="39" customFormat="1" ht="70.5" customHeight="1" x14ac:dyDescent="0.25">
      <c r="A41" s="31">
        <v>10</v>
      </c>
      <c r="B41" s="31">
        <v>1</v>
      </c>
      <c r="C41" s="31">
        <v>1</v>
      </c>
      <c r="D41" s="31">
        <v>6</v>
      </c>
      <c r="E41" s="32" t="s">
        <v>109</v>
      </c>
      <c r="F41" s="32" t="s">
        <v>110</v>
      </c>
      <c r="G41" s="32" t="s">
        <v>111</v>
      </c>
      <c r="H41" s="32" t="s">
        <v>40</v>
      </c>
      <c r="I41" s="33" t="s">
        <v>41</v>
      </c>
      <c r="J41" s="34">
        <v>1</v>
      </c>
      <c r="K41" s="35" t="s">
        <v>42</v>
      </c>
      <c r="L41" s="32" t="s">
        <v>112</v>
      </c>
      <c r="M41" s="31" t="s">
        <v>113</v>
      </c>
      <c r="N41" s="36" t="s">
        <v>45</v>
      </c>
      <c r="O41" s="65">
        <f>64500+8288.8</f>
        <v>72788.800000000003</v>
      </c>
      <c r="P41" s="36" t="s">
        <v>45</v>
      </c>
      <c r="Q41" s="50">
        <v>64500</v>
      </c>
      <c r="R41" s="36" t="s">
        <v>45</v>
      </c>
      <c r="S41" s="32" t="s">
        <v>114</v>
      </c>
    </row>
    <row r="42" spans="1:19" s="39" customFormat="1" ht="70.5" customHeight="1" x14ac:dyDescent="0.25">
      <c r="A42" s="40"/>
      <c r="B42" s="40"/>
      <c r="C42" s="40"/>
      <c r="D42" s="40"/>
      <c r="E42" s="41"/>
      <c r="F42" s="41"/>
      <c r="G42" s="41"/>
      <c r="H42" s="41"/>
      <c r="I42" s="33" t="s">
        <v>47</v>
      </c>
      <c r="J42" s="34">
        <v>100</v>
      </c>
      <c r="K42" s="35" t="s">
        <v>48</v>
      </c>
      <c r="L42" s="41"/>
      <c r="M42" s="40"/>
      <c r="N42" s="42"/>
      <c r="O42" s="67"/>
      <c r="P42" s="42"/>
      <c r="Q42" s="51"/>
      <c r="R42" s="42"/>
      <c r="S42" s="41"/>
    </row>
    <row r="43" spans="1:19" s="39" customFormat="1" ht="70.5" customHeight="1" x14ac:dyDescent="0.25">
      <c r="A43" s="40"/>
      <c r="B43" s="40"/>
      <c r="C43" s="40"/>
      <c r="D43" s="40"/>
      <c r="E43" s="41"/>
      <c r="F43" s="41"/>
      <c r="G43" s="41"/>
      <c r="H43" s="41"/>
      <c r="I43" s="33" t="s">
        <v>49</v>
      </c>
      <c r="J43" s="34">
        <v>2</v>
      </c>
      <c r="K43" s="35" t="s">
        <v>48</v>
      </c>
      <c r="L43" s="41"/>
      <c r="M43" s="40"/>
      <c r="N43" s="42"/>
      <c r="O43" s="67"/>
      <c r="P43" s="42"/>
      <c r="Q43" s="51"/>
      <c r="R43" s="42"/>
      <c r="S43" s="41"/>
    </row>
    <row r="44" spans="1:19" s="39" customFormat="1" ht="70.5" customHeight="1" x14ac:dyDescent="0.25">
      <c r="A44" s="45"/>
      <c r="B44" s="45"/>
      <c r="C44" s="45"/>
      <c r="D44" s="45"/>
      <c r="E44" s="46"/>
      <c r="F44" s="46"/>
      <c r="G44" s="46"/>
      <c r="H44" s="46"/>
      <c r="I44" s="33" t="s">
        <v>50</v>
      </c>
      <c r="J44" s="34">
        <v>0</v>
      </c>
      <c r="K44" s="35" t="s">
        <v>48</v>
      </c>
      <c r="L44" s="46"/>
      <c r="M44" s="45"/>
      <c r="N44" s="47"/>
      <c r="O44" s="69"/>
      <c r="P44" s="47"/>
      <c r="Q44" s="52"/>
      <c r="R44" s="47"/>
      <c r="S44" s="46"/>
    </row>
    <row r="45" spans="1:19" s="39" customFormat="1" ht="45" customHeight="1" x14ac:dyDescent="0.25">
      <c r="A45" s="31">
        <v>11</v>
      </c>
      <c r="B45" s="31">
        <v>1</v>
      </c>
      <c r="C45" s="31">
        <v>1</v>
      </c>
      <c r="D45" s="31">
        <v>6</v>
      </c>
      <c r="E45" s="32" t="s">
        <v>115</v>
      </c>
      <c r="F45" s="32" t="s">
        <v>116</v>
      </c>
      <c r="G45" s="32" t="s">
        <v>117</v>
      </c>
      <c r="H45" s="32" t="s">
        <v>78</v>
      </c>
      <c r="I45" s="33" t="s">
        <v>79</v>
      </c>
      <c r="J45" s="34">
        <v>4</v>
      </c>
      <c r="K45" s="35" t="s">
        <v>42</v>
      </c>
      <c r="L45" s="32" t="s">
        <v>118</v>
      </c>
      <c r="M45" s="31" t="s">
        <v>66</v>
      </c>
      <c r="N45" s="36" t="s">
        <v>45</v>
      </c>
      <c r="O45" s="53">
        <f>52096.86+6479.64</f>
        <v>58576.5</v>
      </c>
      <c r="P45" s="36" t="s">
        <v>45</v>
      </c>
      <c r="Q45" s="62">
        <v>52096.86</v>
      </c>
      <c r="R45" s="36" t="s">
        <v>45</v>
      </c>
      <c r="S45" s="32" t="s">
        <v>81</v>
      </c>
    </row>
    <row r="46" spans="1:19" s="39" customFormat="1" x14ac:dyDescent="0.25">
      <c r="A46" s="40"/>
      <c r="B46" s="40"/>
      <c r="C46" s="40"/>
      <c r="D46" s="40"/>
      <c r="E46" s="41"/>
      <c r="F46" s="41"/>
      <c r="G46" s="41"/>
      <c r="H46" s="41"/>
      <c r="I46" s="33" t="s">
        <v>47</v>
      </c>
      <c r="J46" s="34">
        <v>120</v>
      </c>
      <c r="K46" s="35" t="s">
        <v>48</v>
      </c>
      <c r="L46" s="41"/>
      <c r="M46" s="40"/>
      <c r="N46" s="42"/>
      <c r="O46" s="54"/>
      <c r="P46" s="42"/>
      <c r="Q46" s="63"/>
      <c r="R46" s="42"/>
      <c r="S46" s="41"/>
    </row>
    <row r="47" spans="1:19" s="39" customFormat="1" ht="30" x14ac:dyDescent="0.25">
      <c r="A47" s="40"/>
      <c r="B47" s="40"/>
      <c r="C47" s="40"/>
      <c r="D47" s="40"/>
      <c r="E47" s="41"/>
      <c r="F47" s="41"/>
      <c r="G47" s="41"/>
      <c r="H47" s="41"/>
      <c r="I47" s="33" t="s">
        <v>49</v>
      </c>
      <c r="J47" s="34">
        <v>0</v>
      </c>
      <c r="K47" s="35" t="s">
        <v>48</v>
      </c>
      <c r="L47" s="41"/>
      <c r="M47" s="40"/>
      <c r="N47" s="42"/>
      <c r="O47" s="54"/>
      <c r="P47" s="42"/>
      <c r="Q47" s="63"/>
      <c r="R47" s="42"/>
      <c r="S47" s="41"/>
    </row>
    <row r="48" spans="1:19" s="39" customFormat="1" ht="49.5" customHeight="1" x14ac:dyDescent="0.25">
      <c r="A48" s="45"/>
      <c r="B48" s="45"/>
      <c r="C48" s="45"/>
      <c r="D48" s="45"/>
      <c r="E48" s="46"/>
      <c r="F48" s="46"/>
      <c r="G48" s="46"/>
      <c r="H48" s="46"/>
      <c r="I48" s="33" t="s">
        <v>50</v>
      </c>
      <c r="J48" s="34">
        <v>0</v>
      </c>
      <c r="K48" s="35" t="s">
        <v>48</v>
      </c>
      <c r="L48" s="46"/>
      <c r="M48" s="45"/>
      <c r="N48" s="47"/>
      <c r="O48" s="55"/>
      <c r="P48" s="47"/>
      <c r="Q48" s="64"/>
      <c r="R48" s="47"/>
      <c r="S48" s="46"/>
    </row>
    <row r="49" spans="1:19" s="39" customFormat="1" ht="32.25" customHeight="1" x14ac:dyDescent="0.25">
      <c r="A49" s="31">
        <v>12</v>
      </c>
      <c r="B49" s="31">
        <v>6</v>
      </c>
      <c r="C49" s="31">
        <v>1</v>
      </c>
      <c r="D49" s="31">
        <v>6</v>
      </c>
      <c r="E49" s="32" t="s">
        <v>119</v>
      </c>
      <c r="F49" s="32" t="s">
        <v>120</v>
      </c>
      <c r="G49" s="32" t="s">
        <v>121</v>
      </c>
      <c r="H49" s="32" t="s">
        <v>40</v>
      </c>
      <c r="I49" s="33" t="s">
        <v>41</v>
      </c>
      <c r="J49" s="34">
        <v>1</v>
      </c>
      <c r="K49" s="35" t="s">
        <v>42</v>
      </c>
      <c r="L49" s="32" t="s">
        <v>122</v>
      </c>
      <c r="M49" s="31" t="s">
        <v>66</v>
      </c>
      <c r="N49" s="36" t="s">
        <v>45</v>
      </c>
      <c r="O49" s="65">
        <f>53000+5625</f>
        <v>58625</v>
      </c>
      <c r="P49" s="36" t="s">
        <v>45</v>
      </c>
      <c r="Q49" s="62">
        <v>53000</v>
      </c>
      <c r="R49" s="36" t="s">
        <v>45</v>
      </c>
      <c r="S49" s="32" t="s">
        <v>123</v>
      </c>
    </row>
    <row r="50" spans="1:19" s="39" customFormat="1" ht="32.25" customHeight="1" x14ac:dyDescent="0.25">
      <c r="A50" s="40"/>
      <c r="B50" s="40"/>
      <c r="C50" s="40"/>
      <c r="D50" s="40"/>
      <c r="E50" s="41"/>
      <c r="F50" s="41"/>
      <c r="G50" s="41"/>
      <c r="H50" s="41"/>
      <c r="I50" s="33" t="s">
        <v>47</v>
      </c>
      <c r="J50" s="34">
        <v>30</v>
      </c>
      <c r="K50" s="35" t="s">
        <v>48</v>
      </c>
      <c r="L50" s="41"/>
      <c r="M50" s="40"/>
      <c r="N50" s="42"/>
      <c r="O50" s="67"/>
      <c r="P50" s="42"/>
      <c r="Q50" s="63"/>
      <c r="R50" s="42"/>
      <c r="S50" s="41"/>
    </row>
    <row r="51" spans="1:19" s="39" customFormat="1" ht="32.25" customHeight="1" x14ac:dyDescent="0.25">
      <c r="A51" s="40"/>
      <c r="B51" s="40"/>
      <c r="C51" s="40"/>
      <c r="D51" s="40"/>
      <c r="E51" s="41"/>
      <c r="F51" s="41"/>
      <c r="G51" s="41"/>
      <c r="H51" s="41"/>
      <c r="I51" s="33" t="s">
        <v>49</v>
      </c>
      <c r="J51" s="34">
        <v>1</v>
      </c>
      <c r="K51" s="35" t="s">
        <v>48</v>
      </c>
      <c r="L51" s="41"/>
      <c r="M51" s="40"/>
      <c r="N51" s="42"/>
      <c r="O51" s="67"/>
      <c r="P51" s="42"/>
      <c r="Q51" s="63"/>
      <c r="R51" s="42"/>
      <c r="S51" s="41"/>
    </row>
    <row r="52" spans="1:19" s="39" customFormat="1" ht="32.25" customHeight="1" x14ac:dyDescent="0.25">
      <c r="A52" s="45"/>
      <c r="B52" s="45"/>
      <c r="C52" s="45"/>
      <c r="D52" s="45"/>
      <c r="E52" s="46"/>
      <c r="F52" s="46"/>
      <c r="G52" s="46"/>
      <c r="H52" s="46"/>
      <c r="I52" s="33" t="s">
        <v>50</v>
      </c>
      <c r="J52" s="34">
        <v>0</v>
      </c>
      <c r="K52" s="35" t="s">
        <v>48</v>
      </c>
      <c r="L52" s="46"/>
      <c r="M52" s="45"/>
      <c r="N52" s="47"/>
      <c r="O52" s="69"/>
      <c r="P52" s="47"/>
      <c r="Q52" s="64"/>
      <c r="R52" s="47"/>
      <c r="S52" s="46"/>
    </row>
    <row r="53" spans="1:19" s="39" customFormat="1" ht="30" customHeight="1" x14ac:dyDescent="0.25">
      <c r="A53" s="31">
        <v>13</v>
      </c>
      <c r="B53" s="31">
        <v>6</v>
      </c>
      <c r="C53" s="31">
        <v>1</v>
      </c>
      <c r="D53" s="31">
        <v>6</v>
      </c>
      <c r="E53" s="32" t="s">
        <v>124</v>
      </c>
      <c r="F53" s="32" t="s">
        <v>125</v>
      </c>
      <c r="G53" s="32" t="s">
        <v>126</v>
      </c>
      <c r="H53" s="32" t="s">
        <v>40</v>
      </c>
      <c r="I53" s="33" t="s">
        <v>41</v>
      </c>
      <c r="J53" s="34">
        <v>1</v>
      </c>
      <c r="K53" s="35" t="s">
        <v>42</v>
      </c>
      <c r="L53" s="32" t="s">
        <v>127</v>
      </c>
      <c r="M53" s="31" t="s">
        <v>66</v>
      </c>
      <c r="N53" s="36" t="s">
        <v>45</v>
      </c>
      <c r="O53" s="37">
        <v>33674.800000000003</v>
      </c>
      <c r="P53" s="36" t="s">
        <v>45</v>
      </c>
      <c r="Q53" s="38">
        <v>30497</v>
      </c>
      <c r="R53" s="36" t="s">
        <v>45</v>
      </c>
      <c r="S53" s="32" t="s">
        <v>128</v>
      </c>
    </row>
    <row r="54" spans="1:19" s="39" customFormat="1" x14ac:dyDescent="0.25">
      <c r="A54" s="40"/>
      <c r="B54" s="40"/>
      <c r="C54" s="40"/>
      <c r="D54" s="40"/>
      <c r="E54" s="41"/>
      <c r="F54" s="41"/>
      <c r="G54" s="41"/>
      <c r="H54" s="41"/>
      <c r="I54" s="33" t="s">
        <v>47</v>
      </c>
      <c r="J54" s="34">
        <v>50</v>
      </c>
      <c r="K54" s="35" t="s">
        <v>42</v>
      </c>
      <c r="L54" s="41"/>
      <c r="M54" s="40"/>
      <c r="N54" s="42"/>
      <c r="O54" s="43"/>
      <c r="P54" s="42"/>
      <c r="Q54" s="44"/>
      <c r="R54" s="42"/>
      <c r="S54" s="41"/>
    </row>
    <row r="55" spans="1:19" s="39" customFormat="1" ht="30" x14ac:dyDescent="0.25">
      <c r="A55" s="40"/>
      <c r="B55" s="40"/>
      <c r="C55" s="40"/>
      <c r="D55" s="40"/>
      <c r="E55" s="41"/>
      <c r="F55" s="41"/>
      <c r="G55" s="41"/>
      <c r="H55" s="41"/>
      <c r="I55" s="33" t="s">
        <v>49</v>
      </c>
      <c r="J55" s="34">
        <v>1</v>
      </c>
      <c r="K55" s="35" t="s">
        <v>42</v>
      </c>
      <c r="L55" s="41"/>
      <c r="M55" s="40"/>
      <c r="N55" s="42"/>
      <c r="O55" s="43"/>
      <c r="P55" s="42"/>
      <c r="Q55" s="44"/>
      <c r="R55" s="42"/>
      <c r="S55" s="41"/>
    </row>
    <row r="56" spans="1:19" s="39" customFormat="1" x14ac:dyDescent="0.25">
      <c r="A56" s="40"/>
      <c r="B56" s="40"/>
      <c r="C56" s="40"/>
      <c r="D56" s="40"/>
      <c r="E56" s="41"/>
      <c r="F56" s="41"/>
      <c r="G56" s="41"/>
      <c r="H56" s="46"/>
      <c r="I56" s="33" t="s">
        <v>50</v>
      </c>
      <c r="J56" s="34">
        <v>0</v>
      </c>
      <c r="K56" s="35" t="s">
        <v>42</v>
      </c>
      <c r="L56" s="41"/>
      <c r="M56" s="40"/>
      <c r="N56" s="42"/>
      <c r="O56" s="43"/>
      <c r="P56" s="42"/>
      <c r="Q56" s="44"/>
      <c r="R56" s="42"/>
      <c r="S56" s="41"/>
    </row>
    <row r="57" spans="1:19" s="39" customFormat="1" ht="45" customHeight="1" x14ac:dyDescent="0.25">
      <c r="A57" s="40"/>
      <c r="B57" s="40"/>
      <c r="C57" s="40"/>
      <c r="D57" s="40"/>
      <c r="E57" s="41"/>
      <c r="F57" s="41"/>
      <c r="G57" s="41"/>
      <c r="H57" s="32" t="s">
        <v>129</v>
      </c>
      <c r="I57" s="33" t="s">
        <v>130</v>
      </c>
      <c r="J57" s="34">
        <v>1</v>
      </c>
      <c r="K57" s="35" t="s">
        <v>42</v>
      </c>
      <c r="L57" s="41"/>
      <c r="M57" s="40"/>
      <c r="N57" s="42"/>
      <c r="O57" s="43"/>
      <c r="P57" s="42"/>
      <c r="Q57" s="44"/>
      <c r="R57" s="42"/>
      <c r="S57" s="41"/>
    </row>
    <row r="58" spans="1:19" ht="30" x14ac:dyDescent="0.25">
      <c r="A58" s="45"/>
      <c r="B58" s="45"/>
      <c r="C58" s="45"/>
      <c r="D58" s="45"/>
      <c r="E58" s="46"/>
      <c r="F58" s="46"/>
      <c r="G58" s="46"/>
      <c r="H58" s="46"/>
      <c r="I58" s="33" t="s">
        <v>131</v>
      </c>
      <c r="J58" s="34">
        <v>1000</v>
      </c>
      <c r="K58" s="35" t="s">
        <v>42</v>
      </c>
      <c r="L58" s="46"/>
      <c r="M58" s="45"/>
      <c r="N58" s="47"/>
      <c r="O58" s="48"/>
      <c r="P58" s="47"/>
      <c r="Q58" s="49"/>
      <c r="R58" s="47"/>
      <c r="S58" s="46"/>
    </row>
    <row r="59" spans="1:19" ht="45" customHeight="1" x14ac:dyDescent="0.25">
      <c r="A59" s="31">
        <v>14</v>
      </c>
      <c r="B59" s="31">
        <v>1</v>
      </c>
      <c r="C59" s="31">
        <v>1</v>
      </c>
      <c r="D59" s="31">
        <v>6</v>
      </c>
      <c r="E59" s="32" t="s">
        <v>132</v>
      </c>
      <c r="F59" s="32" t="s">
        <v>133</v>
      </c>
      <c r="G59" s="32" t="s">
        <v>134</v>
      </c>
      <c r="H59" s="32" t="s">
        <v>78</v>
      </c>
      <c r="I59" s="33" t="s">
        <v>79</v>
      </c>
      <c r="J59" s="34">
        <v>6</v>
      </c>
      <c r="K59" s="35" t="s">
        <v>42</v>
      </c>
      <c r="L59" s="32" t="s">
        <v>135</v>
      </c>
      <c r="M59" s="31" t="s">
        <v>66</v>
      </c>
      <c r="N59" s="36" t="s">
        <v>45</v>
      </c>
      <c r="O59" s="53">
        <f>40012.03+4140</f>
        <v>44152.03</v>
      </c>
      <c r="P59" s="36" t="s">
        <v>45</v>
      </c>
      <c r="Q59" s="62">
        <v>40012.03</v>
      </c>
      <c r="R59" s="36" t="s">
        <v>45</v>
      </c>
      <c r="S59" s="32" t="s">
        <v>136</v>
      </c>
    </row>
    <row r="60" spans="1:19" x14ac:dyDescent="0.25">
      <c r="A60" s="40"/>
      <c r="B60" s="40"/>
      <c r="C60" s="40"/>
      <c r="D60" s="40"/>
      <c r="E60" s="41"/>
      <c r="F60" s="41"/>
      <c r="G60" s="41"/>
      <c r="H60" s="41"/>
      <c r="I60" s="33" t="s">
        <v>47</v>
      </c>
      <c r="J60" s="34" t="s">
        <v>137</v>
      </c>
      <c r="K60" s="35" t="s">
        <v>48</v>
      </c>
      <c r="L60" s="41"/>
      <c r="M60" s="40"/>
      <c r="N60" s="42"/>
      <c r="O60" s="54"/>
      <c r="P60" s="42"/>
      <c r="Q60" s="63"/>
      <c r="R60" s="42"/>
      <c r="S60" s="41"/>
    </row>
    <row r="61" spans="1:19" ht="30" x14ac:dyDescent="0.25">
      <c r="A61" s="40"/>
      <c r="B61" s="40"/>
      <c r="C61" s="40"/>
      <c r="D61" s="40"/>
      <c r="E61" s="41"/>
      <c r="F61" s="41"/>
      <c r="G61" s="41"/>
      <c r="H61" s="46"/>
      <c r="I61" s="33" t="s">
        <v>49</v>
      </c>
      <c r="J61" s="34">
        <v>0</v>
      </c>
      <c r="K61" s="35" t="s">
        <v>48</v>
      </c>
      <c r="L61" s="41"/>
      <c r="M61" s="40"/>
      <c r="N61" s="42"/>
      <c r="O61" s="54"/>
      <c r="P61" s="42"/>
      <c r="Q61" s="63"/>
      <c r="R61" s="42"/>
      <c r="S61" s="41"/>
    </row>
    <row r="62" spans="1:19" s="39" customFormat="1" ht="30" x14ac:dyDescent="0.25">
      <c r="A62" s="40"/>
      <c r="B62" s="40"/>
      <c r="C62" s="40"/>
      <c r="D62" s="40"/>
      <c r="E62" s="41"/>
      <c r="F62" s="41"/>
      <c r="G62" s="41"/>
      <c r="H62" s="32" t="s">
        <v>40</v>
      </c>
      <c r="I62" s="33" t="s">
        <v>41</v>
      </c>
      <c r="J62" s="34">
        <v>1</v>
      </c>
      <c r="K62" s="35" t="s">
        <v>42</v>
      </c>
      <c r="L62" s="41"/>
      <c r="M62" s="40"/>
      <c r="N62" s="42"/>
      <c r="O62" s="54"/>
      <c r="P62" s="42"/>
      <c r="Q62" s="63"/>
      <c r="R62" s="42"/>
      <c r="S62" s="41"/>
    </row>
    <row r="63" spans="1:19" s="39" customFormat="1" x14ac:dyDescent="0.25">
      <c r="A63" s="40"/>
      <c r="B63" s="40"/>
      <c r="C63" s="40"/>
      <c r="D63" s="40"/>
      <c r="E63" s="41"/>
      <c r="F63" s="41"/>
      <c r="G63" s="41"/>
      <c r="H63" s="41"/>
      <c r="I63" s="33" t="s">
        <v>47</v>
      </c>
      <c r="J63" s="34">
        <v>20</v>
      </c>
      <c r="K63" s="35" t="s">
        <v>48</v>
      </c>
      <c r="L63" s="41"/>
      <c r="M63" s="40"/>
      <c r="N63" s="42"/>
      <c r="O63" s="54"/>
      <c r="P63" s="42"/>
      <c r="Q63" s="63"/>
      <c r="R63" s="42"/>
      <c r="S63" s="41"/>
    </row>
    <row r="64" spans="1:19" s="39" customFormat="1" ht="30" x14ac:dyDescent="0.25">
      <c r="A64" s="40"/>
      <c r="B64" s="40"/>
      <c r="C64" s="40"/>
      <c r="D64" s="40"/>
      <c r="E64" s="41"/>
      <c r="F64" s="41"/>
      <c r="G64" s="41"/>
      <c r="H64" s="41"/>
      <c r="I64" s="33" t="s">
        <v>49</v>
      </c>
      <c r="J64" s="34">
        <v>0</v>
      </c>
      <c r="K64" s="35" t="s">
        <v>48</v>
      </c>
      <c r="L64" s="41"/>
      <c r="M64" s="40"/>
      <c r="N64" s="42"/>
      <c r="O64" s="54"/>
      <c r="P64" s="42"/>
      <c r="Q64" s="63"/>
      <c r="R64" s="42"/>
      <c r="S64" s="41"/>
    </row>
    <row r="65" spans="1:19" s="39" customFormat="1" x14ac:dyDescent="0.25">
      <c r="A65" s="45"/>
      <c r="B65" s="45"/>
      <c r="C65" s="45"/>
      <c r="D65" s="45"/>
      <c r="E65" s="46"/>
      <c r="F65" s="46"/>
      <c r="G65" s="46"/>
      <c r="H65" s="46"/>
      <c r="I65" s="33" t="s">
        <v>50</v>
      </c>
      <c r="J65" s="34">
        <v>0</v>
      </c>
      <c r="K65" s="35" t="s">
        <v>48</v>
      </c>
      <c r="L65" s="46"/>
      <c r="M65" s="45"/>
      <c r="N65" s="47"/>
      <c r="O65" s="55"/>
      <c r="P65" s="47"/>
      <c r="Q65" s="64"/>
      <c r="R65" s="47"/>
      <c r="S65" s="46"/>
    </row>
    <row r="66" spans="1:19" s="39" customFormat="1" ht="57.75" customHeight="1" x14ac:dyDescent="0.25">
      <c r="A66" s="31">
        <v>15</v>
      </c>
      <c r="B66" s="31">
        <v>6</v>
      </c>
      <c r="C66" s="31">
        <v>1</v>
      </c>
      <c r="D66" s="31">
        <v>6</v>
      </c>
      <c r="E66" s="32" t="s">
        <v>138</v>
      </c>
      <c r="F66" s="32" t="s">
        <v>139</v>
      </c>
      <c r="G66" s="32" t="s">
        <v>140</v>
      </c>
      <c r="H66" s="32" t="s">
        <v>78</v>
      </c>
      <c r="I66" s="33" t="s">
        <v>79</v>
      </c>
      <c r="J66" s="34">
        <v>1</v>
      </c>
      <c r="K66" s="35" t="s">
        <v>42</v>
      </c>
      <c r="L66" s="32" t="s">
        <v>141</v>
      </c>
      <c r="M66" s="31" t="s">
        <v>113</v>
      </c>
      <c r="N66" s="36" t="s">
        <v>45</v>
      </c>
      <c r="O66" s="53">
        <f>22850+4772.5</f>
        <v>27622.5</v>
      </c>
      <c r="P66" s="71" t="s">
        <v>45</v>
      </c>
      <c r="Q66" s="62">
        <v>22850</v>
      </c>
      <c r="R66" s="36" t="s">
        <v>45</v>
      </c>
      <c r="S66" s="32" t="s">
        <v>114</v>
      </c>
    </row>
    <row r="67" spans="1:19" s="39" customFormat="1" ht="47.25" customHeight="1" x14ac:dyDescent="0.25">
      <c r="A67" s="40"/>
      <c r="B67" s="40"/>
      <c r="C67" s="40"/>
      <c r="D67" s="40"/>
      <c r="E67" s="41"/>
      <c r="F67" s="41"/>
      <c r="G67" s="41"/>
      <c r="H67" s="41"/>
      <c r="I67" s="33" t="s">
        <v>47</v>
      </c>
      <c r="J67" s="34">
        <v>150</v>
      </c>
      <c r="K67" s="35" t="s">
        <v>48</v>
      </c>
      <c r="L67" s="41"/>
      <c r="M67" s="40"/>
      <c r="N67" s="42"/>
      <c r="O67" s="54"/>
      <c r="P67" s="72"/>
      <c r="Q67" s="63"/>
      <c r="R67" s="42"/>
      <c r="S67" s="41"/>
    </row>
    <row r="68" spans="1:19" s="39" customFormat="1" ht="30" x14ac:dyDescent="0.25">
      <c r="A68" s="40"/>
      <c r="B68" s="40"/>
      <c r="C68" s="40"/>
      <c r="D68" s="40"/>
      <c r="E68" s="41"/>
      <c r="F68" s="41"/>
      <c r="G68" s="41"/>
      <c r="H68" s="41"/>
      <c r="I68" s="33" t="s">
        <v>49</v>
      </c>
      <c r="J68" s="34">
        <v>0</v>
      </c>
      <c r="K68" s="35" t="s">
        <v>48</v>
      </c>
      <c r="L68" s="41"/>
      <c r="M68" s="40"/>
      <c r="N68" s="42"/>
      <c r="O68" s="54"/>
      <c r="P68" s="72"/>
      <c r="Q68" s="63"/>
      <c r="R68" s="42"/>
      <c r="S68" s="41"/>
    </row>
    <row r="69" spans="1:19" s="39" customFormat="1" ht="114" customHeight="1" x14ac:dyDescent="0.25">
      <c r="A69" s="40"/>
      <c r="B69" s="40"/>
      <c r="C69" s="40"/>
      <c r="D69" s="40"/>
      <c r="E69" s="41"/>
      <c r="F69" s="41"/>
      <c r="G69" s="41"/>
      <c r="H69" s="46"/>
      <c r="I69" s="33" t="s">
        <v>50</v>
      </c>
      <c r="J69" s="34">
        <v>0</v>
      </c>
      <c r="K69" s="35" t="s">
        <v>48</v>
      </c>
      <c r="L69" s="41"/>
      <c r="M69" s="40"/>
      <c r="N69" s="42"/>
      <c r="O69" s="54"/>
      <c r="P69" s="72"/>
      <c r="Q69" s="63"/>
      <c r="R69" s="42"/>
      <c r="S69" s="41"/>
    </row>
    <row r="70" spans="1:19" s="39" customFormat="1" ht="30" x14ac:dyDescent="0.25">
      <c r="A70" s="40"/>
      <c r="B70" s="40"/>
      <c r="C70" s="40"/>
      <c r="D70" s="40"/>
      <c r="E70" s="41"/>
      <c r="F70" s="41"/>
      <c r="G70" s="41"/>
      <c r="H70" s="32" t="s">
        <v>96</v>
      </c>
      <c r="I70" s="33" t="s">
        <v>97</v>
      </c>
      <c r="J70" s="34">
        <v>1</v>
      </c>
      <c r="K70" s="35" t="s">
        <v>42</v>
      </c>
      <c r="L70" s="41"/>
      <c r="M70" s="40"/>
      <c r="N70" s="42"/>
      <c r="O70" s="54"/>
      <c r="P70" s="72"/>
      <c r="Q70" s="63"/>
      <c r="R70" s="42"/>
      <c r="S70" s="41"/>
    </row>
    <row r="71" spans="1:19" s="39" customFormat="1" ht="30" x14ac:dyDescent="0.25">
      <c r="A71" s="45"/>
      <c r="B71" s="45"/>
      <c r="C71" s="45"/>
      <c r="D71" s="45"/>
      <c r="E71" s="46"/>
      <c r="F71" s="46"/>
      <c r="G71" s="46"/>
      <c r="H71" s="46"/>
      <c r="I71" s="33" t="s">
        <v>98</v>
      </c>
      <c r="J71" s="66">
        <v>7</v>
      </c>
      <c r="K71" s="35" t="s">
        <v>48</v>
      </c>
      <c r="L71" s="46"/>
      <c r="M71" s="45"/>
      <c r="N71" s="47"/>
      <c r="O71" s="55"/>
      <c r="P71" s="73"/>
      <c r="Q71" s="64"/>
      <c r="R71" s="47"/>
      <c r="S71" s="46"/>
    </row>
    <row r="72" spans="1:19" ht="60.75" customHeight="1" x14ac:dyDescent="0.25">
      <c r="A72" s="31">
        <v>16</v>
      </c>
      <c r="B72" s="31">
        <v>3</v>
      </c>
      <c r="C72" s="31">
        <v>1</v>
      </c>
      <c r="D72" s="31">
        <v>6</v>
      </c>
      <c r="E72" s="32" t="s">
        <v>142</v>
      </c>
      <c r="F72" s="32" t="s">
        <v>143</v>
      </c>
      <c r="G72" s="32" t="s">
        <v>144</v>
      </c>
      <c r="H72" s="32" t="s">
        <v>78</v>
      </c>
      <c r="I72" s="33" t="s">
        <v>79</v>
      </c>
      <c r="J72" s="34">
        <v>6</v>
      </c>
      <c r="K72" s="35" t="s">
        <v>42</v>
      </c>
      <c r="L72" s="32" t="s">
        <v>145</v>
      </c>
      <c r="M72" s="31" t="s">
        <v>146</v>
      </c>
      <c r="N72" s="36" t="s">
        <v>45</v>
      </c>
      <c r="O72" s="53">
        <f>35724+394</f>
        <v>36118</v>
      </c>
      <c r="P72" s="36" t="s">
        <v>45</v>
      </c>
      <c r="Q72" s="62">
        <v>35724</v>
      </c>
      <c r="R72" s="36" t="s">
        <v>45</v>
      </c>
      <c r="S72" s="32" t="s">
        <v>147</v>
      </c>
    </row>
    <row r="73" spans="1:19" s="39" customFormat="1" x14ac:dyDescent="0.25">
      <c r="A73" s="40"/>
      <c r="B73" s="40"/>
      <c r="C73" s="40"/>
      <c r="D73" s="40"/>
      <c r="E73" s="41"/>
      <c r="F73" s="41"/>
      <c r="G73" s="41"/>
      <c r="H73" s="41"/>
      <c r="I73" s="33" t="s">
        <v>47</v>
      </c>
      <c r="J73" s="34">
        <v>240</v>
      </c>
      <c r="K73" s="35" t="s">
        <v>48</v>
      </c>
      <c r="L73" s="41"/>
      <c r="M73" s="40"/>
      <c r="N73" s="42"/>
      <c r="O73" s="54"/>
      <c r="P73" s="42"/>
      <c r="Q73" s="63"/>
      <c r="R73" s="42"/>
      <c r="S73" s="41"/>
    </row>
    <row r="74" spans="1:19" s="39" customFormat="1" ht="168.75" customHeight="1" x14ac:dyDescent="0.25">
      <c r="A74" s="40"/>
      <c r="B74" s="40"/>
      <c r="C74" s="40"/>
      <c r="D74" s="40"/>
      <c r="E74" s="41"/>
      <c r="F74" s="41"/>
      <c r="G74" s="41"/>
      <c r="H74" s="41"/>
      <c r="I74" s="33" t="s">
        <v>49</v>
      </c>
      <c r="J74" s="34">
        <v>0</v>
      </c>
      <c r="K74" s="35" t="s">
        <v>48</v>
      </c>
      <c r="L74" s="41"/>
      <c r="M74" s="40"/>
      <c r="N74" s="42"/>
      <c r="O74" s="54"/>
      <c r="P74" s="42"/>
      <c r="Q74" s="63"/>
      <c r="R74" s="42"/>
      <c r="S74" s="41"/>
    </row>
    <row r="75" spans="1:19" s="39" customFormat="1" x14ac:dyDescent="0.25">
      <c r="A75" s="45"/>
      <c r="B75" s="45"/>
      <c r="C75" s="45"/>
      <c r="D75" s="45"/>
      <c r="E75" s="46"/>
      <c r="F75" s="46"/>
      <c r="G75" s="46"/>
      <c r="H75" s="46"/>
      <c r="I75" s="33" t="s">
        <v>50</v>
      </c>
      <c r="J75" s="34">
        <v>0</v>
      </c>
      <c r="K75" s="35" t="s">
        <v>48</v>
      </c>
      <c r="L75" s="46"/>
      <c r="M75" s="45"/>
      <c r="N75" s="47"/>
      <c r="O75" s="55"/>
      <c r="P75" s="47"/>
      <c r="Q75" s="64"/>
      <c r="R75" s="47"/>
      <c r="S75" s="46"/>
    </row>
    <row r="76" spans="1:19" s="39" customFormat="1" ht="64.5" customHeight="1" x14ac:dyDescent="0.25">
      <c r="A76" s="31">
        <v>17</v>
      </c>
      <c r="B76" s="31">
        <v>3</v>
      </c>
      <c r="C76" s="31">
        <v>1</v>
      </c>
      <c r="D76" s="31">
        <v>9</v>
      </c>
      <c r="E76" s="32" t="s">
        <v>148</v>
      </c>
      <c r="F76" s="32" t="s">
        <v>149</v>
      </c>
      <c r="G76" s="32" t="s">
        <v>150</v>
      </c>
      <c r="H76" s="32" t="s">
        <v>129</v>
      </c>
      <c r="I76" s="33" t="s">
        <v>151</v>
      </c>
      <c r="J76" s="34">
        <v>6</v>
      </c>
      <c r="K76" s="35" t="s">
        <v>42</v>
      </c>
      <c r="L76" s="32" t="s">
        <v>152</v>
      </c>
      <c r="M76" s="31" t="s">
        <v>105</v>
      </c>
      <c r="N76" s="36" t="s">
        <v>45</v>
      </c>
      <c r="O76" s="65">
        <f>79626.04+11673.4</f>
        <v>91299.439999999988</v>
      </c>
      <c r="P76" s="36" t="s">
        <v>45</v>
      </c>
      <c r="Q76" s="50">
        <v>79626.039999999994</v>
      </c>
      <c r="R76" s="36" t="s">
        <v>45</v>
      </c>
      <c r="S76" s="32" t="s">
        <v>81</v>
      </c>
    </row>
    <row r="77" spans="1:19" s="39" customFormat="1" ht="64.5" customHeight="1" x14ac:dyDescent="0.25">
      <c r="A77" s="40"/>
      <c r="B77" s="40"/>
      <c r="C77" s="40"/>
      <c r="D77" s="40"/>
      <c r="E77" s="41"/>
      <c r="F77" s="41"/>
      <c r="G77" s="41"/>
      <c r="H77" s="46"/>
      <c r="I77" s="33" t="s">
        <v>131</v>
      </c>
      <c r="J77" s="34">
        <v>3000</v>
      </c>
      <c r="K77" s="35" t="s">
        <v>48</v>
      </c>
      <c r="L77" s="41"/>
      <c r="M77" s="40"/>
      <c r="N77" s="42"/>
      <c r="O77" s="67"/>
      <c r="P77" s="42"/>
      <c r="Q77" s="51"/>
      <c r="R77" s="42"/>
      <c r="S77" s="41"/>
    </row>
    <row r="78" spans="1:19" s="39" customFormat="1" ht="64.5" customHeight="1" x14ac:dyDescent="0.25">
      <c r="A78" s="40"/>
      <c r="B78" s="40"/>
      <c r="C78" s="40"/>
      <c r="D78" s="40"/>
      <c r="E78" s="41"/>
      <c r="F78" s="41"/>
      <c r="G78" s="41"/>
      <c r="H78" s="32" t="s">
        <v>96</v>
      </c>
      <c r="I78" s="33" t="s">
        <v>97</v>
      </c>
      <c r="J78" s="34">
        <v>6</v>
      </c>
      <c r="K78" s="35" t="s">
        <v>42</v>
      </c>
      <c r="L78" s="41"/>
      <c r="M78" s="40"/>
      <c r="N78" s="42"/>
      <c r="O78" s="67"/>
      <c r="P78" s="42"/>
      <c r="Q78" s="51"/>
      <c r="R78" s="42"/>
      <c r="S78" s="41"/>
    </row>
    <row r="79" spans="1:19" s="39" customFormat="1" ht="64.5" customHeight="1" x14ac:dyDescent="0.25">
      <c r="A79" s="45"/>
      <c r="B79" s="45"/>
      <c r="C79" s="45"/>
      <c r="D79" s="45"/>
      <c r="E79" s="46"/>
      <c r="F79" s="46"/>
      <c r="G79" s="46"/>
      <c r="H79" s="46"/>
      <c r="I79" s="33" t="s">
        <v>98</v>
      </c>
      <c r="J79" s="34">
        <v>60</v>
      </c>
      <c r="K79" s="35" t="s">
        <v>48</v>
      </c>
      <c r="L79" s="46"/>
      <c r="M79" s="45"/>
      <c r="N79" s="47"/>
      <c r="O79" s="69"/>
      <c r="P79" s="47"/>
      <c r="Q79" s="52"/>
      <c r="R79" s="47"/>
      <c r="S79" s="46"/>
    </row>
    <row r="80" spans="1:19" s="39" customFormat="1" ht="99.75" customHeight="1" x14ac:dyDescent="0.25">
      <c r="A80" s="31">
        <v>18</v>
      </c>
      <c r="B80" s="31">
        <v>1</v>
      </c>
      <c r="C80" s="31">
        <v>3</v>
      </c>
      <c r="D80" s="31">
        <v>10</v>
      </c>
      <c r="E80" s="32" t="s">
        <v>153</v>
      </c>
      <c r="F80" s="32" t="s">
        <v>154</v>
      </c>
      <c r="G80" s="32" t="s">
        <v>155</v>
      </c>
      <c r="H80" s="32" t="s">
        <v>129</v>
      </c>
      <c r="I80" s="33" t="s">
        <v>151</v>
      </c>
      <c r="J80" s="34">
        <v>1</v>
      </c>
      <c r="K80" s="35" t="s">
        <v>42</v>
      </c>
      <c r="L80" s="32" t="s">
        <v>156</v>
      </c>
      <c r="M80" s="31" t="s">
        <v>157</v>
      </c>
      <c r="N80" s="36" t="s">
        <v>45</v>
      </c>
      <c r="O80" s="37">
        <f>29003.55+6770.92</f>
        <v>35774.47</v>
      </c>
      <c r="P80" s="36" t="s">
        <v>45</v>
      </c>
      <c r="Q80" s="38">
        <v>29003.55</v>
      </c>
      <c r="R80" s="36" t="s">
        <v>45</v>
      </c>
      <c r="S80" s="32" t="s">
        <v>158</v>
      </c>
    </row>
    <row r="81" spans="1:19" s="39" customFormat="1" ht="99.75" customHeight="1" x14ac:dyDescent="0.25">
      <c r="A81" s="45"/>
      <c r="B81" s="45"/>
      <c r="C81" s="45"/>
      <c r="D81" s="45"/>
      <c r="E81" s="46"/>
      <c r="F81" s="46"/>
      <c r="G81" s="46"/>
      <c r="H81" s="46"/>
      <c r="I81" s="33" t="s">
        <v>131</v>
      </c>
      <c r="J81" s="34">
        <v>2000</v>
      </c>
      <c r="K81" s="35" t="s">
        <v>48</v>
      </c>
      <c r="L81" s="46"/>
      <c r="M81" s="45"/>
      <c r="N81" s="47"/>
      <c r="O81" s="48"/>
      <c r="P81" s="47"/>
      <c r="Q81" s="49"/>
      <c r="R81" s="47"/>
      <c r="S81" s="46"/>
    </row>
    <row r="82" spans="1:19" ht="45" customHeight="1" x14ac:dyDescent="0.25">
      <c r="A82" s="31">
        <v>19</v>
      </c>
      <c r="B82" s="31">
        <v>6</v>
      </c>
      <c r="C82" s="31">
        <v>5</v>
      </c>
      <c r="D82" s="31">
        <v>11</v>
      </c>
      <c r="E82" s="32" t="s">
        <v>159</v>
      </c>
      <c r="F82" s="32" t="s">
        <v>160</v>
      </c>
      <c r="G82" s="32" t="s">
        <v>161</v>
      </c>
      <c r="H82" s="32" t="s">
        <v>78</v>
      </c>
      <c r="I82" s="74" t="s">
        <v>79</v>
      </c>
      <c r="J82" s="34">
        <v>4</v>
      </c>
      <c r="K82" s="35" t="s">
        <v>42</v>
      </c>
      <c r="L82" s="32" t="s">
        <v>162</v>
      </c>
      <c r="M82" s="31" t="s">
        <v>66</v>
      </c>
      <c r="N82" s="36" t="s">
        <v>45</v>
      </c>
      <c r="O82" s="65">
        <f>34330+4150</f>
        <v>38480</v>
      </c>
      <c r="P82" s="36" t="s">
        <v>45</v>
      </c>
      <c r="Q82" s="50">
        <v>34330</v>
      </c>
      <c r="R82" s="36" t="s">
        <v>45</v>
      </c>
      <c r="S82" s="32" t="s">
        <v>163</v>
      </c>
    </row>
    <row r="83" spans="1:19" ht="89.25" customHeight="1" x14ac:dyDescent="0.25">
      <c r="A83" s="40"/>
      <c r="B83" s="40"/>
      <c r="C83" s="40"/>
      <c r="D83" s="40"/>
      <c r="E83" s="41"/>
      <c r="F83" s="41"/>
      <c r="G83" s="41"/>
      <c r="H83" s="41"/>
      <c r="I83" s="74" t="s">
        <v>47</v>
      </c>
      <c r="J83" s="34">
        <v>115</v>
      </c>
      <c r="K83" s="35" t="s">
        <v>48</v>
      </c>
      <c r="L83" s="41"/>
      <c r="M83" s="40"/>
      <c r="N83" s="42"/>
      <c r="O83" s="67"/>
      <c r="P83" s="42"/>
      <c r="Q83" s="51"/>
      <c r="R83" s="42"/>
      <c r="S83" s="41"/>
    </row>
    <row r="84" spans="1:19" ht="15" customHeight="1" x14ac:dyDescent="0.25">
      <c r="A84" s="40"/>
      <c r="B84" s="40"/>
      <c r="C84" s="40"/>
      <c r="D84" s="40"/>
      <c r="E84" s="41"/>
      <c r="F84" s="41"/>
      <c r="G84" s="41"/>
      <c r="H84" s="41"/>
      <c r="I84" s="33" t="s">
        <v>49</v>
      </c>
      <c r="J84" s="34">
        <v>0</v>
      </c>
      <c r="K84" s="35" t="s">
        <v>48</v>
      </c>
      <c r="L84" s="41"/>
      <c r="M84" s="40"/>
      <c r="N84" s="42"/>
      <c r="O84" s="67"/>
      <c r="P84" s="42"/>
      <c r="Q84" s="51"/>
      <c r="R84" s="42"/>
      <c r="S84" s="41"/>
    </row>
    <row r="85" spans="1:19" x14ac:dyDescent="0.25">
      <c r="A85" s="40"/>
      <c r="B85" s="40"/>
      <c r="C85" s="40"/>
      <c r="D85" s="40"/>
      <c r="E85" s="41"/>
      <c r="F85" s="41"/>
      <c r="G85" s="41"/>
      <c r="H85" s="46"/>
      <c r="I85" s="33" t="s">
        <v>50</v>
      </c>
      <c r="J85" s="34">
        <v>4</v>
      </c>
      <c r="K85" s="35" t="s">
        <v>48</v>
      </c>
      <c r="L85" s="41"/>
      <c r="M85" s="40"/>
      <c r="N85" s="42"/>
      <c r="O85" s="67"/>
      <c r="P85" s="42"/>
      <c r="Q85" s="51"/>
      <c r="R85" s="42"/>
      <c r="S85" s="41"/>
    </row>
    <row r="86" spans="1:19" ht="30" x14ac:dyDescent="0.25">
      <c r="A86" s="40"/>
      <c r="B86" s="40"/>
      <c r="C86" s="40"/>
      <c r="D86" s="40"/>
      <c r="E86" s="41"/>
      <c r="F86" s="41"/>
      <c r="G86" s="41"/>
      <c r="H86" s="32" t="s">
        <v>96</v>
      </c>
      <c r="I86" s="33" t="s">
        <v>97</v>
      </c>
      <c r="J86" s="34">
        <v>5</v>
      </c>
      <c r="K86" s="35" t="s">
        <v>42</v>
      </c>
      <c r="L86" s="41"/>
      <c r="M86" s="40"/>
      <c r="N86" s="42"/>
      <c r="O86" s="67"/>
      <c r="P86" s="42"/>
      <c r="Q86" s="51"/>
      <c r="R86" s="42"/>
      <c r="S86" s="41"/>
    </row>
    <row r="87" spans="1:19" ht="30" x14ac:dyDescent="0.25">
      <c r="A87" s="45"/>
      <c r="B87" s="45"/>
      <c r="C87" s="45"/>
      <c r="D87" s="45"/>
      <c r="E87" s="46"/>
      <c r="F87" s="46"/>
      <c r="G87" s="46"/>
      <c r="H87" s="46"/>
      <c r="I87" s="33" t="s">
        <v>98</v>
      </c>
      <c r="J87" s="34">
        <v>60</v>
      </c>
      <c r="K87" s="35" t="s">
        <v>48</v>
      </c>
      <c r="L87" s="46"/>
      <c r="M87" s="45"/>
      <c r="N87" s="47"/>
      <c r="O87" s="69"/>
      <c r="P87" s="47"/>
      <c r="Q87" s="52"/>
      <c r="R87" s="47"/>
      <c r="S87" s="46"/>
    </row>
    <row r="88" spans="1:19" ht="30" customHeight="1" x14ac:dyDescent="0.25">
      <c r="A88" s="31">
        <v>20</v>
      </c>
      <c r="B88" s="31">
        <v>6</v>
      </c>
      <c r="C88" s="31">
        <v>5</v>
      </c>
      <c r="D88" s="31">
        <v>11</v>
      </c>
      <c r="E88" s="32" t="s">
        <v>164</v>
      </c>
      <c r="F88" s="32" t="s">
        <v>165</v>
      </c>
      <c r="G88" s="32" t="s">
        <v>166</v>
      </c>
      <c r="H88" s="32" t="s">
        <v>40</v>
      </c>
      <c r="I88" s="33" t="s">
        <v>41</v>
      </c>
      <c r="J88" s="34">
        <v>1</v>
      </c>
      <c r="K88" s="35" t="s">
        <v>42</v>
      </c>
      <c r="L88" s="32" t="s">
        <v>167</v>
      </c>
      <c r="M88" s="31" t="s">
        <v>66</v>
      </c>
      <c r="N88" s="36" t="s">
        <v>45</v>
      </c>
      <c r="O88" s="65">
        <f>45000+5200</f>
        <v>50200</v>
      </c>
      <c r="P88" s="36" t="s">
        <v>45</v>
      </c>
      <c r="Q88" s="50">
        <v>45000</v>
      </c>
      <c r="R88" s="36" t="s">
        <v>45</v>
      </c>
      <c r="S88" s="32" t="s">
        <v>168</v>
      </c>
    </row>
    <row r="89" spans="1:19" ht="105.75" customHeight="1" x14ac:dyDescent="0.25">
      <c r="A89" s="40"/>
      <c r="B89" s="40"/>
      <c r="C89" s="40"/>
      <c r="D89" s="40"/>
      <c r="E89" s="41"/>
      <c r="F89" s="41"/>
      <c r="G89" s="41"/>
      <c r="H89" s="41"/>
      <c r="I89" s="33" t="s">
        <v>47</v>
      </c>
      <c r="J89" s="34">
        <v>50</v>
      </c>
      <c r="K89" s="35" t="s">
        <v>48</v>
      </c>
      <c r="L89" s="41"/>
      <c r="M89" s="40"/>
      <c r="N89" s="42"/>
      <c r="O89" s="67"/>
      <c r="P89" s="42"/>
      <c r="Q89" s="51"/>
      <c r="R89" s="42"/>
      <c r="S89" s="41"/>
    </row>
    <row r="90" spans="1:19" ht="30" x14ac:dyDescent="0.25">
      <c r="A90" s="40"/>
      <c r="B90" s="40"/>
      <c r="C90" s="40"/>
      <c r="D90" s="40"/>
      <c r="E90" s="41"/>
      <c r="F90" s="41"/>
      <c r="G90" s="41"/>
      <c r="H90" s="41"/>
      <c r="I90" s="33" t="s">
        <v>49</v>
      </c>
      <c r="J90" s="34">
        <v>0</v>
      </c>
      <c r="K90" s="35" t="s">
        <v>48</v>
      </c>
      <c r="L90" s="41"/>
      <c r="M90" s="40"/>
      <c r="N90" s="42"/>
      <c r="O90" s="67"/>
      <c r="P90" s="42"/>
      <c r="Q90" s="51"/>
      <c r="R90" s="42"/>
      <c r="S90" s="41"/>
    </row>
    <row r="91" spans="1:19" x14ac:dyDescent="0.25">
      <c r="A91" s="45"/>
      <c r="B91" s="45"/>
      <c r="C91" s="45"/>
      <c r="D91" s="45"/>
      <c r="E91" s="46"/>
      <c r="F91" s="46"/>
      <c r="G91" s="46"/>
      <c r="H91" s="46"/>
      <c r="I91" s="33" t="s">
        <v>50</v>
      </c>
      <c r="J91" s="34">
        <v>0</v>
      </c>
      <c r="K91" s="35" t="s">
        <v>48</v>
      </c>
      <c r="L91" s="46"/>
      <c r="M91" s="45"/>
      <c r="N91" s="47"/>
      <c r="O91" s="69"/>
      <c r="P91" s="47"/>
      <c r="Q91" s="52"/>
      <c r="R91" s="47"/>
      <c r="S91" s="46"/>
    </row>
    <row r="92" spans="1:19" ht="57.75" customHeight="1" x14ac:dyDescent="0.25">
      <c r="A92" s="31">
        <v>21</v>
      </c>
      <c r="B92" s="31">
        <v>6</v>
      </c>
      <c r="C92" s="31">
        <v>5</v>
      </c>
      <c r="D92" s="31">
        <v>11</v>
      </c>
      <c r="E92" s="32" t="s">
        <v>169</v>
      </c>
      <c r="F92" s="32" t="s">
        <v>170</v>
      </c>
      <c r="G92" s="32" t="s">
        <v>171</v>
      </c>
      <c r="H92" s="32" t="s">
        <v>96</v>
      </c>
      <c r="I92" s="33" t="s">
        <v>97</v>
      </c>
      <c r="J92" s="34">
        <v>1</v>
      </c>
      <c r="K92" s="35" t="s">
        <v>42</v>
      </c>
      <c r="L92" s="32" t="s">
        <v>172</v>
      </c>
      <c r="M92" s="31" t="s">
        <v>66</v>
      </c>
      <c r="N92" s="36" t="s">
        <v>45</v>
      </c>
      <c r="O92" s="37">
        <v>48109.72</v>
      </c>
      <c r="P92" s="36" t="s">
        <v>45</v>
      </c>
      <c r="Q92" s="38">
        <v>36001</v>
      </c>
      <c r="R92" s="36" t="s">
        <v>45</v>
      </c>
      <c r="S92" s="32" t="s">
        <v>74</v>
      </c>
    </row>
    <row r="93" spans="1:19" ht="57.75" customHeight="1" x14ac:dyDescent="0.25">
      <c r="A93" s="45"/>
      <c r="B93" s="45"/>
      <c r="C93" s="45"/>
      <c r="D93" s="45"/>
      <c r="E93" s="46"/>
      <c r="F93" s="46"/>
      <c r="G93" s="46"/>
      <c r="H93" s="46"/>
      <c r="I93" s="33" t="s">
        <v>98</v>
      </c>
      <c r="J93" s="66" t="s">
        <v>173</v>
      </c>
      <c r="K93" s="35" t="s">
        <v>48</v>
      </c>
      <c r="L93" s="46"/>
      <c r="M93" s="45"/>
      <c r="N93" s="47"/>
      <c r="O93" s="48"/>
      <c r="P93" s="47"/>
      <c r="Q93" s="49"/>
      <c r="R93" s="47"/>
      <c r="S93" s="46"/>
    </row>
    <row r="94" spans="1:19" ht="102.75" customHeight="1" x14ac:dyDescent="0.25">
      <c r="A94" s="31">
        <v>22</v>
      </c>
      <c r="B94" s="31">
        <v>6</v>
      </c>
      <c r="C94" s="31">
        <v>5</v>
      </c>
      <c r="D94" s="31">
        <v>11</v>
      </c>
      <c r="E94" s="32" t="s">
        <v>174</v>
      </c>
      <c r="F94" s="32" t="s">
        <v>175</v>
      </c>
      <c r="G94" s="32" t="s">
        <v>176</v>
      </c>
      <c r="H94" s="32" t="s">
        <v>177</v>
      </c>
      <c r="I94" s="33" t="s">
        <v>178</v>
      </c>
      <c r="J94" s="34">
        <v>7</v>
      </c>
      <c r="K94" s="35" t="s">
        <v>42</v>
      </c>
      <c r="L94" s="32" t="s">
        <v>179</v>
      </c>
      <c r="M94" s="31" t="s">
        <v>180</v>
      </c>
      <c r="N94" s="31" t="s">
        <v>45</v>
      </c>
      <c r="O94" s="37">
        <v>11250.1</v>
      </c>
      <c r="P94" s="31" t="s">
        <v>45</v>
      </c>
      <c r="Q94" s="38">
        <v>9950.1</v>
      </c>
      <c r="R94" s="31" t="s">
        <v>45</v>
      </c>
      <c r="S94" s="32" t="s">
        <v>181</v>
      </c>
    </row>
    <row r="95" spans="1:19" ht="102.75" customHeight="1" x14ac:dyDescent="0.25">
      <c r="A95" s="45"/>
      <c r="B95" s="45"/>
      <c r="C95" s="45"/>
      <c r="D95" s="45"/>
      <c r="E95" s="46"/>
      <c r="F95" s="46"/>
      <c r="G95" s="46"/>
      <c r="H95" s="46"/>
      <c r="I95" s="33" t="s">
        <v>182</v>
      </c>
      <c r="J95" s="34">
        <v>8400</v>
      </c>
      <c r="K95" s="35" t="s">
        <v>48</v>
      </c>
      <c r="L95" s="46"/>
      <c r="M95" s="45"/>
      <c r="N95" s="45"/>
      <c r="O95" s="48"/>
      <c r="P95" s="45"/>
      <c r="Q95" s="49"/>
      <c r="R95" s="45"/>
      <c r="S95" s="46"/>
    </row>
    <row r="96" spans="1:19" ht="45" customHeight="1" x14ac:dyDescent="0.25">
      <c r="A96" s="31">
        <v>23</v>
      </c>
      <c r="B96" s="31">
        <v>6</v>
      </c>
      <c r="C96" s="31">
        <v>5</v>
      </c>
      <c r="D96" s="31">
        <v>11</v>
      </c>
      <c r="E96" s="32" t="s">
        <v>183</v>
      </c>
      <c r="F96" s="32" t="s">
        <v>184</v>
      </c>
      <c r="G96" s="32" t="s">
        <v>185</v>
      </c>
      <c r="H96" s="32" t="s">
        <v>78</v>
      </c>
      <c r="I96" s="33" t="s">
        <v>79</v>
      </c>
      <c r="J96" s="34">
        <v>6</v>
      </c>
      <c r="K96" s="35" t="s">
        <v>42</v>
      </c>
      <c r="L96" s="32" t="s">
        <v>186</v>
      </c>
      <c r="M96" s="31" t="s">
        <v>66</v>
      </c>
      <c r="N96" s="31" t="s">
        <v>45</v>
      </c>
      <c r="O96" s="37">
        <v>68550</v>
      </c>
      <c r="P96" s="31" t="s">
        <v>45</v>
      </c>
      <c r="Q96" s="38">
        <v>62050</v>
      </c>
      <c r="R96" s="31" t="s">
        <v>45</v>
      </c>
      <c r="S96" s="31" t="s">
        <v>187</v>
      </c>
    </row>
    <row r="97" spans="1:19" x14ac:dyDescent="0.25">
      <c r="A97" s="40"/>
      <c r="B97" s="40"/>
      <c r="C97" s="40"/>
      <c r="D97" s="40"/>
      <c r="E97" s="41"/>
      <c r="F97" s="41"/>
      <c r="G97" s="41"/>
      <c r="H97" s="41"/>
      <c r="I97" s="33" t="s">
        <v>47</v>
      </c>
      <c r="J97" s="34">
        <v>180</v>
      </c>
      <c r="K97" s="35" t="s">
        <v>48</v>
      </c>
      <c r="L97" s="41"/>
      <c r="M97" s="40"/>
      <c r="N97" s="40"/>
      <c r="O97" s="43"/>
      <c r="P97" s="40"/>
      <c r="Q97" s="44"/>
      <c r="R97" s="40"/>
      <c r="S97" s="40"/>
    </row>
    <row r="98" spans="1:19" ht="30" x14ac:dyDescent="0.25">
      <c r="A98" s="40"/>
      <c r="B98" s="40"/>
      <c r="C98" s="40"/>
      <c r="D98" s="40"/>
      <c r="E98" s="41"/>
      <c r="F98" s="41"/>
      <c r="G98" s="41"/>
      <c r="H98" s="41"/>
      <c r="I98" s="33" t="s">
        <v>49</v>
      </c>
      <c r="J98" s="34">
        <v>0</v>
      </c>
      <c r="K98" s="35" t="s">
        <v>48</v>
      </c>
      <c r="L98" s="41"/>
      <c r="M98" s="40"/>
      <c r="N98" s="40"/>
      <c r="O98" s="43"/>
      <c r="P98" s="40"/>
      <c r="Q98" s="44"/>
      <c r="R98" s="40"/>
      <c r="S98" s="40"/>
    </row>
    <row r="99" spans="1:19" x14ac:dyDescent="0.25">
      <c r="A99" s="45"/>
      <c r="B99" s="45"/>
      <c r="C99" s="45"/>
      <c r="D99" s="45"/>
      <c r="E99" s="46"/>
      <c r="F99" s="46"/>
      <c r="G99" s="46"/>
      <c r="H99" s="46"/>
      <c r="I99" s="33" t="s">
        <v>50</v>
      </c>
      <c r="J99" s="75">
        <v>6</v>
      </c>
      <c r="K99" s="35" t="s">
        <v>48</v>
      </c>
      <c r="L99" s="46"/>
      <c r="M99" s="45"/>
      <c r="N99" s="45"/>
      <c r="O99" s="48"/>
      <c r="P99" s="45"/>
      <c r="Q99" s="49"/>
      <c r="R99" s="45"/>
      <c r="S99" s="45"/>
    </row>
    <row r="100" spans="1:19" ht="82.5" customHeight="1" x14ac:dyDescent="0.25">
      <c r="A100" s="31">
        <v>24</v>
      </c>
      <c r="B100" s="31">
        <v>6</v>
      </c>
      <c r="C100" s="31">
        <v>5</v>
      </c>
      <c r="D100" s="31">
        <v>11</v>
      </c>
      <c r="E100" s="32" t="s">
        <v>188</v>
      </c>
      <c r="F100" s="32" t="s">
        <v>189</v>
      </c>
      <c r="G100" s="32" t="s">
        <v>190</v>
      </c>
      <c r="H100" s="32" t="s">
        <v>96</v>
      </c>
      <c r="I100" s="33" t="s">
        <v>97</v>
      </c>
      <c r="J100" s="34">
        <v>2</v>
      </c>
      <c r="K100" s="35" t="s">
        <v>42</v>
      </c>
      <c r="L100" s="32" t="s">
        <v>191</v>
      </c>
      <c r="M100" s="31" t="s">
        <v>192</v>
      </c>
      <c r="N100" s="31" t="s">
        <v>45</v>
      </c>
      <c r="O100" s="65">
        <v>27000</v>
      </c>
      <c r="P100" s="31" t="s">
        <v>45</v>
      </c>
      <c r="Q100" s="50">
        <v>26000</v>
      </c>
      <c r="R100" s="31" t="s">
        <v>45</v>
      </c>
      <c r="S100" s="31" t="s">
        <v>168</v>
      </c>
    </row>
    <row r="101" spans="1:19" ht="82.5" customHeight="1" x14ac:dyDescent="0.25">
      <c r="A101" s="45"/>
      <c r="B101" s="45"/>
      <c r="C101" s="45"/>
      <c r="D101" s="45"/>
      <c r="E101" s="46"/>
      <c r="F101" s="46"/>
      <c r="G101" s="46"/>
      <c r="H101" s="46"/>
      <c r="I101" s="33" t="s">
        <v>98</v>
      </c>
      <c r="J101" s="34">
        <v>100</v>
      </c>
      <c r="K101" s="35" t="s">
        <v>48</v>
      </c>
      <c r="L101" s="46"/>
      <c r="M101" s="45"/>
      <c r="N101" s="45"/>
      <c r="O101" s="69"/>
      <c r="P101" s="45"/>
      <c r="Q101" s="52"/>
      <c r="R101" s="45"/>
      <c r="S101" s="45"/>
    </row>
    <row r="102" spans="1:19" ht="89.25" customHeight="1" x14ac:dyDescent="0.25">
      <c r="A102" s="31">
        <v>25</v>
      </c>
      <c r="B102" s="31">
        <v>4</v>
      </c>
      <c r="C102" s="31">
        <v>1.3</v>
      </c>
      <c r="D102" s="31">
        <v>13</v>
      </c>
      <c r="E102" s="32" t="s">
        <v>193</v>
      </c>
      <c r="F102" s="32" t="s">
        <v>194</v>
      </c>
      <c r="G102" s="32" t="s">
        <v>195</v>
      </c>
      <c r="H102" s="32" t="s">
        <v>78</v>
      </c>
      <c r="I102" s="33" t="s">
        <v>79</v>
      </c>
      <c r="J102" s="34">
        <v>30</v>
      </c>
      <c r="K102" s="35" t="s">
        <v>42</v>
      </c>
      <c r="L102" s="32" t="s">
        <v>196</v>
      </c>
      <c r="M102" s="31" t="s">
        <v>66</v>
      </c>
      <c r="N102" s="31" t="s">
        <v>45</v>
      </c>
      <c r="O102" s="65">
        <v>36657.599999999999</v>
      </c>
      <c r="P102" s="31" t="s">
        <v>45</v>
      </c>
      <c r="Q102" s="50">
        <v>25243.599999999999</v>
      </c>
      <c r="R102" s="31" t="s">
        <v>45</v>
      </c>
      <c r="S102" s="32" t="s">
        <v>181</v>
      </c>
    </row>
    <row r="103" spans="1:19" ht="13.5" customHeight="1" x14ac:dyDescent="0.25">
      <c r="A103" s="40"/>
      <c r="B103" s="40"/>
      <c r="C103" s="40"/>
      <c r="D103" s="40"/>
      <c r="E103" s="41"/>
      <c r="F103" s="41"/>
      <c r="G103" s="41"/>
      <c r="H103" s="41"/>
      <c r="I103" s="33" t="s">
        <v>47</v>
      </c>
      <c r="J103" s="34">
        <v>750</v>
      </c>
      <c r="K103" s="35" t="s">
        <v>48</v>
      </c>
      <c r="L103" s="41"/>
      <c r="M103" s="40"/>
      <c r="N103" s="40"/>
      <c r="O103" s="67"/>
      <c r="P103" s="40"/>
      <c r="Q103" s="51"/>
      <c r="R103" s="40"/>
      <c r="S103" s="41"/>
    </row>
    <row r="104" spans="1:19" ht="13.5" customHeight="1" x14ac:dyDescent="0.25">
      <c r="A104" s="40"/>
      <c r="B104" s="40"/>
      <c r="C104" s="40"/>
      <c r="D104" s="40"/>
      <c r="E104" s="41"/>
      <c r="F104" s="41"/>
      <c r="G104" s="41"/>
      <c r="H104" s="41"/>
      <c r="I104" s="33" t="s">
        <v>49</v>
      </c>
      <c r="J104" s="34">
        <v>0</v>
      </c>
      <c r="K104" s="35" t="s">
        <v>48</v>
      </c>
      <c r="L104" s="41"/>
      <c r="M104" s="40"/>
      <c r="N104" s="40"/>
      <c r="O104" s="67"/>
      <c r="P104" s="40"/>
      <c r="Q104" s="51"/>
      <c r="R104" s="40"/>
      <c r="S104" s="41"/>
    </row>
    <row r="105" spans="1:19" x14ac:dyDescent="0.25">
      <c r="A105" s="40"/>
      <c r="B105" s="40"/>
      <c r="C105" s="40"/>
      <c r="D105" s="40"/>
      <c r="E105" s="41"/>
      <c r="F105" s="41"/>
      <c r="G105" s="41"/>
      <c r="H105" s="46"/>
      <c r="I105" s="33" t="s">
        <v>50</v>
      </c>
      <c r="J105" s="34">
        <v>16</v>
      </c>
      <c r="K105" s="35" t="s">
        <v>48</v>
      </c>
      <c r="L105" s="41"/>
      <c r="M105" s="40"/>
      <c r="N105" s="40"/>
      <c r="O105" s="67"/>
      <c r="P105" s="40"/>
      <c r="Q105" s="51"/>
      <c r="R105" s="40"/>
      <c r="S105" s="41"/>
    </row>
    <row r="106" spans="1:19" ht="30" x14ac:dyDescent="0.25">
      <c r="A106" s="40"/>
      <c r="B106" s="40"/>
      <c r="C106" s="40"/>
      <c r="D106" s="40"/>
      <c r="E106" s="41"/>
      <c r="F106" s="41"/>
      <c r="G106" s="41"/>
      <c r="H106" s="32" t="s">
        <v>40</v>
      </c>
      <c r="I106" s="33" t="s">
        <v>41</v>
      </c>
      <c r="J106" s="66">
        <v>3</v>
      </c>
      <c r="K106" s="35" t="s">
        <v>42</v>
      </c>
      <c r="L106" s="41"/>
      <c r="M106" s="40"/>
      <c r="N106" s="40"/>
      <c r="O106" s="67"/>
      <c r="P106" s="40"/>
      <c r="Q106" s="51"/>
      <c r="R106" s="40"/>
      <c r="S106" s="41"/>
    </row>
    <row r="107" spans="1:19" x14ac:dyDescent="0.25">
      <c r="A107" s="40"/>
      <c r="B107" s="40"/>
      <c r="C107" s="40"/>
      <c r="D107" s="40"/>
      <c r="E107" s="41"/>
      <c r="F107" s="41"/>
      <c r="G107" s="41"/>
      <c r="H107" s="41"/>
      <c r="I107" s="33" t="s">
        <v>47</v>
      </c>
      <c r="J107" s="34">
        <v>90</v>
      </c>
      <c r="K107" s="35" t="s">
        <v>48</v>
      </c>
      <c r="L107" s="41"/>
      <c r="M107" s="40"/>
      <c r="N107" s="40"/>
      <c r="O107" s="67"/>
      <c r="P107" s="40"/>
      <c r="Q107" s="51"/>
      <c r="R107" s="40"/>
      <c r="S107" s="41"/>
    </row>
    <row r="108" spans="1:19" ht="67.5" customHeight="1" x14ac:dyDescent="0.25">
      <c r="A108" s="40"/>
      <c r="B108" s="40"/>
      <c r="C108" s="40"/>
      <c r="D108" s="40"/>
      <c r="E108" s="41"/>
      <c r="F108" s="41"/>
      <c r="G108" s="41"/>
      <c r="H108" s="41"/>
      <c r="I108" s="33" t="s">
        <v>49</v>
      </c>
      <c r="J108" s="34">
        <v>0</v>
      </c>
      <c r="K108" s="35" t="s">
        <v>48</v>
      </c>
      <c r="L108" s="41"/>
      <c r="M108" s="40"/>
      <c r="N108" s="40"/>
      <c r="O108" s="67"/>
      <c r="P108" s="40"/>
      <c r="Q108" s="51"/>
      <c r="R108" s="40"/>
      <c r="S108" s="41"/>
    </row>
    <row r="109" spans="1:19" x14ac:dyDescent="0.25">
      <c r="A109" s="40"/>
      <c r="B109" s="40"/>
      <c r="C109" s="40"/>
      <c r="D109" s="40"/>
      <c r="E109" s="41"/>
      <c r="F109" s="41"/>
      <c r="G109" s="41"/>
      <c r="H109" s="46"/>
      <c r="I109" s="33" t="s">
        <v>50</v>
      </c>
      <c r="J109" s="66">
        <v>9</v>
      </c>
      <c r="K109" s="35" t="s">
        <v>48</v>
      </c>
      <c r="L109" s="41"/>
      <c r="M109" s="40"/>
      <c r="N109" s="40"/>
      <c r="O109" s="67"/>
      <c r="P109" s="40"/>
      <c r="Q109" s="51"/>
      <c r="R109" s="40"/>
      <c r="S109" s="41"/>
    </row>
    <row r="110" spans="1:19" ht="183.75" customHeight="1" x14ac:dyDescent="0.25">
      <c r="A110" s="40"/>
      <c r="B110" s="40"/>
      <c r="C110" s="40"/>
      <c r="D110" s="40"/>
      <c r="E110" s="41"/>
      <c r="F110" s="41"/>
      <c r="G110" s="41"/>
      <c r="H110" s="32" t="s">
        <v>96</v>
      </c>
      <c r="I110" s="33" t="s">
        <v>97</v>
      </c>
      <c r="J110" s="34">
        <v>5</v>
      </c>
      <c r="K110" s="35" t="s">
        <v>42</v>
      </c>
      <c r="L110" s="41"/>
      <c r="M110" s="40"/>
      <c r="N110" s="40"/>
      <c r="O110" s="67"/>
      <c r="P110" s="40"/>
      <c r="Q110" s="51"/>
      <c r="R110" s="40"/>
      <c r="S110" s="41"/>
    </row>
    <row r="111" spans="1:19" ht="30" x14ac:dyDescent="0.25">
      <c r="A111" s="45"/>
      <c r="B111" s="45"/>
      <c r="C111" s="45"/>
      <c r="D111" s="45"/>
      <c r="E111" s="46"/>
      <c r="F111" s="46"/>
      <c r="G111" s="46"/>
      <c r="H111" s="46"/>
      <c r="I111" s="33" t="s">
        <v>98</v>
      </c>
      <c r="J111" s="34">
        <v>125</v>
      </c>
      <c r="K111" s="35" t="s">
        <v>48</v>
      </c>
      <c r="L111" s="46"/>
      <c r="M111" s="45"/>
      <c r="N111" s="45"/>
      <c r="O111" s="69"/>
      <c r="P111" s="45"/>
      <c r="Q111" s="52"/>
      <c r="R111" s="45"/>
      <c r="S111" s="46"/>
    </row>
    <row r="112" spans="1:19" ht="45" customHeight="1" x14ac:dyDescent="0.25">
      <c r="A112" s="31">
        <v>26</v>
      </c>
      <c r="B112" s="31">
        <v>6</v>
      </c>
      <c r="C112" s="31">
        <v>1</v>
      </c>
      <c r="D112" s="31">
        <v>13</v>
      </c>
      <c r="E112" s="32" t="s">
        <v>197</v>
      </c>
      <c r="F112" s="32" t="s">
        <v>198</v>
      </c>
      <c r="G112" s="32" t="s">
        <v>199</v>
      </c>
      <c r="H112" s="32" t="s">
        <v>78</v>
      </c>
      <c r="I112" s="33" t="s">
        <v>79</v>
      </c>
      <c r="J112" s="34">
        <v>2</v>
      </c>
      <c r="K112" s="35" t="s">
        <v>42</v>
      </c>
      <c r="L112" s="32" t="s">
        <v>200</v>
      </c>
      <c r="M112" s="31" t="s">
        <v>66</v>
      </c>
      <c r="N112" s="31" t="s">
        <v>45</v>
      </c>
      <c r="O112" s="65">
        <v>52293.72</v>
      </c>
      <c r="P112" s="31" t="s">
        <v>45</v>
      </c>
      <c r="Q112" s="50">
        <v>31672.52</v>
      </c>
      <c r="R112" s="31" t="s">
        <v>45</v>
      </c>
      <c r="S112" s="32" t="s">
        <v>67</v>
      </c>
    </row>
    <row r="113" spans="1:19" x14ac:dyDescent="0.25">
      <c r="A113" s="40"/>
      <c r="B113" s="40"/>
      <c r="C113" s="40"/>
      <c r="D113" s="40"/>
      <c r="E113" s="41"/>
      <c r="F113" s="41"/>
      <c r="G113" s="41"/>
      <c r="H113" s="41"/>
      <c r="I113" s="33" t="s">
        <v>47</v>
      </c>
      <c r="J113" s="34">
        <v>261</v>
      </c>
      <c r="K113" s="35" t="s">
        <v>48</v>
      </c>
      <c r="L113" s="41"/>
      <c r="M113" s="40"/>
      <c r="N113" s="40"/>
      <c r="O113" s="67"/>
      <c r="P113" s="40"/>
      <c r="Q113" s="51"/>
      <c r="R113" s="40"/>
      <c r="S113" s="41"/>
    </row>
    <row r="114" spans="1:19" ht="30" x14ac:dyDescent="0.25">
      <c r="A114" s="40"/>
      <c r="B114" s="40"/>
      <c r="C114" s="40"/>
      <c r="D114" s="40"/>
      <c r="E114" s="41"/>
      <c r="F114" s="41"/>
      <c r="G114" s="41"/>
      <c r="H114" s="41"/>
      <c r="I114" s="33" t="s">
        <v>49</v>
      </c>
      <c r="J114" s="34">
        <v>0</v>
      </c>
      <c r="K114" s="35" t="s">
        <v>48</v>
      </c>
      <c r="L114" s="41"/>
      <c r="M114" s="40"/>
      <c r="N114" s="40"/>
      <c r="O114" s="67"/>
      <c r="P114" s="40"/>
      <c r="Q114" s="51"/>
      <c r="R114" s="40"/>
      <c r="S114" s="41"/>
    </row>
    <row r="115" spans="1:19" x14ac:dyDescent="0.25">
      <c r="A115" s="40"/>
      <c r="B115" s="40"/>
      <c r="C115" s="40"/>
      <c r="D115" s="40"/>
      <c r="E115" s="41"/>
      <c r="F115" s="41"/>
      <c r="G115" s="41"/>
      <c r="H115" s="46"/>
      <c r="I115" s="33" t="s">
        <v>50</v>
      </c>
      <c r="J115" s="34">
        <v>2</v>
      </c>
      <c r="K115" s="35" t="s">
        <v>48</v>
      </c>
      <c r="L115" s="41"/>
      <c r="M115" s="40"/>
      <c r="N115" s="40"/>
      <c r="O115" s="67"/>
      <c r="P115" s="40"/>
      <c r="Q115" s="51"/>
      <c r="R115" s="40"/>
      <c r="S115" s="41"/>
    </row>
    <row r="116" spans="1:19" ht="30" x14ac:dyDescent="0.25">
      <c r="A116" s="40"/>
      <c r="B116" s="40"/>
      <c r="C116" s="40"/>
      <c r="D116" s="40"/>
      <c r="E116" s="41"/>
      <c r="F116" s="41"/>
      <c r="G116" s="41"/>
      <c r="H116" s="32" t="s">
        <v>96</v>
      </c>
      <c r="I116" s="33" t="s">
        <v>97</v>
      </c>
      <c r="J116" s="34">
        <v>1</v>
      </c>
      <c r="K116" s="35" t="s">
        <v>42</v>
      </c>
      <c r="L116" s="41"/>
      <c r="M116" s="40"/>
      <c r="N116" s="40"/>
      <c r="O116" s="67"/>
      <c r="P116" s="40"/>
      <c r="Q116" s="51"/>
      <c r="R116" s="40"/>
      <c r="S116" s="41"/>
    </row>
    <row r="117" spans="1:19" ht="30" x14ac:dyDescent="0.25">
      <c r="A117" s="45"/>
      <c r="B117" s="45"/>
      <c r="C117" s="45"/>
      <c r="D117" s="45"/>
      <c r="E117" s="46"/>
      <c r="F117" s="46"/>
      <c r="G117" s="46"/>
      <c r="H117" s="46"/>
      <c r="I117" s="33" t="s">
        <v>98</v>
      </c>
      <c r="J117" s="34">
        <v>16</v>
      </c>
      <c r="K117" s="35" t="s">
        <v>48</v>
      </c>
      <c r="L117" s="46"/>
      <c r="M117" s="45"/>
      <c r="N117" s="45"/>
      <c r="O117" s="69"/>
      <c r="P117" s="45"/>
      <c r="Q117" s="52"/>
      <c r="R117" s="45"/>
      <c r="S117" s="46"/>
    </row>
    <row r="118" spans="1:19" ht="50.25" customHeight="1" x14ac:dyDescent="0.25">
      <c r="A118" s="31">
        <v>27</v>
      </c>
      <c r="B118" s="31">
        <v>4</v>
      </c>
      <c r="C118" s="31">
        <v>3</v>
      </c>
      <c r="D118" s="31">
        <v>13</v>
      </c>
      <c r="E118" s="32" t="s">
        <v>201</v>
      </c>
      <c r="F118" s="32" t="s">
        <v>202</v>
      </c>
      <c r="G118" s="32" t="s">
        <v>203</v>
      </c>
      <c r="H118" s="32" t="s">
        <v>78</v>
      </c>
      <c r="I118" s="33" t="s">
        <v>79</v>
      </c>
      <c r="J118" s="34">
        <v>4</v>
      </c>
      <c r="K118" s="35" t="s">
        <v>42</v>
      </c>
      <c r="L118" s="32" t="s">
        <v>204</v>
      </c>
      <c r="M118" s="31" t="s">
        <v>192</v>
      </c>
      <c r="N118" s="31" t="s">
        <v>45</v>
      </c>
      <c r="O118" s="65">
        <v>25597.37</v>
      </c>
      <c r="P118" s="31" t="s">
        <v>45</v>
      </c>
      <c r="Q118" s="50">
        <v>15863.77</v>
      </c>
      <c r="R118" s="31" t="s">
        <v>45</v>
      </c>
      <c r="S118" s="32" t="s">
        <v>81</v>
      </c>
    </row>
    <row r="119" spans="1:19" ht="50.25" customHeight="1" x14ac:dyDescent="0.25">
      <c r="A119" s="40"/>
      <c r="B119" s="40"/>
      <c r="C119" s="40"/>
      <c r="D119" s="40"/>
      <c r="E119" s="41"/>
      <c r="F119" s="41"/>
      <c r="G119" s="41"/>
      <c r="H119" s="41"/>
      <c r="I119" s="33" t="s">
        <v>47</v>
      </c>
      <c r="J119" s="34">
        <v>120</v>
      </c>
      <c r="K119" s="35" t="s">
        <v>48</v>
      </c>
      <c r="L119" s="41"/>
      <c r="M119" s="40"/>
      <c r="N119" s="40"/>
      <c r="O119" s="67"/>
      <c r="P119" s="40"/>
      <c r="Q119" s="51"/>
      <c r="R119" s="40"/>
      <c r="S119" s="41"/>
    </row>
    <row r="120" spans="1:19" ht="50.25" customHeight="1" x14ac:dyDescent="0.25">
      <c r="A120" s="40"/>
      <c r="B120" s="40"/>
      <c r="C120" s="40"/>
      <c r="D120" s="40"/>
      <c r="E120" s="41"/>
      <c r="F120" s="41"/>
      <c r="G120" s="41"/>
      <c r="H120" s="41"/>
      <c r="I120" s="33" t="s">
        <v>49</v>
      </c>
      <c r="J120" s="34">
        <v>0</v>
      </c>
      <c r="K120" s="35" t="s">
        <v>48</v>
      </c>
      <c r="L120" s="41"/>
      <c r="M120" s="40"/>
      <c r="N120" s="40"/>
      <c r="O120" s="67"/>
      <c r="P120" s="40"/>
      <c r="Q120" s="51"/>
      <c r="R120" s="40"/>
      <c r="S120" s="41"/>
    </row>
    <row r="121" spans="1:19" ht="50.25" customHeight="1" x14ac:dyDescent="0.25">
      <c r="A121" s="45"/>
      <c r="B121" s="45"/>
      <c r="C121" s="45"/>
      <c r="D121" s="45"/>
      <c r="E121" s="46"/>
      <c r="F121" s="46"/>
      <c r="G121" s="46"/>
      <c r="H121" s="46"/>
      <c r="I121" s="33" t="s">
        <v>50</v>
      </c>
      <c r="J121" s="34">
        <v>0</v>
      </c>
      <c r="K121" s="35" t="s">
        <v>48</v>
      </c>
      <c r="L121" s="46"/>
      <c r="M121" s="45"/>
      <c r="N121" s="45"/>
      <c r="O121" s="69"/>
      <c r="P121" s="45"/>
      <c r="Q121" s="52"/>
      <c r="R121" s="45"/>
      <c r="S121" s="46"/>
    </row>
    <row r="122" spans="1:19" ht="45" customHeight="1" x14ac:dyDescent="0.25">
      <c r="A122" s="31">
        <v>28</v>
      </c>
      <c r="B122" s="31">
        <v>6</v>
      </c>
      <c r="C122" s="31">
        <v>1</v>
      </c>
      <c r="D122" s="31">
        <v>13</v>
      </c>
      <c r="E122" s="31" t="s">
        <v>205</v>
      </c>
      <c r="F122" s="32" t="s">
        <v>206</v>
      </c>
      <c r="G122" s="32" t="s">
        <v>207</v>
      </c>
      <c r="H122" s="32" t="s">
        <v>177</v>
      </c>
      <c r="I122" s="33" t="s">
        <v>178</v>
      </c>
      <c r="J122" s="34">
        <v>1</v>
      </c>
      <c r="K122" s="35" t="s">
        <v>42</v>
      </c>
      <c r="L122" s="32" t="s">
        <v>208</v>
      </c>
      <c r="M122" s="31" t="s">
        <v>209</v>
      </c>
      <c r="N122" s="31" t="s">
        <v>45</v>
      </c>
      <c r="O122" s="65">
        <v>11677.43</v>
      </c>
      <c r="P122" s="31" t="s">
        <v>45</v>
      </c>
      <c r="Q122" s="76">
        <v>8439.23</v>
      </c>
      <c r="R122" s="31" t="s">
        <v>45</v>
      </c>
      <c r="S122" s="32" t="s">
        <v>81</v>
      </c>
    </row>
    <row r="123" spans="1:19" ht="60" x14ac:dyDescent="0.25">
      <c r="A123" s="40"/>
      <c r="B123" s="40"/>
      <c r="C123" s="40"/>
      <c r="D123" s="40"/>
      <c r="E123" s="40"/>
      <c r="F123" s="41"/>
      <c r="G123" s="41"/>
      <c r="H123" s="46"/>
      <c r="I123" s="33" t="s">
        <v>182</v>
      </c>
      <c r="J123" s="66">
        <v>200</v>
      </c>
      <c r="K123" s="35" t="s">
        <v>48</v>
      </c>
      <c r="L123" s="41"/>
      <c r="M123" s="40"/>
      <c r="N123" s="40"/>
      <c r="O123" s="67"/>
      <c r="P123" s="40"/>
      <c r="Q123" s="77"/>
      <c r="R123" s="40"/>
      <c r="S123" s="41"/>
    </row>
    <row r="124" spans="1:19" ht="30" x14ac:dyDescent="0.25">
      <c r="A124" s="40"/>
      <c r="B124" s="40"/>
      <c r="C124" s="40"/>
      <c r="D124" s="40"/>
      <c r="E124" s="40"/>
      <c r="F124" s="41"/>
      <c r="G124" s="41"/>
      <c r="H124" s="32" t="s">
        <v>96</v>
      </c>
      <c r="I124" s="33" t="s">
        <v>97</v>
      </c>
      <c r="J124" s="34">
        <v>1</v>
      </c>
      <c r="K124" s="35" t="s">
        <v>42</v>
      </c>
      <c r="L124" s="41"/>
      <c r="M124" s="40"/>
      <c r="N124" s="40"/>
      <c r="O124" s="67"/>
      <c r="P124" s="40"/>
      <c r="Q124" s="77"/>
      <c r="R124" s="40"/>
      <c r="S124" s="41"/>
    </row>
    <row r="125" spans="1:19" ht="30" x14ac:dyDescent="0.25">
      <c r="A125" s="45"/>
      <c r="B125" s="45"/>
      <c r="C125" s="45"/>
      <c r="D125" s="45"/>
      <c r="E125" s="45"/>
      <c r="F125" s="46"/>
      <c r="G125" s="46"/>
      <c r="H125" s="46"/>
      <c r="I125" s="33" t="s">
        <v>98</v>
      </c>
      <c r="J125" s="34">
        <v>30</v>
      </c>
      <c r="K125" s="35" t="s">
        <v>48</v>
      </c>
      <c r="L125" s="46"/>
      <c r="M125" s="45"/>
      <c r="N125" s="45"/>
      <c r="O125" s="69"/>
      <c r="P125" s="45"/>
      <c r="Q125" s="78"/>
      <c r="R125" s="45"/>
      <c r="S125" s="46"/>
    </row>
    <row r="126" spans="1:19" ht="75" customHeight="1" x14ac:dyDescent="0.25">
      <c r="A126" s="31">
        <v>29</v>
      </c>
      <c r="B126" s="31">
        <v>6</v>
      </c>
      <c r="C126" s="31">
        <v>1</v>
      </c>
      <c r="D126" s="31">
        <v>13</v>
      </c>
      <c r="E126" s="32" t="s">
        <v>210</v>
      </c>
      <c r="F126" s="32" t="s">
        <v>211</v>
      </c>
      <c r="G126" s="32" t="s">
        <v>212</v>
      </c>
      <c r="H126" s="32" t="s">
        <v>96</v>
      </c>
      <c r="I126" s="33" t="s">
        <v>97</v>
      </c>
      <c r="J126" s="34">
        <v>1</v>
      </c>
      <c r="K126" s="35" t="s">
        <v>42</v>
      </c>
      <c r="L126" s="32" t="s">
        <v>213</v>
      </c>
      <c r="M126" s="31" t="s">
        <v>105</v>
      </c>
      <c r="N126" s="31" t="s">
        <v>45</v>
      </c>
      <c r="O126" s="37">
        <v>20168.37</v>
      </c>
      <c r="P126" s="31" t="s">
        <v>45</v>
      </c>
      <c r="Q126" s="76">
        <v>16397.27</v>
      </c>
      <c r="R126" s="31" t="s">
        <v>45</v>
      </c>
      <c r="S126" s="32" t="s">
        <v>81</v>
      </c>
    </row>
    <row r="127" spans="1:19" ht="75" customHeight="1" x14ac:dyDescent="0.25">
      <c r="A127" s="45"/>
      <c r="B127" s="45"/>
      <c r="C127" s="45"/>
      <c r="D127" s="45"/>
      <c r="E127" s="46"/>
      <c r="F127" s="46"/>
      <c r="G127" s="46"/>
      <c r="H127" s="46"/>
      <c r="I127" s="33" t="s">
        <v>98</v>
      </c>
      <c r="J127" s="66">
        <v>26</v>
      </c>
      <c r="K127" s="35" t="s">
        <v>48</v>
      </c>
      <c r="L127" s="46"/>
      <c r="M127" s="45"/>
      <c r="N127" s="45"/>
      <c r="O127" s="48"/>
      <c r="P127" s="45"/>
      <c r="Q127" s="78"/>
      <c r="R127" s="45"/>
      <c r="S127" s="46"/>
    </row>
    <row r="128" spans="1:19" ht="45" customHeight="1" x14ac:dyDescent="0.25">
      <c r="A128" s="31">
        <v>30</v>
      </c>
      <c r="B128" s="31">
        <v>6</v>
      </c>
      <c r="C128" s="31">
        <v>1</v>
      </c>
      <c r="D128" s="31">
        <v>13</v>
      </c>
      <c r="E128" s="32" t="s">
        <v>214</v>
      </c>
      <c r="F128" s="32" t="s">
        <v>215</v>
      </c>
      <c r="G128" s="32" t="s">
        <v>216</v>
      </c>
      <c r="H128" s="32" t="s">
        <v>78</v>
      </c>
      <c r="I128" s="33" t="s">
        <v>79</v>
      </c>
      <c r="J128" s="34">
        <v>2</v>
      </c>
      <c r="K128" s="35" t="s">
        <v>42</v>
      </c>
      <c r="L128" s="32" t="s">
        <v>217</v>
      </c>
      <c r="M128" s="31" t="s">
        <v>105</v>
      </c>
      <c r="N128" s="31" t="s">
        <v>45</v>
      </c>
      <c r="O128" s="37">
        <v>28720.83</v>
      </c>
      <c r="P128" s="31" t="s">
        <v>45</v>
      </c>
      <c r="Q128" s="50">
        <v>24709.13</v>
      </c>
      <c r="R128" s="31" t="s">
        <v>45</v>
      </c>
      <c r="S128" s="32" t="s">
        <v>81</v>
      </c>
    </row>
    <row r="129" spans="1:19" x14ac:dyDescent="0.25">
      <c r="A129" s="40"/>
      <c r="B129" s="40"/>
      <c r="C129" s="40"/>
      <c r="D129" s="40"/>
      <c r="E129" s="41"/>
      <c r="F129" s="41"/>
      <c r="G129" s="41"/>
      <c r="H129" s="41"/>
      <c r="I129" s="33" t="s">
        <v>47</v>
      </c>
      <c r="J129" s="34">
        <v>130</v>
      </c>
      <c r="K129" s="35" t="s">
        <v>48</v>
      </c>
      <c r="L129" s="41"/>
      <c r="M129" s="40"/>
      <c r="N129" s="40"/>
      <c r="O129" s="43"/>
      <c r="P129" s="40"/>
      <c r="Q129" s="51"/>
      <c r="R129" s="40"/>
      <c r="S129" s="41"/>
    </row>
    <row r="130" spans="1:19" ht="30" x14ac:dyDescent="0.25">
      <c r="A130" s="40"/>
      <c r="B130" s="40"/>
      <c r="C130" s="40"/>
      <c r="D130" s="40"/>
      <c r="E130" s="41"/>
      <c r="F130" s="41"/>
      <c r="G130" s="41"/>
      <c r="H130" s="41"/>
      <c r="I130" s="33" t="s">
        <v>49</v>
      </c>
      <c r="J130" s="34">
        <v>0</v>
      </c>
      <c r="K130" s="35" t="s">
        <v>48</v>
      </c>
      <c r="L130" s="41"/>
      <c r="M130" s="40"/>
      <c r="N130" s="40"/>
      <c r="O130" s="43"/>
      <c r="P130" s="40"/>
      <c r="Q130" s="51"/>
      <c r="R130" s="40"/>
      <c r="S130" s="41"/>
    </row>
    <row r="131" spans="1:19" x14ac:dyDescent="0.25">
      <c r="A131" s="40"/>
      <c r="B131" s="40"/>
      <c r="C131" s="40"/>
      <c r="D131" s="40"/>
      <c r="E131" s="41"/>
      <c r="F131" s="41"/>
      <c r="G131" s="41"/>
      <c r="H131" s="46"/>
      <c r="I131" s="33" t="s">
        <v>50</v>
      </c>
      <c r="J131" s="66">
        <v>0</v>
      </c>
      <c r="K131" s="35" t="s">
        <v>48</v>
      </c>
      <c r="L131" s="41"/>
      <c r="M131" s="40"/>
      <c r="N131" s="40"/>
      <c r="O131" s="43"/>
      <c r="P131" s="40"/>
      <c r="Q131" s="51"/>
      <c r="R131" s="40"/>
      <c r="S131" s="41"/>
    </row>
    <row r="132" spans="1:19" ht="30" x14ac:dyDescent="0.25">
      <c r="A132" s="40"/>
      <c r="B132" s="40"/>
      <c r="C132" s="40"/>
      <c r="D132" s="40"/>
      <c r="E132" s="41"/>
      <c r="F132" s="41"/>
      <c r="G132" s="41"/>
      <c r="H132" s="32" t="s">
        <v>96</v>
      </c>
      <c r="I132" s="33" t="s">
        <v>97</v>
      </c>
      <c r="J132" s="34">
        <v>1</v>
      </c>
      <c r="K132" s="35" t="s">
        <v>42</v>
      </c>
      <c r="L132" s="41"/>
      <c r="M132" s="40"/>
      <c r="N132" s="40"/>
      <c r="O132" s="43"/>
      <c r="P132" s="40"/>
      <c r="Q132" s="51"/>
      <c r="R132" s="40"/>
      <c r="S132" s="41"/>
    </row>
    <row r="133" spans="1:19" ht="30" x14ac:dyDescent="0.25">
      <c r="A133" s="45"/>
      <c r="B133" s="45"/>
      <c r="C133" s="45"/>
      <c r="D133" s="45"/>
      <c r="E133" s="46"/>
      <c r="F133" s="46"/>
      <c r="G133" s="46"/>
      <c r="H133" s="46"/>
      <c r="I133" s="33" t="s">
        <v>98</v>
      </c>
      <c r="J133" s="79">
        <v>27</v>
      </c>
      <c r="K133" s="35" t="s">
        <v>48</v>
      </c>
      <c r="L133" s="46"/>
      <c r="M133" s="45"/>
      <c r="N133" s="45"/>
      <c r="O133" s="48"/>
      <c r="P133" s="45"/>
      <c r="Q133" s="52"/>
      <c r="R133" s="45"/>
      <c r="S133" s="46"/>
    </row>
    <row r="134" spans="1:19" ht="45" customHeight="1" x14ac:dyDescent="0.25">
      <c r="A134" s="31">
        <v>31</v>
      </c>
      <c r="B134" s="31">
        <v>6</v>
      </c>
      <c r="C134" s="31">
        <v>1.3</v>
      </c>
      <c r="D134" s="31">
        <v>13</v>
      </c>
      <c r="E134" s="32" t="s">
        <v>218</v>
      </c>
      <c r="F134" s="32" t="s">
        <v>219</v>
      </c>
      <c r="G134" s="32" t="s">
        <v>220</v>
      </c>
      <c r="H134" s="32" t="s">
        <v>78</v>
      </c>
      <c r="I134" s="33" t="s">
        <v>79</v>
      </c>
      <c r="J134" s="34">
        <v>6</v>
      </c>
      <c r="K134" s="35" t="s">
        <v>42</v>
      </c>
      <c r="L134" s="32" t="s">
        <v>221</v>
      </c>
      <c r="M134" s="31" t="s">
        <v>66</v>
      </c>
      <c r="N134" s="31" t="s">
        <v>45</v>
      </c>
      <c r="O134" s="37">
        <v>57250</v>
      </c>
      <c r="P134" s="31" t="s">
        <v>45</v>
      </c>
      <c r="Q134" s="38">
        <v>51800</v>
      </c>
      <c r="R134" s="31" t="s">
        <v>45</v>
      </c>
      <c r="S134" s="32" t="s">
        <v>222</v>
      </c>
    </row>
    <row r="135" spans="1:19" x14ac:dyDescent="0.25">
      <c r="A135" s="40"/>
      <c r="B135" s="40"/>
      <c r="C135" s="40"/>
      <c r="D135" s="40"/>
      <c r="E135" s="41"/>
      <c r="F135" s="41"/>
      <c r="G135" s="41"/>
      <c r="H135" s="41"/>
      <c r="I135" s="33" t="s">
        <v>47</v>
      </c>
      <c r="J135" s="34">
        <v>85</v>
      </c>
      <c r="K135" s="35" t="s">
        <v>48</v>
      </c>
      <c r="L135" s="41"/>
      <c r="M135" s="40"/>
      <c r="N135" s="40"/>
      <c r="O135" s="43"/>
      <c r="P135" s="40"/>
      <c r="Q135" s="44"/>
      <c r="R135" s="40"/>
      <c r="S135" s="41"/>
    </row>
    <row r="136" spans="1:19" ht="30" x14ac:dyDescent="0.25">
      <c r="A136" s="40"/>
      <c r="B136" s="40"/>
      <c r="C136" s="40"/>
      <c r="D136" s="40"/>
      <c r="E136" s="41"/>
      <c r="F136" s="41"/>
      <c r="G136" s="41"/>
      <c r="H136" s="41"/>
      <c r="I136" s="33" t="s">
        <v>49</v>
      </c>
      <c r="J136" s="34">
        <v>0</v>
      </c>
      <c r="K136" s="35" t="s">
        <v>48</v>
      </c>
      <c r="L136" s="41"/>
      <c r="M136" s="40"/>
      <c r="N136" s="40"/>
      <c r="O136" s="43"/>
      <c r="P136" s="40"/>
      <c r="Q136" s="44"/>
      <c r="R136" s="40"/>
      <c r="S136" s="41"/>
    </row>
    <row r="137" spans="1:19" x14ac:dyDescent="0.25">
      <c r="A137" s="40"/>
      <c r="B137" s="40"/>
      <c r="C137" s="40"/>
      <c r="D137" s="40"/>
      <c r="E137" s="41"/>
      <c r="F137" s="41"/>
      <c r="G137" s="41"/>
      <c r="H137" s="46"/>
      <c r="I137" s="33" t="s">
        <v>50</v>
      </c>
      <c r="J137" s="34">
        <v>6</v>
      </c>
      <c r="K137" s="35" t="s">
        <v>48</v>
      </c>
      <c r="L137" s="41"/>
      <c r="M137" s="40"/>
      <c r="N137" s="40"/>
      <c r="O137" s="43"/>
      <c r="P137" s="40"/>
      <c r="Q137" s="44"/>
      <c r="R137" s="40"/>
      <c r="S137" s="41"/>
    </row>
    <row r="138" spans="1:19" ht="30" x14ac:dyDescent="0.25">
      <c r="A138" s="40"/>
      <c r="B138" s="40"/>
      <c r="C138" s="40"/>
      <c r="D138" s="40"/>
      <c r="E138" s="41"/>
      <c r="F138" s="41"/>
      <c r="G138" s="41"/>
      <c r="H138" s="32" t="s">
        <v>96</v>
      </c>
      <c r="I138" s="33" t="s">
        <v>97</v>
      </c>
      <c r="J138" s="34">
        <v>2</v>
      </c>
      <c r="K138" s="35" t="s">
        <v>42</v>
      </c>
      <c r="L138" s="41"/>
      <c r="M138" s="40"/>
      <c r="N138" s="40"/>
      <c r="O138" s="43"/>
      <c r="P138" s="40"/>
      <c r="Q138" s="44"/>
      <c r="R138" s="40"/>
      <c r="S138" s="41"/>
    </row>
    <row r="139" spans="1:19" ht="30" x14ac:dyDescent="0.25">
      <c r="A139" s="45"/>
      <c r="B139" s="45"/>
      <c r="C139" s="45"/>
      <c r="D139" s="45"/>
      <c r="E139" s="46"/>
      <c r="F139" s="46"/>
      <c r="G139" s="46"/>
      <c r="H139" s="46"/>
      <c r="I139" s="33" t="s">
        <v>98</v>
      </c>
      <c r="J139" s="80">
        <v>25</v>
      </c>
      <c r="K139" s="35" t="s">
        <v>48</v>
      </c>
      <c r="L139" s="46"/>
      <c r="M139" s="45"/>
      <c r="N139" s="45"/>
      <c r="O139" s="48"/>
      <c r="P139" s="45"/>
      <c r="Q139" s="49"/>
      <c r="R139" s="45"/>
      <c r="S139" s="46"/>
    </row>
    <row r="140" spans="1:19" ht="120" x14ac:dyDescent="0.25">
      <c r="A140" s="35">
        <v>32</v>
      </c>
      <c r="B140" s="35">
        <v>6</v>
      </c>
      <c r="C140" s="35">
        <v>1</v>
      </c>
      <c r="D140" s="35">
        <v>13</v>
      </c>
      <c r="E140" s="34" t="s">
        <v>223</v>
      </c>
      <c r="F140" s="34" t="s">
        <v>224</v>
      </c>
      <c r="G140" s="34" t="s">
        <v>225</v>
      </c>
      <c r="H140" s="34" t="s">
        <v>71</v>
      </c>
      <c r="I140" s="33" t="s">
        <v>72</v>
      </c>
      <c r="J140" s="34">
        <v>3000</v>
      </c>
      <c r="K140" s="35" t="s">
        <v>42</v>
      </c>
      <c r="L140" s="34" t="s">
        <v>226</v>
      </c>
      <c r="M140" s="35" t="s">
        <v>66</v>
      </c>
      <c r="N140" s="35" t="s">
        <v>45</v>
      </c>
      <c r="O140" s="81">
        <v>19835</v>
      </c>
      <c r="P140" s="35" t="s">
        <v>45</v>
      </c>
      <c r="Q140" s="82">
        <v>17835</v>
      </c>
      <c r="R140" s="35" t="s">
        <v>45</v>
      </c>
      <c r="S140" s="34" t="s">
        <v>55</v>
      </c>
    </row>
    <row r="141" spans="1:19" ht="30" customHeight="1" x14ac:dyDescent="0.25">
      <c r="A141" s="31">
        <v>33</v>
      </c>
      <c r="B141" s="31">
        <v>1</v>
      </c>
      <c r="C141" s="31">
        <v>1</v>
      </c>
      <c r="D141" s="31">
        <v>6</v>
      </c>
      <c r="E141" s="32" t="s">
        <v>227</v>
      </c>
      <c r="F141" s="32" t="s">
        <v>228</v>
      </c>
      <c r="G141" s="32" t="s">
        <v>229</v>
      </c>
      <c r="H141" s="32" t="s">
        <v>40</v>
      </c>
      <c r="I141" s="33" t="s">
        <v>41</v>
      </c>
      <c r="J141" s="34">
        <v>2</v>
      </c>
      <c r="K141" s="35" t="s">
        <v>42</v>
      </c>
      <c r="L141" s="32" t="s">
        <v>230</v>
      </c>
      <c r="M141" s="83" t="s">
        <v>231</v>
      </c>
      <c r="N141" s="32" t="s">
        <v>192</v>
      </c>
      <c r="O141" s="83" t="s">
        <v>231</v>
      </c>
      <c r="P141" s="31" t="s">
        <v>232</v>
      </c>
      <c r="Q141" s="84" t="s">
        <v>231</v>
      </c>
      <c r="R141" s="85">
        <v>17050</v>
      </c>
      <c r="S141" s="32" t="s">
        <v>233</v>
      </c>
    </row>
    <row r="142" spans="1:19" x14ac:dyDescent="0.25">
      <c r="A142" s="40"/>
      <c r="B142" s="40"/>
      <c r="C142" s="40"/>
      <c r="D142" s="40"/>
      <c r="E142" s="41"/>
      <c r="F142" s="41"/>
      <c r="G142" s="41"/>
      <c r="H142" s="41"/>
      <c r="I142" s="33" t="s">
        <v>47</v>
      </c>
      <c r="J142" s="34">
        <v>40</v>
      </c>
      <c r="K142" s="35" t="s">
        <v>48</v>
      </c>
      <c r="L142" s="41"/>
      <c r="M142" s="86"/>
      <c r="N142" s="41"/>
      <c r="O142" s="86"/>
      <c r="P142" s="40"/>
      <c r="Q142" s="87"/>
      <c r="R142" s="88"/>
      <c r="S142" s="41"/>
    </row>
    <row r="143" spans="1:19" x14ac:dyDescent="0.25">
      <c r="A143" s="40"/>
      <c r="B143" s="40"/>
      <c r="C143" s="40"/>
      <c r="D143" s="40"/>
      <c r="E143" s="41"/>
      <c r="F143" s="41"/>
      <c r="G143" s="41"/>
      <c r="H143" s="41"/>
      <c r="I143" s="89" t="s">
        <v>49</v>
      </c>
      <c r="J143" s="34">
        <v>4</v>
      </c>
      <c r="K143" s="35" t="s">
        <v>48</v>
      </c>
      <c r="L143" s="41"/>
      <c r="M143" s="86"/>
      <c r="N143" s="41"/>
      <c r="O143" s="86"/>
      <c r="P143" s="40"/>
      <c r="Q143" s="87"/>
      <c r="R143" s="88"/>
      <c r="S143" s="41"/>
    </row>
    <row r="144" spans="1:19" x14ac:dyDescent="0.25">
      <c r="A144" s="40"/>
      <c r="B144" s="40"/>
      <c r="C144" s="40"/>
      <c r="D144" s="40"/>
      <c r="E144" s="41"/>
      <c r="F144" s="41"/>
      <c r="G144" s="41"/>
      <c r="H144" s="41"/>
      <c r="I144" s="33" t="s">
        <v>50</v>
      </c>
      <c r="J144" s="34">
        <v>0</v>
      </c>
      <c r="K144" s="35" t="s">
        <v>48</v>
      </c>
      <c r="L144" s="41"/>
      <c r="M144" s="86"/>
      <c r="N144" s="41"/>
      <c r="O144" s="86"/>
      <c r="P144" s="40"/>
      <c r="Q144" s="87"/>
      <c r="R144" s="88"/>
      <c r="S144" s="41"/>
    </row>
    <row r="145" spans="1:19" x14ac:dyDescent="0.25">
      <c r="A145" s="45"/>
      <c r="B145" s="45"/>
      <c r="C145" s="45"/>
      <c r="D145" s="45"/>
      <c r="E145" s="46"/>
      <c r="F145" s="46"/>
      <c r="G145" s="46"/>
      <c r="H145" s="46"/>
      <c r="I145" s="33" t="s">
        <v>50</v>
      </c>
      <c r="J145" s="34">
        <v>0</v>
      </c>
      <c r="K145" s="35" t="s">
        <v>48</v>
      </c>
      <c r="L145" s="46"/>
      <c r="M145" s="90"/>
      <c r="N145" s="46"/>
      <c r="O145" s="90"/>
      <c r="P145" s="45"/>
      <c r="Q145" s="91"/>
      <c r="R145" s="92"/>
      <c r="S145" s="46"/>
    </row>
    <row r="146" spans="1:19" ht="75" customHeight="1" x14ac:dyDescent="0.25">
      <c r="A146" s="32">
        <v>34</v>
      </c>
      <c r="B146" s="31">
        <v>3</v>
      </c>
      <c r="C146" s="31">
        <v>1</v>
      </c>
      <c r="D146" s="31">
        <v>6</v>
      </c>
      <c r="E146" s="32" t="s">
        <v>234</v>
      </c>
      <c r="F146" s="32" t="s">
        <v>235</v>
      </c>
      <c r="G146" s="32" t="s">
        <v>236</v>
      </c>
      <c r="H146" s="32" t="s">
        <v>237</v>
      </c>
      <c r="I146" s="93" t="s">
        <v>238</v>
      </c>
      <c r="J146" s="35">
        <v>28</v>
      </c>
      <c r="K146" s="35" t="s">
        <v>42</v>
      </c>
      <c r="L146" s="32" t="s">
        <v>239</v>
      </c>
      <c r="M146" s="84" t="s">
        <v>231</v>
      </c>
      <c r="N146" s="31" t="s">
        <v>105</v>
      </c>
      <c r="O146" s="84" t="s">
        <v>231</v>
      </c>
      <c r="P146" s="94">
        <v>59611.199999999997</v>
      </c>
      <c r="Q146" s="84" t="s">
        <v>231</v>
      </c>
      <c r="R146" s="94">
        <v>28000</v>
      </c>
      <c r="S146" s="32" t="s">
        <v>67</v>
      </c>
    </row>
    <row r="147" spans="1:19" ht="90" x14ac:dyDescent="0.25">
      <c r="A147" s="46"/>
      <c r="B147" s="45"/>
      <c r="C147" s="45"/>
      <c r="D147" s="45"/>
      <c r="E147" s="46"/>
      <c r="F147" s="46"/>
      <c r="G147" s="46"/>
      <c r="H147" s="46"/>
      <c r="I147" s="34" t="s">
        <v>240</v>
      </c>
      <c r="J147" s="95">
        <v>8000</v>
      </c>
      <c r="K147" s="35" t="s">
        <v>48</v>
      </c>
      <c r="L147" s="46"/>
      <c r="M147" s="91"/>
      <c r="N147" s="45"/>
      <c r="O147" s="91"/>
      <c r="P147" s="96"/>
      <c r="Q147" s="91"/>
      <c r="R147" s="96"/>
      <c r="S147" s="46"/>
    </row>
    <row r="148" spans="1:19" ht="45" customHeight="1" x14ac:dyDescent="0.25">
      <c r="A148" s="32">
        <v>35</v>
      </c>
      <c r="B148" s="32">
        <v>6</v>
      </c>
      <c r="C148" s="32">
        <v>1</v>
      </c>
      <c r="D148" s="32">
        <v>6</v>
      </c>
      <c r="E148" s="32" t="s">
        <v>241</v>
      </c>
      <c r="F148" s="32" t="s">
        <v>242</v>
      </c>
      <c r="G148" s="32" t="s">
        <v>243</v>
      </c>
      <c r="H148" s="32" t="s">
        <v>244</v>
      </c>
      <c r="I148" s="33" t="s">
        <v>79</v>
      </c>
      <c r="J148" s="35">
        <v>1</v>
      </c>
      <c r="K148" s="35" t="s">
        <v>42</v>
      </c>
      <c r="L148" s="32" t="s">
        <v>245</v>
      </c>
      <c r="M148" s="84" t="s">
        <v>231</v>
      </c>
      <c r="N148" s="32" t="s">
        <v>113</v>
      </c>
      <c r="O148" s="84" t="s">
        <v>231</v>
      </c>
      <c r="P148" s="94">
        <v>27633</v>
      </c>
      <c r="Q148" s="83" t="s">
        <v>231</v>
      </c>
      <c r="R148" s="85">
        <v>22200</v>
      </c>
      <c r="S148" s="32" t="s">
        <v>246</v>
      </c>
    </row>
    <row r="149" spans="1:19" x14ac:dyDescent="0.25">
      <c r="A149" s="41"/>
      <c r="B149" s="41"/>
      <c r="C149" s="41"/>
      <c r="D149" s="41"/>
      <c r="E149" s="41"/>
      <c r="F149" s="41"/>
      <c r="G149" s="41"/>
      <c r="H149" s="41"/>
      <c r="I149" s="33" t="s">
        <v>47</v>
      </c>
      <c r="J149" s="35">
        <v>150</v>
      </c>
      <c r="K149" s="35" t="s">
        <v>48</v>
      </c>
      <c r="L149" s="41"/>
      <c r="M149" s="87"/>
      <c r="N149" s="41"/>
      <c r="O149" s="87"/>
      <c r="P149" s="97"/>
      <c r="Q149" s="86"/>
      <c r="R149" s="88"/>
      <c r="S149" s="41"/>
    </row>
    <row r="150" spans="1:19" ht="30" x14ac:dyDescent="0.25">
      <c r="A150" s="41"/>
      <c r="B150" s="41"/>
      <c r="C150" s="41"/>
      <c r="D150" s="41"/>
      <c r="E150" s="41"/>
      <c r="F150" s="41"/>
      <c r="G150" s="41"/>
      <c r="H150" s="41"/>
      <c r="I150" s="33" t="s">
        <v>49</v>
      </c>
      <c r="J150" s="35">
        <v>0</v>
      </c>
      <c r="K150" s="35" t="s">
        <v>48</v>
      </c>
      <c r="L150" s="41"/>
      <c r="M150" s="87"/>
      <c r="N150" s="41"/>
      <c r="O150" s="87"/>
      <c r="P150" s="97"/>
      <c r="Q150" s="86"/>
      <c r="R150" s="88"/>
      <c r="S150" s="41"/>
    </row>
    <row r="151" spans="1:19" x14ac:dyDescent="0.25">
      <c r="A151" s="41"/>
      <c r="B151" s="41"/>
      <c r="C151" s="41"/>
      <c r="D151" s="41"/>
      <c r="E151" s="41"/>
      <c r="F151" s="41"/>
      <c r="G151" s="41"/>
      <c r="H151" s="46"/>
      <c r="I151" s="33" t="s">
        <v>50</v>
      </c>
      <c r="J151" s="35">
        <v>0</v>
      </c>
      <c r="K151" s="35" t="s">
        <v>48</v>
      </c>
      <c r="L151" s="41"/>
      <c r="M151" s="87"/>
      <c r="N151" s="41"/>
      <c r="O151" s="87"/>
      <c r="P151" s="97"/>
      <c r="Q151" s="86"/>
      <c r="R151" s="88"/>
      <c r="S151" s="41"/>
    </row>
    <row r="152" spans="1:19" ht="30" x14ac:dyDescent="0.25">
      <c r="A152" s="41"/>
      <c r="B152" s="41"/>
      <c r="C152" s="41"/>
      <c r="D152" s="41"/>
      <c r="E152" s="41"/>
      <c r="F152" s="41"/>
      <c r="G152" s="41"/>
      <c r="H152" s="32" t="s">
        <v>96</v>
      </c>
      <c r="I152" s="33" t="s">
        <v>97</v>
      </c>
      <c r="J152" s="35">
        <v>1</v>
      </c>
      <c r="K152" s="35" t="s">
        <v>42</v>
      </c>
      <c r="L152" s="41"/>
      <c r="M152" s="87"/>
      <c r="N152" s="41"/>
      <c r="O152" s="87"/>
      <c r="P152" s="97"/>
      <c r="Q152" s="86"/>
      <c r="R152" s="88"/>
      <c r="S152" s="41"/>
    </row>
    <row r="153" spans="1:19" ht="30" x14ac:dyDescent="0.25">
      <c r="A153" s="46"/>
      <c r="B153" s="46"/>
      <c r="C153" s="46"/>
      <c r="D153" s="46"/>
      <c r="E153" s="46"/>
      <c r="F153" s="46"/>
      <c r="G153" s="46"/>
      <c r="H153" s="46"/>
      <c r="I153" s="33" t="s">
        <v>98</v>
      </c>
      <c r="J153" s="35">
        <v>11</v>
      </c>
      <c r="K153" s="35" t="s">
        <v>48</v>
      </c>
      <c r="L153" s="46"/>
      <c r="M153" s="91"/>
      <c r="N153" s="46"/>
      <c r="O153" s="91"/>
      <c r="P153" s="96"/>
      <c r="Q153" s="90"/>
      <c r="R153" s="92"/>
      <c r="S153" s="46"/>
    </row>
    <row r="154" spans="1:19" ht="45" customHeight="1" x14ac:dyDescent="0.25">
      <c r="A154" s="31">
        <v>36</v>
      </c>
      <c r="B154" s="31">
        <v>6</v>
      </c>
      <c r="C154" s="31">
        <v>1</v>
      </c>
      <c r="D154" s="31">
        <v>6</v>
      </c>
      <c r="E154" s="32" t="s">
        <v>247</v>
      </c>
      <c r="F154" s="32" t="s">
        <v>248</v>
      </c>
      <c r="G154" s="32" t="s">
        <v>249</v>
      </c>
      <c r="H154" s="31" t="s">
        <v>244</v>
      </c>
      <c r="I154" s="33" t="s">
        <v>79</v>
      </c>
      <c r="J154" s="35">
        <v>1</v>
      </c>
      <c r="K154" s="35" t="s">
        <v>42</v>
      </c>
      <c r="L154" s="32" t="s">
        <v>250</v>
      </c>
      <c r="M154" s="84" t="s">
        <v>231</v>
      </c>
      <c r="N154" s="32" t="s">
        <v>66</v>
      </c>
      <c r="O154" s="84" t="s">
        <v>231</v>
      </c>
      <c r="P154" s="32" t="s">
        <v>251</v>
      </c>
      <c r="Q154" s="83" t="s">
        <v>231</v>
      </c>
      <c r="R154" s="94">
        <v>20143.52</v>
      </c>
      <c r="S154" s="32" t="s">
        <v>95</v>
      </c>
    </row>
    <row r="155" spans="1:19" x14ac:dyDescent="0.25">
      <c r="A155" s="40"/>
      <c r="B155" s="40"/>
      <c r="C155" s="40"/>
      <c r="D155" s="40"/>
      <c r="E155" s="41"/>
      <c r="F155" s="41"/>
      <c r="G155" s="41"/>
      <c r="H155" s="40"/>
      <c r="I155" s="33" t="s">
        <v>47</v>
      </c>
      <c r="J155" s="35">
        <v>200</v>
      </c>
      <c r="K155" s="35" t="s">
        <v>48</v>
      </c>
      <c r="L155" s="41"/>
      <c r="M155" s="87"/>
      <c r="N155" s="41"/>
      <c r="O155" s="87"/>
      <c r="P155" s="41"/>
      <c r="Q155" s="86"/>
      <c r="R155" s="97"/>
      <c r="S155" s="41"/>
    </row>
    <row r="156" spans="1:19" ht="30" x14ac:dyDescent="0.25">
      <c r="A156" s="40"/>
      <c r="B156" s="40"/>
      <c r="C156" s="40"/>
      <c r="D156" s="40"/>
      <c r="E156" s="41"/>
      <c r="F156" s="41"/>
      <c r="G156" s="41"/>
      <c r="H156" s="40"/>
      <c r="I156" s="33" t="s">
        <v>49</v>
      </c>
      <c r="J156" s="35">
        <v>0</v>
      </c>
      <c r="K156" s="35" t="s">
        <v>48</v>
      </c>
      <c r="L156" s="41"/>
      <c r="M156" s="87"/>
      <c r="N156" s="41"/>
      <c r="O156" s="87"/>
      <c r="P156" s="41"/>
      <c r="Q156" s="86"/>
      <c r="R156" s="97"/>
      <c r="S156" s="41"/>
    </row>
    <row r="157" spans="1:19" x14ac:dyDescent="0.25">
      <c r="A157" s="40"/>
      <c r="B157" s="40"/>
      <c r="C157" s="40"/>
      <c r="D157" s="40"/>
      <c r="E157" s="41"/>
      <c r="F157" s="41"/>
      <c r="G157" s="41"/>
      <c r="H157" s="45"/>
      <c r="I157" s="33" t="s">
        <v>50</v>
      </c>
      <c r="J157" s="35">
        <v>0</v>
      </c>
      <c r="K157" s="35" t="s">
        <v>48</v>
      </c>
      <c r="L157" s="41"/>
      <c r="M157" s="87"/>
      <c r="N157" s="41"/>
      <c r="O157" s="87"/>
      <c r="P157" s="41"/>
      <c r="Q157" s="86"/>
      <c r="R157" s="97"/>
      <c r="S157" s="41"/>
    </row>
    <row r="158" spans="1:19" ht="30" x14ac:dyDescent="0.25">
      <c r="A158" s="40"/>
      <c r="B158" s="40"/>
      <c r="C158" s="40"/>
      <c r="D158" s="40"/>
      <c r="E158" s="41"/>
      <c r="F158" s="41"/>
      <c r="G158" s="41"/>
      <c r="H158" s="32" t="s">
        <v>96</v>
      </c>
      <c r="I158" s="33" t="s">
        <v>97</v>
      </c>
      <c r="J158" s="35">
        <v>2</v>
      </c>
      <c r="K158" s="35" t="s">
        <v>42</v>
      </c>
      <c r="L158" s="41"/>
      <c r="M158" s="87"/>
      <c r="N158" s="41"/>
      <c r="O158" s="87"/>
      <c r="P158" s="41"/>
      <c r="Q158" s="86"/>
      <c r="R158" s="97"/>
      <c r="S158" s="41"/>
    </row>
    <row r="159" spans="1:19" ht="30" x14ac:dyDescent="0.25">
      <c r="A159" s="45"/>
      <c r="B159" s="45"/>
      <c r="C159" s="45"/>
      <c r="D159" s="45"/>
      <c r="E159" s="46"/>
      <c r="F159" s="46"/>
      <c r="G159" s="46"/>
      <c r="H159" s="46"/>
      <c r="I159" s="33" t="s">
        <v>98</v>
      </c>
      <c r="J159" s="35">
        <v>15</v>
      </c>
      <c r="K159" s="35" t="s">
        <v>48</v>
      </c>
      <c r="L159" s="46"/>
      <c r="M159" s="91"/>
      <c r="N159" s="46"/>
      <c r="O159" s="91"/>
      <c r="P159" s="46"/>
      <c r="Q159" s="90"/>
      <c r="R159" s="96"/>
      <c r="S159" s="46"/>
    </row>
    <row r="160" spans="1:19" ht="47.25" customHeight="1" x14ac:dyDescent="0.25">
      <c r="A160" s="31">
        <v>37</v>
      </c>
      <c r="B160" s="31">
        <v>1</v>
      </c>
      <c r="C160" s="31">
        <v>1</v>
      </c>
      <c r="D160" s="31">
        <v>6</v>
      </c>
      <c r="E160" s="32" t="s">
        <v>252</v>
      </c>
      <c r="F160" s="32" t="s">
        <v>253</v>
      </c>
      <c r="G160" s="32" t="s">
        <v>254</v>
      </c>
      <c r="H160" s="31" t="s">
        <v>85</v>
      </c>
      <c r="I160" s="33" t="s">
        <v>86</v>
      </c>
      <c r="J160" s="35">
        <v>0</v>
      </c>
      <c r="K160" s="35" t="s">
        <v>42</v>
      </c>
      <c r="L160" s="32" t="s">
        <v>255</v>
      </c>
      <c r="M160" s="32" t="s">
        <v>45</v>
      </c>
      <c r="N160" s="31" t="s">
        <v>105</v>
      </c>
      <c r="O160" s="31" t="s">
        <v>45</v>
      </c>
      <c r="P160" s="31" t="s">
        <v>256</v>
      </c>
      <c r="Q160" s="31" t="s">
        <v>45</v>
      </c>
      <c r="R160" s="94">
        <v>31000</v>
      </c>
      <c r="S160" s="32" t="s">
        <v>88</v>
      </c>
    </row>
    <row r="161" spans="1:19" ht="47.25" customHeight="1" x14ac:dyDescent="0.25">
      <c r="A161" s="40"/>
      <c r="B161" s="40"/>
      <c r="C161" s="40"/>
      <c r="D161" s="40"/>
      <c r="E161" s="41"/>
      <c r="F161" s="41"/>
      <c r="G161" s="41"/>
      <c r="H161" s="40"/>
      <c r="I161" s="35" t="s">
        <v>89</v>
      </c>
      <c r="J161" s="35">
        <v>1</v>
      </c>
      <c r="K161" s="35" t="s">
        <v>42</v>
      </c>
      <c r="L161" s="41"/>
      <c r="M161" s="41"/>
      <c r="N161" s="40"/>
      <c r="O161" s="40"/>
      <c r="P161" s="40"/>
      <c r="Q161" s="40"/>
      <c r="R161" s="97"/>
      <c r="S161" s="41"/>
    </row>
    <row r="162" spans="1:19" ht="47.25" customHeight="1" x14ac:dyDescent="0.25">
      <c r="A162" s="45"/>
      <c r="B162" s="45"/>
      <c r="C162" s="45"/>
      <c r="D162" s="45"/>
      <c r="E162" s="46"/>
      <c r="F162" s="46"/>
      <c r="G162" s="46"/>
      <c r="H162" s="45"/>
      <c r="I162" s="56" t="s">
        <v>90</v>
      </c>
      <c r="J162" s="56">
        <v>1</v>
      </c>
      <c r="K162" s="56" t="s">
        <v>42</v>
      </c>
      <c r="L162" s="46"/>
      <c r="M162" s="46"/>
      <c r="N162" s="45"/>
      <c r="O162" s="45"/>
      <c r="P162" s="45"/>
      <c r="Q162" s="45"/>
      <c r="R162" s="96"/>
      <c r="S162" s="46"/>
    </row>
    <row r="163" spans="1:19" ht="30" customHeight="1" x14ac:dyDescent="0.25">
      <c r="A163" s="32">
        <v>38</v>
      </c>
      <c r="B163" s="31">
        <v>6</v>
      </c>
      <c r="C163" s="31">
        <v>1</v>
      </c>
      <c r="D163" s="31">
        <v>6</v>
      </c>
      <c r="E163" s="32" t="s">
        <v>257</v>
      </c>
      <c r="F163" s="32" t="s">
        <v>258</v>
      </c>
      <c r="G163" s="32" t="s">
        <v>259</v>
      </c>
      <c r="H163" s="31" t="s">
        <v>102</v>
      </c>
      <c r="I163" s="33" t="s">
        <v>103</v>
      </c>
      <c r="J163" s="35">
        <v>1</v>
      </c>
      <c r="K163" s="35" t="s">
        <v>42</v>
      </c>
      <c r="L163" s="32" t="s">
        <v>260</v>
      </c>
      <c r="M163" s="31" t="s">
        <v>45</v>
      </c>
      <c r="N163" s="31" t="s">
        <v>261</v>
      </c>
      <c r="O163" s="31" t="s">
        <v>45</v>
      </c>
      <c r="P163" s="94">
        <v>36452.400000000001</v>
      </c>
      <c r="Q163" s="31" t="s">
        <v>45</v>
      </c>
      <c r="R163" s="85">
        <v>30666.799999999999</v>
      </c>
      <c r="S163" s="32" t="s">
        <v>262</v>
      </c>
    </row>
    <row r="164" spans="1:19" x14ac:dyDescent="0.25">
      <c r="A164" s="41"/>
      <c r="B164" s="40"/>
      <c r="C164" s="40"/>
      <c r="D164" s="40"/>
      <c r="E164" s="41"/>
      <c r="F164" s="41"/>
      <c r="G164" s="41"/>
      <c r="H164" s="40"/>
      <c r="I164" s="33" t="s">
        <v>47</v>
      </c>
      <c r="J164" s="35">
        <v>202</v>
      </c>
      <c r="K164" s="35" t="s">
        <v>48</v>
      </c>
      <c r="L164" s="41"/>
      <c r="M164" s="40"/>
      <c r="N164" s="40"/>
      <c r="O164" s="40"/>
      <c r="P164" s="97"/>
      <c r="Q164" s="40"/>
      <c r="R164" s="88"/>
      <c r="S164" s="41"/>
    </row>
    <row r="165" spans="1:19" ht="30" x14ac:dyDescent="0.25">
      <c r="A165" s="41"/>
      <c r="B165" s="40"/>
      <c r="C165" s="40"/>
      <c r="D165" s="40"/>
      <c r="E165" s="41"/>
      <c r="F165" s="41"/>
      <c r="G165" s="41"/>
      <c r="H165" s="40"/>
      <c r="I165" s="34" t="s">
        <v>263</v>
      </c>
      <c r="J165" s="35">
        <v>0</v>
      </c>
      <c r="K165" s="35" t="s">
        <v>48</v>
      </c>
      <c r="L165" s="41"/>
      <c r="M165" s="40"/>
      <c r="N165" s="40"/>
      <c r="O165" s="40"/>
      <c r="P165" s="97"/>
      <c r="Q165" s="40"/>
      <c r="R165" s="88"/>
      <c r="S165" s="41"/>
    </row>
    <row r="166" spans="1:19" ht="30" x14ac:dyDescent="0.25">
      <c r="A166" s="41"/>
      <c r="B166" s="40"/>
      <c r="C166" s="40"/>
      <c r="D166" s="40"/>
      <c r="E166" s="41"/>
      <c r="F166" s="41"/>
      <c r="G166" s="41"/>
      <c r="H166" s="40"/>
      <c r="I166" s="34" t="s">
        <v>264</v>
      </c>
      <c r="J166" s="35">
        <v>8</v>
      </c>
      <c r="K166" s="35" t="s">
        <v>48</v>
      </c>
      <c r="L166" s="41"/>
      <c r="M166" s="40"/>
      <c r="N166" s="40"/>
      <c r="O166" s="40"/>
      <c r="P166" s="97"/>
      <c r="Q166" s="40"/>
      <c r="R166" s="88"/>
      <c r="S166" s="41"/>
    </row>
    <row r="167" spans="1:19" x14ac:dyDescent="0.25">
      <c r="A167" s="41"/>
      <c r="B167" s="40"/>
      <c r="C167" s="40"/>
      <c r="D167" s="40"/>
      <c r="E167" s="41"/>
      <c r="F167" s="41"/>
      <c r="G167" s="41"/>
      <c r="H167" s="45"/>
      <c r="I167" s="98" t="s">
        <v>265</v>
      </c>
      <c r="J167" s="35">
        <v>0</v>
      </c>
      <c r="K167" s="35" t="s">
        <v>48</v>
      </c>
      <c r="L167" s="41"/>
      <c r="M167" s="40"/>
      <c r="N167" s="40"/>
      <c r="O167" s="40"/>
      <c r="P167" s="97"/>
      <c r="Q167" s="40"/>
      <c r="R167" s="88"/>
      <c r="S167" s="41"/>
    </row>
    <row r="168" spans="1:19" ht="45" x14ac:dyDescent="0.25">
      <c r="A168" s="46"/>
      <c r="B168" s="45"/>
      <c r="C168" s="45"/>
      <c r="D168" s="45"/>
      <c r="E168" s="46"/>
      <c r="F168" s="46"/>
      <c r="G168" s="46"/>
      <c r="H168" s="34" t="s">
        <v>266</v>
      </c>
      <c r="I168" s="34" t="s">
        <v>267</v>
      </c>
      <c r="J168" s="35">
        <v>3</v>
      </c>
      <c r="K168" s="35" t="s">
        <v>42</v>
      </c>
      <c r="L168" s="46"/>
      <c r="M168" s="45"/>
      <c r="N168" s="45"/>
      <c r="O168" s="45"/>
      <c r="P168" s="96"/>
      <c r="Q168" s="45"/>
      <c r="R168" s="92"/>
      <c r="S168" s="46"/>
    </row>
    <row r="169" spans="1:19" ht="35.25" customHeight="1" x14ac:dyDescent="0.25">
      <c r="A169" s="31">
        <v>39</v>
      </c>
      <c r="B169" s="31">
        <v>1</v>
      </c>
      <c r="C169" s="31">
        <v>1</v>
      </c>
      <c r="D169" s="31">
        <v>6</v>
      </c>
      <c r="E169" s="32" t="s">
        <v>268</v>
      </c>
      <c r="F169" s="32" t="s">
        <v>269</v>
      </c>
      <c r="G169" s="32" t="s">
        <v>270</v>
      </c>
      <c r="H169" s="32" t="s">
        <v>40</v>
      </c>
      <c r="I169" s="33" t="s">
        <v>41</v>
      </c>
      <c r="J169" s="35">
        <v>1</v>
      </c>
      <c r="K169" s="35" t="s">
        <v>42</v>
      </c>
      <c r="L169" s="32" t="s">
        <v>271</v>
      </c>
      <c r="M169" s="31" t="s">
        <v>45</v>
      </c>
      <c r="N169" s="31" t="s">
        <v>66</v>
      </c>
      <c r="O169" s="31" t="s">
        <v>45</v>
      </c>
      <c r="P169" s="94">
        <v>37690</v>
      </c>
      <c r="Q169" s="31" t="s">
        <v>45</v>
      </c>
      <c r="R169" s="94">
        <v>32625</v>
      </c>
      <c r="S169" s="32" t="s">
        <v>272</v>
      </c>
    </row>
    <row r="170" spans="1:19" ht="35.25" customHeight="1" x14ac:dyDescent="0.25">
      <c r="A170" s="40"/>
      <c r="B170" s="40"/>
      <c r="C170" s="40"/>
      <c r="D170" s="40"/>
      <c r="E170" s="41"/>
      <c r="F170" s="41"/>
      <c r="G170" s="41"/>
      <c r="H170" s="41"/>
      <c r="I170" s="33" t="s">
        <v>47</v>
      </c>
      <c r="J170" s="35">
        <v>50</v>
      </c>
      <c r="K170" s="35" t="s">
        <v>48</v>
      </c>
      <c r="L170" s="41"/>
      <c r="M170" s="40"/>
      <c r="N170" s="40"/>
      <c r="O170" s="40"/>
      <c r="P170" s="97"/>
      <c r="Q170" s="40"/>
      <c r="R170" s="97"/>
      <c r="S170" s="41"/>
    </row>
    <row r="171" spans="1:19" ht="35.25" customHeight="1" x14ac:dyDescent="0.25">
      <c r="A171" s="40"/>
      <c r="B171" s="40"/>
      <c r="C171" s="40"/>
      <c r="D171" s="40"/>
      <c r="E171" s="41"/>
      <c r="F171" s="41"/>
      <c r="G171" s="41"/>
      <c r="H171" s="41"/>
      <c r="I171" s="89" t="s">
        <v>49</v>
      </c>
      <c r="J171" s="35">
        <v>2</v>
      </c>
      <c r="K171" s="35" t="s">
        <v>48</v>
      </c>
      <c r="L171" s="41"/>
      <c r="M171" s="40"/>
      <c r="N171" s="40"/>
      <c r="O171" s="40"/>
      <c r="P171" s="97"/>
      <c r="Q171" s="40"/>
      <c r="R171" s="97"/>
      <c r="S171" s="41"/>
    </row>
    <row r="172" spans="1:19" ht="35.25" customHeight="1" x14ac:dyDescent="0.25">
      <c r="A172" s="45"/>
      <c r="B172" s="45"/>
      <c r="C172" s="45"/>
      <c r="D172" s="45"/>
      <c r="E172" s="46"/>
      <c r="F172" s="46"/>
      <c r="G172" s="46"/>
      <c r="H172" s="46"/>
      <c r="I172" s="35" t="s">
        <v>265</v>
      </c>
      <c r="J172" s="35">
        <v>0</v>
      </c>
      <c r="K172" s="35" t="s">
        <v>48</v>
      </c>
      <c r="L172" s="46"/>
      <c r="M172" s="45"/>
      <c r="N172" s="45"/>
      <c r="O172" s="45"/>
      <c r="P172" s="96"/>
      <c r="Q172" s="45"/>
      <c r="R172" s="96"/>
      <c r="S172" s="46"/>
    </row>
    <row r="173" spans="1:19" ht="42.75" customHeight="1" x14ac:dyDescent="0.25">
      <c r="A173" s="31">
        <v>40</v>
      </c>
      <c r="B173" s="31">
        <v>1</v>
      </c>
      <c r="C173" s="31">
        <v>1</v>
      </c>
      <c r="D173" s="31">
        <v>6</v>
      </c>
      <c r="E173" s="32" t="s">
        <v>273</v>
      </c>
      <c r="F173" s="32" t="s">
        <v>274</v>
      </c>
      <c r="G173" s="32" t="s">
        <v>275</v>
      </c>
      <c r="H173" s="32" t="s">
        <v>40</v>
      </c>
      <c r="I173" s="33" t="s">
        <v>41</v>
      </c>
      <c r="J173" s="35">
        <v>1</v>
      </c>
      <c r="K173" s="35" t="s">
        <v>42</v>
      </c>
      <c r="L173" s="32" t="s">
        <v>276</v>
      </c>
      <c r="M173" s="31" t="s">
        <v>45</v>
      </c>
      <c r="N173" s="31" t="s">
        <v>113</v>
      </c>
      <c r="O173" s="31" t="s">
        <v>45</v>
      </c>
      <c r="P173" s="94">
        <v>84740</v>
      </c>
      <c r="Q173" s="31" t="s">
        <v>45</v>
      </c>
      <c r="R173" s="94">
        <v>73400</v>
      </c>
      <c r="S173" s="32" t="s">
        <v>114</v>
      </c>
    </row>
    <row r="174" spans="1:19" ht="42.75" customHeight="1" x14ac:dyDescent="0.25">
      <c r="A174" s="40"/>
      <c r="B174" s="40"/>
      <c r="C174" s="40"/>
      <c r="D174" s="40"/>
      <c r="E174" s="41"/>
      <c r="F174" s="41"/>
      <c r="G174" s="41"/>
      <c r="H174" s="41"/>
      <c r="I174" s="33" t="s">
        <v>47</v>
      </c>
      <c r="J174" s="35">
        <v>100</v>
      </c>
      <c r="K174" s="35" t="s">
        <v>48</v>
      </c>
      <c r="L174" s="41"/>
      <c r="M174" s="40"/>
      <c r="N174" s="40"/>
      <c r="O174" s="40"/>
      <c r="P174" s="97"/>
      <c r="Q174" s="40"/>
      <c r="R174" s="97"/>
      <c r="S174" s="41"/>
    </row>
    <row r="175" spans="1:19" ht="42.75" customHeight="1" x14ac:dyDescent="0.25">
      <c r="A175" s="40"/>
      <c r="B175" s="40"/>
      <c r="C175" s="40"/>
      <c r="D175" s="40"/>
      <c r="E175" s="41"/>
      <c r="F175" s="41"/>
      <c r="G175" s="41"/>
      <c r="H175" s="41"/>
      <c r="I175" s="99" t="s">
        <v>49</v>
      </c>
      <c r="J175" s="31">
        <v>2</v>
      </c>
      <c r="K175" s="31" t="s">
        <v>48</v>
      </c>
      <c r="L175" s="41"/>
      <c r="M175" s="40"/>
      <c r="N175" s="40"/>
      <c r="O175" s="40"/>
      <c r="P175" s="97"/>
      <c r="Q175" s="40"/>
      <c r="R175" s="97"/>
      <c r="S175" s="41"/>
    </row>
    <row r="176" spans="1:19" ht="42.75" customHeight="1" x14ac:dyDescent="0.25">
      <c r="A176" s="40"/>
      <c r="B176" s="40"/>
      <c r="C176" s="40"/>
      <c r="D176" s="40"/>
      <c r="E176" s="41"/>
      <c r="F176" s="41"/>
      <c r="G176" s="41"/>
      <c r="H176" s="41"/>
      <c r="I176" s="100"/>
      <c r="J176" s="45"/>
      <c r="K176" s="45"/>
      <c r="L176" s="41"/>
      <c r="M176" s="40"/>
      <c r="N176" s="40"/>
      <c r="O176" s="40"/>
      <c r="P176" s="97"/>
      <c r="Q176" s="40"/>
      <c r="R176" s="97"/>
      <c r="S176" s="41"/>
    </row>
    <row r="177" spans="1:19" ht="42.75" customHeight="1" x14ac:dyDescent="0.25">
      <c r="A177" s="45"/>
      <c r="B177" s="45"/>
      <c r="C177" s="45"/>
      <c r="D177" s="45"/>
      <c r="E177" s="46"/>
      <c r="F177" s="46"/>
      <c r="G177" s="46"/>
      <c r="H177" s="46"/>
      <c r="I177" s="35" t="s">
        <v>265</v>
      </c>
      <c r="J177" s="35">
        <v>0</v>
      </c>
      <c r="K177" s="35" t="s">
        <v>48</v>
      </c>
      <c r="L177" s="46"/>
      <c r="M177" s="45"/>
      <c r="N177" s="45"/>
      <c r="O177" s="45"/>
      <c r="P177" s="96"/>
      <c r="Q177" s="45"/>
      <c r="R177" s="96"/>
      <c r="S177" s="46"/>
    </row>
    <row r="178" spans="1:19" ht="33.75" customHeight="1" x14ac:dyDescent="0.25">
      <c r="A178" s="31">
        <v>41</v>
      </c>
      <c r="B178" s="31">
        <v>1</v>
      </c>
      <c r="C178" s="31">
        <v>1</v>
      </c>
      <c r="D178" s="31">
        <v>6</v>
      </c>
      <c r="E178" s="32" t="s">
        <v>277</v>
      </c>
      <c r="F178" s="32" t="s">
        <v>278</v>
      </c>
      <c r="G178" s="32" t="s">
        <v>279</v>
      </c>
      <c r="H178" s="31" t="s">
        <v>244</v>
      </c>
      <c r="I178" s="33" t="s">
        <v>79</v>
      </c>
      <c r="J178" s="35">
        <v>1</v>
      </c>
      <c r="K178" s="35" t="s">
        <v>42</v>
      </c>
      <c r="L178" s="32" t="s">
        <v>280</v>
      </c>
      <c r="M178" s="31" t="s">
        <v>45</v>
      </c>
      <c r="N178" s="31" t="s">
        <v>105</v>
      </c>
      <c r="O178" s="31" t="s">
        <v>45</v>
      </c>
      <c r="P178" s="94">
        <v>38420</v>
      </c>
      <c r="Q178" s="31" t="s">
        <v>45</v>
      </c>
      <c r="R178" s="85">
        <v>34000</v>
      </c>
      <c r="S178" s="32" t="s">
        <v>114</v>
      </c>
    </row>
    <row r="179" spans="1:19" ht="33.75" customHeight="1" x14ac:dyDescent="0.25">
      <c r="A179" s="40"/>
      <c r="B179" s="40"/>
      <c r="C179" s="40"/>
      <c r="D179" s="40"/>
      <c r="E179" s="41"/>
      <c r="F179" s="41"/>
      <c r="G179" s="41"/>
      <c r="H179" s="40"/>
      <c r="I179" s="33" t="s">
        <v>47</v>
      </c>
      <c r="J179" s="35">
        <v>300</v>
      </c>
      <c r="K179" s="35" t="s">
        <v>48</v>
      </c>
      <c r="L179" s="41"/>
      <c r="M179" s="40"/>
      <c r="N179" s="40"/>
      <c r="O179" s="40"/>
      <c r="P179" s="97"/>
      <c r="Q179" s="40"/>
      <c r="R179" s="88"/>
      <c r="S179" s="41"/>
    </row>
    <row r="180" spans="1:19" ht="33.75" customHeight="1" x14ac:dyDescent="0.25">
      <c r="A180" s="40"/>
      <c r="B180" s="40"/>
      <c r="C180" s="40"/>
      <c r="D180" s="40"/>
      <c r="E180" s="41"/>
      <c r="F180" s="41"/>
      <c r="G180" s="41"/>
      <c r="H180" s="40"/>
      <c r="I180" s="33" t="s">
        <v>49</v>
      </c>
      <c r="J180" s="35">
        <v>0</v>
      </c>
      <c r="K180" s="35" t="s">
        <v>48</v>
      </c>
      <c r="L180" s="41"/>
      <c r="M180" s="40"/>
      <c r="N180" s="40"/>
      <c r="O180" s="40"/>
      <c r="P180" s="97"/>
      <c r="Q180" s="40"/>
      <c r="R180" s="88"/>
      <c r="S180" s="41"/>
    </row>
    <row r="181" spans="1:19" ht="33.75" customHeight="1" x14ac:dyDescent="0.25">
      <c r="A181" s="45"/>
      <c r="B181" s="45"/>
      <c r="C181" s="45"/>
      <c r="D181" s="45"/>
      <c r="E181" s="46"/>
      <c r="F181" s="46"/>
      <c r="G181" s="46"/>
      <c r="H181" s="45"/>
      <c r="I181" s="33" t="s">
        <v>50</v>
      </c>
      <c r="J181" s="35">
        <v>0</v>
      </c>
      <c r="K181" s="35" t="s">
        <v>48</v>
      </c>
      <c r="L181" s="46"/>
      <c r="M181" s="45"/>
      <c r="N181" s="45"/>
      <c r="O181" s="45"/>
      <c r="P181" s="96"/>
      <c r="Q181" s="45"/>
      <c r="R181" s="92"/>
      <c r="S181" s="46"/>
    </row>
    <row r="182" spans="1:19" ht="78.75" customHeight="1" x14ac:dyDescent="0.25">
      <c r="A182" s="31">
        <v>42</v>
      </c>
      <c r="B182" s="31">
        <v>1</v>
      </c>
      <c r="C182" s="31">
        <v>1</v>
      </c>
      <c r="D182" s="31">
        <v>6</v>
      </c>
      <c r="E182" s="32" t="s">
        <v>281</v>
      </c>
      <c r="F182" s="32" t="s">
        <v>282</v>
      </c>
      <c r="G182" s="32" t="s">
        <v>283</v>
      </c>
      <c r="H182" s="31" t="s">
        <v>40</v>
      </c>
      <c r="I182" s="33" t="s">
        <v>41</v>
      </c>
      <c r="J182" s="35">
        <v>1</v>
      </c>
      <c r="K182" s="35" t="s">
        <v>42</v>
      </c>
      <c r="L182" s="32" t="s">
        <v>284</v>
      </c>
      <c r="M182" s="31" t="s">
        <v>45</v>
      </c>
      <c r="N182" s="31" t="s">
        <v>285</v>
      </c>
      <c r="O182" s="31" t="s">
        <v>45</v>
      </c>
      <c r="P182" s="31" t="s">
        <v>286</v>
      </c>
      <c r="Q182" s="31" t="s">
        <v>45</v>
      </c>
      <c r="R182" s="94">
        <v>64526.400000000001</v>
      </c>
      <c r="S182" s="32" t="s">
        <v>55</v>
      </c>
    </row>
    <row r="183" spans="1:19" ht="78.75" customHeight="1" x14ac:dyDescent="0.25">
      <c r="A183" s="40"/>
      <c r="B183" s="40"/>
      <c r="C183" s="40"/>
      <c r="D183" s="40"/>
      <c r="E183" s="41"/>
      <c r="F183" s="41"/>
      <c r="G183" s="41"/>
      <c r="H183" s="40"/>
      <c r="I183" s="33" t="s">
        <v>47</v>
      </c>
      <c r="J183" s="35">
        <v>80</v>
      </c>
      <c r="K183" s="35" t="s">
        <v>48</v>
      </c>
      <c r="L183" s="41"/>
      <c r="M183" s="40"/>
      <c r="N183" s="40"/>
      <c r="O183" s="40"/>
      <c r="P183" s="40"/>
      <c r="Q183" s="40"/>
      <c r="R183" s="97"/>
      <c r="S183" s="41"/>
    </row>
    <row r="184" spans="1:19" ht="78.75" customHeight="1" x14ac:dyDescent="0.25">
      <c r="A184" s="40"/>
      <c r="B184" s="40"/>
      <c r="C184" s="40"/>
      <c r="D184" s="40"/>
      <c r="E184" s="41"/>
      <c r="F184" s="41"/>
      <c r="G184" s="41"/>
      <c r="H184" s="40"/>
      <c r="I184" s="89" t="s">
        <v>49</v>
      </c>
      <c r="J184" s="35">
        <v>2</v>
      </c>
      <c r="K184" s="35" t="s">
        <v>48</v>
      </c>
      <c r="L184" s="41"/>
      <c r="M184" s="40"/>
      <c r="N184" s="40"/>
      <c r="O184" s="40"/>
      <c r="P184" s="40"/>
      <c r="Q184" s="40"/>
      <c r="R184" s="97"/>
      <c r="S184" s="41"/>
    </row>
    <row r="185" spans="1:19" ht="78.75" customHeight="1" x14ac:dyDescent="0.25">
      <c r="A185" s="45"/>
      <c r="B185" s="45"/>
      <c r="C185" s="45"/>
      <c r="D185" s="45"/>
      <c r="E185" s="46"/>
      <c r="F185" s="46"/>
      <c r="G185" s="46"/>
      <c r="H185" s="45"/>
      <c r="I185" s="35" t="s">
        <v>265</v>
      </c>
      <c r="J185" s="35">
        <v>0</v>
      </c>
      <c r="K185" s="35" t="s">
        <v>48</v>
      </c>
      <c r="L185" s="46"/>
      <c r="M185" s="45"/>
      <c r="N185" s="45"/>
      <c r="O185" s="45"/>
      <c r="P185" s="45"/>
      <c r="Q185" s="45"/>
      <c r="R185" s="96"/>
      <c r="S185" s="46"/>
    </row>
    <row r="186" spans="1:19" ht="30" customHeight="1" x14ac:dyDescent="0.25">
      <c r="A186" s="31">
        <v>43</v>
      </c>
      <c r="B186" s="31">
        <v>3</v>
      </c>
      <c r="C186" s="31">
        <v>1</v>
      </c>
      <c r="D186" s="31">
        <v>9</v>
      </c>
      <c r="E186" s="32" t="s">
        <v>287</v>
      </c>
      <c r="F186" s="32" t="s">
        <v>288</v>
      </c>
      <c r="G186" s="32" t="s">
        <v>289</v>
      </c>
      <c r="H186" s="31" t="s">
        <v>102</v>
      </c>
      <c r="I186" s="33" t="s">
        <v>103</v>
      </c>
      <c r="J186" s="35">
        <v>3</v>
      </c>
      <c r="K186" s="35" t="s">
        <v>42</v>
      </c>
      <c r="L186" s="32" t="s">
        <v>290</v>
      </c>
      <c r="M186" s="31" t="s">
        <v>45</v>
      </c>
      <c r="N186" s="31" t="s">
        <v>105</v>
      </c>
      <c r="O186" s="31" t="s">
        <v>45</v>
      </c>
      <c r="P186" s="94">
        <v>24023.8</v>
      </c>
      <c r="Q186" s="31" t="s">
        <v>45</v>
      </c>
      <c r="R186" s="94">
        <v>17901</v>
      </c>
      <c r="S186" s="32" t="s">
        <v>81</v>
      </c>
    </row>
    <row r="187" spans="1:19" x14ac:dyDescent="0.25">
      <c r="A187" s="40"/>
      <c r="B187" s="40"/>
      <c r="C187" s="40"/>
      <c r="D187" s="40"/>
      <c r="E187" s="41"/>
      <c r="F187" s="41"/>
      <c r="G187" s="41"/>
      <c r="H187" s="40"/>
      <c r="I187" s="33" t="s">
        <v>47</v>
      </c>
      <c r="J187" s="35">
        <v>300</v>
      </c>
      <c r="K187" s="35" t="s">
        <v>48</v>
      </c>
      <c r="L187" s="41"/>
      <c r="M187" s="40"/>
      <c r="N187" s="40"/>
      <c r="O187" s="40"/>
      <c r="P187" s="97"/>
      <c r="Q187" s="40"/>
      <c r="R187" s="97"/>
      <c r="S187" s="41"/>
    </row>
    <row r="188" spans="1:19" ht="30" x14ac:dyDescent="0.25">
      <c r="A188" s="40"/>
      <c r="B188" s="40"/>
      <c r="C188" s="40"/>
      <c r="D188" s="40"/>
      <c r="E188" s="41"/>
      <c r="F188" s="41"/>
      <c r="G188" s="41"/>
      <c r="H188" s="40"/>
      <c r="I188" s="34" t="s">
        <v>263</v>
      </c>
      <c r="J188" s="35">
        <v>0</v>
      </c>
      <c r="K188" s="35" t="s">
        <v>48</v>
      </c>
      <c r="L188" s="41"/>
      <c r="M188" s="40"/>
      <c r="N188" s="40"/>
      <c r="O188" s="40"/>
      <c r="P188" s="97"/>
      <c r="Q188" s="40"/>
      <c r="R188" s="97"/>
      <c r="S188" s="41"/>
    </row>
    <row r="189" spans="1:19" ht="30" x14ac:dyDescent="0.25">
      <c r="A189" s="40"/>
      <c r="B189" s="40"/>
      <c r="C189" s="40"/>
      <c r="D189" s="40"/>
      <c r="E189" s="41"/>
      <c r="F189" s="41"/>
      <c r="G189" s="41"/>
      <c r="H189" s="40"/>
      <c r="I189" s="34" t="s">
        <v>264</v>
      </c>
      <c r="J189" s="35">
        <v>0</v>
      </c>
      <c r="K189" s="35" t="s">
        <v>48</v>
      </c>
      <c r="L189" s="41"/>
      <c r="M189" s="40"/>
      <c r="N189" s="40"/>
      <c r="O189" s="40"/>
      <c r="P189" s="97"/>
      <c r="Q189" s="40"/>
      <c r="R189" s="97"/>
      <c r="S189" s="41"/>
    </row>
    <row r="190" spans="1:19" x14ac:dyDescent="0.25">
      <c r="A190" s="45"/>
      <c r="B190" s="45"/>
      <c r="C190" s="45"/>
      <c r="D190" s="45"/>
      <c r="E190" s="46"/>
      <c r="F190" s="46"/>
      <c r="G190" s="46"/>
      <c r="H190" s="45"/>
      <c r="I190" s="98" t="s">
        <v>265</v>
      </c>
      <c r="J190" s="35">
        <v>5</v>
      </c>
      <c r="K190" s="35" t="s">
        <v>48</v>
      </c>
      <c r="L190" s="46"/>
      <c r="M190" s="45"/>
      <c r="N190" s="45"/>
      <c r="O190" s="45"/>
      <c r="P190" s="96"/>
      <c r="Q190" s="45"/>
      <c r="R190" s="96"/>
      <c r="S190" s="46"/>
    </row>
    <row r="191" spans="1:19" ht="30" customHeight="1" x14ac:dyDescent="0.25">
      <c r="A191" s="31">
        <v>44</v>
      </c>
      <c r="B191" s="31">
        <v>6</v>
      </c>
      <c r="C191" s="31">
        <v>2</v>
      </c>
      <c r="D191" s="31">
        <v>10</v>
      </c>
      <c r="E191" s="32" t="s">
        <v>291</v>
      </c>
      <c r="F191" s="32" t="s">
        <v>292</v>
      </c>
      <c r="G191" s="32" t="s">
        <v>293</v>
      </c>
      <c r="H191" s="32" t="s">
        <v>40</v>
      </c>
      <c r="I191" s="33" t="s">
        <v>41</v>
      </c>
      <c r="J191" s="35">
        <v>1</v>
      </c>
      <c r="K191" s="35" t="s">
        <v>42</v>
      </c>
      <c r="L191" s="32" t="s">
        <v>294</v>
      </c>
      <c r="M191" s="31" t="s">
        <v>45</v>
      </c>
      <c r="N191" s="31" t="s">
        <v>66</v>
      </c>
      <c r="O191" s="31" t="s">
        <v>45</v>
      </c>
      <c r="P191" s="94">
        <v>20595.75</v>
      </c>
      <c r="Q191" s="31" t="s">
        <v>45</v>
      </c>
      <c r="R191" s="94">
        <v>17775</v>
      </c>
      <c r="S191" s="32" t="s">
        <v>128</v>
      </c>
    </row>
    <row r="192" spans="1:19" x14ac:dyDescent="0.25">
      <c r="A192" s="40"/>
      <c r="B192" s="40"/>
      <c r="C192" s="40"/>
      <c r="D192" s="40"/>
      <c r="E192" s="41"/>
      <c r="F192" s="41"/>
      <c r="G192" s="41"/>
      <c r="H192" s="41"/>
      <c r="I192" s="33" t="s">
        <v>47</v>
      </c>
      <c r="J192" s="35">
        <v>50</v>
      </c>
      <c r="K192" s="35" t="s">
        <v>48</v>
      </c>
      <c r="L192" s="41"/>
      <c r="M192" s="40"/>
      <c r="N192" s="40"/>
      <c r="O192" s="40"/>
      <c r="P192" s="97"/>
      <c r="Q192" s="40"/>
      <c r="R192" s="97"/>
      <c r="S192" s="41"/>
    </row>
    <row r="193" spans="1:19" x14ac:dyDescent="0.25">
      <c r="A193" s="40"/>
      <c r="B193" s="40"/>
      <c r="C193" s="40"/>
      <c r="D193" s="40"/>
      <c r="E193" s="41"/>
      <c r="F193" s="41"/>
      <c r="G193" s="41"/>
      <c r="H193" s="41"/>
      <c r="I193" s="89" t="s">
        <v>49</v>
      </c>
      <c r="J193" s="35">
        <v>1</v>
      </c>
      <c r="K193" s="35" t="s">
        <v>48</v>
      </c>
      <c r="L193" s="41"/>
      <c r="M193" s="40"/>
      <c r="N193" s="40"/>
      <c r="O193" s="40"/>
      <c r="P193" s="97"/>
      <c r="Q193" s="40"/>
      <c r="R193" s="97"/>
      <c r="S193" s="41"/>
    </row>
    <row r="194" spans="1:19" x14ac:dyDescent="0.25">
      <c r="A194" s="40"/>
      <c r="B194" s="40"/>
      <c r="C194" s="40"/>
      <c r="D194" s="40"/>
      <c r="E194" s="41"/>
      <c r="F194" s="41"/>
      <c r="G194" s="41"/>
      <c r="H194" s="46"/>
      <c r="I194" s="35" t="s">
        <v>265</v>
      </c>
      <c r="J194" s="35">
        <v>0</v>
      </c>
      <c r="K194" s="35" t="s">
        <v>48</v>
      </c>
      <c r="L194" s="41"/>
      <c r="M194" s="40"/>
      <c r="N194" s="40"/>
      <c r="O194" s="40"/>
      <c r="P194" s="97"/>
      <c r="Q194" s="40"/>
      <c r="R194" s="97"/>
      <c r="S194" s="41"/>
    </row>
    <row r="195" spans="1:19" ht="75" customHeight="1" x14ac:dyDescent="0.25">
      <c r="A195" s="40"/>
      <c r="B195" s="40"/>
      <c r="C195" s="40"/>
      <c r="D195" s="40"/>
      <c r="E195" s="41"/>
      <c r="F195" s="41"/>
      <c r="G195" s="41"/>
      <c r="H195" s="32" t="s">
        <v>237</v>
      </c>
      <c r="I195" s="34" t="s">
        <v>238</v>
      </c>
      <c r="J195" s="35">
        <v>1</v>
      </c>
      <c r="K195" s="35" t="s">
        <v>42</v>
      </c>
      <c r="L195" s="41"/>
      <c r="M195" s="40"/>
      <c r="N195" s="40"/>
      <c r="O195" s="40"/>
      <c r="P195" s="97"/>
      <c r="Q195" s="40"/>
      <c r="R195" s="97"/>
      <c r="S195" s="41"/>
    </row>
    <row r="196" spans="1:19" ht="90" x14ac:dyDescent="0.25">
      <c r="A196" s="45"/>
      <c r="B196" s="45"/>
      <c r="C196" s="45"/>
      <c r="D196" s="45"/>
      <c r="E196" s="46"/>
      <c r="F196" s="46"/>
      <c r="G196" s="46"/>
      <c r="H196" s="46"/>
      <c r="I196" s="34" t="s">
        <v>240</v>
      </c>
      <c r="J196" s="35">
        <v>1000</v>
      </c>
      <c r="K196" s="35" t="s">
        <v>48</v>
      </c>
      <c r="L196" s="46"/>
      <c r="M196" s="45"/>
      <c r="N196" s="45"/>
      <c r="O196" s="45"/>
      <c r="P196" s="96"/>
      <c r="Q196" s="45"/>
      <c r="R196" s="96"/>
      <c r="S196" s="46"/>
    </row>
    <row r="197" spans="1:19" ht="65.25" customHeight="1" x14ac:dyDescent="0.25">
      <c r="A197" s="31">
        <v>45</v>
      </c>
      <c r="B197" s="31">
        <v>6</v>
      </c>
      <c r="C197" s="31">
        <v>5</v>
      </c>
      <c r="D197" s="31">
        <v>11</v>
      </c>
      <c r="E197" s="32" t="s">
        <v>295</v>
      </c>
      <c r="F197" s="32" t="s">
        <v>296</v>
      </c>
      <c r="G197" s="32" t="s">
        <v>297</v>
      </c>
      <c r="H197" s="31" t="s">
        <v>244</v>
      </c>
      <c r="I197" s="68" t="s">
        <v>79</v>
      </c>
      <c r="J197" s="56">
        <v>1</v>
      </c>
      <c r="K197" s="56" t="s">
        <v>42</v>
      </c>
      <c r="L197" s="32" t="s">
        <v>298</v>
      </c>
      <c r="M197" s="31" t="s">
        <v>45</v>
      </c>
      <c r="N197" s="31" t="s">
        <v>66</v>
      </c>
      <c r="O197" s="31" t="s">
        <v>45</v>
      </c>
      <c r="P197" s="31" t="s">
        <v>299</v>
      </c>
      <c r="Q197" s="31" t="s">
        <v>45</v>
      </c>
      <c r="R197" s="94">
        <v>43500</v>
      </c>
      <c r="S197" s="32" t="s">
        <v>300</v>
      </c>
    </row>
    <row r="198" spans="1:19" ht="65.25" customHeight="1" x14ac:dyDescent="0.25">
      <c r="A198" s="40"/>
      <c r="B198" s="40"/>
      <c r="C198" s="40"/>
      <c r="D198" s="40"/>
      <c r="E198" s="41"/>
      <c r="F198" s="41"/>
      <c r="G198" s="41"/>
      <c r="H198" s="40"/>
      <c r="I198" s="33" t="s">
        <v>47</v>
      </c>
      <c r="J198" s="35">
        <v>10</v>
      </c>
      <c r="K198" s="35" t="s">
        <v>48</v>
      </c>
      <c r="L198" s="41"/>
      <c r="M198" s="40"/>
      <c r="N198" s="40"/>
      <c r="O198" s="40"/>
      <c r="P198" s="40"/>
      <c r="Q198" s="40"/>
      <c r="R198" s="97"/>
      <c r="S198" s="41"/>
    </row>
    <row r="199" spans="1:19" ht="65.25" customHeight="1" x14ac:dyDescent="0.25">
      <c r="A199" s="40"/>
      <c r="B199" s="40"/>
      <c r="C199" s="40"/>
      <c r="D199" s="40"/>
      <c r="E199" s="41"/>
      <c r="F199" s="41"/>
      <c r="G199" s="41"/>
      <c r="H199" s="40"/>
      <c r="I199" s="33" t="s">
        <v>49</v>
      </c>
      <c r="J199" s="35">
        <v>0</v>
      </c>
      <c r="K199" s="35" t="s">
        <v>48</v>
      </c>
      <c r="L199" s="41"/>
      <c r="M199" s="40"/>
      <c r="N199" s="40"/>
      <c r="O199" s="40"/>
      <c r="P199" s="40"/>
      <c r="Q199" s="40"/>
      <c r="R199" s="97"/>
      <c r="S199" s="41"/>
    </row>
    <row r="200" spans="1:19" ht="65.25" customHeight="1" x14ac:dyDescent="0.25">
      <c r="A200" s="40"/>
      <c r="B200" s="40"/>
      <c r="C200" s="40"/>
      <c r="D200" s="40"/>
      <c r="E200" s="41"/>
      <c r="F200" s="41"/>
      <c r="G200" s="41"/>
      <c r="H200" s="45"/>
      <c r="I200" s="35" t="s">
        <v>265</v>
      </c>
      <c r="J200" s="35">
        <v>0</v>
      </c>
      <c r="K200" s="35" t="s">
        <v>48</v>
      </c>
      <c r="L200" s="41"/>
      <c r="M200" s="40"/>
      <c r="N200" s="40"/>
      <c r="O200" s="40"/>
      <c r="P200" s="40"/>
      <c r="Q200" s="40"/>
      <c r="R200" s="97"/>
      <c r="S200" s="41"/>
    </row>
    <row r="201" spans="1:19" ht="65.25" customHeight="1" x14ac:dyDescent="0.25">
      <c r="A201" s="40"/>
      <c r="B201" s="40"/>
      <c r="C201" s="40"/>
      <c r="D201" s="40"/>
      <c r="E201" s="41"/>
      <c r="F201" s="41"/>
      <c r="G201" s="41"/>
      <c r="H201" s="32" t="s">
        <v>96</v>
      </c>
      <c r="I201" s="33" t="s">
        <v>97</v>
      </c>
      <c r="J201" s="35">
        <v>1</v>
      </c>
      <c r="K201" s="35" t="s">
        <v>42</v>
      </c>
      <c r="L201" s="41"/>
      <c r="M201" s="40"/>
      <c r="N201" s="40"/>
      <c r="O201" s="40"/>
      <c r="P201" s="40"/>
      <c r="Q201" s="40"/>
      <c r="R201" s="97"/>
      <c r="S201" s="41"/>
    </row>
    <row r="202" spans="1:19" ht="65.25" customHeight="1" x14ac:dyDescent="0.25">
      <c r="A202" s="45"/>
      <c r="B202" s="45"/>
      <c r="C202" s="45"/>
      <c r="D202" s="45"/>
      <c r="E202" s="46"/>
      <c r="F202" s="46"/>
      <c r="G202" s="46"/>
      <c r="H202" s="46"/>
      <c r="I202" s="33" t="s">
        <v>98</v>
      </c>
      <c r="J202" s="35">
        <v>15</v>
      </c>
      <c r="K202" s="35" t="s">
        <v>48</v>
      </c>
      <c r="L202" s="46"/>
      <c r="M202" s="45"/>
      <c r="N202" s="45"/>
      <c r="O202" s="45"/>
      <c r="P202" s="45"/>
      <c r="Q202" s="45"/>
      <c r="R202" s="96"/>
      <c r="S202" s="46"/>
    </row>
    <row r="203" spans="1:19" ht="45" customHeight="1" x14ac:dyDescent="0.25">
      <c r="A203" s="101">
        <v>46</v>
      </c>
      <c r="B203" s="101">
        <v>6</v>
      </c>
      <c r="C203" s="101">
        <v>1.3</v>
      </c>
      <c r="D203" s="101">
        <v>13</v>
      </c>
      <c r="E203" s="102" t="s">
        <v>301</v>
      </c>
      <c r="F203" s="102" t="s">
        <v>302</v>
      </c>
      <c r="G203" s="102" t="s">
        <v>303</v>
      </c>
      <c r="H203" s="101" t="s">
        <v>244</v>
      </c>
      <c r="I203" s="33" t="s">
        <v>79</v>
      </c>
      <c r="J203" s="103">
        <v>6</v>
      </c>
      <c r="K203" s="103" t="s">
        <v>42</v>
      </c>
      <c r="L203" s="102" t="s">
        <v>304</v>
      </c>
      <c r="M203" s="101" t="s">
        <v>45</v>
      </c>
      <c r="N203" s="101" t="s">
        <v>66</v>
      </c>
      <c r="O203" s="101" t="s">
        <v>45</v>
      </c>
      <c r="P203" s="104">
        <v>49940</v>
      </c>
      <c r="Q203" s="101" t="s">
        <v>45</v>
      </c>
      <c r="R203" s="104">
        <v>38890</v>
      </c>
      <c r="S203" s="102" t="s">
        <v>222</v>
      </c>
    </row>
    <row r="204" spans="1:19" x14ac:dyDescent="0.25">
      <c r="A204" s="105"/>
      <c r="B204" s="105"/>
      <c r="C204" s="105"/>
      <c r="D204" s="105"/>
      <c r="E204" s="106"/>
      <c r="F204" s="106"/>
      <c r="G204" s="106"/>
      <c r="H204" s="105"/>
      <c r="I204" s="33" t="s">
        <v>47</v>
      </c>
      <c r="J204" s="103">
        <v>85</v>
      </c>
      <c r="K204" s="103" t="s">
        <v>48</v>
      </c>
      <c r="L204" s="106"/>
      <c r="M204" s="105"/>
      <c r="N204" s="105"/>
      <c r="O204" s="105"/>
      <c r="P204" s="107"/>
      <c r="Q204" s="105"/>
      <c r="R204" s="107"/>
      <c r="S204" s="106"/>
    </row>
    <row r="205" spans="1:19" ht="30" x14ac:dyDescent="0.25">
      <c r="A205" s="105"/>
      <c r="B205" s="105"/>
      <c r="C205" s="105"/>
      <c r="D205" s="105"/>
      <c r="E205" s="106"/>
      <c r="F205" s="106"/>
      <c r="G205" s="106"/>
      <c r="H205" s="105"/>
      <c r="I205" s="33" t="s">
        <v>49</v>
      </c>
      <c r="J205" s="103">
        <v>0</v>
      </c>
      <c r="K205" s="103" t="s">
        <v>48</v>
      </c>
      <c r="L205" s="106"/>
      <c r="M205" s="105"/>
      <c r="N205" s="105"/>
      <c r="O205" s="105"/>
      <c r="P205" s="107"/>
      <c r="Q205" s="105"/>
      <c r="R205" s="107"/>
      <c r="S205" s="106"/>
    </row>
    <row r="206" spans="1:19" x14ac:dyDescent="0.25">
      <c r="A206" s="105"/>
      <c r="B206" s="105"/>
      <c r="C206" s="105"/>
      <c r="D206" s="105"/>
      <c r="E206" s="106"/>
      <c r="F206" s="106"/>
      <c r="G206" s="106"/>
      <c r="H206" s="108"/>
      <c r="I206" s="103" t="s">
        <v>265</v>
      </c>
      <c r="J206" s="109">
        <v>1</v>
      </c>
      <c r="K206" s="109" t="s">
        <v>48</v>
      </c>
      <c r="L206" s="106"/>
      <c r="M206" s="105"/>
      <c r="N206" s="105"/>
      <c r="O206" s="105"/>
      <c r="P206" s="107"/>
      <c r="Q206" s="105"/>
      <c r="R206" s="107"/>
      <c r="S206" s="106"/>
    </row>
    <row r="207" spans="1:19" ht="30" x14ac:dyDescent="0.25">
      <c r="A207" s="105"/>
      <c r="B207" s="105"/>
      <c r="C207" s="105"/>
      <c r="D207" s="105"/>
      <c r="E207" s="106"/>
      <c r="F207" s="106"/>
      <c r="G207" s="106"/>
      <c r="H207" s="102" t="s">
        <v>96</v>
      </c>
      <c r="I207" s="33" t="s">
        <v>97</v>
      </c>
      <c r="J207" s="103">
        <v>2</v>
      </c>
      <c r="K207" s="103" t="s">
        <v>42</v>
      </c>
      <c r="L207" s="106"/>
      <c r="M207" s="105"/>
      <c r="N207" s="105"/>
      <c r="O207" s="105"/>
      <c r="P207" s="107"/>
      <c r="Q207" s="105"/>
      <c r="R207" s="107"/>
      <c r="S207" s="106"/>
    </row>
    <row r="208" spans="1:19" ht="30" x14ac:dyDescent="0.25">
      <c r="A208" s="108"/>
      <c r="B208" s="108"/>
      <c r="C208" s="108"/>
      <c r="D208" s="108"/>
      <c r="E208" s="110"/>
      <c r="F208" s="110"/>
      <c r="G208" s="110"/>
      <c r="H208" s="110"/>
      <c r="I208" s="33" t="s">
        <v>98</v>
      </c>
      <c r="J208" s="103">
        <v>25</v>
      </c>
      <c r="K208" s="103" t="s">
        <v>48</v>
      </c>
      <c r="L208" s="110"/>
      <c r="M208" s="108"/>
      <c r="N208" s="108"/>
      <c r="O208" s="108"/>
      <c r="P208" s="111"/>
      <c r="Q208" s="108"/>
      <c r="R208" s="111"/>
      <c r="S208" s="110"/>
    </row>
    <row r="209" spans="1:19" ht="51" customHeight="1" x14ac:dyDescent="0.25">
      <c r="A209" s="101">
        <v>47</v>
      </c>
      <c r="B209" s="101">
        <v>6</v>
      </c>
      <c r="C209" s="101">
        <v>1</v>
      </c>
      <c r="D209" s="101">
        <v>13</v>
      </c>
      <c r="E209" s="102" t="s">
        <v>214</v>
      </c>
      <c r="F209" s="102" t="s">
        <v>305</v>
      </c>
      <c r="G209" s="102" t="s">
        <v>306</v>
      </c>
      <c r="H209" s="101" t="s">
        <v>244</v>
      </c>
      <c r="I209" s="33" t="s">
        <v>79</v>
      </c>
      <c r="J209" s="103">
        <v>1</v>
      </c>
      <c r="K209" s="103" t="s">
        <v>42</v>
      </c>
      <c r="L209" s="102" t="s">
        <v>307</v>
      </c>
      <c r="M209" s="101" t="s">
        <v>45</v>
      </c>
      <c r="N209" s="101" t="s">
        <v>105</v>
      </c>
      <c r="O209" s="101" t="s">
        <v>45</v>
      </c>
      <c r="P209" s="104">
        <v>23703.47</v>
      </c>
      <c r="Q209" s="101" t="s">
        <v>45</v>
      </c>
      <c r="R209" s="104">
        <v>19463.72</v>
      </c>
      <c r="S209" s="102" t="s">
        <v>81</v>
      </c>
    </row>
    <row r="210" spans="1:19" ht="51" customHeight="1" x14ac:dyDescent="0.25">
      <c r="A210" s="105"/>
      <c r="B210" s="105"/>
      <c r="C210" s="105"/>
      <c r="D210" s="105"/>
      <c r="E210" s="106"/>
      <c r="F210" s="106"/>
      <c r="G210" s="106"/>
      <c r="H210" s="105"/>
      <c r="I210" s="33" t="s">
        <v>47</v>
      </c>
      <c r="J210" s="103">
        <v>100</v>
      </c>
      <c r="K210" s="103" t="s">
        <v>48</v>
      </c>
      <c r="L210" s="106"/>
      <c r="M210" s="105"/>
      <c r="N210" s="105"/>
      <c r="O210" s="105"/>
      <c r="P210" s="107"/>
      <c r="Q210" s="105"/>
      <c r="R210" s="107"/>
      <c r="S210" s="106"/>
    </row>
    <row r="211" spans="1:19" ht="51" customHeight="1" x14ac:dyDescent="0.25">
      <c r="A211" s="105"/>
      <c r="B211" s="105"/>
      <c r="C211" s="105"/>
      <c r="D211" s="105"/>
      <c r="E211" s="106"/>
      <c r="F211" s="106"/>
      <c r="G211" s="106"/>
      <c r="H211" s="105"/>
      <c r="I211" s="33" t="s">
        <v>49</v>
      </c>
      <c r="J211" s="103">
        <v>0</v>
      </c>
      <c r="K211" s="103" t="s">
        <v>48</v>
      </c>
      <c r="L211" s="106"/>
      <c r="M211" s="105"/>
      <c r="N211" s="105"/>
      <c r="O211" s="105"/>
      <c r="P211" s="107"/>
      <c r="Q211" s="105"/>
      <c r="R211" s="107"/>
      <c r="S211" s="106"/>
    </row>
    <row r="212" spans="1:19" ht="51" customHeight="1" x14ac:dyDescent="0.25">
      <c r="A212" s="105"/>
      <c r="B212" s="105"/>
      <c r="C212" s="105"/>
      <c r="D212" s="105"/>
      <c r="E212" s="106"/>
      <c r="F212" s="106"/>
      <c r="G212" s="106"/>
      <c r="H212" s="108"/>
      <c r="I212" s="103" t="s">
        <v>265</v>
      </c>
      <c r="J212" s="103">
        <v>0</v>
      </c>
      <c r="K212" s="103" t="s">
        <v>48</v>
      </c>
      <c r="L212" s="106"/>
      <c r="M212" s="105"/>
      <c r="N212" s="105"/>
      <c r="O212" s="105"/>
      <c r="P212" s="107"/>
      <c r="Q212" s="105"/>
      <c r="R212" s="107"/>
      <c r="S212" s="106"/>
    </row>
    <row r="213" spans="1:19" ht="51" customHeight="1" x14ac:dyDescent="0.25">
      <c r="A213" s="105"/>
      <c r="B213" s="105"/>
      <c r="C213" s="105"/>
      <c r="D213" s="105"/>
      <c r="E213" s="106"/>
      <c r="F213" s="106"/>
      <c r="G213" s="106"/>
      <c r="H213" s="102" t="s">
        <v>96</v>
      </c>
      <c r="I213" s="33" t="s">
        <v>97</v>
      </c>
      <c r="J213" s="103">
        <v>1</v>
      </c>
      <c r="K213" s="103" t="s">
        <v>42</v>
      </c>
      <c r="L213" s="106"/>
      <c r="M213" s="105"/>
      <c r="N213" s="105"/>
      <c r="O213" s="105"/>
      <c r="P213" s="107"/>
      <c r="Q213" s="105"/>
      <c r="R213" s="107"/>
      <c r="S213" s="106"/>
    </row>
    <row r="214" spans="1:19" ht="51" customHeight="1" x14ac:dyDescent="0.25">
      <c r="A214" s="108"/>
      <c r="B214" s="108"/>
      <c r="C214" s="108"/>
      <c r="D214" s="108"/>
      <c r="E214" s="110"/>
      <c r="F214" s="110"/>
      <c r="G214" s="110"/>
      <c r="H214" s="110"/>
      <c r="I214" s="33" t="s">
        <v>98</v>
      </c>
      <c r="J214" s="112" t="s">
        <v>308</v>
      </c>
      <c r="K214" s="103" t="s">
        <v>48</v>
      </c>
      <c r="L214" s="110"/>
      <c r="M214" s="108"/>
      <c r="N214" s="108"/>
      <c r="O214" s="108"/>
      <c r="P214" s="111"/>
      <c r="Q214" s="108"/>
      <c r="R214" s="111"/>
      <c r="S214" s="110"/>
    </row>
    <row r="216" spans="1:19" x14ac:dyDescent="0.25">
      <c r="N216" s="114"/>
      <c r="O216" s="115" t="s">
        <v>309</v>
      </c>
      <c r="P216" s="116"/>
      <c r="Q216" s="117"/>
    </row>
    <row r="217" spans="1:19" x14ac:dyDescent="0.25">
      <c r="N217" s="118"/>
      <c r="O217" s="119" t="s">
        <v>310</v>
      </c>
      <c r="P217" s="115" t="s">
        <v>311</v>
      </c>
      <c r="Q217" s="117"/>
    </row>
    <row r="218" spans="1:19" x14ac:dyDescent="0.25">
      <c r="N218" s="120"/>
      <c r="O218" s="121"/>
      <c r="P218" s="122">
        <v>2022</v>
      </c>
      <c r="Q218" s="123">
        <v>2023</v>
      </c>
    </row>
    <row r="219" spans="1:19" x14ac:dyDescent="0.25">
      <c r="N219" s="124" t="s">
        <v>312</v>
      </c>
      <c r="O219" s="125">
        <v>47</v>
      </c>
      <c r="P219" s="126">
        <f>Q140+Q134+Q128+Q126+Q122+Q118+Q112+Q102+Q100+Q96+Q94+Q92+Q88+Q82+Q80+Q76+Q72+Q66+Q59+Q53+Q49+Q45+Q41+Q36+Q30+Q27+Q23+Q22+Q18+Q14+Q10+Q6</f>
        <v>1060068.18</v>
      </c>
      <c r="Q219" s="127">
        <f>R209+R203+R197+R191+R186+R182+R178+R173+R169+R163+R160+R154+R148+R146+R141</f>
        <v>491141.44</v>
      </c>
    </row>
    <row r="222" spans="1:19" x14ac:dyDescent="0.25">
      <c r="P222" s="128"/>
    </row>
    <row r="233" ht="47.25" customHeight="1" x14ac:dyDescent="0.25"/>
    <row r="234" ht="47.25" customHeight="1" x14ac:dyDescent="0.25"/>
    <row r="235" ht="47.25" customHeight="1" x14ac:dyDescent="0.25"/>
    <row r="236" ht="47.25" customHeight="1" x14ac:dyDescent="0.25"/>
    <row r="254" ht="48.75" customHeight="1" x14ac:dyDescent="0.25"/>
    <row r="255" ht="48.75" customHeight="1" x14ac:dyDescent="0.25"/>
    <row r="256" ht="48.75" customHeight="1" x14ac:dyDescent="0.25"/>
    <row r="257" ht="48.75" customHeight="1" x14ac:dyDescent="0.25"/>
    <row r="258" ht="84" customHeight="1" x14ac:dyDescent="0.25"/>
    <row r="259" ht="84" customHeight="1" x14ac:dyDescent="0.25"/>
    <row r="260" ht="84" customHeight="1" x14ac:dyDescent="0.25"/>
    <row r="261" ht="84" customHeight="1" x14ac:dyDescent="0.25"/>
    <row r="262" ht="84" customHeight="1" x14ac:dyDescent="0.25"/>
    <row r="263" ht="84" customHeight="1" x14ac:dyDescent="0.25"/>
    <row r="264" ht="45" customHeight="1" x14ac:dyDescent="0.25"/>
    <row r="265" ht="45" customHeight="1" x14ac:dyDescent="0.25"/>
    <row r="266" ht="45" customHeight="1" x14ac:dyDescent="0.25"/>
    <row r="267" ht="45" customHeight="1" x14ac:dyDescent="0.25"/>
    <row r="268" ht="72.75" customHeight="1" x14ac:dyDescent="0.25"/>
    <row r="269" ht="72.75" customHeight="1" x14ac:dyDescent="0.25"/>
    <row r="270" ht="72.75" customHeight="1" x14ac:dyDescent="0.25"/>
    <row r="271" ht="72.75" customHeight="1" x14ac:dyDescent="0.25"/>
    <row r="272" ht="72.75" customHeight="1" x14ac:dyDescent="0.25"/>
    <row r="273" ht="97.5" customHeight="1" x14ac:dyDescent="0.25"/>
    <row r="274" ht="97.5" customHeight="1" x14ac:dyDescent="0.25"/>
    <row r="281" ht="73.5" customHeight="1" x14ac:dyDescent="0.25"/>
    <row r="282" ht="73.5" customHeight="1" x14ac:dyDescent="0.25"/>
    <row r="283" ht="73.5" customHeight="1" x14ac:dyDescent="0.25"/>
    <row r="284" ht="73.5" customHeight="1" x14ac:dyDescent="0.25"/>
  </sheetData>
  <mergeCells count="760">
    <mergeCell ref="N216:N218"/>
    <mergeCell ref="O216:Q216"/>
    <mergeCell ref="O217:O218"/>
    <mergeCell ref="P217:Q217"/>
    <mergeCell ref="O209:O214"/>
    <mergeCell ref="P209:P214"/>
    <mergeCell ref="Q209:Q214"/>
    <mergeCell ref="R209:R214"/>
    <mergeCell ref="S209:S214"/>
    <mergeCell ref="H213:H214"/>
    <mergeCell ref="F209:F214"/>
    <mergeCell ref="G209:G214"/>
    <mergeCell ref="H209:H212"/>
    <mergeCell ref="L209:L214"/>
    <mergeCell ref="M209:M214"/>
    <mergeCell ref="N209:N214"/>
    <mergeCell ref="P203:P208"/>
    <mergeCell ref="Q203:Q208"/>
    <mergeCell ref="R203:R208"/>
    <mergeCell ref="S203:S208"/>
    <mergeCell ref="H207:H208"/>
    <mergeCell ref="A209:A214"/>
    <mergeCell ref="B209:B214"/>
    <mergeCell ref="C209:C214"/>
    <mergeCell ref="D209:D214"/>
    <mergeCell ref="E209:E214"/>
    <mergeCell ref="G203:G208"/>
    <mergeCell ref="H203:H206"/>
    <mergeCell ref="L203:L208"/>
    <mergeCell ref="M203:M208"/>
    <mergeCell ref="N203:N208"/>
    <mergeCell ref="O203:O208"/>
    <mergeCell ref="A203:A208"/>
    <mergeCell ref="B203:B208"/>
    <mergeCell ref="C203:C208"/>
    <mergeCell ref="D203:D208"/>
    <mergeCell ref="E203:E208"/>
    <mergeCell ref="F203:F208"/>
    <mergeCell ref="O197:O202"/>
    <mergeCell ref="P197:P202"/>
    <mergeCell ref="Q197:Q202"/>
    <mergeCell ref="R197:R202"/>
    <mergeCell ref="S197:S202"/>
    <mergeCell ref="H201:H202"/>
    <mergeCell ref="F197:F202"/>
    <mergeCell ref="G197:G202"/>
    <mergeCell ref="H197:H200"/>
    <mergeCell ref="L197:L202"/>
    <mergeCell ref="M197:M202"/>
    <mergeCell ref="N197:N202"/>
    <mergeCell ref="P191:P196"/>
    <mergeCell ref="Q191:Q196"/>
    <mergeCell ref="R191:R196"/>
    <mergeCell ref="S191:S196"/>
    <mergeCell ref="H195:H196"/>
    <mergeCell ref="A197:A202"/>
    <mergeCell ref="B197:B202"/>
    <mergeCell ref="C197:C202"/>
    <mergeCell ref="D197:D202"/>
    <mergeCell ref="E197:E202"/>
    <mergeCell ref="G191:G196"/>
    <mergeCell ref="H191:H194"/>
    <mergeCell ref="L191:L196"/>
    <mergeCell ref="M191:M196"/>
    <mergeCell ref="N191:N196"/>
    <mergeCell ref="O191:O196"/>
    <mergeCell ref="P186:P190"/>
    <mergeCell ref="Q186:Q190"/>
    <mergeCell ref="R186:R190"/>
    <mergeCell ref="S186:S190"/>
    <mergeCell ref="A191:A196"/>
    <mergeCell ref="B191:B196"/>
    <mergeCell ref="C191:C196"/>
    <mergeCell ref="D191:D196"/>
    <mergeCell ref="E191:E196"/>
    <mergeCell ref="F191:F196"/>
    <mergeCell ref="G186:G190"/>
    <mergeCell ref="H186:H190"/>
    <mergeCell ref="L186:L190"/>
    <mergeCell ref="M186:M190"/>
    <mergeCell ref="N186:N190"/>
    <mergeCell ref="O186:O190"/>
    <mergeCell ref="P182:P185"/>
    <mergeCell ref="Q182:Q185"/>
    <mergeCell ref="R182:R185"/>
    <mergeCell ref="S182:S185"/>
    <mergeCell ref="A186:A190"/>
    <mergeCell ref="B186:B190"/>
    <mergeCell ref="C186:C190"/>
    <mergeCell ref="D186:D190"/>
    <mergeCell ref="E186:E190"/>
    <mergeCell ref="F186:F190"/>
    <mergeCell ref="G182:G185"/>
    <mergeCell ref="H182:H185"/>
    <mergeCell ref="L182:L185"/>
    <mergeCell ref="M182:M185"/>
    <mergeCell ref="N182:N185"/>
    <mergeCell ref="O182:O185"/>
    <mergeCell ref="P178:P181"/>
    <mergeCell ref="Q178:Q181"/>
    <mergeCell ref="R178:R181"/>
    <mergeCell ref="S178:S181"/>
    <mergeCell ref="A182:A185"/>
    <mergeCell ref="B182:B185"/>
    <mergeCell ref="C182:C185"/>
    <mergeCell ref="D182:D185"/>
    <mergeCell ref="E182:E185"/>
    <mergeCell ref="F182:F185"/>
    <mergeCell ref="G178:G181"/>
    <mergeCell ref="H178:H181"/>
    <mergeCell ref="L178:L181"/>
    <mergeCell ref="M178:M181"/>
    <mergeCell ref="N178:N181"/>
    <mergeCell ref="O178:O181"/>
    <mergeCell ref="A178:A181"/>
    <mergeCell ref="B178:B181"/>
    <mergeCell ref="C178:C181"/>
    <mergeCell ref="D178:D181"/>
    <mergeCell ref="E178:E181"/>
    <mergeCell ref="F178:F181"/>
    <mergeCell ref="P173:P177"/>
    <mergeCell ref="Q173:Q177"/>
    <mergeCell ref="R173:R177"/>
    <mergeCell ref="S173:S177"/>
    <mergeCell ref="I175:I176"/>
    <mergeCell ref="J175:J176"/>
    <mergeCell ref="K175:K176"/>
    <mergeCell ref="G173:G177"/>
    <mergeCell ref="H173:H177"/>
    <mergeCell ref="L173:L177"/>
    <mergeCell ref="M173:M177"/>
    <mergeCell ref="N173:N177"/>
    <mergeCell ref="O173:O177"/>
    <mergeCell ref="P169:P172"/>
    <mergeCell ref="Q169:Q172"/>
    <mergeCell ref="R169:R172"/>
    <mergeCell ref="S169:S172"/>
    <mergeCell ref="A173:A177"/>
    <mergeCell ref="B173:B177"/>
    <mergeCell ref="C173:C177"/>
    <mergeCell ref="D173:D177"/>
    <mergeCell ref="E173:E177"/>
    <mergeCell ref="F173:F177"/>
    <mergeCell ref="G169:G172"/>
    <mergeCell ref="H169:H172"/>
    <mergeCell ref="L169:L172"/>
    <mergeCell ref="M169:M172"/>
    <mergeCell ref="N169:N172"/>
    <mergeCell ref="O169:O172"/>
    <mergeCell ref="P163:P168"/>
    <mergeCell ref="Q163:Q168"/>
    <mergeCell ref="R163:R168"/>
    <mergeCell ref="S163:S168"/>
    <mergeCell ref="A169:A172"/>
    <mergeCell ref="B169:B172"/>
    <mergeCell ref="C169:C172"/>
    <mergeCell ref="D169:D172"/>
    <mergeCell ref="E169:E172"/>
    <mergeCell ref="F169:F172"/>
    <mergeCell ref="G163:G168"/>
    <mergeCell ref="H163:H167"/>
    <mergeCell ref="L163:L168"/>
    <mergeCell ref="M163:M168"/>
    <mergeCell ref="N163:N168"/>
    <mergeCell ref="O163:O168"/>
    <mergeCell ref="P160:P162"/>
    <mergeCell ref="Q160:Q162"/>
    <mergeCell ref="R160:R162"/>
    <mergeCell ref="S160:S162"/>
    <mergeCell ref="A163:A168"/>
    <mergeCell ref="B163:B168"/>
    <mergeCell ref="C163:C168"/>
    <mergeCell ref="D163:D168"/>
    <mergeCell ref="E163:E168"/>
    <mergeCell ref="F163:F168"/>
    <mergeCell ref="G160:G162"/>
    <mergeCell ref="H160:H162"/>
    <mergeCell ref="L160:L162"/>
    <mergeCell ref="M160:M162"/>
    <mergeCell ref="N160:N162"/>
    <mergeCell ref="O160:O162"/>
    <mergeCell ref="A160:A162"/>
    <mergeCell ref="B160:B162"/>
    <mergeCell ref="C160:C162"/>
    <mergeCell ref="D160:D162"/>
    <mergeCell ref="E160:E162"/>
    <mergeCell ref="F160:F162"/>
    <mergeCell ref="O154:O159"/>
    <mergeCell ref="P154:P159"/>
    <mergeCell ref="Q154:Q159"/>
    <mergeCell ref="R154:R159"/>
    <mergeCell ref="S154:S159"/>
    <mergeCell ref="H158:H159"/>
    <mergeCell ref="F154:F159"/>
    <mergeCell ref="G154:G159"/>
    <mergeCell ref="H154:H157"/>
    <mergeCell ref="L154:L159"/>
    <mergeCell ref="M154:M159"/>
    <mergeCell ref="N154:N159"/>
    <mergeCell ref="P148:P153"/>
    <mergeCell ref="Q148:Q153"/>
    <mergeCell ref="R148:R153"/>
    <mergeCell ref="S148:S153"/>
    <mergeCell ref="H152:H153"/>
    <mergeCell ref="A154:A159"/>
    <mergeCell ref="B154:B159"/>
    <mergeCell ref="C154:C159"/>
    <mergeCell ref="D154:D159"/>
    <mergeCell ref="E154:E159"/>
    <mergeCell ref="G148:G153"/>
    <mergeCell ref="H148:H151"/>
    <mergeCell ref="L148:L153"/>
    <mergeCell ref="M148:M153"/>
    <mergeCell ref="N148:N153"/>
    <mergeCell ref="O148:O153"/>
    <mergeCell ref="P146:P147"/>
    <mergeCell ref="Q146:Q147"/>
    <mergeCell ref="R146:R147"/>
    <mergeCell ref="S146:S147"/>
    <mergeCell ref="A148:A153"/>
    <mergeCell ref="B148:B153"/>
    <mergeCell ref="C148:C153"/>
    <mergeCell ref="D148:D153"/>
    <mergeCell ref="E148:E153"/>
    <mergeCell ref="F148:F153"/>
    <mergeCell ref="G146:G147"/>
    <mergeCell ref="H146:H147"/>
    <mergeCell ref="L146:L147"/>
    <mergeCell ref="M146:M147"/>
    <mergeCell ref="N146:N147"/>
    <mergeCell ref="O146:O147"/>
    <mergeCell ref="P141:P145"/>
    <mergeCell ref="Q141:Q145"/>
    <mergeCell ref="R141:R145"/>
    <mergeCell ref="S141:S145"/>
    <mergeCell ref="A146:A147"/>
    <mergeCell ref="B146:B147"/>
    <mergeCell ref="C146:C147"/>
    <mergeCell ref="D146:D147"/>
    <mergeCell ref="E146:E147"/>
    <mergeCell ref="F146:F147"/>
    <mergeCell ref="G141:G145"/>
    <mergeCell ref="H141:H145"/>
    <mergeCell ref="L141:L145"/>
    <mergeCell ref="M141:M145"/>
    <mergeCell ref="N141:N145"/>
    <mergeCell ref="O141:O145"/>
    <mergeCell ref="A141:A145"/>
    <mergeCell ref="B141:B145"/>
    <mergeCell ref="C141:C145"/>
    <mergeCell ref="D141:D145"/>
    <mergeCell ref="E141:E145"/>
    <mergeCell ref="F141:F145"/>
    <mergeCell ref="O134:O139"/>
    <mergeCell ref="P134:P139"/>
    <mergeCell ref="Q134:Q139"/>
    <mergeCell ref="R134:R139"/>
    <mergeCell ref="S134:S139"/>
    <mergeCell ref="H138:H139"/>
    <mergeCell ref="F134:F139"/>
    <mergeCell ref="G134:G139"/>
    <mergeCell ref="H134:H137"/>
    <mergeCell ref="L134:L139"/>
    <mergeCell ref="M134:M139"/>
    <mergeCell ref="N134:N139"/>
    <mergeCell ref="P128:P133"/>
    <mergeCell ref="Q128:Q133"/>
    <mergeCell ref="R128:R133"/>
    <mergeCell ref="S128:S133"/>
    <mergeCell ref="H132:H133"/>
    <mergeCell ref="A134:A139"/>
    <mergeCell ref="B134:B139"/>
    <mergeCell ref="C134:C139"/>
    <mergeCell ref="D134:D139"/>
    <mergeCell ref="E134:E139"/>
    <mergeCell ref="G128:G133"/>
    <mergeCell ref="H128:H131"/>
    <mergeCell ref="L128:L133"/>
    <mergeCell ref="M128:M133"/>
    <mergeCell ref="N128:N133"/>
    <mergeCell ref="O128:O133"/>
    <mergeCell ref="P126:P127"/>
    <mergeCell ref="Q126:Q127"/>
    <mergeCell ref="R126:R127"/>
    <mergeCell ref="S126:S127"/>
    <mergeCell ref="A128:A133"/>
    <mergeCell ref="B128:B133"/>
    <mergeCell ref="C128:C133"/>
    <mergeCell ref="D128:D133"/>
    <mergeCell ref="E128:E133"/>
    <mergeCell ref="F128:F133"/>
    <mergeCell ref="G126:G127"/>
    <mergeCell ref="H126:H127"/>
    <mergeCell ref="L126:L127"/>
    <mergeCell ref="M126:M127"/>
    <mergeCell ref="N126:N127"/>
    <mergeCell ref="O126:O127"/>
    <mergeCell ref="A126:A127"/>
    <mergeCell ref="B126:B127"/>
    <mergeCell ref="C126:C127"/>
    <mergeCell ref="D126:D127"/>
    <mergeCell ref="E126:E127"/>
    <mergeCell ref="F126:F127"/>
    <mergeCell ref="O122:O125"/>
    <mergeCell ref="P122:P125"/>
    <mergeCell ref="Q122:Q125"/>
    <mergeCell ref="R122:R125"/>
    <mergeCell ref="S122:S125"/>
    <mergeCell ref="H124:H125"/>
    <mergeCell ref="F122:F125"/>
    <mergeCell ref="G122:G125"/>
    <mergeCell ref="H122:H123"/>
    <mergeCell ref="L122:L125"/>
    <mergeCell ref="M122:M125"/>
    <mergeCell ref="N122:N125"/>
    <mergeCell ref="O118:O121"/>
    <mergeCell ref="P118:P121"/>
    <mergeCell ref="Q118:Q121"/>
    <mergeCell ref="R118:R121"/>
    <mergeCell ref="S118:S121"/>
    <mergeCell ref="A122:A125"/>
    <mergeCell ref="B122:B125"/>
    <mergeCell ref="C122:C125"/>
    <mergeCell ref="D122:D125"/>
    <mergeCell ref="E122:E125"/>
    <mergeCell ref="F118:F121"/>
    <mergeCell ref="G118:G121"/>
    <mergeCell ref="H118:H121"/>
    <mergeCell ref="L118:L121"/>
    <mergeCell ref="M118:M121"/>
    <mergeCell ref="N118:N121"/>
    <mergeCell ref="P112:P117"/>
    <mergeCell ref="Q112:Q117"/>
    <mergeCell ref="R112:R117"/>
    <mergeCell ref="S112:S117"/>
    <mergeCell ref="H116:H117"/>
    <mergeCell ref="A118:A121"/>
    <mergeCell ref="B118:B121"/>
    <mergeCell ref="C118:C121"/>
    <mergeCell ref="D118:D121"/>
    <mergeCell ref="E118:E121"/>
    <mergeCell ref="G112:G117"/>
    <mergeCell ref="H112:H115"/>
    <mergeCell ref="L112:L117"/>
    <mergeCell ref="M112:M117"/>
    <mergeCell ref="N112:N117"/>
    <mergeCell ref="O112:O117"/>
    <mergeCell ref="A112:A117"/>
    <mergeCell ref="B112:B117"/>
    <mergeCell ref="C112:C117"/>
    <mergeCell ref="D112:D117"/>
    <mergeCell ref="E112:E117"/>
    <mergeCell ref="F112:F117"/>
    <mergeCell ref="O102:O111"/>
    <mergeCell ref="P102:P111"/>
    <mergeCell ref="Q102:Q111"/>
    <mergeCell ref="R102:R111"/>
    <mergeCell ref="S102:S111"/>
    <mergeCell ref="H106:H109"/>
    <mergeCell ref="H110:H111"/>
    <mergeCell ref="F102:F111"/>
    <mergeCell ref="G102:G111"/>
    <mergeCell ref="H102:H105"/>
    <mergeCell ref="L102:L111"/>
    <mergeCell ref="M102:M111"/>
    <mergeCell ref="N102:N111"/>
    <mergeCell ref="O100:O101"/>
    <mergeCell ref="P100:P101"/>
    <mergeCell ref="Q100:Q101"/>
    <mergeCell ref="R100:R101"/>
    <mergeCell ref="S100:S101"/>
    <mergeCell ref="A102:A111"/>
    <mergeCell ref="B102:B111"/>
    <mergeCell ref="C102:C111"/>
    <mergeCell ref="D102:D111"/>
    <mergeCell ref="E102:E111"/>
    <mergeCell ref="F100:F101"/>
    <mergeCell ref="G100:G101"/>
    <mergeCell ref="H100:H101"/>
    <mergeCell ref="L100:L101"/>
    <mergeCell ref="M100:M101"/>
    <mergeCell ref="N100:N101"/>
    <mergeCell ref="O96:O99"/>
    <mergeCell ref="P96:P99"/>
    <mergeCell ref="Q96:Q99"/>
    <mergeCell ref="R96:R99"/>
    <mergeCell ref="S96:S99"/>
    <mergeCell ref="A100:A101"/>
    <mergeCell ref="B100:B101"/>
    <mergeCell ref="C100:C101"/>
    <mergeCell ref="D100:D101"/>
    <mergeCell ref="E100:E101"/>
    <mergeCell ref="F96:F99"/>
    <mergeCell ref="G96:G99"/>
    <mergeCell ref="H96:H99"/>
    <mergeCell ref="L96:L99"/>
    <mergeCell ref="M96:M99"/>
    <mergeCell ref="N96:N99"/>
    <mergeCell ref="O94:O95"/>
    <mergeCell ref="P94:P95"/>
    <mergeCell ref="Q94:Q95"/>
    <mergeCell ref="R94:R95"/>
    <mergeCell ref="S94:S95"/>
    <mergeCell ref="A96:A99"/>
    <mergeCell ref="B96:B99"/>
    <mergeCell ref="C96:C99"/>
    <mergeCell ref="D96:D99"/>
    <mergeCell ref="E96:E99"/>
    <mergeCell ref="F94:F95"/>
    <mergeCell ref="G94:G95"/>
    <mergeCell ref="H94:H95"/>
    <mergeCell ref="L94:L95"/>
    <mergeCell ref="M94:M95"/>
    <mergeCell ref="N94:N95"/>
    <mergeCell ref="O92:O93"/>
    <mergeCell ref="P92:P93"/>
    <mergeCell ref="Q92:Q93"/>
    <mergeCell ref="R92:R93"/>
    <mergeCell ref="S92:S93"/>
    <mergeCell ref="A94:A95"/>
    <mergeCell ref="B94:B95"/>
    <mergeCell ref="C94:C95"/>
    <mergeCell ref="D94:D95"/>
    <mergeCell ref="E94:E95"/>
    <mergeCell ref="F92:F93"/>
    <mergeCell ref="G92:G93"/>
    <mergeCell ref="H92:H93"/>
    <mergeCell ref="L92:L93"/>
    <mergeCell ref="M92:M93"/>
    <mergeCell ref="N92:N93"/>
    <mergeCell ref="O88:O91"/>
    <mergeCell ref="P88:P91"/>
    <mergeCell ref="Q88:Q91"/>
    <mergeCell ref="R88:R91"/>
    <mergeCell ref="S88:S91"/>
    <mergeCell ref="A92:A93"/>
    <mergeCell ref="B92:B93"/>
    <mergeCell ref="C92:C93"/>
    <mergeCell ref="D92:D93"/>
    <mergeCell ref="E92:E93"/>
    <mergeCell ref="F88:F91"/>
    <mergeCell ref="G88:G91"/>
    <mergeCell ref="H88:H91"/>
    <mergeCell ref="L88:L91"/>
    <mergeCell ref="M88:M91"/>
    <mergeCell ref="N88:N91"/>
    <mergeCell ref="P82:P87"/>
    <mergeCell ref="Q82:Q87"/>
    <mergeCell ref="R82:R87"/>
    <mergeCell ref="S82:S87"/>
    <mergeCell ref="H86:H87"/>
    <mergeCell ref="A88:A91"/>
    <mergeCell ref="B88:B91"/>
    <mergeCell ref="C88:C91"/>
    <mergeCell ref="D88:D91"/>
    <mergeCell ref="E88:E91"/>
    <mergeCell ref="G82:G87"/>
    <mergeCell ref="H82:H85"/>
    <mergeCell ref="L82:L87"/>
    <mergeCell ref="M82:M87"/>
    <mergeCell ref="N82:N87"/>
    <mergeCell ref="O82:O87"/>
    <mergeCell ref="P80:P81"/>
    <mergeCell ref="Q80:Q81"/>
    <mergeCell ref="R80:R81"/>
    <mergeCell ref="S80:S81"/>
    <mergeCell ref="A82:A87"/>
    <mergeCell ref="B82:B87"/>
    <mergeCell ref="C82:C87"/>
    <mergeCell ref="D82:D87"/>
    <mergeCell ref="E82:E87"/>
    <mergeCell ref="F82:F87"/>
    <mergeCell ref="G80:G81"/>
    <mergeCell ref="H80:H81"/>
    <mergeCell ref="L80:L81"/>
    <mergeCell ref="M80:M81"/>
    <mergeCell ref="N80:N81"/>
    <mergeCell ref="O80:O81"/>
    <mergeCell ref="A80:A81"/>
    <mergeCell ref="B80:B81"/>
    <mergeCell ref="C80:C81"/>
    <mergeCell ref="D80:D81"/>
    <mergeCell ref="E80:E81"/>
    <mergeCell ref="F80:F81"/>
    <mergeCell ref="O76:O79"/>
    <mergeCell ref="P76:P79"/>
    <mergeCell ref="Q76:Q79"/>
    <mergeCell ref="R76:R79"/>
    <mergeCell ref="S76:S79"/>
    <mergeCell ref="H78:H79"/>
    <mergeCell ref="F76:F79"/>
    <mergeCell ref="G76:G79"/>
    <mergeCell ref="H76:H77"/>
    <mergeCell ref="L76:L79"/>
    <mergeCell ref="M76:M79"/>
    <mergeCell ref="N76:N79"/>
    <mergeCell ref="O72:O75"/>
    <mergeCell ref="P72:P75"/>
    <mergeCell ref="Q72:Q75"/>
    <mergeCell ref="R72:R75"/>
    <mergeCell ref="S72:S75"/>
    <mergeCell ref="A76:A79"/>
    <mergeCell ref="B76:B79"/>
    <mergeCell ref="C76:C79"/>
    <mergeCell ref="D76:D79"/>
    <mergeCell ref="E76:E79"/>
    <mergeCell ref="F72:F75"/>
    <mergeCell ref="G72:G75"/>
    <mergeCell ref="H72:H75"/>
    <mergeCell ref="L72:L75"/>
    <mergeCell ref="M72:M75"/>
    <mergeCell ref="N72:N75"/>
    <mergeCell ref="P66:P71"/>
    <mergeCell ref="Q66:Q71"/>
    <mergeCell ref="R66:R71"/>
    <mergeCell ref="S66:S71"/>
    <mergeCell ref="H70:H71"/>
    <mergeCell ref="A72:A75"/>
    <mergeCell ref="B72:B75"/>
    <mergeCell ref="C72:C75"/>
    <mergeCell ref="D72:D75"/>
    <mergeCell ref="E72:E75"/>
    <mergeCell ref="G66:G71"/>
    <mergeCell ref="H66:H69"/>
    <mergeCell ref="L66:L71"/>
    <mergeCell ref="M66:M71"/>
    <mergeCell ref="N66:N71"/>
    <mergeCell ref="O66:O71"/>
    <mergeCell ref="A66:A71"/>
    <mergeCell ref="B66:B71"/>
    <mergeCell ref="C66:C71"/>
    <mergeCell ref="D66:D71"/>
    <mergeCell ref="E66:E71"/>
    <mergeCell ref="F66:F71"/>
    <mergeCell ref="O59:O65"/>
    <mergeCell ref="P59:P65"/>
    <mergeCell ref="Q59:Q65"/>
    <mergeCell ref="R59:R65"/>
    <mergeCell ref="S59:S65"/>
    <mergeCell ref="H62:H65"/>
    <mergeCell ref="F59:F65"/>
    <mergeCell ref="G59:G65"/>
    <mergeCell ref="H59:H61"/>
    <mergeCell ref="L59:L65"/>
    <mergeCell ref="M59:M65"/>
    <mergeCell ref="N59:N65"/>
    <mergeCell ref="P53:P58"/>
    <mergeCell ref="Q53:Q58"/>
    <mergeCell ref="R53:R58"/>
    <mergeCell ref="S53:S58"/>
    <mergeCell ref="H57:H58"/>
    <mergeCell ref="A59:A65"/>
    <mergeCell ref="B59:B65"/>
    <mergeCell ref="C59:C65"/>
    <mergeCell ref="D59:D65"/>
    <mergeCell ref="E59:E65"/>
    <mergeCell ref="G53:G58"/>
    <mergeCell ref="H53:H56"/>
    <mergeCell ref="L53:L58"/>
    <mergeCell ref="M53:M58"/>
    <mergeCell ref="N53:N58"/>
    <mergeCell ref="O53:O58"/>
    <mergeCell ref="P49:P52"/>
    <mergeCell ref="Q49:Q52"/>
    <mergeCell ref="R49:R52"/>
    <mergeCell ref="S49:S52"/>
    <mergeCell ref="A53:A58"/>
    <mergeCell ref="B53:B58"/>
    <mergeCell ref="C53:C58"/>
    <mergeCell ref="D53:D58"/>
    <mergeCell ref="E53:E58"/>
    <mergeCell ref="F53:F58"/>
    <mergeCell ref="G49:G52"/>
    <mergeCell ref="H49:H52"/>
    <mergeCell ref="L49:L52"/>
    <mergeCell ref="M49:M52"/>
    <mergeCell ref="N49:N52"/>
    <mergeCell ref="O49:O52"/>
    <mergeCell ref="P45:P48"/>
    <mergeCell ref="Q45:Q48"/>
    <mergeCell ref="R45:R48"/>
    <mergeCell ref="S45:S48"/>
    <mergeCell ref="A49:A52"/>
    <mergeCell ref="B49:B52"/>
    <mergeCell ref="C49:C52"/>
    <mergeCell ref="D49:D52"/>
    <mergeCell ref="E49:E52"/>
    <mergeCell ref="F49:F52"/>
    <mergeCell ref="G45:G48"/>
    <mergeCell ref="H45:H48"/>
    <mergeCell ref="L45:L48"/>
    <mergeCell ref="M45:M48"/>
    <mergeCell ref="N45:N48"/>
    <mergeCell ref="O45:O48"/>
    <mergeCell ref="P41:P44"/>
    <mergeCell ref="Q41:Q44"/>
    <mergeCell ref="R41:R44"/>
    <mergeCell ref="S41:S44"/>
    <mergeCell ref="A45:A48"/>
    <mergeCell ref="B45:B48"/>
    <mergeCell ref="C45:C48"/>
    <mergeCell ref="D45:D48"/>
    <mergeCell ref="E45:E48"/>
    <mergeCell ref="F45:F48"/>
    <mergeCell ref="G41:G44"/>
    <mergeCell ref="H41:H44"/>
    <mergeCell ref="L41:L44"/>
    <mergeCell ref="M41:M44"/>
    <mergeCell ref="N41:N44"/>
    <mergeCell ref="O41:O44"/>
    <mergeCell ref="P36:P40"/>
    <mergeCell ref="Q36:Q40"/>
    <mergeCell ref="R36:R40"/>
    <mergeCell ref="S36:S40"/>
    <mergeCell ref="A41:A44"/>
    <mergeCell ref="B41:B44"/>
    <mergeCell ref="C41:C44"/>
    <mergeCell ref="D41:D44"/>
    <mergeCell ref="E41:E44"/>
    <mergeCell ref="F41:F44"/>
    <mergeCell ref="G36:G40"/>
    <mergeCell ref="H36:H40"/>
    <mergeCell ref="L36:L40"/>
    <mergeCell ref="M36:M40"/>
    <mergeCell ref="N36:N40"/>
    <mergeCell ref="O36:O40"/>
    <mergeCell ref="A36:A40"/>
    <mergeCell ref="B36:B40"/>
    <mergeCell ref="C36:C40"/>
    <mergeCell ref="D36:D40"/>
    <mergeCell ref="E36:E40"/>
    <mergeCell ref="F36:F40"/>
    <mergeCell ref="O30:O35"/>
    <mergeCell ref="P30:P35"/>
    <mergeCell ref="Q30:Q35"/>
    <mergeCell ref="R30:R35"/>
    <mergeCell ref="S30:S35"/>
    <mergeCell ref="H34:H35"/>
    <mergeCell ref="F30:F35"/>
    <mergeCell ref="G30:G35"/>
    <mergeCell ref="H30:H33"/>
    <mergeCell ref="L30:L35"/>
    <mergeCell ref="M30:M35"/>
    <mergeCell ref="N30:N35"/>
    <mergeCell ref="O27:O29"/>
    <mergeCell ref="P27:P29"/>
    <mergeCell ref="Q27:Q29"/>
    <mergeCell ref="R27:R29"/>
    <mergeCell ref="S27:S29"/>
    <mergeCell ref="A30:A35"/>
    <mergeCell ref="B30:B35"/>
    <mergeCell ref="C30:C35"/>
    <mergeCell ref="D30:D35"/>
    <mergeCell ref="E30:E35"/>
    <mergeCell ref="F27:F29"/>
    <mergeCell ref="G27:G29"/>
    <mergeCell ref="H27:H29"/>
    <mergeCell ref="L27:L29"/>
    <mergeCell ref="M27:M29"/>
    <mergeCell ref="N27:N29"/>
    <mergeCell ref="O23:O26"/>
    <mergeCell ref="P23:P26"/>
    <mergeCell ref="Q23:Q26"/>
    <mergeCell ref="R23:R26"/>
    <mergeCell ref="S23:S26"/>
    <mergeCell ref="A27:A29"/>
    <mergeCell ref="B27:B29"/>
    <mergeCell ref="C27:C29"/>
    <mergeCell ref="D27:D29"/>
    <mergeCell ref="E27:E29"/>
    <mergeCell ref="F23:F26"/>
    <mergeCell ref="G23:G26"/>
    <mergeCell ref="H23:H26"/>
    <mergeCell ref="L23:L26"/>
    <mergeCell ref="M23:M26"/>
    <mergeCell ref="N23:N26"/>
    <mergeCell ref="O18:O21"/>
    <mergeCell ref="P18:P21"/>
    <mergeCell ref="Q18:Q21"/>
    <mergeCell ref="R18:R21"/>
    <mergeCell ref="S18:S21"/>
    <mergeCell ref="A23:A26"/>
    <mergeCell ref="B23:B26"/>
    <mergeCell ref="C23:C26"/>
    <mergeCell ref="D23:D26"/>
    <mergeCell ref="E23:E26"/>
    <mergeCell ref="F18:F21"/>
    <mergeCell ref="G18:G21"/>
    <mergeCell ref="H18:H21"/>
    <mergeCell ref="L18:L21"/>
    <mergeCell ref="M18:M21"/>
    <mergeCell ref="N18:N21"/>
    <mergeCell ref="O14:O17"/>
    <mergeCell ref="P14:P17"/>
    <mergeCell ref="Q14:Q17"/>
    <mergeCell ref="R14:R17"/>
    <mergeCell ref="S14:S17"/>
    <mergeCell ref="A18:A21"/>
    <mergeCell ref="B18:B21"/>
    <mergeCell ref="C18:C21"/>
    <mergeCell ref="D18:D21"/>
    <mergeCell ref="E18:E21"/>
    <mergeCell ref="F14:F17"/>
    <mergeCell ref="G14:G17"/>
    <mergeCell ref="H14:H17"/>
    <mergeCell ref="L14:L17"/>
    <mergeCell ref="M14:M17"/>
    <mergeCell ref="N14:N17"/>
    <mergeCell ref="O10:O13"/>
    <mergeCell ref="P10:P13"/>
    <mergeCell ref="Q10:Q13"/>
    <mergeCell ref="R10:R13"/>
    <mergeCell ref="S10:S13"/>
    <mergeCell ref="A14:A17"/>
    <mergeCell ref="B14:B17"/>
    <mergeCell ref="C14:C17"/>
    <mergeCell ref="D14:D17"/>
    <mergeCell ref="E14:E17"/>
    <mergeCell ref="F10:F13"/>
    <mergeCell ref="G10:G13"/>
    <mergeCell ref="H10:H13"/>
    <mergeCell ref="L10:L13"/>
    <mergeCell ref="M10:M13"/>
    <mergeCell ref="N10:N13"/>
    <mergeCell ref="O6:O9"/>
    <mergeCell ref="P6:P9"/>
    <mergeCell ref="Q6:Q9"/>
    <mergeCell ref="R6:R9"/>
    <mergeCell ref="S6:S9"/>
    <mergeCell ref="A10:A13"/>
    <mergeCell ref="B10:B13"/>
    <mergeCell ref="C10:C13"/>
    <mergeCell ref="D10:D13"/>
    <mergeCell ref="E10:E13"/>
    <mergeCell ref="F6:F9"/>
    <mergeCell ref="G6:G9"/>
    <mergeCell ref="H6:H9"/>
    <mergeCell ref="L6:L9"/>
    <mergeCell ref="M6:M9"/>
    <mergeCell ref="N6:N9"/>
    <mergeCell ref="L3:L4"/>
    <mergeCell ref="M3:N3"/>
    <mergeCell ref="O3:P3"/>
    <mergeCell ref="Q3:R3"/>
    <mergeCell ref="S3:S4"/>
    <mergeCell ref="A6:A9"/>
    <mergeCell ref="B6:B9"/>
    <mergeCell ref="C6:C9"/>
    <mergeCell ref="D6:D9"/>
    <mergeCell ref="E6:E9"/>
    <mergeCell ref="L2:S2"/>
    <mergeCell ref="A3:A4"/>
    <mergeCell ref="B3:B4"/>
    <mergeCell ref="C3:C4"/>
    <mergeCell ref="D3:D4"/>
    <mergeCell ref="E3:E4"/>
    <mergeCell ref="F3:F4"/>
    <mergeCell ref="G3:G4"/>
    <mergeCell ref="H3:H4"/>
    <mergeCell ref="I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Wielkopolska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2024-02-07T16:35:34Z</dcterms:created>
  <dcterms:modified xsi:type="dcterms:W3CDTF">2024-02-07T16:35:34Z</dcterms:modified>
</cp:coreProperties>
</file>