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0370" windowHeight="8970"/>
  </bookViews>
  <sheets>
    <sheet name="Wielkopolska JR" sheetId="1" r:id="rId1"/>
  </sheets>
  <definedNames>
    <definedName name="_xlnm.Print_Area" localSheetId="0">'Wielkopolska JR'!$A$1:$S$153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1" i="1" l="1"/>
  <c r="O92" i="1"/>
  <c r="O86" i="1"/>
  <c r="O84" i="1"/>
  <c r="O80" i="1"/>
  <c r="O76" i="1"/>
  <c r="O72" i="1"/>
  <c r="O66" i="1"/>
  <c r="O59" i="1"/>
  <c r="O49" i="1"/>
  <c r="O45" i="1"/>
  <c r="O41" i="1"/>
  <c r="O36" i="1"/>
  <c r="O30" i="1"/>
  <c r="O27" i="1"/>
  <c r="O23" i="1"/>
  <c r="O22" i="1"/>
  <c r="O18" i="1"/>
  <c r="O14" i="1"/>
</calcChain>
</file>

<file path=xl/sharedStrings.xml><?xml version="1.0" encoding="utf-8"?>
<sst xmlns="http://schemas.openxmlformats.org/spreadsheetml/2006/main" count="679" uniqueCount="237">
  <si>
    <t>Operacje partnerów KSOW do Planu operacyjnego KSOW na lata 2022-2023 - Województwo Wielkopolskie - lipiec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</si>
  <si>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</si>
  <si>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</si>
  <si>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</si>
  <si>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</si>
  <si>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</si>
  <si>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</si>
  <si>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</si>
  <si>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</si>
  <si>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</si>
  <si>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</si>
  <si>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</si>
  <si>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</si>
  <si>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</si>
  <si>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</si>
  <si>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</si>
  <si>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</si>
  <si>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</si>
  <si>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</si>
  <si>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</si>
  <si>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</si>
  <si>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</si>
  <si>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</si>
  <si>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</si>
  <si>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</si>
  <si>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</si>
  <si>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</si>
  <si>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</si>
  <si>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</si>
  <si>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</si>
  <si>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</si>
  <si>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</si>
  <si>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</si>
  <si>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</si>
  <si>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</si>
  <si>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</si>
  <si>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</si>
  <si>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Poszukiwanie inspiracji, jako źródło dobrych praktyk kształtujących rozwój obszaru LGD</t>
  </si>
  <si>
    <t>Wzrost wiedzy umożliwiający wdrożenie rozwiązań i dobrych praktyk na obszarze LGD Stowarzyszenia „Solidarni w Partnerstwie” u 40 osób odpowiedzialnych za wdrażanie inicjatyw  na rzecz rozwoju obszarów wiejskich poprzez organizację wyjazdu studyjnego na obszar działania LGD „Zielony Pierścień” oraz rozpowszechnianie  skutecznych praktyk  podczas organizowanych spotkań.</t>
  </si>
  <si>
    <t>Operacja polegała będzie na organizacji wyjazdu studyjnego na obszar działania LGD „Zielony Pierścień” dla 40 osób z obszaru działania Stowarzyszenia, tj. z gmin: Golina, Grodziec, Rychwał, Rzgów, Stare Miasto i Tuliszków, odpowiedzialnych za wdrażanie inicjatyw na rzecz rozwoju obszarów wiejskich.</t>
  </si>
  <si>
    <t>Wyjazd studyjny krajowy</t>
  </si>
  <si>
    <t>Liczba wyjazdów studyjnych</t>
  </si>
  <si>
    <t>szt.</t>
  </si>
  <si>
    <t xml:space="preserve">Operacja skierowana jest do 40 osób z obszaru działania Stowarzyszenia, tj. z gmin: Golina, Grodziec, Rychwał, Rzgów, Stare Miasto i Tuliszków. Osoby te są odpowiedzialne za wdrażanie inicjatyw na rzecz rozwoju obszarów wiejskich. Będą to osoby reprezentujące różne sektory (społeczny, gospodarczy, publiczny) m.in. organy Stowarzyszenia, przedstawiciele organizacji pozarządowych działających na obszarze LGD, pracownicy biura Stowarzyszenia, przedsiębiorcy oraz członkowie Stowarzyszenia „Solidarni w Partnerstwie”, osoby zaangażowane w rozwój obszaru. </t>
  </si>
  <si>
    <t>II, III</t>
  </si>
  <si>
    <t>-</t>
  </si>
  <si>
    <t>Stowarzyszenie „Solidarni w Partnerstwie”</t>
  </si>
  <si>
    <t>Liczba uczestników</t>
  </si>
  <si>
    <t>osób</t>
  </si>
  <si>
    <t>w tym przedstawicieli LGD</t>
  </si>
  <si>
    <t>w tym: liczba doradców</t>
  </si>
  <si>
    <t>Wielkopolskę znamy - Warmię i Mazury poznamy - wyjazd studyjny</t>
  </si>
  <si>
    <t xml:space="preserve">Celem operacji jest nawiązanie współpracy i wymiana doświadczeń z innymi podmiotami społecznymi, gospodarczymi i administracyjnymi o zbieżnych celach  i zadaniach działającymi na terenie województwa warmińsko – mazurskiego oraz wymiana wiedzy i  sposobu pozyskania  środków  finansowych na rozwój obszarów wiejskich. Realizacja operacji przyczyni się do wspierania rozwoju lokalnego , zdobycia dobrych praktyk i przeniesienia ich na teren naszej gminy. 
</t>
  </si>
  <si>
    <t xml:space="preserve">Operacja  polegać będzie na zorganizowaniu wyjazdu studyjnego na teren województwa warmińsko – mazurskiego. Poprzez realizację operacji uczestnicy wyjazdu pozyskają wiedzę i wymienią się doświadczeniami  w zakresie działań na rzecz rozwoju obszarów wiejskich i pozyskiwania środków z Programu Rozwoju Obszarów Wiejskich.  </t>
  </si>
  <si>
    <t xml:space="preserve">Grupę docelową projektu stanowić będą przedstawiciele kół gospodyń wiejskich, stowarzyszeń , zespołu ludowego, przedsiębiorcy, samorządowcy, rolnicy i ich rodziny,  którzy poza pracą zawodową realizują pasje kulturalno – społeczne szczególnie w organizacjach pozarządowych działających  na rzecz lokalnej społeczności. 
</t>
  </si>
  <si>
    <t>Gmina Lisków</t>
  </si>
  <si>
    <t>Nauka nie pójdzie w las</t>
  </si>
  <si>
    <t xml:space="preserve">Celem operacji jest inspirowanie i inicjowanie działań wspierających rozwój partnerskiego podejścia na rzecz rozwoju lokalnego z uwzględnieniem potencjału ekonomicznego, społecznego i środowiskowego danego regionu, budowanie postaw przedsiębiorczych w szczególności wśród młodych kobiet, rolników, drobnych wytwórców i przedsiębiorców oraz przedstawicielek KGW. </t>
  </si>
  <si>
    <t xml:space="preserve">Operacja będzie polegała na organizacji wyjazdu studyjnego do Gospodarstwa Ostoja Natury oraz do Lokalnej Grupy Działania Zielony Pierścień na Lubelszczyźnie, w celu wymiany wiedzy na temat gospodarstwa regeneratywnego, krótkich łańcuchów dostaw oraz rozwoju lokalnego w oparciu o dobre praktyki promocji produktów i zasobów lokalnych. </t>
  </si>
  <si>
    <t xml:space="preserve">Grupą docelową będą mieszkańcy  (15 osób) z gmin z powiatu tureckiego: Brudzew, Kawęczyn Dobra, Malanów, Przykona, Władysławów, Turek, z powiatu kolskiego – Kościelec oraz powiatu sieradzkiego – Goszczanów (woj. łódzkie). 
</t>
  </si>
  <si>
    <t>III, IV</t>
  </si>
  <si>
    <t>Turkowska Unia Rozwoju - T.U.R.</t>
  </si>
  <si>
    <t xml:space="preserve">Celem operacji jest przygotowanie uczestników wyjazdu  do wdrażania inicjatyw na rzecz rozwoju obszarów wiejskich w tym w szczególności do podejmowania nowych wyzwań w celu poprawy  ekologizacji swoich gospodarstw rolnych zgodnie z wymogami Zielonego Ładu poprzez udział w wyjeździe studyjnym do gospodarstwa ekologicznego Anielskie Ogrody.
</t>
  </si>
  <si>
    <t xml:space="preserve">Operacja polega na organizacji krajowego wyjazdu studyjnego dla rolników i doradców do gospodarstwa ekologicznego Anielskie Ogrody - laureata I miejsca w konkursie europejskim ENRD Rural Inspiration Awards (RIA) 2021 w kategorii "Popular Vote”.  
Ponadto w ramach operacji doradcy biorący udział w wyjeździe po powrocie przeprowadzą  szkolenia dla rolników. Będzie to kaskadowe przekazywanie wiedzy  kolejnym rolnikom zainteresowanym  prowadzeniem gospodarstw wg kryteriów rolnictwa ekologicznego.
</t>
  </si>
  <si>
    <t xml:space="preserve">Grupa docelowa to 35 osób (30 rolników i 5 doradców) z województwa wielkopolskiego, którzy są zainteresowani poszukiwaniem alternatywnych, proekologicznych rozwiązań dla swoich małych rodzinnych gospodarstw rolnych. 
</t>
  </si>
  <si>
    <t>II-IV</t>
  </si>
  <si>
    <t>Wielkopolski Ośrodek Doradztwa Rolniczego w Poznaniu</t>
  </si>
  <si>
    <t>Książka kulinarna „Smaki Ziemi Przemęckiej”</t>
  </si>
  <si>
    <t>Celem operacji jest zapoznanie mieszkańców gminy Przemęt z działaniami lokalnych organizacji - kół gospodyń wiejskich oraz z kulinarnymi walorami gminy Przemęt i województwa wielkopolskiego poprzez wydanie i rozdystrybuowanie 500 sztuk książki kulinarnej "Smaki Ziemi Przęmęckiej".</t>
  </si>
  <si>
    <t xml:space="preserve">Operacja polega na wydaniu i dystrybucji 500 sztuk książki kulinarnej „Smaki Ziemi Przemęckiej”. Zawierać ona będzie przepisy, zdjęcia potraw przygotowanych przez Koła Gospodyń Wiejskich działających na terenie Gminy Przemęt. Odbiorcami publikacji będą: instytucje promujące Gm. Przemęt, turyści i goście, jak również mieszkańcy gminy - KGW, sołectwa, biblioteki, szkoły, przedszkola. </t>
  </si>
  <si>
    <t xml:space="preserve">Publikacja/materiał drukowany </t>
  </si>
  <si>
    <t>Liczba tytułów publikacji/ materiałów drukowanych</t>
  </si>
  <si>
    <t xml:space="preserve">Grupą docelową operacji będą: turyści, goście – odwiedzający Ziemię Przemęcką, instytucje promujące Gminę Przemęt, KGW, sołectwa, biblioteki, szkoły, przedszkola. 
</t>
  </si>
  <si>
    <t xml:space="preserve">Gminne Centrum Kultury i Biblioteka w Przemęcie </t>
  </si>
  <si>
    <t>Wielkopolski Rolnik Roku narzędziem upowszechniania dobrych praktyk w rolnictwie</t>
  </si>
  <si>
    <t xml:space="preserve">Celem operacji jest przedstawienie wielkopolskim rolnikom dobrych praktyk stosowanych przez najlepszych wielkopolskich rolników w zakresie organizacji produkcji, stosowania nowoczesnych technologii, organizacji gospodarstwa oraz ochrony środowiska, poprzez umożliwienie im udziału w spotkaniu podsumowującym konkurs „Wielkopolski Rolnik Roku”, podczas którego prezentowane będą gospodarstwa laureatów konkursu. 
</t>
  </si>
  <si>
    <t>Operacja będzie polegać na organizacji udziału rolników z terenu województwa wielkopolskiego w Gali podsumowującej Konkurs Wielkopolski Rolnik Roku 2021.</t>
  </si>
  <si>
    <t xml:space="preserve">Szkolenie/ seminarium/ warsztat/ spotkanie </t>
  </si>
  <si>
    <t>Liczba szkoleń/ seminariów/ warsztatów/spotkań</t>
  </si>
  <si>
    <t xml:space="preserve">Grupą docelową są rolnicy z terenu województwa wielkopolskiego.
</t>
  </si>
  <si>
    <t>Wielkopolska Izba Rolnicza</t>
  </si>
  <si>
    <t>Ścieżki rozwoju obszarów wiejskich województwa wielkopolskiego – lokalny wymiar wielofunkcyjności</t>
  </si>
  <si>
    <t>Celem proponowanych badań jest rozpoznanie funkcji obszarów wiejskich województwa wielkopolskiego, wraz z pomiarem wielofunkcyjności dla wzmocnienia planowania rozwoju lokalnego na obszarach wiejskich.</t>
  </si>
  <si>
    <t>Operacja będzie polegała na realizacji badań z zakresu rozwoju obszarów wiejskich województwa wielkopolskiego, których efektem pracy będzie recenzowana ekspertyza pt.: „Ścieżki rozwoju obszarów wiejskich województwa wielkopolskiego – lokalny wymiar wielofunkcyjności”. W proces realizacji operacji zaangażowany będzie Partner dodatkowy -KGW w Starej Krobi. Wyniki badań upowszechnione zostaną pośród władz lokalnych (gmin wiejskich i miejsko-wiejskich) oraz władz regionalnych województwa wielkopolskiego (Samorząd Województwa Wielkopolskiego).</t>
  </si>
  <si>
    <t>Analiza/ ekspertyza/ badanie</t>
  </si>
  <si>
    <t>Analiza</t>
  </si>
  <si>
    <t xml:space="preserve">Grupą docelową proponowanej operacji są: władze lokalne gmin wiejskich i miejsko-wiejskich województwa wielkopolskiego; Samorząd Województwa Wielkopolskiego; organizacje pozarządowe, mieszkańcy obszarów wiejskich województwa wielkopolskiego.
</t>
  </si>
  <si>
    <t>Uniwersytet Przyrodniczy w Poznaniu</t>
  </si>
  <si>
    <t xml:space="preserve">Ekspertyza </t>
  </si>
  <si>
    <t>Badanie</t>
  </si>
  <si>
    <t>„Ocalić od zapomnienia - Grabowska Senioriada”</t>
  </si>
  <si>
    <t>Celem operacji jest udział seniorów mieszkających na terenie Miasta i Gminy Grabów nad Prosną w spotkania w mieście Grabów nad Prosną pn. „Ocalić od zapomnienia - Grabowska Senioriada”, która przyczyni się do kultywowania tradycji i dziedzictwa kulturowego wsi.</t>
  </si>
  <si>
    <t>Operacja będzie polegała na organizacji spotkania dla seniorów w mieście Grabów nad Prosną w dniu 8.10.2022 r. pn. „Ocalić od zapomnienia - Grabowska Senioriada”.</t>
  </si>
  <si>
    <t xml:space="preserve">Grupę docelową będą stanowili seniorzy mieszkający na terenie Miasta i Gminy Grabów nad Prosną oraz osoby czynne zawodowo (przedsiębiorcy, rolnicy, pracownicy umysłowi ), a także przedstawiciele lokalnych stowarzyszeń i organizacji, seniorzy  z zaprzyjaźnionych kół z sąsiadujących powiatów oraz zaproszeni goście. </t>
  </si>
  <si>
    <t>Miasto i Gmina Grabów nad Prosną</t>
  </si>
  <si>
    <t>Konkurs/olimpiada</t>
  </si>
  <si>
    <t>Liczba konkursów/olimpiad</t>
  </si>
  <si>
    <t>Liczba uczestników konkursów/olimpiad</t>
  </si>
  <si>
    <t>Współpraca rolników na wielkopolskiej wsi-rola i znaczenie spółdzielczości</t>
  </si>
  <si>
    <t xml:space="preserve">Celem operacji jest wskazanie kierunków działań organizacji zrzeszających rolników oraz stworzenie platformy do nawiązania współpracy, wymiany wiedzy i doświadczeń oraz integracji między organizacjami rolniczymi działającymi na terenach wiejskich w całej Wielkopolsce. Cel realizowany będzie poprzez organizację konferencji dotyczącej działalności organizacji rolniczych i ich wpływu na rozwój rolnictwa i obszarów wiejskich. </t>
  </si>
  <si>
    <t>Organizacja konferencji pn. Współpraca rolników na wielkopolskiej wsi-rola i znaczenie spółdzielczości. Tematem konferencji będą korzyści ze współpracy rolników w formie organizacji rolniczych wyrosłych na tradycji Kółek Rolniczych.</t>
  </si>
  <si>
    <t xml:space="preserve">Konferencja/ kongres </t>
  </si>
  <si>
    <t xml:space="preserve">Liczba konferencji/ kongresów </t>
  </si>
  <si>
    <t xml:space="preserve">Całość grupy docelowej pochodzić będzie z terenu województwa Wielkopolskiego. Na konferencję zostanie zaproszonych 300 osób, będą to przedstawiciele organizacji rolniczych (w tym także członkinie Kół Gospodyń Wiejskich – KGW powstały przy Kółkach Rolniczych, ich powiązanie z organizacjami rolniczymi jest ciągle aktualne). Zakładamy udział w operacji przedstawicieli organizacji działających na terenie całej Wielkopolski, w ten sposób chcemy zaprezentować szerokie spektrum działań podejmowanych w różnych częściach naszego województwa. 
</t>
  </si>
  <si>
    <t>I-IV</t>
  </si>
  <si>
    <t xml:space="preserve">w tym: liczba gości zagranicznych </t>
  </si>
  <si>
    <t>w tym: liczba przedstawicieli LGD</t>
  </si>
  <si>
    <t xml:space="preserve">w tym: liczba doradców </t>
  </si>
  <si>
    <t>Wymiana wiedzy i doświadczeń jako metoda rozwoju potencjału gospodarczego i społecznego Gminy i Miasta Stawiszyn.</t>
  </si>
  <si>
    <t xml:space="preserve">Celem operacji jest  zdobycie wiedzy i  wymiana doświadczeń pośród członków grupy docelowej tj. 100 mieszkańców Gminy i Miasta Stawiszyn – rolników,  członków ich rodzin, przedstawicielek kół gospodyń wiejskich oraz samorządowców 
z terenu Gminy i Miasta Stawiszyn w zakresie  wykorzystania posiadanego potencjału w celu rozwoju różnych dziedzin  gospodarki na obszarze rolniczym, produkcji, promocji oraz poznania korzyści płynących z wytwarzania produktów lokalnych, a także włączenia kobiet w podejmowanie inicjatyw związanych z  rozwojem lokalnym. </t>
  </si>
  <si>
    <t xml:space="preserve">Operacja będzie polegała na organizacji wyjazdu studyjnego dla 100 mieszkańców Gminy i Miasta Stawiszyn (rolników,  członków ich rodzin, przedstawicielek kół gospodyń wiejskich oraz samorządowców z terenu Gminy i Miasta Stawiszyn) do Gminy Poronin.
</t>
  </si>
  <si>
    <t xml:space="preserve">Grupa docelowa to 100 mieszkańców Gminy i Miasta Stawiszyn – rolnicy, członkowie ich rodzin, przedstawicielki kół gospodyń wiejskich oraz samorządowcy z terenu Gminy i Miasta Stawiszyn, którzy łączą pracę w rolnictwie z aktywną działalnością społeczno-kulturalną. 
</t>
  </si>
  <si>
    <t>III-IV</t>
  </si>
  <si>
    <t>Gmina i Miasto Stawiszyn</t>
  </si>
  <si>
    <t>Integrowana produkcja roślin szansą dla rolników</t>
  </si>
  <si>
    <t xml:space="preserve">Celem operacji jest przeszkolenie rolników oraz przyszłych rolników z zasad prowadzenia integrowanej produkcji rolnej. Szkolenie to wyposaży rolników w wiedzę, która umożliwi im prowadzenie produkcji rolnej w sposób zapewniający produkcję żywności metodami bezpiecznymi dla środowiska, ale także w niezbędne do prowadzenia tej produkcji certyfikaty.  </t>
  </si>
  <si>
    <t xml:space="preserve">Operacja polega na zorganizowaniu 4 szkoleń dla rolników, każde po 30 osób. Łącznie 120 osób. </t>
  </si>
  <si>
    <t xml:space="preserve">Uczestnikami szkoleń będzie 120 rolników – producentów rolnych z terenu Wschodniej Wielkopolski, subregionu konińskiego. Będą to osoby zainteresowane prowadzeniem produkcji w sposób zapewniający produkcję żywności metodami bezpiecznymi dla środowiska. Dopuszczamy też możliwość udziału uczniów szkół rolniczych, których chcemy wyposażyć w wiedzę i możliwości prowadzenia w swoich przyszłych gospodarstw w sposób możliwie najbardziej zbliżony do ekologicznego. </t>
  </si>
  <si>
    <t>„Współpraca partnerska na rzecz wymiany dobrych praktyk”</t>
  </si>
  <si>
    <t xml:space="preserve">Celem operacji jest wymiana dobrych praktyk i doświadczeń z zakresu wspierania włączenia społecznego, aktywizacji społeczno-ekonomicznej, działań KGW oraz rozwoju gospodarczego podczas wyjazdu studyjnego, pomiędzy osobami zamieszkałymi na terenie działania LGD "Dolina Noteci" a Lokalną Grupą Działania Ziemi Sandomierskiej.
</t>
  </si>
  <si>
    <t xml:space="preserve">Operacja będzie polegała na zorganizowaniu wyjazdu studyjnego dla 30 osób z terenu Lokalnej Grupy Działania Stowarzyszenie „Dolina Noteci” do partnera projektu Lokalnej Grupy Działania Ziemi Sandomierskiej w celu wymiany dobrych praktyk z zakresu rozwoju lokalnego.
</t>
  </si>
  <si>
    <t xml:space="preserve">Wyjazd skierowany będzie do osób zamieszkałych na terenie działania Stowarzyszenia Dolina Noteci, czyli gmin w woj. Wielkopolskim tj., Miasto Chodzież, Gmina Chodzież, Miasto i Gmina Budzyń i Miasto i Gmina Szamocin. 
</t>
  </si>
  <si>
    <t>Stowarzyszenie "Dolina Noteci"</t>
  </si>
  <si>
    <t>Tradycja i dziedzictwo kulturowe wsi obszaru Kotliny Kłodzkiej źródłem inspiracji</t>
  </si>
  <si>
    <t xml:space="preserve">Celem operacji  jest upowszechnienie wiedzy i wymiana doświadczeń w zakresie tradycji i dziedzictwa kulturowego wsi poprzez organizację wyjazdu studyjnego umożliwiającego poznanie przykładów ginących zawodów, lokalnego rękodzieła i produktów lokalnych z obszaru Kotliny Kłodzkiej oraz wymianę doświadczeń poprzez przygotowanie stoiska wystawienniczego na jarmarku produktów lokalnych dla interesariuszy z terenu powiatu krotoszyńskiego
</t>
  </si>
  <si>
    <t xml:space="preserve">Operacja polega na organizacji wyjazdu studyjnego na obszar Kotliny Kłodzkiej dla 50 osób  podnoszącego wiedzę i umożliwiającego wymianę doświadczeń w zakresie  tradycji i dziedzictwa kulturowego  oraz organizacji stoiska wystawienniczego umożlwiającego prezentację rękodzieła i produktów lokalnych  oraz  aktywną wymianę doświadczeń na jarmarku produktów lokalnych.  </t>
  </si>
  <si>
    <t xml:space="preserve">Grupę docelową operacji stanowią  twórcy ludowi, przedstawiciele zespołów folklorystycznych, Kół Gospodyń Wiejskich i producenci produktów lokalnych, rolnicy i lokalni liderzy 50 osób z terenu powiatu krotoszyńskiego. </t>
  </si>
  <si>
    <t>Koło Gospodyń Wiejskich w Trzemesznie</t>
  </si>
  <si>
    <t>Stoisko wystawiennicze/ punkt informacyjny na tragach/imprezie plenerowej/ wystawie w kraju</t>
  </si>
  <si>
    <t>Wielkopolska Akademia Sołtysa</t>
  </si>
  <si>
    <t>Celem operacji jest podniesienie kompetencji interpersonalnych i poziomu wiedzy prawnej wśród sołtysów i sołtysek oraz członków Rad Sołeckich uczestniczących w specjalnych szkoleniach i wyjeździe studyjnym. Ponadto w ramach operacji planuje się tworzenie statutów sołeckich na specjalnych warsztatach powiązanych z wyjazdem studyjnym.</t>
  </si>
  <si>
    <t xml:space="preserve">Operacja będzie polegała na przeprowadzeniu cyklu jednodniowych szkoleń oraz organizacji wyjazdu studyjnego dla sołtysów i sołtysek, członków Rad Sołeckich, wiejskich liderów oraz urzędników z Gminy Kołaczkowo i gmin sąsiadujących. </t>
  </si>
  <si>
    <t>Grupą docelową operacji będą grupy sołtysów, sołtysek i członków Rad Sołeckich oraz lokalnych wiejskich liderów pochodzących głównie z terenu Gminy Kołaczkowo. W przypadku trudności z rekrutacją dopuszcza się udział sołtysów i sołtysek z okolicznych gmin i powiatów (wszystkich położonych w województwie wielkopolskim).</t>
  </si>
  <si>
    <t>Gminny Ośrodek Kultury im.Wł.Reymonta w Kołaczkowie</t>
  </si>
  <si>
    <t>120-150</t>
  </si>
  <si>
    <t>Koła gospodyń wiejskich i zespoły biesiadne jako twórcy produktów lokalnych mający  wpływ na rozwój obszarów wiejskich.</t>
  </si>
  <si>
    <t>Celem operacji jest poinformowanie i zapoznanie 150 członków grupy docelowej  przedstawicieli jednostek samorządu terytorialnego, organizacji i stowarzyszeń, mieszkańców Gminy i Miasta Stawiszyn oraz Powiatu Kaliskiego na temat potencjału zespołów biesiadnych i kół gospodyń wiejskich jako twórców  produktów lokalnych oraz przedstawicieli lokalnej tradycji i dziedzictwa kulturowego wsi jednocześnie przyczyniającymi się do rozwoju obszarów wiejskich.</t>
  </si>
  <si>
    <t>Operacja będzie polegała na zorganizowaniu spotkania informacyjno-integracyjnego oraz konkursu kulinarnego dla 150 osób przedstawicieli jednostek samorządu terytorialnego, organizacji, stowarzyszeń z Powiatu Kaliskiego oraz mieszkańców Gminy i Miasta Stawiszyn.</t>
  </si>
  <si>
    <t xml:space="preserve">Grupa docelowa to mieszkańcy Gminy i Miasta Stawiszyn, mieszkańcy, przedstawiciele jednostek samorządu terytorialnego, organizacji, stowarzyszeń, zespołów biesiadnych i kół gospodyń wiejskich z terenu Powiatu Kaliskiego,  którzy zgodnie z celem i problemem operacji chcą podnieść swoją wiedzę oraz  świadomość w zakresie potencjału i zasobów zespołów biesiadnych i kół gospodyń wiejskich jako twórców  produktów  lokalnych wpływających na rozwój obszarów wiejskich. </t>
  </si>
  <si>
    <t>„Eko wieś III ”</t>
  </si>
  <si>
    <t xml:space="preserve">Celem operacji jest przeszkolenie uczestników warsztatów z zakresu usprawnień technicznych w produkcji wyrobów spożywczych (wyrób kiełbasy, masła, oraz wyr. cukierniczych). </t>
  </si>
  <si>
    <t>Operacja będzie polegała na przeprowadzeniu cyklu warsztatów kulinarnych w celu upowszechniania wiedzy i doświadczeń dla 240 uczestników zadania z obszarów wiejskich i miejsko wiejskich województwa wielkopolskiego.</t>
  </si>
  <si>
    <t xml:space="preserve">Grupę docelową stanowić będą mieszkańcy terenów wiejskich i miejsko-wiejskich zamieszkałych na terenie województwa wielkopolskiego (powiat średzki, wrzesiński, ostrzeszowski, grodziski). W ramach projektu zostanie zrekrutowanych 240 osób w tym co najmniej 120 osób w wieku do lat 35 (dzieci i młodzież z obszarów wiejskich). Będą to m.in. rolnicy, lokalni działacze na obszarach wiejskich oraz ich rodziny, członkowie organizacji pozarządowych. Z uwagi na realizacje operacji w innych powiatach niż w roku 2021 przy operacji Eko wieś II, grupę uczestników stanowić będą nowe osoby chociażby z powiatu wrzesińskiego czy ostrzeszowskiego. </t>
  </si>
  <si>
    <t>II,III</t>
  </si>
  <si>
    <t>Wielkopolskie Stowarzyszenie Inicjatyw Lokalnych ZIELONA KROPKA</t>
  </si>
  <si>
    <t>Algorytm jako innowacyjne narzędzie do budowania trwałej współpracy i integracji producentów trzody chlewnej</t>
  </si>
  <si>
    <t>Celem operacji jest przeszkolenie grupy rolników z 3 województw (lubelskie, wielkopolskie, kujawsko-pomorskie) w zakresie algorytmu, który miałby zapewnić opłacalność produkcji trzody chlewnej w systemie otwartym, poprzez wyznaczenie ceny warchlaka w oparciu o cenę tuczników w dniu sprzedaży.</t>
  </si>
  <si>
    <t>Przekazanie uczestnikom szkoleń  wiedzy w zakresie hodowli trzody chlewnej w obiegu otwartym. Są to zagadnienia powiązane z szeroko rozumianym wdrażaniu inicjatyw na rzecz rozwoju obszarów wiejskich poprzez zastosowanie nowoczesnego, innowacyjnego rozwiązania, niestosowanego dotychczas w polskim rolnictwie. Najważniejszą część projektu stanowić będzie przeprowadzenie praktycznych szkoleń dla hodowców trzody chlewnej. Tematy objęte szkoleniem dotyczą szans na wzrost rentowności gospodarstw rodzinnych produkujących trzodę w cyklu otwartym</t>
  </si>
  <si>
    <t xml:space="preserve">Grupą docelową projektu są przede wszystkim  osoby prowadzące gospodarstwo rolne i zainteresowane dobrymi rozwiązaniami dla produkcji trzody chlewnej tj. rolnicy z wybranych terenów w których odbędzie się projekt. Grupę docelową stanowią w dużej mierze młodzi rolnicy, którzy są najbardziej zainteresowani wprowadzaniem zmian w dotychczasowym sposobie prowadzenia produkcji. Ze względu na charakter przekazu wykonujący operację Partner KSOW zakłada, że bezpośrednimi odbiorcami szkoleń stacjonarnych będą rolnicy z wybranych geograficznie przez wnioskodawcę terenów. Grupa docelowa szkoleń obejmować będzie rolników z województwa wielkopolskiego, lubelskiego i kujawsko-pomorskiego. Z każdego z trzech województw grupa docelowa obejmować będzie 30 osób (po 15 osób na 1 szkolenie, po 2 szkolenia w każdym województwie). </t>
  </si>
  <si>
    <t>AGRO INTEGRACJA SP. Z O.O.</t>
  </si>
  <si>
    <t>Nasze regionalne bogactwo na stoły!</t>
  </si>
  <si>
    <t>Celem operacji jest stworzenie możliwości do bezpośredniego spotkania producentów, przetwórców i konsumentów produktów lokalnych, promocja lokalnych produktów oraz tworzenie sieci powiązań pomiędzy samymi producentami i pomiędzy producentami a konsumentami poprzez organizację stoisk na imprezach plenerowych (stoiska udostępnione zostaną lokalnym wytwórcom i przetwórcom żywności) oraz konkursów kulinarnych.</t>
  </si>
  <si>
    <t xml:space="preserve">Operacja polegać będzie na organizacji stoisk wystawienniczych promujących lokalne produkty (tj. ogórki, pieczarki, pomidory, buraki, soje, ziemniaki) pochodzące od lokalnych wytwórców i przetwórców żywności. Stoiska przygotowane zostaną na imprezach plenerowych orgaznizowanych w całej Wielkopolsce. Jednocześnie w ramach operacji orgaznizowane będą konkursy kulinarne z motywem przewodnim odnoszącym się do promowanych warzyw. Działania te mają zwrócić uwagę konsumentów na produkty pochodzące z lokalnych gospodarstw i od miejscowych przetwórców. </t>
  </si>
  <si>
    <t xml:space="preserve">Grupę docelową stanowić będą lokalni producenci rolni zajmujący się produkcją warzyw, przetwórcy (rolnicy indywidualni, organizacje rolnicze), koła gospodyń wiejskich, stowarzyszenia (jako konsumenci oraz podmioty, które mogą wesprzeć działania promocyjne producentów i przetwórców).
</t>
  </si>
  <si>
    <t>Udział w imprezie Polskie Kulinaria Busko Zdrój 2022</t>
  </si>
  <si>
    <t xml:space="preserve">Celem operacji jest wypromowanie produktów 9. członków Wielkopolskiego Oddziału Polskiej Izby Produktu Regionalnego i Lokalnego pośród 2000 gości targów „Polskie Kulinaria Busko Zdrój 2022” oraz poszerzenie wiedzy konsumentów i producentów o produktach i metodach ich wytwarzania oraz zwiększenie rozpoznawalności produktów wpisanych na listę produktów tradycyjnych Ministerstwa Rolnictwa, w tym opatrzonych znakiem Jakość Tradycja oraz zasad kwalifikacji produktów tradycyjnych, a także zasad przyznawania znaku „Jakość Tradycja”, jak również wartości, które stoją za produktami uhonorowanymi tym wyróżnieniem – wysokiej jakości polskich produktów, wytwarzanych w oparciu o tradycyjne receptury. </t>
  </si>
  <si>
    <t>Operacja będzie polegać na uczestnictwie w organizowanej przez Świętokrzyski Odział Polskiej Izby Produktu Regionalnego i Lokalnego imprezie targowej „Polskie Kulinaria Busko Zdrój 2022” w dniach 2-4 września 2022.</t>
  </si>
  <si>
    <t xml:space="preserve">Grupą docelową będą uczestnicy targów – 9. członków Wielkopolskiego Oddziału Polskiej Izby Produktu Regionalnego i Lokalnego:
1) AGRO-DANMIS Gramowscy sp. j.
2) Okręgowa Spółdzielnia Mleczarska TOP-TOMYŚL
3) VITACORN SP. Z O.O.
4) Zakład Przetwórstwa Rolno-Spożywczego „WIÓREK” Marek Nyćkowiak
5) SemCo Sp. z o.o. Sp. k.
6) Rzeźnictwo-Wędliniarstwo Stefan Słociński
7) SOK-POL Prządak Małgorzata
8) PHP Tradycyjne Jadło 
9) SMAK TRADYCJI Irena Olejniczak
</t>
  </si>
  <si>
    <t>III,IV</t>
  </si>
  <si>
    <t>Polska Izba Produktu Regionalnego i Lokalnego oddział Wielkopolski</t>
  </si>
  <si>
    <t>Tradycje polskiej wsi</t>
  </si>
  <si>
    <t xml:space="preserve">Celem operacji jest przeszkolenie mieszkańców Powiatu Jarocińskiego w zakresie produktów lokalnych, ginących zawodów i lokalnego rękodzieła a także podniesienie jakości życia na wsi oraz poziomu aktywności wielopokoleniowej społeczności wiejskiej w Powiecie Jarocińskim poprzez organizację szkoleń, warsztatów i konkukrsów.
</t>
  </si>
  <si>
    <t xml:space="preserve">Operacja będzie polegać na zorganizowaniu warsztatów, konkursów kulinarnych i rękodzielniczych mających na celu upowszechnianie wiedzy i umiejętności na temat dziedzictwa kulinarnego i kulturowego. </t>
  </si>
  <si>
    <t>Grupę docelową stanowić będzie 175 uczestników konkursów i warsztatów, którzy pochodzić będą m.in. z terenów wiejskich powiatu Jarocińskiego. Połowę tej grupy stanowić będzie tzw. „młodsze pokolenie”, czyli osoby do 35 roku życia, które pragniemy zachęcić i aktywizować do kultywowania tradycji i dumy ze swych korzeni.</t>
  </si>
  <si>
    <t>Powiat Jarociński</t>
  </si>
  <si>
    <t xml:space="preserve">Tradycje lokalne wczoraj i dziś – wyjazd studyjny </t>
  </si>
  <si>
    <t>Celem operacji jest przeszkolenie uczestników wyjazdu studyjnego z zakresu przedsiębiorczości opartej o lokalne gospodarstwa rolne, podmioty ekonomii społecznej, KGW, poprzez poznawanie nowej  kultury i tradycji regionu w szczególności tradycji i dziedzictwa kulturowego wsi, wymianę i upowszechnianie wiedzy i doświadczeń dotyczących ginących zawodów, lokalnego rękodzieła i produktów lokalnych.</t>
  </si>
  <si>
    <t xml:space="preserve">Operacja będzie polegać na organizacji 3-dniowego wyjazd studyjnego do miejscowości Zakrzów w celu zapoznania gospodarstw edukacyjnych, spółdzielni socjalnych, instytucji kultury oraz działalności Lokalnej Grupy Działania. </t>
  </si>
  <si>
    <t xml:space="preserve">Grupa docelowa to 50 osób w tym przedstawiciele KGW z terenu Gminy Dobra, przedstawiciele sołectw i samorządu miasta Dobra  oraz przedstawicieli władz samorządowych i przedsiębiorców z terenu gminy Dobra. Operacja kierowana jest do szerokiego grona odbiorców co przekłada się na całą Gminę Dobra. </t>
  </si>
  <si>
    <t>Gmina Dobra</t>
  </si>
  <si>
    <t>Konkurs kulinarny „Szparagi nasze złoto z ziemi”</t>
  </si>
  <si>
    <t>Celem operacji jest aktywizacja KGW na rzecz podejmowania wspólnych inicjatyw oraz promocji działań społeczności lokalnej mieszkańców Gminy Przemęt  poprzez udział w konkursie kulinarnym.</t>
  </si>
  <si>
    <t>Operacja będzie polegała na zrealizowaniu konkursu kulinarnego Kół Gospodyń Wiejskich z terenu Gminy Przemęt, którego przedmiotem będą dania ze szparagów i którego zwieńczeniem będzie nagrodzenie zwycięzców  nagrodami finansowymi.</t>
  </si>
  <si>
    <t xml:space="preserve">Grupą docelową operacji będą: panie z kół gospodyń wiejskich, społeczność lokalna – jury i publiczność konkursu kulinarnego.
</t>
  </si>
  <si>
    <t>„Ugasić pragnienie - pokazy wyrobu tradycyjnych napojów niealkoholowych podczas imprezy „Z wiejskiego stołu” w Muzeum Narodowym Rolnictwa i Przemysłu Rolno-Spożywczego w Szreniawie”</t>
  </si>
  <si>
    <t xml:space="preserve">Celem operacji będzie przekazanie wiedzy na temat tradycji i dziedzictwa kulturowego wsi, w szczególności wyrobu tradycyjnych napojów niealkoholowych obecnych na polskich stołach od pokoleń. Pokazy prowadzone z aktywnym udziałem widzów mają umożliwić zdobycie wiedzy i umiejętności wytwarzania napojów dawnymi, domowymi oraz rzemieślniczymi, metodami, a także być zachętą do aktywności na tym polu na rzecz własnej rodziny oraz społeczeństwa. </t>
  </si>
  <si>
    <t>Operacja będzie polegała na zorganizowaniu stoisk wystawienniczych podczas Imprezy plenerowej „Z wiejskiego stołu” organizowanej na terenie Muzeum Narodowego Rolnictwa i Przemysłu Rolno-Spożywczego w Szreniawie w dn. 10.07.2022 r. oraz pokazów weekendowe „Ugasić pragnienie” w dniach 30-31.07.2022 r. Na stoiskach zostaną przeprowadzone łącznie 21 pokazy i warsztaty z przygotowywania tradycyjnych napojów, jak soki, kompoty, napary ziołowe i owocowe, kawy zbożowe i inne.</t>
  </si>
  <si>
    <t>Stoisko wystawiennicze /punkt informacyjny na tragach/imprezie plenerowej/ wystawie w kraju</t>
  </si>
  <si>
    <t>Liczba stoisk wystawienniczych na imprezie plenerowej</t>
  </si>
  <si>
    <t>Grupę docelową stanowić będą mieszkańcy województwa wielkopolskiego. Będą to rodziny z dziećmi, osoby dorosłe, w tym seniorzy, mieszkańcy obszarów wiejskich oraz miast, producenci i wytwórcy produktów lokalnych, członkinie kół gospodyń wiejskich.</t>
  </si>
  <si>
    <t>II - III</t>
  </si>
  <si>
    <t>MUZEUM NARODOWE ROLNICTWA I PRZEMYSŁU ROLNO-SPOŻYWCZEGO W SZRENIAWIE</t>
  </si>
  <si>
    <t>Szacowana liczba odwiedzających stoiska wystawiennicze na imprezie plenerowej</t>
  </si>
  <si>
    <t>Akademia Kobiecego Rozwoju</t>
  </si>
  <si>
    <t>Celem operacji  jest przeszkolenie kobiet z terenów wiejskich z rękodzieła artystycznego, technik i umiejętności stylistycznych, social-media, videomarketingu i zakładania oraz finansowania działalności gospodarczej.</t>
  </si>
  <si>
    <t>Operacja będzie polegała na zorganizowaniu cyklu warsztatów: rękodzielniczych (tworzenia eko-kosmetyków, tworzenia biżuterii z elementów wtórnych, filcowania, stylistycznych, z social-media i videomarketingu oraz z zakładania i finansowania działalności gospodarczej dla kobiet w wieku od 16 lat wzwyż, zamieszkujących tereny wiejskie</t>
  </si>
  <si>
    <t>Grupę docelową operacji stanowią kobiety w wieku od 16 lat wzwyż zamieszkujące obszary wiejskie południowej części wielkopolski (m.in. mieszkanki powiatów: rawickiego, gostyńskiego, krotoszyńskiego i leszczyńskiego).</t>
  </si>
  <si>
    <t>INGENIA S.A.</t>
  </si>
  <si>
    <t xml:space="preserve">Tradycje lokalne wczoraj i dziś </t>
  </si>
  <si>
    <t>Celem operacji jest zwiększenie udziału przedstawicieli KGW oraz jednostek pomocniczych Gminy Dobra we wdrażaniu inicjatyw na rzecz rozwoju obszarów wiejskich poprzez organizację wydarzeń promujących integrację oraz wymianę doświadczeń dotyczących ginących zawodów, lokalnego rękodzieła i produktów lokalnych, co w efekcie podniesie ich wiedzę na temat wykorzystania lokalnego potencjału w rozwoju obszarów wiejskich.</t>
  </si>
  <si>
    <t>Operacja będzie polegała na zorganizowaniu konkursu kulinarnego dla kół gospodyń wiejskich z terenu gminy Dobra oraz turnieju sołectw gminy Dobra. Konkurencje konkursowe będą tak zaplanowane, żeby pielęgnować tradycje i dziedzictwo kulturowe wsi poprzez wymianę i upowszechnianie wiedzy i doświadczeń dotyczących ginących zawodów, lokalnego rękodzieła i produktów lokalnych</t>
  </si>
  <si>
    <t>Grupę docelową będzie stanowić 100 uczestników konkursów rekrutowanych pośród szerokiego grona odbiorców zaczynając od mieszkańców 27 sołectw wchodzących w skład Gminy Dobra, miasteczka Dobra oraz 15 KGW z terenów gminy Dobra.</t>
  </si>
  <si>
    <t>II-III</t>
  </si>
  <si>
    <t xml:space="preserve">Szreniawskie warsztaty ekologiczne </t>
  </si>
  <si>
    <t xml:space="preserve">Celem operacji jest popularyzacja w szerokim kontekście zagadnień związanych z edukacją ekologiczną. Planuje się przekazać mieszkańcom wsi i miast informacji związanych z ochroną bioróżnorodności, ochroną ziemi, dostosowywaniem do zmian klimatycznych oraz gospodarki odpadami. Ponadto operacja ma na celu popularyzację prawnych aspektów ochrony przyrody, roślin i zwierząt, rozwijanie działań z zakresu edukacji regionalnej i upowszechnienia wiedzy na temat świadczeń ekosystemowych. 
</t>
  </si>
  <si>
    <t>Operacja będzie polegała na organizacji cyklu 25 warsztatów ekologicznych, dwóch wyjazdów studyjnych krajowych oraz 5 konkursów ekologicznych.</t>
  </si>
  <si>
    <t xml:space="preserve">Oferta skierowana jest do mieszkańców woj. wielkopolskiego, przede wszystkim dzieci, młodzieży i seniorów. Połowę grupy docelowej będą stanowić osoby do 35 roku życia, mieszkające na wsi, w tym również młodzi rolnicy. Pozostałą część stanowić będą osoby dorosłe, grupy działające na wsi: koła gospodyń wiejskich, organizacje rolników. </t>
  </si>
  <si>
    <t>Nasze regionalne dziedzictwo w kuchni i na parkiecie</t>
  </si>
  <si>
    <t>Celem operacji jest upowszechnienie wiedzy, popularyzację tematyki dotyczącej regionalnego dziedzictwa kulturowego i kulinarnego oraz kształtowanie określonych postaw i uwrażliwienie na wartości płynące z dziedzictwa kulturowego.</t>
  </si>
  <si>
    <t>Operacja polega na przeprowadzeniu szkolenia : „Tradycja pachnąca ziołami”, warsztatu: „Tańce regionalne - tradycja na parkiecie”, 2 konkursów: „Kurczak zagrodowy z wykorzystaniem tradycyjnych ziół” , „Bukiet z suszonych kwiatów i ziół”, skierowanej do 16 kół KGW składających się z 8 osób, czyli 128 uczestników  z powiatów: gostyńskiego, kościańskiego, leszczyńskiego i rawickiego.</t>
  </si>
  <si>
    <t xml:space="preserve">Grupa docelowa to 16 Kół Gospodyń Wiejskich - składających się z 8 osób, czyli 128 uczestników z powiatów: kościańskiego, gostyńskiego, leszczyńskiego, rawickiego. </t>
  </si>
  <si>
    <t>Znaczenie różnorodności biologicznej w przestrzeni rolniczej</t>
  </si>
  <si>
    <t>Celem operacji jest przeszkolenie rolników i przyszłych rolników z zakresu bioróżnorodności rolniczej na łąkach i pastwiskach oraz możliwości pozyskania środków finansowych na ten cel w ramach pakietów Programu Rolno-Środowiskowo-Klimatycznego.</t>
  </si>
  <si>
    <t xml:space="preserve">Operacja polegać będzie na organizacji czterech jednodniowych szkoleń dla 30 osobowych grup rolników i uczniów szkół ponadpodstawowych o profilu rolniczym mieszkających na terenie województwa wielkopolskiego. Łącznie przeszkolonych zostanie 120 osób. Tematyka szkoleń obejmować będzie „Znaczenie różnorodności w przestrzeni rolniczej”. W tematyce wykładu zaplanowano informacje nt.: możliwości pozyskania środków finansowych na stosowanie bioróżnorodności w gospodarstwach rolnych poprzez udział w Programie Rolno-Środowiskowo Klimatycznym w pakietach 4 i 5 oraz 8. </t>
  </si>
  <si>
    <t xml:space="preserve">Uczestnikami operacji będą uczniowie szkół ponadpodstawowych o profilu rolniczym, rolnicy oraz delegaci WIR. Rolnicy – uczestnicy szkoleń, to potencjalni beneficjenci Programu RŚK, którzy pozyskaną wiedzę wykorzystają w swoich gospodarstwach albo przekażą innym rolnikom, którzy mogą w swoich gospodarstwach wdrożyć program. Uczniowie szkół rolniczych jako przyszli rolnicy pozyskaną wiedzę wdrożą w swoich gospodarstwach, jak również przekażą w swoim środowisku. </t>
  </si>
  <si>
    <t>Stare, ale jare !</t>
  </si>
  <si>
    <t>Celem operacji jest organizacja konkursu i przygotowanie stoiska wystawienniczego na organizowanym już od 20 lat Festiwalu Starych Ciągników i Maszyn Rolniczych w Wilkowicach (20-21.08.2022), który w atrakcyjny sposób przyczynia się do aktywizacji mieszkańców wsi i kultywowanie tradycji rolniczych. W ramach operacji zorganizowany i przeprowadzony zostanie konkurs sprawnościowy.</t>
  </si>
  <si>
    <t>Organizacja i przeprowadzenie konkursu sprawnościowego starych ciągników podczas Festiwalu Starych Ciągników i Maszyn Rolniczych w Wilkowicach oraz przygotowanie stoiska wystawienniczego - operacja kierowana do mieszkańców wsi w temacie tradycji i dziedzictwa kulturowego wsi – wymiana i upowszechnianie wiedzy i doświadczeń dotyczących ginących zawodów, lokalnego rękodzieła i produktów lokalnych.</t>
  </si>
  <si>
    <t xml:space="preserve">Uczestnikami operacji będą osoby zainteresowane techniką rolniczą i tradycją rolnictwa, posiadające sprawny sprzęt rolniczy o walorach historycznych, pośrednio wszyscy uczestnicy imprezy FSCiMR jako odbiorcy historycznego przesłania postępu mechanizacji rolnictwa i sposobu życia na terenach wiejskich w minionych latach. Uczestników wydarzenia można podzielić na dwie grupy ze względu na uczestnictwo w formie operacji 1) Rolnicy i mieszkańcy wsi – jako potencjalni uczestnicy konkurencji i widzowie, 2) Mieszkańcy terenów miejskich – jako widzowie i zwiedzający. </t>
  </si>
  <si>
    <t>I-III</t>
  </si>
  <si>
    <t>Turniej zrywania kaczora jako dziedzictwo kulturowe wielkopolskiej wsi</t>
  </si>
  <si>
    <t xml:space="preserve">Celem operacji jest organizacja konkursu – Turniej zrywania kaczora, który przyczyni się do promocji tradycji jeździeckich oraz turystyki konnej a także działalności ośrodków jeździeckich i gospodarstw, które prowadzą hodowle koni. Będą oni mogli wystawić swoich zawodników do udziału w konkursie oraz prowadzić działania informacyjne i promocyjne dotyczące ich działalności. </t>
  </si>
  <si>
    <t>Operacja polegać będzie na organizacji konkursu pn. Turniej zrywania kaczora</t>
  </si>
  <si>
    <t>Konkurs skierowany jest do osób jeżdżących konno. Będą  to jeźdźcy zarówno indywidualni, jak również reprezentujący ośrodki jeździeckie i gospodarstwa trudniące się hodowlą koni. Uczestnicy operacji pochodzić będą z terenu województwa Wielkopolskiego. Konkurs przewiduje udział osób w każdej kategorii wiekowej.</t>
  </si>
  <si>
    <t>Chów przyzagrodowy gęsi wielkopolską tradycją</t>
  </si>
  <si>
    <t>Celem operacji jest przeprowadzenie działań informacyjno-promocyjnych dotyczących prowadzenia przyzagrodowego chowu gęsi oraz wykreowanie lokalnego produktu jakim jest gęsina z chowu przyzagrodowego. Aby to osiągnąć zorganizowane zostaną warsztaty z zakresu przyzagrodowego chowu gęsi. Uczestnicy warsztatów otrzymają gęsie pisklęta, które odchowają w swoich gospodarstwach. Jesienią odbędzie się spotkanie podsumowujące działania realizowane w ramach operacji. Całości towarzyszyć będzie konkurs kulinarny na potrawę z gęsi.</t>
  </si>
  <si>
    <t>Operacja będzie polegała na organizacji warsztatów, spotkania oraz konkursu kulinarnego. Warsztaty dotyczyć będą prowadzenia przyzagrodowego chowu gęsi oraz przetwórstwa i sprzedaży gęsiny w ramach rolniczego handlu detalicznego (RHD). Spotkanie będzie miało charakter podsumowujący wiedzę zdobytą na warsztatach. Ponadto uczestniczy operacji zostaną zaproszeni do udziału w konkursie kulinarny na potrawę z gęsi.</t>
  </si>
  <si>
    <t xml:space="preserve">Operacja skierowana będzie do rolników i mieszkańców obszarów wiejskich, zainteresowanych prowadzeniem przyzagrodowego chowu gęsi, przetwórstwem i zbytem gęsiny w ramach rolniczego handlu detalicznego, budowaniem produktu lokalnego opartego na przyzagrodowym chowie gęsi, jak również kół gospodyń wiejskich, stowarzyszeń, które prowadzą działalność związaną z upowszechnianiem lokalnych tradycji.
Grupa docelowa operacji pochodzić będzie z Wielkopolski a w szczególności z terenu powiatu śremskiego i powiatów ościennych.
</t>
  </si>
  <si>
    <t>30</t>
  </si>
  <si>
    <t>Promocja  odpowiedzialnych postaw wobec niedoboru wody na obszarze wiejskim w gminach: Włoszakowice, Wijewo i Święciechowa</t>
  </si>
  <si>
    <t>Zapoznanie mieszkańców gminy Włoszakowice z dobrymi praktykami w gospodarowaniu wodą na obszarach wiejskich wraz z możliwością pozyskiwania środków na ich wdrażanie w praktyce życia codziennego dzięki publikacji cyklu artykułów w  miesięczniku „Nasze Jutro” oraz przyczynienie się do trwałego ukształtowania pożądanej postawy szacunku wobec ograniczonych zasobów wody oraz odpowiedzialnego postępowania z wodą.</t>
  </si>
  <si>
    <t>Operacja polegać będzie na: przeprowadzeniu konkursu pn. „Oszczędzaj wodę” wśród młodzieży szkolnej promującego w atrakcyjnej formie (preferowane formy: film, piosenka, skecz, stand-up) postawę szacunku wobec ograniczonych zasobów wody w naszym regionie oraz druku  w miesięczniku Gminy Włoszakowice wydawanym przez Gminny Ośrodek Kultury we Włoszakowicach pn. „Nasze Jutro” cyklu artykułów edukacyjnych nt. problemów z niedostatkiem wody i jego konsekwencjach oraz zarządzaniu wodami opadowymi wraz z prezentacją możliwości uzyskania przez właścicieli zwykłych gospodarstw domowych dofinansowania przeznaczonego na powstawanie przydomowych oczek wodnych, instalacji przechwytujących wody opadowe (deszczówkę), względnie inne proretencyjne działania.</t>
  </si>
  <si>
    <t>Czytelnicy artykułów o nakładzie  900 egz., zawierających m.in. informacje dotyczące zarządzania wodami opadowymi i oszczędnego gospodarowania wodą w rolnictwie i na obszarach wiejskich, mieszkający na terenie gminy Włoszakowice oraz co najmniej 30 uczniów uczęszczających do w sumie 10 szkół podstawowych i 3 ponadpodstawowych  na terenie gmin: Włoszakowice, Wijewo i Święciechowa, biorący udział w jednoetapowym konkursie szkolnym pn. „Oszczędzaj wodę”, który przyczyni się do budowania postawy szacunku wśród ludzi młodych wobec ograniczonych zasobów wody oraz odpowiedzialnego postępowania z wodą w przyszłości.</t>
  </si>
  <si>
    <t>Gminny Ośrodek Kultury we Włoszakowicach</t>
  </si>
  <si>
    <t>Rękodzielnicy smaku</t>
  </si>
  <si>
    <t xml:space="preserve">Celem operacji jest przeszkolenie uczestników warsztatów rękodzielniczych oraz kulinarnych w temacie  lokalnych, tradycyjnych zasobów, zdrowej żywności oraz wyrobów rękodzielniczych charakterystycznych dla Wielkopolski, a także wzrost aktywności i wzajemna integracja mieszkańców wsi. Ponadto w ramach operacji planuje się zorganizować udział w konkursach rękodzielniczych i kulinarnych. </t>
  </si>
  <si>
    <t>Operacja będzie polegała na zorganizowaniu cyklu warsztatów rękodzielniczych (kaletniczych, mandaloterapii, eco-design, stolarskich i gliny z kołem) na terenie parku, który znajduje się w otoczeniu Pałacu w Pakosławiu. W każdym ze spotkań warsztatowych udział weźmie 15 osób. Na zakończenie warsztatów zostanie zorganizowany konkurs na najlepiej wykonaną pracę podczas warsztatów. Prowadzone będą również warsztaty kulinarne dla grupy 10 osób z wykorzystaniem lokalnych produktów żywnościowych. Warsztaty również zakończy konkurs kulinarny.</t>
  </si>
  <si>
    <t xml:space="preserve">Grupę docelową operacji stanowią mieszkańcy południowej części wielkopolski (m.in. mieszkańcy powiatów: rawickiego, gostyńskiego, krotoszyńskiego i leszczyńskiego), głównie mieszkańcy wsi, którzy mają ograniczony dostęp do wydarzeń kulturalnych. Łącznie przewiduje się że w warsztatach udział weźmie ok 85 osób. </t>
  </si>
  <si>
    <t>Fundacja Rodziny Duda im. Maksymiliana Duda</t>
  </si>
  <si>
    <t>"Przyjazna Gmina Lisków"</t>
  </si>
  <si>
    <t>Celem operacji jest wydanie folderu pn.: „Przyjazna Gmina Lisków”.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</si>
  <si>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Operacja  polegać będzie na opracowaniu, wydaniu i kolportażu  folderu promującego Gminę Lisków w nakładzie 3000 egzemplarzy. Folder zawierać będzie niezbędne informacje i fotografie dotyczące m.in. charakterystyki i historii gminy Lisków, walorów przyrodniczych, najciekawszych zabytków, zwyczajów i tradycji ,twórczości lokalnych artystów, form rekreacji i sportu, osiągnięć lokalnych instytucji życia publicznego.</t>
  </si>
  <si>
    <t xml:space="preserve">Grupę docelową zadania stanowić będą mieszkańcy Gminy Lisków oraz osoby spoza niej obsługiwani przez Beneficjenta pomocy z województwa wielkopolskiego.
Na terenie gminy Lisków jest ok 800 gospodarstw domowych  - mieszkańcy gminy – grupa docelowa do których dotrze wydany folder, będzie on źródłem wiedzy i doświadczeń o rozwoju lokalnym gminy. Folder będzie stanowił zestawienie informacji między innymi  o historii gminy, walorach przyrodniczych, najciekawszych zabytkach. </t>
  </si>
  <si>
    <t>Operacje partnerów</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</si>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</sst>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zł&quot;* #,##0.00_);_(&quot;zł&quot;* \(#,##0.00\);_(&quot;zł&quot;* &quot;-&quot;??_);_(@_)"/>
    <numFmt numFmtId="164" formatCode="#,##0.00\ &quot;zł&quot;"/>
    <numFmt numFmtId="165" formatCode="_-* #,##0.00\ _z_ł_-;\-* #,##0.00\ _z_ł_-;_-* &quot;-&quot;??\ _z_ł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auto="1"/>
      </left>
      <right/>
      <top/>
      <bottom style="thin">
        <color auto="1"/>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27">
    <xf numFmtId="0" fontId="0" fillId="0" borderId="0" xfId="0"/>
    <xf numFmtId="0" fontId="3" fillId="0" borderId="0" xfId="0" applyFont="1" applyAlignment="1">
      <alignment horizontal="left"/>
    </xf>
    <xf numFmtId="0" fontId="4" fillId="0" borderId="0" xfId="0" applyFont="1" applyAlignment="1">
      <alignment horizontal="center" vertical="center" wrapText="1"/>
    </xf>
    <xf numFmtId="0" fontId="4" fillId="0" borderId="0" xfId="0" applyFont="1"/>
    <xf numFmtId="0" fontId="0" fillId="0" borderId="0" xfId="0" applyAlignment="1">
      <alignment horizontal="center"/>
    </xf>
    <xf numFmtId="4" fontId="0" fillId="0" borderId="0" xfId="0" applyNumberFormat="1"/>
    <xf numFmtId="0" fontId="2" fillId="0" borderId="0" xfId="0" applyFont="1"/>
    <xf numFmtId="4" fontId="0" fillId="0" borderId="0" xfId="0" applyNumberFormat="1" applyAlignment="1">
      <alignment horizontal="right"/>
    </xf>
    <xf numFmtId="0" fontId="0" fillId="0" borderId="0" xfId="0" applyAlignment="1">
      <alignment wrapText="1"/>
    </xf>
    <xf numFmtId="0" fontId="2"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5" xfId="0"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3" xfId="0" applyNumberFormat="1" applyFont="1" applyFill="1" applyBorder="1" applyAlignment="1">
      <alignment horizontal="right"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17" fontId="4"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2" xfId="0" quotePrefix="1" applyBorder="1" applyAlignment="1">
      <alignment horizontal="center" vertical="center"/>
    </xf>
    <xf numFmtId="44" fontId="0" fillId="0" borderId="2" xfId="1" applyFont="1" applyBorder="1" applyAlignment="1">
      <alignment horizontal="center" vertical="center"/>
    </xf>
    <xf numFmtId="44" fontId="0" fillId="0" borderId="2" xfId="1" applyFont="1" applyBorder="1" applyAlignment="1">
      <alignment horizontal="right" vertical="center"/>
    </xf>
    <xf numFmtId="0" fontId="0" fillId="0" borderId="0" xfId="0"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quotePrefix="1" applyBorder="1" applyAlignment="1">
      <alignment horizontal="center" vertical="center"/>
    </xf>
    <xf numFmtId="44" fontId="0" fillId="0" borderId="7" xfId="1" applyFont="1" applyBorder="1" applyAlignment="1">
      <alignment horizontal="center" vertical="center"/>
    </xf>
    <xf numFmtId="44" fontId="0" fillId="0" borderId="7" xfId="1" applyFont="1" applyBorder="1" applyAlignment="1">
      <alignment horizontal="righ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quotePrefix="1" applyBorder="1" applyAlignment="1">
      <alignment horizontal="center" vertical="center"/>
    </xf>
    <xf numFmtId="44" fontId="0" fillId="0" borderId="6" xfId="1" applyFont="1" applyBorder="1" applyAlignment="1">
      <alignment horizontal="center" vertical="center"/>
    </xf>
    <xf numFmtId="44" fontId="0" fillId="0" borderId="6" xfId="1" applyFont="1" applyBorder="1" applyAlignment="1">
      <alignment horizontal="right" vertical="center"/>
    </xf>
    <xf numFmtId="164" fontId="0" fillId="0" borderId="2" xfId="0" applyNumberFormat="1" applyBorder="1" applyAlignment="1">
      <alignment horizontal="right" vertical="center"/>
    </xf>
    <xf numFmtId="164" fontId="0" fillId="0" borderId="7" xfId="0" applyNumberFormat="1" applyBorder="1" applyAlignment="1">
      <alignment horizontal="right" vertical="center"/>
    </xf>
    <xf numFmtId="164" fontId="0" fillId="0" borderId="6" xfId="0" applyNumberFormat="1" applyBorder="1" applyAlignment="1">
      <alignment horizontal="right" vertical="center"/>
    </xf>
    <xf numFmtId="44" fontId="0" fillId="0" borderId="2" xfId="0" applyNumberFormat="1" applyBorder="1" applyAlignment="1">
      <alignment horizontal="center" vertical="center"/>
    </xf>
    <xf numFmtId="44" fontId="0" fillId="0" borderId="7" xfId="0" applyNumberFormat="1" applyBorder="1" applyAlignment="1">
      <alignment horizontal="center" vertical="center"/>
    </xf>
    <xf numFmtId="44" fontId="0" fillId="0" borderId="6"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 xfId="0" quotePrefix="1" applyBorder="1" applyAlignment="1">
      <alignment horizontal="center" vertical="center"/>
    </xf>
    <xf numFmtId="164" fontId="0" fillId="0" borderId="2" xfId="0" applyNumberFormat="1" applyBorder="1" applyAlignment="1">
      <alignment horizontal="center" vertical="center"/>
    </xf>
    <xf numFmtId="44" fontId="0" fillId="0" borderId="2" xfId="0" applyNumberFormat="1" applyBorder="1" applyAlignment="1">
      <alignment horizontal="right" vertical="center"/>
    </xf>
    <xf numFmtId="44" fontId="0" fillId="0" borderId="2" xfId="0" applyNumberFormat="1" applyBorder="1" applyAlignment="1">
      <alignment horizontal="right" vertical="center"/>
    </xf>
    <xf numFmtId="44" fontId="0" fillId="0" borderId="7" xfId="0" applyNumberFormat="1" applyBorder="1" applyAlignment="1">
      <alignment horizontal="right" vertical="center"/>
    </xf>
    <xf numFmtId="44" fontId="0" fillId="0" borderId="6" xfId="0" applyNumberFormat="1" applyBorder="1" applyAlignment="1">
      <alignment horizontal="right" vertical="center"/>
    </xf>
    <xf numFmtId="164" fontId="0" fillId="0" borderId="2" xfId="0" applyNumberFormat="1" applyBorder="1" applyAlignment="1">
      <alignment horizontal="center" vertical="center"/>
    </xf>
    <xf numFmtId="164" fontId="0" fillId="0" borderId="7" xfId="0" applyNumberFormat="1" applyBorder="1" applyAlignment="1">
      <alignment horizontal="center" vertical="center"/>
    </xf>
    <xf numFmtId="0" fontId="0" fillId="0" borderId="3" xfId="0" applyBorder="1" applyAlignment="1">
      <alignment horizontal="center" vertical="center"/>
    </xf>
    <xf numFmtId="0" fontId="0" fillId="0" borderId="3" xfId="0" quotePrefix="1" applyBorder="1" applyAlignment="1">
      <alignment horizontal="center" vertical="center"/>
    </xf>
    <xf numFmtId="44" fontId="0" fillId="0" borderId="3" xfId="0" applyNumberFormat="1" applyBorder="1" applyAlignment="1">
      <alignment horizontal="center" vertical="center"/>
    </xf>
    <xf numFmtId="44" fontId="0" fillId="0" borderId="3" xfId="0" applyNumberFormat="1" applyBorder="1" applyAlignment="1">
      <alignment horizontal="right" vertical="center"/>
    </xf>
    <xf numFmtId="0" fontId="0" fillId="0" borderId="3" xfId="0" applyBorder="1"/>
    <xf numFmtId="17" fontId="0" fillId="0" borderId="3" xfId="0" applyNumberFormat="1" applyBorder="1" applyAlignment="1">
      <alignment horizontal="center" vertical="center" wrapText="1"/>
    </xf>
    <xf numFmtId="164" fontId="0" fillId="0" borderId="6" xfId="0" applyNumberFormat="1" applyBorder="1" applyAlignment="1">
      <alignment horizontal="center" vertical="center"/>
    </xf>
    <xf numFmtId="0" fontId="0" fillId="3" borderId="2" xfId="0" applyFill="1" applyBorder="1" applyAlignment="1">
      <alignment horizontal="center" vertical="center"/>
    </xf>
    <xf numFmtId="0" fontId="4" fillId="0" borderId="3" xfId="0" applyFont="1" applyBorder="1" applyAlignment="1">
      <alignment horizontal="center" vertical="center" wrapText="1"/>
    </xf>
    <xf numFmtId="0" fontId="0" fillId="3" borderId="7" xfId="0" applyFill="1" applyBorder="1" applyAlignment="1">
      <alignment horizontal="center" vertical="center"/>
    </xf>
    <xf numFmtId="0" fontId="0" fillId="3" borderId="6" xfId="0" applyFill="1" applyBorder="1" applyAlignment="1">
      <alignment horizontal="center" vertical="center"/>
    </xf>
    <xf numFmtId="44" fontId="0" fillId="0" borderId="3" xfId="0" quotePrefix="1" applyNumberFormat="1" applyBorder="1" applyAlignment="1">
      <alignment horizontal="center" vertical="center"/>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xf>
    <xf numFmtId="44" fontId="0" fillId="0" borderId="3" xfId="1" applyFont="1" applyBorder="1" applyAlignment="1">
      <alignment horizontal="center" vertical="center"/>
    </xf>
    <xf numFmtId="44" fontId="0" fillId="0" borderId="3" xfId="1" applyFont="1" applyBorder="1" applyAlignment="1">
      <alignment horizontal="right"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164" fontId="0" fillId="0" borderId="9" xfId="0" applyNumberFormat="1" applyBorder="1" applyAlignment="1">
      <alignment horizontal="center" vertical="center"/>
    </xf>
    <xf numFmtId="164" fontId="0" fillId="0" borderId="9" xfId="0" applyNumberForma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164" fontId="0" fillId="0" borderId="11" xfId="0" applyNumberFormat="1" applyBorder="1" applyAlignment="1">
      <alignment horizontal="center" vertical="center"/>
    </xf>
    <xf numFmtId="164" fontId="0" fillId="0" borderId="11" xfId="0" applyNumberFormat="1" applyBorder="1" applyAlignment="1">
      <alignment horizontal="righ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164" fontId="0" fillId="0" borderId="13" xfId="0" applyNumberFormat="1" applyBorder="1" applyAlignment="1">
      <alignment horizontal="center" vertical="center"/>
    </xf>
    <xf numFmtId="164" fontId="0" fillId="0" borderId="13" xfId="0" applyNumberFormat="1" applyBorder="1" applyAlignment="1">
      <alignment horizontal="right" vertical="center"/>
    </xf>
    <xf numFmtId="4" fontId="0" fillId="0" borderId="9" xfId="0" applyNumberFormat="1"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44" fontId="0" fillId="0" borderId="9" xfId="1" applyFont="1" applyBorder="1" applyAlignment="1">
      <alignment horizontal="center" vertical="center"/>
    </xf>
    <xf numFmtId="44" fontId="0" fillId="0" borderId="13" xfId="1" applyFont="1" applyBorder="1" applyAlignment="1">
      <alignment horizontal="center" vertical="center"/>
    </xf>
    <xf numFmtId="44" fontId="0" fillId="0" borderId="11" xfId="1" applyFont="1" applyBorder="1" applyAlignment="1">
      <alignment horizontal="center" vertical="center"/>
    </xf>
    <xf numFmtId="0" fontId="0" fillId="0" borderId="3" xfId="0" quotePrefix="1" applyBorder="1" applyAlignment="1">
      <alignment horizontal="center" vertical="center" wrapText="1"/>
    </xf>
    <xf numFmtId="44" fontId="0" fillId="0" borderId="3" xfId="0" applyNumberFormat="1" applyBorder="1" applyAlignment="1">
      <alignment horizontal="center" vertical="center"/>
    </xf>
    <xf numFmtId="44" fontId="0" fillId="0" borderId="3" xfId="0" applyNumberFormat="1" applyBorder="1" applyAlignment="1">
      <alignment horizontal="right" vertical="center"/>
    </xf>
    <xf numFmtId="0" fontId="0" fillId="4" borderId="2" xfId="0" applyFill="1" applyBorder="1" applyAlignment="1">
      <alignment horizontal="center" vertical="center"/>
    </xf>
    <xf numFmtId="0" fontId="0" fillId="4" borderId="4" xfId="0" applyFill="1" applyBorder="1" applyAlignment="1">
      <alignment horizontal="center"/>
    </xf>
    <xf numFmtId="0" fontId="0" fillId="4" borderId="1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right"/>
    </xf>
    <xf numFmtId="0" fontId="0" fillId="0" borderId="3" xfId="0" applyBorder="1" applyAlignment="1">
      <alignment horizontal="center"/>
    </xf>
    <xf numFmtId="4" fontId="4" fillId="0" borderId="3" xfId="0" applyNumberFormat="1" applyFont="1" applyBorder="1" applyAlignment="1">
      <alignment horizontal="center" vertical="center"/>
    </xf>
    <xf numFmtId="165" fontId="0" fillId="0" borderId="3" xfId="0" quotePrefix="1" applyNumberFormat="1" applyBorder="1" applyAlignment="1">
      <alignment horizontal="right"/>
    </xf>
    <xf numFmtId="44" fontId="0" fillId="0" borderId="0" xfId="0" applyNumberFormat="1"/>
    <xf numFmtId="0" fontId="0" fillId="0" borderId="0" xfId="0" applyAlignment="1">
      <alignment horizontal="right"/>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S156"/>
  <sheetViews>
    <sheetView tabSelected="1" topLeftCell="A138" zoomScaleNormal="100" zoomScaleSheetLayoutView="30" workbookViewId="0">
      <selection activeCell="A147" sqref="A147"/>
    </sheetView>
  </sheetViews>
  <sheetFormatPr defaultColWidth="9.140625" defaultRowHeight="15" x14ac:dyDescent="0.25"/>
  <cols>
    <col min="1" max="1" width="5.28515625" style="4" customWidth="1"/>
    <col min="5" max="5" width="18.140625" style="59" customWidth="1"/>
    <col min="6" max="6" width="61.5703125" customWidth="1"/>
    <col min="7" max="7" width="63.7109375" customWidth="1"/>
    <col min="8" max="8" width="20.5703125" customWidth="1"/>
    <col min="9" max="9" width="23.5703125" customWidth="1"/>
    <col min="10" max="10" width="19" customWidth="1"/>
    <col min="11" max="11" width="16.85546875" customWidth="1"/>
    <col min="12" max="12" width="73.28515625" customWidth="1"/>
    <col min="14" max="14" width="10.140625" bestFit="1" customWidth="1"/>
    <col min="15" max="15" width="16.28515625" customWidth="1"/>
    <col min="16" max="16" width="15.85546875" customWidth="1"/>
    <col min="17" max="17" width="19" style="126" customWidth="1"/>
    <col min="18" max="18" width="13.42578125" customWidth="1"/>
    <col min="19" max="19" width="18.28515625" style="8" customWidth="1"/>
  </cols>
  <sheetData>
    <row r="1" spans="1:19" x14ac:dyDescent="0.25">
      <c r="A1" s="1" t="s">
        <v>0</v>
      </c>
      <c r="E1" s="2"/>
      <c r="F1" s="3"/>
      <c r="L1" s="4"/>
      <c r="O1" s="5"/>
      <c r="P1" s="6"/>
      <c r="Q1" s="7"/>
      <c r="R1" s="5"/>
    </row>
    <row r="2" spans="1:19" x14ac:dyDescent="0.25">
      <c r="A2" s="9"/>
      <c r="E2" s="2"/>
      <c r="F2" s="3"/>
      <c r="L2" s="10"/>
      <c r="M2" s="10"/>
      <c r="N2" s="10"/>
      <c r="O2" s="10"/>
      <c r="P2" s="10"/>
      <c r="Q2" s="10"/>
      <c r="R2" s="10"/>
      <c r="S2" s="10"/>
    </row>
    <row r="3" spans="1:19" ht="45.75" customHeight="1" x14ac:dyDescent="0.25">
      <c r="A3" s="11" t="s">
        <v>1</v>
      </c>
      <c r="B3" s="12" t="s">
        <v>2</v>
      </c>
      <c r="C3" s="12" t="s">
        <v>3</v>
      </c>
      <c r="D3" s="12" t="s">
        <v>4</v>
      </c>
      <c r="E3" s="13" t="s">
        <v>5</v>
      </c>
      <c r="F3" s="14" t="s">
        <v>6</v>
      </c>
      <c r="G3" s="11" t="s">
        <v>7</v>
      </c>
      <c r="H3" s="12" t="s">
        <v>8</v>
      </c>
      <c r="I3" s="15" t="s">
        <v>9</v>
      </c>
      <c r="J3" s="15"/>
      <c r="K3" s="15"/>
      <c r="L3" s="11" t="s">
        <v>10</v>
      </c>
      <c r="M3" s="16" t="s">
        <v>11</v>
      </c>
      <c r="N3" s="17"/>
      <c r="O3" s="18" t="s">
        <v>12</v>
      </c>
      <c r="P3" s="18"/>
      <c r="Q3" s="18" t="s">
        <v>13</v>
      </c>
      <c r="R3" s="18"/>
      <c r="S3" s="12" t="s">
        <v>14</v>
      </c>
    </row>
    <row r="4" spans="1:19" x14ac:dyDescent="0.25">
      <c r="A4" s="19"/>
      <c r="B4" s="20"/>
      <c r="C4" s="20"/>
      <c r="D4" s="20"/>
      <c r="E4" s="21"/>
      <c r="F4" s="22"/>
      <c r="G4" s="19"/>
      <c r="H4" s="20"/>
      <c r="I4" s="23" t="s">
        <v>15</v>
      </c>
      <c r="J4" s="23" t="s">
        <v>16</v>
      </c>
      <c r="K4" s="23" t="s">
        <v>17</v>
      </c>
      <c r="L4" s="19"/>
      <c r="M4" s="24">
        <v>2022</v>
      </c>
      <c r="N4" s="24">
        <v>2023</v>
      </c>
      <c r="O4" s="25">
        <v>2022</v>
      </c>
      <c r="P4" s="25">
        <v>2023</v>
      </c>
      <c r="Q4" s="26">
        <v>2022</v>
      </c>
      <c r="R4" s="25">
        <v>2023</v>
      </c>
      <c r="S4" s="20"/>
    </row>
    <row r="5" spans="1:19" ht="18.75" customHeight="1" x14ac:dyDescent="0.25">
      <c r="A5" s="27" t="s">
        <v>18</v>
      </c>
      <c r="B5" s="23" t="s">
        <v>19</v>
      </c>
      <c r="C5" s="23" t="s">
        <v>20</v>
      </c>
      <c r="D5" s="23" t="s">
        <v>21</v>
      </c>
      <c r="E5" s="28" t="s">
        <v>22</v>
      </c>
      <c r="F5" s="29" t="s">
        <v>23</v>
      </c>
      <c r="G5" s="27" t="s">
        <v>24</v>
      </c>
      <c r="H5" s="27" t="s">
        <v>25</v>
      </c>
      <c r="I5" s="23" t="s">
        <v>26</v>
      </c>
      <c r="J5" s="23" t="s">
        <v>27</v>
      </c>
      <c r="K5" s="23" t="s">
        <v>28</v>
      </c>
      <c r="L5" s="27" t="s">
        <v>29</v>
      </c>
      <c r="M5" s="24" t="s">
        <v>30</v>
      </c>
      <c r="N5" s="24" t="s">
        <v>31</v>
      </c>
      <c r="O5" s="30" t="s">
        <v>32</v>
      </c>
      <c r="P5" s="30" t="s">
        <v>33</v>
      </c>
      <c r="Q5" s="30" t="s">
        <v>34</v>
      </c>
      <c r="R5" s="30" t="s">
        <v>35</v>
      </c>
      <c r="S5" s="23" t="s">
        <v>36</v>
      </c>
    </row>
    <row r="6" spans="1:19" s="40" customFormat="1" ht="30" x14ac:dyDescent="0.25">
      <c r="A6" s="31">
        <v>1</v>
      </c>
      <c r="B6" s="31">
        <v>6</v>
      </c>
      <c r="C6" s="31">
        <v>1</v>
      </c>
      <c r="D6" s="31">
        <v>3</v>
      </c>
      <c r="E6" s="32" t="s">
        <v>37</v>
      </c>
      <c r="F6" s="32" t="s">
        <v>38</v>
      </c>
      <c r="G6" s="33" t="s">
        <v>39</v>
      </c>
      <c r="H6" s="33" t="s">
        <v>40</v>
      </c>
      <c r="I6" s="34" t="s">
        <v>41</v>
      </c>
      <c r="J6" s="35">
        <v>1</v>
      </c>
      <c r="K6" s="36" t="s">
        <v>42</v>
      </c>
      <c r="L6" s="32" t="s">
        <v>43</v>
      </c>
      <c r="M6" s="31" t="s">
        <v>44</v>
      </c>
      <c r="N6" s="37" t="s">
        <v>45</v>
      </c>
      <c r="O6" s="38">
        <v>37305.24</v>
      </c>
      <c r="P6" s="37" t="s">
        <v>45</v>
      </c>
      <c r="Q6" s="39">
        <v>33663.64</v>
      </c>
      <c r="R6" s="37" t="s">
        <v>45</v>
      </c>
      <c r="S6" s="32" t="s">
        <v>46</v>
      </c>
    </row>
    <row r="7" spans="1:19" s="40" customFormat="1" x14ac:dyDescent="0.25">
      <c r="A7" s="41"/>
      <c r="B7" s="41"/>
      <c r="C7" s="41"/>
      <c r="D7" s="41"/>
      <c r="E7" s="42"/>
      <c r="F7" s="42"/>
      <c r="G7" s="33"/>
      <c r="H7" s="33"/>
      <c r="I7" s="34" t="s">
        <v>47</v>
      </c>
      <c r="J7" s="35">
        <v>40</v>
      </c>
      <c r="K7" s="36" t="s">
        <v>48</v>
      </c>
      <c r="L7" s="42"/>
      <c r="M7" s="41"/>
      <c r="N7" s="43"/>
      <c r="O7" s="44"/>
      <c r="P7" s="43"/>
      <c r="Q7" s="45"/>
      <c r="R7" s="43"/>
      <c r="S7" s="42"/>
    </row>
    <row r="8" spans="1:19" s="40" customFormat="1" ht="30" x14ac:dyDescent="0.25">
      <c r="A8" s="41"/>
      <c r="B8" s="41"/>
      <c r="C8" s="41"/>
      <c r="D8" s="41"/>
      <c r="E8" s="42"/>
      <c r="F8" s="42"/>
      <c r="G8" s="33"/>
      <c r="H8" s="33"/>
      <c r="I8" s="34" t="s">
        <v>49</v>
      </c>
      <c r="J8" s="35">
        <v>11</v>
      </c>
      <c r="K8" s="36" t="s">
        <v>48</v>
      </c>
      <c r="L8" s="42"/>
      <c r="M8" s="41"/>
      <c r="N8" s="43"/>
      <c r="O8" s="44"/>
      <c r="P8" s="43"/>
      <c r="Q8" s="45"/>
      <c r="R8" s="43"/>
      <c r="S8" s="42"/>
    </row>
    <row r="9" spans="1:19" s="40" customFormat="1" ht="60" customHeight="1" x14ac:dyDescent="0.25">
      <c r="A9" s="46"/>
      <c r="B9" s="46"/>
      <c r="C9" s="46"/>
      <c r="D9" s="46"/>
      <c r="E9" s="47"/>
      <c r="F9" s="47"/>
      <c r="G9" s="33"/>
      <c r="H9" s="33"/>
      <c r="I9" s="34" t="s">
        <v>50</v>
      </c>
      <c r="J9" s="35">
        <v>0</v>
      </c>
      <c r="K9" s="36" t="s">
        <v>48</v>
      </c>
      <c r="L9" s="47"/>
      <c r="M9" s="46"/>
      <c r="N9" s="48"/>
      <c r="O9" s="49"/>
      <c r="P9" s="48"/>
      <c r="Q9" s="50"/>
      <c r="R9" s="48"/>
      <c r="S9" s="47"/>
    </row>
    <row r="10" spans="1:19" s="40" customFormat="1" ht="30" x14ac:dyDescent="0.25">
      <c r="A10" s="31">
        <v>2</v>
      </c>
      <c r="B10" s="31">
        <v>1</v>
      </c>
      <c r="C10" s="31">
        <v>1</v>
      </c>
      <c r="D10" s="31">
        <v>6</v>
      </c>
      <c r="E10" s="32" t="s">
        <v>51</v>
      </c>
      <c r="F10" s="32" t="s">
        <v>52</v>
      </c>
      <c r="G10" s="33" t="s">
        <v>53</v>
      </c>
      <c r="H10" s="33" t="s">
        <v>40</v>
      </c>
      <c r="I10" s="34" t="s">
        <v>41</v>
      </c>
      <c r="J10" s="35">
        <v>1</v>
      </c>
      <c r="K10" s="36" t="s">
        <v>42</v>
      </c>
      <c r="L10" s="32" t="s">
        <v>54</v>
      </c>
      <c r="M10" s="31" t="s">
        <v>44</v>
      </c>
      <c r="N10" s="37" t="s">
        <v>45</v>
      </c>
      <c r="O10" s="38">
        <v>65680</v>
      </c>
      <c r="P10" s="37" t="s">
        <v>45</v>
      </c>
      <c r="Q10" s="51">
        <v>57830</v>
      </c>
      <c r="R10" s="37" t="s">
        <v>45</v>
      </c>
      <c r="S10" s="32" t="s">
        <v>55</v>
      </c>
    </row>
    <row r="11" spans="1:19" s="40" customFormat="1" x14ac:dyDescent="0.25">
      <c r="A11" s="41"/>
      <c r="B11" s="41"/>
      <c r="C11" s="41"/>
      <c r="D11" s="41"/>
      <c r="E11" s="42"/>
      <c r="F11" s="42"/>
      <c r="G11" s="33"/>
      <c r="H11" s="33"/>
      <c r="I11" s="34" t="s">
        <v>47</v>
      </c>
      <c r="J11" s="35">
        <v>80</v>
      </c>
      <c r="K11" s="36" t="s">
        <v>48</v>
      </c>
      <c r="L11" s="42"/>
      <c r="M11" s="41"/>
      <c r="N11" s="43"/>
      <c r="O11" s="44"/>
      <c r="P11" s="43"/>
      <c r="Q11" s="52"/>
      <c r="R11" s="43"/>
      <c r="S11" s="42"/>
    </row>
    <row r="12" spans="1:19" s="40" customFormat="1" ht="30" x14ac:dyDescent="0.25">
      <c r="A12" s="41"/>
      <c r="B12" s="41"/>
      <c r="C12" s="41"/>
      <c r="D12" s="41"/>
      <c r="E12" s="42"/>
      <c r="F12" s="42"/>
      <c r="G12" s="33"/>
      <c r="H12" s="33"/>
      <c r="I12" s="34" t="s">
        <v>49</v>
      </c>
      <c r="J12" s="35">
        <v>2</v>
      </c>
      <c r="K12" s="36" t="s">
        <v>48</v>
      </c>
      <c r="L12" s="42"/>
      <c r="M12" s="41"/>
      <c r="N12" s="43"/>
      <c r="O12" s="44"/>
      <c r="P12" s="43"/>
      <c r="Q12" s="52"/>
      <c r="R12" s="43"/>
      <c r="S12" s="42"/>
    </row>
    <row r="13" spans="1:19" s="40" customFormat="1" ht="80.25" customHeight="1" x14ac:dyDescent="0.25">
      <c r="A13" s="46"/>
      <c r="B13" s="46"/>
      <c r="C13" s="46"/>
      <c r="D13" s="46"/>
      <c r="E13" s="47"/>
      <c r="F13" s="47"/>
      <c r="G13" s="33"/>
      <c r="H13" s="33"/>
      <c r="I13" s="34" t="s">
        <v>50</v>
      </c>
      <c r="J13" s="35">
        <v>0</v>
      </c>
      <c r="K13" s="36" t="s">
        <v>48</v>
      </c>
      <c r="L13" s="47"/>
      <c r="M13" s="46"/>
      <c r="N13" s="48"/>
      <c r="O13" s="49"/>
      <c r="P13" s="48"/>
      <c r="Q13" s="53"/>
      <c r="R13" s="48"/>
      <c r="S13" s="47"/>
    </row>
    <row r="14" spans="1:19" s="40" customFormat="1" ht="30" x14ac:dyDescent="0.25">
      <c r="A14" s="31">
        <v>3</v>
      </c>
      <c r="B14" s="31">
        <v>1</v>
      </c>
      <c r="C14" s="31">
        <v>1</v>
      </c>
      <c r="D14" s="31">
        <v>6</v>
      </c>
      <c r="E14" s="32" t="s">
        <v>56</v>
      </c>
      <c r="F14" s="32" t="s">
        <v>57</v>
      </c>
      <c r="G14" s="33" t="s">
        <v>58</v>
      </c>
      <c r="H14" s="33" t="s">
        <v>40</v>
      </c>
      <c r="I14" s="34" t="s">
        <v>41</v>
      </c>
      <c r="J14" s="35">
        <v>2</v>
      </c>
      <c r="K14" s="36" t="s">
        <v>42</v>
      </c>
      <c r="L14" s="32" t="s">
        <v>59</v>
      </c>
      <c r="M14" s="31" t="s">
        <v>60</v>
      </c>
      <c r="N14" s="37" t="s">
        <v>45</v>
      </c>
      <c r="O14" s="54">
        <f>23873+2588.58</f>
        <v>26461.58</v>
      </c>
      <c r="P14" s="37" t="s">
        <v>45</v>
      </c>
      <c r="Q14" s="51">
        <v>23873</v>
      </c>
      <c r="R14" s="37" t="s">
        <v>45</v>
      </c>
      <c r="S14" s="32" t="s">
        <v>61</v>
      </c>
    </row>
    <row r="15" spans="1:19" s="40" customFormat="1" ht="33" customHeight="1" x14ac:dyDescent="0.25">
      <c r="A15" s="41"/>
      <c r="B15" s="41"/>
      <c r="C15" s="41"/>
      <c r="D15" s="41"/>
      <c r="E15" s="42"/>
      <c r="F15" s="42"/>
      <c r="G15" s="33"/>
      <c r="H15" s="33"/>
      <c r="I15" s="34" t="s">
        <v>47</v>
      </c>
      <c r="J15" s="35">
        <v>30</v>
      </c>
      <c r="K15" s="36" t="s">
        <v>48</v>
      </c>
      <c r="L15" s="42"/>
      <c r="M15" s="41"/>
      <c r="N15" s="43"/>
      <c r="O15" s="55"/>
      <c r="P15" s="43"/>
      <c r="Q15" s="52"/>
      <c r="R15" s="43"/>
      <c r="S15" s="42"/>
    </row>
    <row r="16" spans="1:19" s="40" customFormat="1" ht="45" customHeight="1" x14ac:dyDescent="0.25">
      <c r="A16" s="41"/>
      <c r="B16" s="41"/>
      <c r="C16" s="41"/>
      <c r="D16" s="41"/>
      <c r="E16" s="42"/>
      <c r="F16" s="42"/>
      <c r="G16" s="33"/>
      <c r="H16" s="33"/>
      <c r="I16" s="34" t="s">
        <v>49</v>
      </c>
      <c r="J16" s="35">
        <v>4</v>
      </c>
      <c r="K16" s="36" t="s">
        <v>48</v>
      </c>
      <c r="L16" s="42"/>
      <c r="M16" s="41"/>
      <c r="N16" s="43"/>
      <c r="O16" s="55"/>
      <c r="P16" s="43"/>
      <c r="Q16" s="52"/>
      <c r="R16" s="43"/>
      <c r="S16" s="42"/>
    </row>
    <row r="17" spans="1:19" s="40" customFormat="1" x14ac:dyDescent="0.25">
      <c r="A17" s="46"/>
      <c r="B17" s="46"/>
      <c r="C17" s="46"/>
      <c r="D17" s="46"/>
      <c r="E17" s="47"/>
      <c r="F17" s="47"/>
      <c r="G17" s="33"/>
      <c r="H17" s="33"/>
      <c r="I17" s="34" t="s">
        <v>50</v>
      </c>
      <c r="J17" s="35">
        <v>0</v>
      </c>
      <c r="K17" s="36" t="s">
        <v>48</v>
      </c>
      <c r="L17" s="47"/>
      <c r="M17" s="46"/>
      <c r="N17" s="48"/>
      <c r="O17" s="56"/>
      <c r="P17" s="48"/>
      <c r="Q17" s="53"/>
      <c r="R17" s="48"/>
      <c r="S17" s="47"/>
    </row>
    <row r="18" spans="1:19" s="40" customFormat="1" ht="30" x14ac:dyDescent="0.25">
      <c r="A18" s="31">
        <v>4</v>
      </c>
      <c r="B18" s="31">
        <v>4</v>
      </c>
      <c r="C18" s="31">
        <v>1</v>
      </c>
      <c r="D18" s="31">
        <v>6</v>
      </c>
      <c r="E18" s="32" t="s">
        <v>37</v>
      </c>
      <c r="F18" s="32" t="s">
        <v>62</v>
      </c>
      <c r="G18" s="33" t="s">
        <v>63</v>
      </c>
      <c r="H18" s="33" t="s">
        <v>40</v>
      </c>
      <c r="I18" s="34" t="s">
        <v>41</v>
      </c>
      <c r="J18" s="35">
        <v>1</v>
      </c>
      <c r="K18" s="36" t="s">
        <v>42</v>
      </c>
      <c r="L18" s="32" t="s">
        <v>64</v>
      </c>
      <c r="M18" s="31" t="s">
        <v>65</v>
      </c>
      <c r="N18" s="37" t="s">
        <v>45</v>
      </c>
      <c r="O18" s="38">
        <f>7688+6521.2</f>
        <v>14209.2</v>
      </c>
      <c r="P18" s="37" t="s">
        <v>45</v>
      </c>
      <c r="Q18" s="39">
        <v>7688</v>
      </c>
      <c r="R18" s="37" t="s">
        <v>45</v>
      </c>
      <c r="S18" s="32" t="s">
        <v>66</v>
      </c>
    </row>
    <row r="19" spans="1:19" s="40" customFormat="1" x14ac:dyDescent="0.25">
      <c r="A19" s="41"/>
      <c r="B19" s="41"/>
      <c r="C19" s="41"/>
      <c r="D19" s="41"/>
      <c r="E19" s="42"/>
      <c r="F19" s="42"/>
      <c r="G19" s="33"/>
      <c r="H19" s="33"/>
      <c r="I19" s="34" t="s">
        <v>47</v>
      </c>
      <c r="J19" s="35">
        <v>35</v>
      </c>
      <c r="K19" s="36" t="s">
        <v>48</v>
      </c>
      <c r="L19" s="42"/>
      <c r="M19" s="41"/>
      <c r="N19" s="43"/>
      <c r="O19" s="44"/>
      <c r="P19" s="43"/>
      <c r="Q19" s="45"/>
      <c r="R19" s="43"/>
      <c r="S19" s="42"/>
    </row>
    <row r="20" spans="1:19" s="40" customFormat="1" ht="30" x14ac:dyDescent="0.25">
      <c r="A20" s="41"/>
      <c r="B20" s="41"/>
      <c r="C20" s="41"/>
      <c r="D20" s="41"/>
      <c r="E20" s="42"/>
      <c r="F20" s="42"/>
      <c r="G20" s="33"/>
      <c r="H20" s="33"/>
      <c r="I20" s="34" t="s">
        <v>49</v>
      </c>
      <c r="J20" s="35">
        <v>0</v>
      </c>
      <c r="K20" s="36" t="s">
        <v>48</v>
      </c>
      <c r="L20" s="42"/>
      <c r="M20" s="41"/>
      <c r="N20" s="43"/>
      <c r="O20" s="44"/>
      <c r="P20" s="43"/>
      <c r="Q20" s="45"/>
      <c r="R20" s="43"/>
      <c r="S20" s="42"/>
    </row>
    <row r="21" spans="1:19" s="40" customFormat="1" ht="101.25" customHeight="1" x14ac:dyDescent="0.25">
      <c r="A21" s="46"/>
      <c r="B21" s="46"/>
      <c r="C21" s="46"/>
      <c r="D21" s="46"/>
      <c r="E21" s="47"/>
      <c r="F21" s="47"/>
      <c r="G21" s="33"/>
      <c r="H21" s="33"/>
      <c r="I21" s="34" t="s">
        <v>50</v>
      </c>
      <c r="J21" s="35">
        <v>5</v>
      </c>
      <c r="K21" s="36" t="s">
        <v>48</v>
      </c>
      <c r="L21" s="47"/>
      <c r="M21" s="46"/>
      <c r="N21" s="48"/>
      <c r="O21" s="49"/>
      <c r="P21" s="48"/>
      <c r="Q21" s="50"/>
      <c r="R21" s="48"/>
      <c r="S21" s="47"/>
    </row>
    <row r="22" spans="1:19" s="40" customFormat="1" ht="121.5" customHeight="1" x14ac:dyDescent="0.25">
      <c r="A22" s="57">
        <v>5</v>
      </c>
      <c r="B22" s="57">
        <v>1</v>
      </c>
      <c r="C22" s="57">
        <v>1</v>
      </c>
      <c r="D22" s="57">
        <v>6</v>
      </c>
      <c r="E22" s="58" t="s">
        <v>67</v>
      </c>
      <c r="F22" s="58" t="s">
        <v>68</v>
      </c>
      <c r="G22" s="35" t="s">
        <v>69</v>
      </c>
      <c r="H22" s="35" t="s">
        <v>70</v>
      </c>
      <c r="I22" s="59" t="s">
        <v>71</v>
      </c>
      <c r="J22" s="35">
        <v>1</v>
      </c>
      <c r="K22" s="36" t="s">
        <v>42</v>
      </c>
      <c r="L22" s="58" t="s">
        <v>72</v>
      </c>
      <c r="M22" s="57" t="s">
        <v>65</v>
      </c>
      <c r="N22" s="60" t="s">
        <v>45</v>
      </c>
      <c r="O22" s="61">
        <f>36000+17136.44</f>
        <v>53136.44</v>
      </c>
      <c r="P22" s="60" t="s">
        <v>45</v>
      </c>
      <c r="Q22" s="62">
        <v>36000</v>
      </c>
      <c r="R22" s="60" t="s">
        <v>45</v>
      </c>
      <c r="S22" s="58" t="s">
        <v>73</v>
      </c>
    </row>
    <row r="23" spans="1:19" s="40" customFormat="1" ht="45" x14ac:dyDescent="0.25">
      <c r="A23" s="31">
        <v>6</v>
      </c>
      <c r="B23" s="31">
        <v>1</v>
      </c>
      <c r="C23" s="31">
        <v>1</v>
      </c>
      <c r="D23" s="31">
        <v>6</v>
      </c>
      <c r="E23" s="32" t="s">
        <v>74</v>
      </c>
      <c r="F23" s="32" t="s">
        <v>75</v>
      </c>
      <c r="G23" s="33" t="s">
        <v>76</v>
      </c>
      <c r="H23" s="33" t="s">
        <v>77</v>
      </c>
      <c r="I23" s="34" t="s">
        <v>78</v>
      </c>
      <c r="J23" s="35">
        <v>1</v>
      </c>
      <c r="K23" s="36" t="s">
        <v>42</v>
      </c>
      <c r="L23" s="32" t="s">
        <v>79</v>
      </c>
      <c r="M23" s="31" t="s">
        <v>65</v>
      </c>
      <c r="N23" s="37" t="s">
        <v>45</v>
      </c>
      <c r="O23" s="54">
        <f>17697.58+5122</f>
        <v>22819.58</v>
      </c>
      <c r="P23" s="37" t="s">
        <v>45</v>
      </c>
      <c r="Q23" s="63">
        <v>17697.580000000002</v>
      </c>
      <c r="R23" s="37" t="s">
        <v>45</v>
      </c>
      <c r="S23" s="32" t="s">
        <v>80</v>
      </c>
    </row>
    <row r="24" spans="1:19" s="40" customFormat="1" x14ac:dyDescent="0.25">
      <c r="A24" s="41"/>
      <c r="B24" s="41"/>
      <c r="C24" s="41"/>
      <c r="D24" s="41"/>
      <c r="E24" s="42"/>
      <c r="F24" s="42"/>
      <c r="G24" s="33"/>
      <c r="H24" s="33"/>
      <c r="I24" s="34" t="s">
        <v>47</v>
      </c>
      <c r="J24" s="35">
        <v>680</v>
      </c>
      <c r="K24" s="36" t="s">
        <v>48</v>
      </c>
      <c r="L24" s="42"/>
      <c r="M24" s="41"/>
      <c r="N24" s="43"/>
      <c r="O24" s="55"/>
      <c r="P24" s="43"/>
      <c r="Q24" s="64"/>
      <c r="R24" s="43"/>
      <c r="S24" s="42"/>
    </row>
    <row r="25" spans="1:19" s="40" customFormat="1" ht="30" x14ac:dyDescent="0.25">
      <c r="A25" s="41"/>
      <c r="B25" s="41"/>
      <c r="C25" s="41"/>
      <c r="D25" s="41"/>
      <c r="E25" s="42"/>
      <c r="F25" s="42"/>
      <c r="G25" s="33"/>
      <c r="H25" s="33"/>
      <c r="I25" s="34" t="s">
        <v>49</v>
      </c>
      <c r="J25" s="35">
        <v>0</v>
      </c>
      <c r="K25" s="36" t="s">
        <v>48</v>
      </c>
      <c r="L25" s="42"/>
      <c r="M25" s="41"/>
      <c r="N25" s="43"/>
      <c r="O25" s="55"/>
      <c r="P25" s="43"/>
      <c r="Q25" s="64"/>
      <c r="R25" s="43"/>
      <c r="S25" s="42"/>
    </row>
    <row r="26" spans="1:19" s="40" customFormat="1" ht="48" customHeight="1" x14ac:dyDescent="0.25">
      <c r="A26" s="46"/>
      <c r="B26" s="46"/>
      <c r="C26" s="46"/>
      <c r="D26" s="46"/>
      <c r="E26" s="47"/>
      <c r="F26" s="47"/>
      <c r="G26" s="33"/>
      <c r="H26" s="33"/>
      <c r="I26" s="34" t="s">
        <v>50</v>
      </c>
      <c r="J26" s="35">
        <v>0</v>
      </c>
      <c r="K26" s="36" t="s">
        <v>48</v>
      </c>
      <c r="L26" s="47"/>
      <c r="M26" s="46"/>
      <c r="N26" s="48"/>
      <c r="O26" s="56"/>
      <c r="P26" s="48"/>
      <c r="Q26" s="65"/>
      <c r="R26" s="48"/>
      <c r="S26" s="47"/>
    </row>
    <row r="27" spans="1:19" s="40" customFormat="1" x14ac:dyDescent="0.25">
      <c r="A27" s="31">
        <v>7</v>
      </c>
      <c r="B27" s="31">
        <v>1</v>
      </c>
      <c r="C27" s="31">
        <v>1</v>
      </c>
      <c r="D27" s="31">
        <v>6</v>
      </c>
      <c r="E27" s="32" t="s">
        <v>81</v>
      </c>
      <c r="F27" s="32" t="s">
        <v>82</v>
      </c>
      <c r="G27" s="33" t="s">
        <v>83</v>
      </c>
      <c r="H27" s="33" t="s">
        <v>84</v>
      </c>
      <c r="I27" s="34" t="s">
        <v>85</v>
      </c>
      <c r="J27" s="35">
        <v>0</v>
      </c>
      <c r="K27" s="36" t="s">
        <v>42</v>
      </c>
      <c r="L27" s="32" t="s">
        <v>86</v>
      </c>
      <c r="M27" s="31" t="s">
        <v>65</v>
      </c>
      <c r="N27" s="37" t="s">
        <v>45</v>
      </c>
      <c r="O27" s="66">
        <f>31000+6600</f>
        <v>37600</v>
      </c>
      <c r="P27" s="37" t="s">
        <v>45</v>
      </c>
      <c r="Q27" s="51">
        <v>31000</v>
      </c>
      <c r="R27" s="37" t="s">
        <v>45</v>
      </c>
      <c r="S27" s="32" t="s">
        <v>87</v>
      </c>
    </row>
    <row r="28" spans="1:19" s="40" customFormat="1" x14ac:dyDescent="0.25">
      <c r="A28" s="41"/>
      <c r="B28" s="41"/>
      <c r="C28" s="41"/>
      <c r="D28" s="41"/>
      <c r="E28" s="42"/>
      <c r="F28" s="42"/>
      <c r="G28" s="33"/>
      <c r="H28" s="33"/>
      <c r="I28" s="34" t="s">
        <v>88</v>
      </c>
      <c r="J28" s="35">
        <v>0</v>
      </c>
      <c r="K28" s="36" t="s">
        <v>42</v>
      </c>
      <c r="L28" s="42"/>
      <c r="M28" s="41"/>
      <c r="N28" s="43"/>
      <c r="O28" s="67"/>
      <c r="P28" s="43"/>
      <c r="Q28" s="52"/>
      <c r="R28" s="43"/>
      <c r="S28" s="42"/>
    </row>
    <row r="29" spans="1:19" s="40" customFormat="1" ht="126.75" customHeight="1" x14ac:dyDescent="0.25">
      <c r="A29" s="41"/>
      <c r="B29" s="41"/>
      <c r="C29" s="41"/>
      <c r="D29" s="41"/>
      <c r="E29" s="42"/>
      <c r="F29" s="42"/>
      <c r="G29" s="33"/>
      <c r="H29" s="33"/>
      <c r="I29" s="34" t="s">
        <v>89</v>
      </c>
      <c r="J29" s="35">
        <v>1</v>
      </c>
      <c r="K29" s="36" t="s">
        <v>42</v>
      </c>
      <c r="L29" s="42"/>
      <c r="M29" s="41"/>
      <c r="N29" s="43"/>
      <c r="O29" s="67"/>
      <c r="P29" s="43"/>
      <c r="Q29" s="52"/>
      <c r="R29" s="43"/>
      <c r="S29" s="42"/>
    </row>
    <row r="30" spans="1:19" s="40" customFormat="1" ht="45" x14ac:dyDescent="0.25">
      <c r="A30" s="68">
        <v>8</v>
      </c>
      <c r="B30" s="68">
        <v>6</v>
      </c>
      <c r="C30" s="68">
        <v>1</v>
      </c>
      <c r="D30" s="68">
        <v>6</v>
      </c>
      <c r="E30" s="33" t="s">
        <v>90</v>
      </c>
      <c r="F30" s="33" t="s">
        <v>91</v>
      </c>
      <c r="G30" s="33" t="s">
        <v>92</v>
      </c>
      <c r="H30" s="33" t="s">
        <v>77</v>
      </c>
      <c r="I30" s="34" t="s">
        <v>78</v>
      </c>
      <c r="J30" s="35">
        <v>1</v>
      </c>
      <c r="K30" s="36" t="s">
        <v>42</v>
      </c>
      <c r="L30" s="33" t="s">
        <v>93</v>
      </c>
      <c r="M30" s="68" t="s">
        <v>65</v>
      </c>
      <c r="N30" s="69" t="s">
        <v>45</v>
      </c>
      <c r="O30" s="70">
        <f>16587.6+2520.5</f>
        <v>19108.099999999999</v>
      </c>
      <c r="P30" s="69" t="s">
        <v>45</v>
      </c>
      <c r="Q30" s="71">
        <v>16587.599999999999</v>
      </c>
      <c r="R30" s="69" t="s">
        <v>45</v>
      </c>
      <c r="S30" s="33" t="s">
        <v>94</v>
      </c>
    </row>
    <row r="31" spans="1:19" s="40" customFormat="1" ht="29.25" customHeight="1" x14ac:dyDescent="0.25">
      <c r="A31" s="68"/>
      <c r="B31" s="68"/>
      <c r="C31" s="68"/>
      <c r="D31" s="68"/>
      <c r="E31" s="33"/>
      <c r="F31" s="33"/>
      <c r="G31" s="33"/>
      <c r="H31" s="33"/>
      <c r="I31" s="34" t="s">
        <v>47</v>
      </c>
      <c r="J31" s="35">
        <v>200</v>
      </c>
      <c r="K31" s="36" t="s">
        <v>48</v>
      </c>
      <c r="L31" s="33"/>
      <c r="M31" s="68"/>
      <c r="N31" s="69"/>
      <c r="O31" s="70"/>
      <c r="P31" s="69"/>
      <c r="Q31" s="71"/>
      <c r="R31" s="69"/>
      <c r="S31" s="33"/>
    </row>
    <row r="32" spans="1:19" s="40" customFormat="1" ht="30" x14ac:dyDescent="0.25">
      <c r="A32" s="68"/>
      <c r="B32" s="68"/>
      <c r="C32" s="68"/>
      <c r="D32" s="68"/>
      <c r="E32" s="33"/>
      <c r="F32" s="33"/>
      <c r="G32" s="33"/>
      <c r="H32" s="33"/>
      <c r="I32" s="34" t="s">
        <v>49</v>
      </c>
      <c r="J32" s="35">
        <v>0</v>
      </c>
      <c r="K32" s="36" t="s">
        <v>48</v>
      </c>
      <c r="L32" s="33"/>
      <c r="M32" s="68"/>
      <c r="N32" s="69"/>
      <c r="O32" s="70"/>
      <c r="P32" s="69"/>
      <c r="Q32" s="71"/>
      <c r="R32" s="69"/>
      <c r="S32" s="33"/>
    </row>
    <row r="33" spans="1:19" s="40" customFormat="1" x14ac:dyDescent="0.25">
      <c r="A33" s="68"/>
      <c r="B33" s="68"/>
      <c r="C33" s="68"/>
      <c r="D33" s="68"/>
      <c r="E33" s="33"/>
      <c r="F33" s="33"/>
      <c r="G33" s="33"/>
      <c r="H33" s="33"/>
      <c r="I33" s="34" t="s">
        <v>50</v>
      </c>
      <c r="J33" s="35">
        <v>0</v>
      </c>
      <c r="K33" s="36" t="s">
        <v>48</v>
      </c>
      <c r="L33" s="33"/>
      <c r="M33" s="68"/>
      <c r="N33" s="69"/>
      <c r="O33" s="70"/>
      <c r="P33" s="69"/>
      <c r="Q33" s="71"/>
      <c r="R33" s="69"/>
      <c r="S33" s="33"/>
    </row>
    <row r="34" spans="1:19" ht="30" x14ac:dyDescent="0.25">
      <c r="A34" s="68"/>
      <c r="B34" s="68"/>
      <c r="C34" s="68"/>
      <c r="D34" s="68"/>
      <c r="E34" s="33"/>
      <c r="F34" s="33"/>
      <c r="G34" s="33"/>
      <c r="H34" s="33" t="s">
        <v>95</v>
      </c>
      <c r="I34" s="34" t="s">
        <v>96</v>
      </c>
      <c r="J34" s="35">
        <v>2</v>
      </c>
      <c r="K34" s="36" t="s">
        <v>42</v>
      </c>
      <c r="L34" s="33"/>
      <c r="M34" s="68"/>
      <c r="N34" s="69"/>
      <c r="O34" s="70"/>
      <c r="P34" s="69"/>
      <c r="Q34" s="71"/>
      <c r="R34" s="69"/>
      <c r="S34" s="33"/>
    </row>
    <row r="35" spans="1:19" ht="30" x14ac:dyDescent="0.25">
      <c r="A35" s="68"/>
      <c r="B35" s="68"/>
      <c r="C35" s="68"/>
      <c r="D35" s="68"/>
      <c r="E35" s="33"/>
      <c r="F35" s="33"/>
      <c r="G35" s="33"/>
      <c r="H35" s="33"/>
      <c r="I35" s="34" t="s">
        <v>97</v>
      </c>
      <c r="J35" s="35">
        <v>14</v>
      </c>
      <c r="K35" s="36" t="s">
        <v>48</v>
      </c>
      <c r="L35" s="33"/>
      <c r="M35" s="68"/>
      <c r="N35" s="69"/>
      <c r="O35" s="70"/>
      <c r="P35" s="69"/>
      <c r="Q35" s="71"/>
      <c r="R35" s="69"/>
      <c r="S35" s="33"/>
    </row>
    <row r="36" spans="1:19" s="40" customFormat="1" ht="30" x14ac:dyDescent="0.25">
      <c r="A36" s="68">
        <v>9</v>
      </c>
      <c r="B36" s="68">
        <v>6</v>
      </c>
      <c r="C36" s="68">
        <v>1</v>
      </c>
      <c r="D36" s="68">
        <v>6</v>
      </c>
      <c r="E36" s="33" t="s">
        <v>98</v>
      </c>
      <c r="F36" s="33" t="s">
        <v>99</v>
      </c>
      <c r="G36" s="33" t="s">
        <v>100</v>
      </c>
      <c r="H36" s="33" t="s">
        <v>101</v>
      </c>
      <c r="I36" s="34" t="s">
        <v>102</v>
      </c>
      <c r="J36" s="35">
        <v>1</v>
      </c>
      <c r="K36" s="36" t="s">
        <v>42</v>
      </c>
      <c r="L36" s="33" t="s">
        <v>103</v>
      </c>
      <c r="M36" s="68" t="s">
        <v>104</v>
      </c>
      <c r="N36" s="69" t="s">
        <v>45</v>
      </c>
      <c r="O36" s="70">
        <f>23127.26+3333</f>
        <v>26460.26</v>
      </c>
      <c r="P36" s="69" t="s">
        <v>45</v>
      </c>
      <c r="Q36" s="71">
        <v>23127.26</v>
      </c>
      <c r="R36" s="69" t="s">
        <v>45</v>
      </c>
      <c r="S36" s="33" t="s">
        <v>80</v>
      </c>
    </row>
    <row r="37" spans="1:19" s="40" customFormat="1" x14ac:dyDescent="0.25">
      <c r="A37" s="68"/>
      <c r="B37" s="68"/>
      <c r="C37" s="68"/>
      <c r="D37" s="68"/>
      <c r="E37" s="33"/>
      <c r="F37" s="33"/>
      <c r="G37" s="33"/>
      <c r="H37" s="33"/>
      <c r="I37" s="34" t="s">
        <v>47</v>
      </c>
      <c r="J37" s="35">
        <v>300</v>
      </c>
      <c r="K37" s="36" t="s">
        <v>48</v>
      </c>
      <c r="L37" s="33"/>
      <c r="M37" s="68"/>
      <c r="N37" s="69"/>
      <c r="O37" s="70"/>
      <c r="P37" s="69"/>
      <c r="Q37" s="71"/>
      <c r="R37" s="69"/>
      <c r="S37" s="33"/>
    </row>
    <row r="38" spans="1:19" s="40" customFormat="1" ht="30" x14ac:dyDescent="0.25">
      <c r="A38" s="68"/>
      <c r="B38" s="68"/>
      <c r="C38" s="68"/>
      <c r="D38" s="68"/>
      <c r="E38" s="33"/>
      <c r="F38" s="33"/>
      <c r="G38" s="33"/>
      <c r="H38" s="33"/>
      <c r="I38" s="34" t="s">
        <v>105</v>
      </c>
      <c r="J38" s="35">
        <v>0</v>
      </c>
      <c r="K38" s="36" t="s">
        <v>48</v>
      </c>
      <c r="L38" s="33"/>
      <c r="M38" s="68"/>
      <c r="N38" s="69"/>
      <c r="O38" s="70"/>
      <c r="P38" s="69"/>
      <c r="Q38" s="71"/>
      <c r="R38" s="69"/>
      <c r="S38" s="33"/>
    </row>
    <row r="39" spans="1:19" s="40" customFormat="1" ht="30" x14ac:dyDescent="0.25">
      <c r="A39" s="68"/>
      <c r="B39" s="68"/>
      <c r="C39" s="68"/>
      <c r="D39" s="68"/>
      <c r="E39" s="33"/>
      <c r="F39" s="33"/>
      <c r="G39" s="33"/>
      <c r="H39" s="33"/>
      <c r="I39" s="34" t="s">
        <v>106</v>
      </c>
      <c r="J39" s="35">
        <v>0</v>
      </c>
      <c r="K39" s="36" t="s">
        <v>48</v>
      </c>
      <c r="L39" s="33"/>
      <c r="M39" s="68"/>
      <c r="N39" s="69"/>
      <c r="O39" s="70"/>
      <c r="P39" s="69"/>
      <c r="Q39" s="71"/>
      <c r="R39" s="69"/>
      <c r="S39" s="33"/>
    </row>
    <row r="40" spans="1:19" x14ac:dyDescent="0.25">
      <c r="A40" s="68"/>
      <c r="B40" s="68"/>
      <c r="C40" s="68"/>
      <c r="D40" s="68"/>
      <c r="E40" s="33"/>
      <c r="F40" s="33"/>
      <c r="G40" s="33"/>
      <c r="H40" s="33"/>
      <c r="I40" s="72" t="s">
        <v>107</v>
      </c>
      <c r="J40" s="35">
        <v>0</v>
      </c>
      <c r="K40" s="36" t="s">
        <v>48</v>
      </c>
      <c r="L40" s="33"/>
      <c r="M40" s="68"/>
      <c r="N40" s="69"/>
      <c r="O40" s="70"/>
      <c r="P40" s="69"/>
      <c r="Q40" s="71"/>
      <c r="R40" s="69"/>
      <c r="S40" s="33"/>
    </row>
    <row r="41" spans="1:19" s="40" customFormat="1" ht="30" x14ac:dyDescent="0.25">
      <c r="A41" s="31">
        <v>10</v>
      </c>
      <c r="B41" s="31">
        <v>1</v>
      </c>
      <c r="C41" s="31">
        <v>1</v>
      </c>
      <c r="D41" s="31">
        <v>6</v>
      </c>
      <c r="E41" s="32" t="s">
        <v>108</v>
      </c>
      <c r="F41" s="32" t="s">
        <v>109</v>
      </c>
      <c r="G41" s="33" t="s">
        <v>110</v>
      </c>
      <c r="H41" s="33" t="s">
        <v>40</v>
      </c>
      <c r="I41" s="73" t="s">
        <v>41</v>
      </c>
      <c r="J41" s="35">
        <v>1</v>
      </c>
      <c r="K41" s="36" t="s">
        <v>42</v>
      </c>
      <c r="L41" s="32" t="s">
        <v>111</v>
      </c>
      <c r="M41" s="31" t="s">
        <v>112</v>
      </c>
      <c r="N41" s="37" t="s">
        <v>45</v>
      </c>
      <c r="O41" s="66">
        <f>64500+8288.8</f>
        <v>72788.800000000003</v>
      </c>
      <c r="P41" s="37" t="s">
        <v>45</v>
      </c>
      <c r="Q41" s="51">
        <v>64500</v>
      </c>
      <c r="R41" s="37" t="s">
        <v>45</v>
      </c>
      <c r="S41" s="32" t="s">
        <v>113</v>
      </c>
    </row>
    <row r="42" spans="1:19" s="40" customFormat="1" x14ac:dyDescent="0.25">
      <c r="A42" s="41"/>
      <c r="B42" s="41"/>
      <c r="C42" s="41"/>
      <c r="D42" s="41"/>
      <c r="E42" s="42"/>
      <c r="F42" s="42"/>
      <c r="G42" s="33"/>
      <c r="H42" s="33"/>
      <c r="I42" s="73" t="s">
        <v>47</v>
      </c>
      <c r="J42" s="35">
        <v>100</v>
      </c>
      <c r="K42" s="36" t="s">
        <v>48</v>
      </c>
      <c r="L42" s="42"/>
      <c r="M42" s="41"/>
      <c r="N42" s="43"/>
      <c r="O42" s="67"/>
      <c r="P42" s="43"/>
      <c r="Q42" s="52"/>
      <c r="R42" s="43"/>
      <c r="S42" s="42"/>
    </row>
    <row r="43" spans="1:19" s="40" customFormat="1" ht="30" x14ac:dyDescent="0.25">
      <c r="A43" s="41"/>
      <c r="B43" s="41"/>
      <c r="C43" s="41"/>
      <c r="D43" s="41"/>
      <c r="E43" s="42"/>
      <c r="F43" s="42"/>
      <c r="G43" s="33"/>
      <c r="H43" s="33"/>
      <c r="I43" s="73" t="s">
        <v>49</v>
      </c>
      <c r="J43" s="35">
        <v>2</v>
      </c>
      <c r="K43" s="36" t="s">
        <v>48</v>
      </c>
      <c r="L43" s="42"/>
      <c r="M43" s="41"/>
      <c r="N43" s="43"/>
      <c r="O43" s="67"/>
      <c r="P43" s="43"/>
      <c r="Q43" s="52"/>
      <c r="R43" s="43"/>
      <c r="S43" s="42"/>
    </row>
    <row r="44" spans="1:19" s="40" customFormat="1" ht="98.25" customHeight="1" x14ac:dyDescent="0.25">
      <c r="A44" s="46"/>
      <c r="B44" s="46"/>
      <c r="C44" s="46"/>
      <c r="D44" s="46"/>
      <c r="E44" s="47"/>
      <c r="F44" s="47"/>
      <c r="G44" s="33"/>
      <c r="H44" s="33"/>
      <c r="I44" s="73" t="s">
        <v>50</v>
      </c>
      <c r="J44" s="35">
        <v>0</v>
      </c>
      <c r="K44" s="36" t="s">
        <v>48</v>
      </c>
      <c r="L44" s="47"/>
      <c r="M44" s="46"/>
      <c r="N44" s="48"/>
      <c r="O44" s="74"/>
      <c r="P44" s="48"/>
      <c r="Q44" s="53"/>
      <c r="R44" s="48"/>
      <c r="S44" s="47"/>
    </row>
    <row r="45" spans="1:19" s="40" customFormat="1" ht="45" x14ac:dyDescent="0.25">
      <c r="A45" s="31">
        <v>11</v>
      </c>
      <c r="B45" s="31">
        <v>1</v>
      </c>
      <c r="C45" s="31">
        <v>1</v>
      </c>
      <c r="D45" s="31">
        <v>6</v>
      </c>
      <c r="E45" s="32" t="s">
        <v>114</v>
      </c>
      <c r="F45" s="32" t="s">
        <v>115</v>
      </c>
      <c r="G45" s="33" t="s">
        <v>116</v>
      </c>
      <c r="H45" s="33" t="s">
        <v>77</v>
      </c>
      <c r="I45" s="34" t="s">
        <v>78</v>
      </c>
      <c r="J45" s="35">
        <v>4</v>
      </c>
      <c r="K45" s="36" t="s">
        <v>42</v>
      </c>
      <c r="L45" s="32" t="s">
        <v>117</v>
      </c>
      <c r="M45" s="31" t="s">
        <v>65</v>
      </c>
      <c r="N45" s="37" t="s">
        <v>45</v>
      </c>
      <c r="O45" s="54">
        <f>52096.86+6479.64</f>
        <v>58576.5</v>
      </c>
      <c r="P45" s="37" t="s">
        <v>45</v>
      </c>
      <c r="Q45" s="63">
        <v>52096.86</v>
      </c>
      <c r="R45" s="37" t="s">
        <v>45</v>
      </c>
      <c r="S45" s="32" t="s">
        <v>80</v>
      </c>
    </row>
    <row r="46" spans="1:19" s="40" customFormat="1" x14ac:dyDescent="0.25">
      <c r="A46" s="41"/>
      <c r="B46" s="41"/>
      <c r="C46" s="41"/>
      <c r="D46" s="41"/>
      <c r="E46" s="42"/>
      <c r="F46" s="42"/>
      <c r="G46" s="33"/>
      <c r="H46" s="33"/>
      <c r="I46" s="34" t="s">
        <v>47</v>
      </c>
      <c r="J46" s="35">
        <v>120</v>
      </c>
      <c r="K46" s="36" t="s">
        <v>48</v>
      </c>
      <c r="L46" s="42"/>
      <c r="M46" s="41"/>
      <c r="N46" s="43"/>
      <c r="O46" s="55"/>
      <c r="P46" s="43"/>
      <c r="Q46" s="64"/>
      <c r="R46" s="43"/>
      <c r="S46" s="42"/>
    </row>
    <row r="47" spans="1:19" s="40" customFormat="1" ht="30" x14ac:dyDescent="0.25">
      <c r="A47" s="41"/>
      <c r="B47" s="41"/>
      <c r="C47" s="41"/>
      <c r="D47" s="41"/>
      <c r="E47" s="42"/>
      <c r="F47" s="42"/>
      <c r="G47" s="33"/>
      <c r="H47" s="33"/>
      <c r="I47" s="34" t="s">
        <v>49</v>
      </c>
      <c r="J47" s="35">
        <v>0</v>
      </c>
      <c r="K47" s="36" t="s">
        <v>48</v>
      </c>
      <c r="L47" s="42"/>
      <c r="M47" s="41"/>
      <c r="N47" s="43"/>
      <c r="O47" s="55"/>
      <c r="P47" s="43"/>
      <c r="Q47" s="64"/>
      <c r="R47" s="43"/>
      <c r="S47" s="42"/>
    </row>
    <row r="48" spans="1:19" s="40" customFormat="1" ht="38.25" customHeight="1" x14ac:dyDescent="0.25">
      <c r="A48" s="46"/>
      <c r="B48" s="46"/>
      <c r="C48" s="46"/>
      <c r="D48" s="46"/>
      <c r="E48" s="47"/>
      <c r="F48" s="47"/>
      <c r="G48" s="33"/>
      <c r="H48" s="33"/>
      <c r="I48" s="34" t="s">
        <v>50</v>
      </c>
      <c r="J48" s="35">
        <v>0</v>
      </c>
      <c r="K48" s="36" t="s">
        <v>48</v>
      </c>
      <c r="L48" s="47"/>
      <c r="M48" s="46"/>
      <c r="N48" s="48"/>
      <c r="O48" s="56"/>
      <c r="P48" s="48"/>
      <c r="Q48" s="65"/>
      <c r="R48" s="48"/>
      <c r="S48" s="47"/>
    </row>
    <row r="49" spans="1:19" s="40" customFormat="1" ht="30" x14ac:dyDescent="0.25">
      <c r="A49" s="75">
        <v>12</v>
      </c>
      <c r="B49" s="31">
        <v>6</v>
      </c>
      <c r="C49" s="31">
        <v>1</v>
      </c>
      <c r="D49" s="31">
        <v>6</v>
      </c>
      <c r="E49" s="32" t="s">
        <v>118</v>
      </c>
      <c r="F49" s="32" t="s">
        <v>119</v>
      </c>
      <c r="G49" s="33" t="s">
        <v>120</v>
      </c>
      <c r="H49" s="33" t="s">
        <v>40</v>
      </c>
      <c r="I49" s="34" t="s">
        <v>41</v>
      </c>
      <c r="J49" s="76">
        <v>1</v>
      </c>
      <c r="K49" s="36" t="s">
        <v>42</v>
      </c>
      <c r="L49" s="32" t="s">
        <v>121</v>
      </c>
      <c r="M49" s="31" t="s">
        <v>65</v>
      </c>
      <c r="N49" s="37" t="s">
        <v>45</v>
      </c>
      <c r="O49" s="66">
        <f>53000+5625</f>
        <v>58625</v>
      </c>
      <c r="P49" s="37" t="s">
        <v>45</v>
      </c>
      <c r="Q49" s="63">
        <v>53000</v>
      </c>
      <c r="R49" s="37" t="s">
        <v>45</v>
      </c>
      <c r="S49" s="32" t="s">
        <v>122</v>
      </c>
    </row>
    <row r="50" spans="1:19" s="40" customFormat="1" x14ac:dyDescent="0.25">
      <c r="A50" s="77"/>
      <c r="B50" s="41"/>
      <c r="C50" s="41"/>
      <c r="D50" s="41"/>
      <c r="E50" s="42"/>
      <c r="F50" s="42"/>
      <c r="G50" s="33"/>
      <c r="H50" s="33"/>
      <c r="I50" s="34" t="s">
        <v>47</v>
      </c>
      <c r="J50" s="76">
        <v>30</v>
      </c>
      <c r="K50" s="36" t="s">
        <v>48</v>
      </c>
      <c r="L50" s="42"/>
      <c r="M50" s="41"/>
      <c r="N50" s="43"/>
      <c r="O50" s="67"/>
      <c r="P50" s="43"/>
      <c r="Q50" s="64"/>
      <c r="R50" s="43"/>
      <c r="S50" s="42"/>
    </row>
    <row r="51" spans="1:19" s="40" customFormat="1" ht="30" x14ac:dyDescent="0.25">
      <c r="A51" s="77"/>
      <c r="B51" s="41"/>
      <c r="C51" s="41"/>
      <c r="D51" s="41"/>
      <c r="E51" s="42"/>
      <c r="F51" s="42"/>
      <c r="G51" s="33"/>
      <c r="H51" s="33"/>
      <c r="I51" s="34" t="s">
        <v>49</v>
      </c>
      <c r="J51" s="76">
        <v>1</v>
      </c>
      <c r="K51" s="36" t="s">
        <v>48</v>
      </c>
      <c r="L51" s="42"/>
      <c r="M51" s="41"/>
      <c r="N51" s="43"/>
      <c r="O51" s="67"/>
      <c r="P51" s="43"/>
      <c r="Q51" s="64"/>
      <c r="R51" s="43"/>
      <c r="S51" s="42"/>
    </row>
    <row r="52" spans="1:19" s="40" customFormat="1" ht="49.5" customHeight="1" x14ac:dyDescent="0.25">
      <c r="A52" s="78"/>
      <c r="B52" s="46"/>
      <c r="C52" s="46"/>
      <c r="D52" s="46"/>
      <c r="E52" s="47"/>
      <c r="F52" s="47"/>
      <c r="G52" s="33"/>
      <c r="H52" s="33"/>
      <c r="I52" s="34" t="s">
        <v>50</v>
      </c>
      <c r="J52" s="76">
        <v>0</v>
      </c>
      <c r="K52" s="36" t="s">
        <v>48</v>
      </c>
      <c r="L52" s="47"/>
      <c r="M52" s="46"/>
      <c r="N52" s="48"/>
      <c r="O52" s="74"/>
      <c r="P52" s="48"/>
      <c r="Q52" s="65"/>
      <c r="R52" s="48"/>
      <c r="S52" s="47"/>
    </row>
    <row r="53" spans="1:19" s="40" customFormat="1" ht="30" x14ac:dyDescent="0.25">
      <c r="A53" s="75">
        <v>13</v>
      </c>
      <c r="B53" s="31">
        <v>6</v>
      </c>
      <c r="C53" s="31">
        <v>1</v>
      </c>
      <c r="D53" s="31">
        <v>6</v>
      </c>
      <c r="E53" s="32" t="s">
        <v>123</v>
      </c>
      <c r="F53" s="32" t="s">
        <v>124</v>
      </c>
      <c r="G53" s="32" t="s">
        <v>125</v>
      </c>
      <c r="H53" s="33" t="s">
        <v>40</v>
      </c>
      <c r="I53" s="73" t="s">
        <v>41</v>
      </c>
      <c r="J53" s="35">
        <v>1</v>
      </c>
      <c r="K53" s="36" t="s">
        <v>42</v>
      </c>
      <c r="L53" s="32" t="s">
        <v>126</v>
      </c>
      <c r="M53" s="31" t="s">
        <v>65</v>
      </c>
      <c r="N53" s="37" t="s">
        <v>45</v>
      </c>
      <c r="O53" s="38">
        <v>33674.800000000003</v>
      </c>
      <c r="P53" s="37" t="s">
        <v>45</v>
      </c>
      <c r="Q53" s="39">
        <v>30497</v>
      </c>
      <c r="R53" s="37" t="s">
        <v>45</v>
      </c>
      <c r="S53" s="32" t="s">
        <v>127</v>
      </c>
    </row>
    <row r="54" spans="1:19" s="40" customFormat="1" x14ac:dyDescent="0.25">
      <c r="A54" s="77"/>
      <c r="B54" s="41"/>
      <c r="C54" s="41"/>
      <c r="D54" s="41"/>
      <c r="E54" s="42"/>
      <c r="F54" s="42"/>
      <c r="G54" s="42"/>
      <c r="H54" s="33"/>
      <c r="I54" s="73" t="s">
        <v>47</v>
      </c>
      <c r="J54" s="35">
        <v>50</v>
      </c>
      <c r="K54" s="36" t="s">
        <v>42</v>
      </c>
      <c r="L54" s="42"/>
      <c r="M54" s="41"/>
      <c r="N54" s="43"/>
      <c r="O54" s="44"/>
      <c r="P54" s="43"/>
      <c r="Q54" s="45"/>
      <c r="R54" s="43"/>
      <c r="S54" s="42"/>
    </row>
    <row r="55" spans="1:19" s="40" customFormat="1" ht="30" x14ac:dyDescent="0.25">
      <c r="A55" s="77"/>
      <c r="B55" s="41"/>
      <c r="C55" s="41"/>
      <c r="D55" s="41"/>
      <c r="E55" s="42"/>
      <c r="F55" s="42"/>
      <c r="G55" s="42"/>
      <c r="H55" s="33"/>
      <c r="I55" s="73" t="s">
        <v>49</v>
      </c>
      <c r="J55" s="35">
        <v>1</v>
      </c>
      <c r="K55" s="36" t="s">
        <v>42</v>
      </c>
      <c r="L55" s="42"/>
      <c r="M55" s="41"/>
      <c r="N55" s="43"/>
      <c r="O55" s="44"/>
      <c r="P55" s="43"/>
      <c r="Q55" s="45"/>
      <c r="R55" s="43"/>
      <c r="S55" s="42"/>
    </row>
    <row r="56" spans="1:19" s="40" customFormat="1" x14ac:dyDescent="0.25">
      <c r="A56" s="77"/>
      <c r="B56" s="41"/>
      <c r="C56" s="41"/>
      <c r="D56" s="41"/>
      <c r="E56" s="42"/>
      <c r="F56" s="42"/>
      <c r="G56" s="42"/>
      <c r="H56" s="33"/>
      <c r="I56" s="73" t="s">
        <v>50</v>
      </c>
      <c r="J56" s="35">
        <v>0</v>
      </c>
      <c r="K56" s="36" t="s">
        <v>42</v>
      </c>
      <c r="L56" s="42"/>
      <c r="M56" s="41"/>
      <c r="N56" s="43"/>
      <c r="O56" s="44"/>
      <c r="P56" s="43"/>
      <c r="Q56" s="45"/>
      <c r="R56" s="43"/>
      <c r="S56" s="42"/>
    </row>
    <row r="57" spans="1:19" s="40" customFormat="1" ht="45" x14ac:dyDescent="0.25">
      <c r="A57" s="77"/>
      <c r="B57" s="41"/>
      <c r="C57" s="41"/>
      <c r="D57" s="41"/>
      <c r="E57" s="42"/>
      <c r="F57" s="42"/>
      <c r="G57" s="42"/>
      <c r="H57" s="32" t="s">
        <v>128</v>
      </c>
      <c r="I57" s="73" t="s">
        <v>78</v>
      </c>
      <c r="J57" s="35">
        <v>1</v>
      </c>
      <c r="K57" s="36" t="s">
        <v>42</v>
      </c>
      <c r="L57" s="42"/>
      <c r="M57" s="41"/>
      <c r="N57" s="43"/>
      <c r="O57" s="44"/>
      <c r="P57" s="43"/>
      <c r="Q57" s="45"/>
      <c r="R57" s="43"/>
      <c r="S57" s="42"/>
    </row>
    <row r="58" spans="1:19" s="40" customFormat="1" x14ac:dyDescent="0.25">
      <c r="A58" s="78"/>
      <c r="B58" s="46"/>
      <c r="C58" s="46"/>
      <c r="D58" s="46"/>
      <c r="E58" s="47"/>
      <c r="F58" s="47"/>
      <c r="G58" s="47"/>
      <c r="H58" s="47"/>
      <c r="I58" s="73" t="s">
        <v>47</v>
      </c>
      <c r="J58" s="35">
        <v>1000</v>
      </c>
      <c r="K58" s="36" t="s">
        <v>42</v>
      </c>
      <c r="L58" s="47"/>
      <c r="M58" s="46"/>
      <c r="N58" s="48"/>
      <c r="O58" s="49"/>
      <c r="P58" s="48"/>
      <c r="Q58" s="50"/>
      <c r="R58" s="48"/>
      <c r="S58" s="47"/>
    </row>
    <row r="59" spans="1:19" s="40" customFormat="1" ht="45" x14ac:dyDescent="0.25">
      <c r="A59" s="68">
        <v>14</v>
      </c>
      <c r="B59" s="68">
        <v>1</v>
      </c>
      <c r="C59" s="68">
        <v>1</v>
      </c>
      <c r="D59" s="68">
        <v>6</v>
      </c>
      <c r="E59" s="33" t="s">
        <v>129</v>
      </c>
      <c r="F59" s="33" t="s">
        <v>130</v>
      </c>
      <c r="G59" s="33" t="s">
        <v>131</v>
      </c>
      <c r="H59" s="33" t="s">
        <v>77</v>
      </c>
      <c r="I59" s="34" t="s">
        <v>78</v>
      </c>
      <c r="J59" s="35">
        <v>6</v>
      </c>
      <c r="K59" s="36" t="s">
        <v>42</v>
      </c>
      <c r="L59" s="33" t="s">
        <v>132</v>
      </c>
      <c r="M59" s="68" t="s">
        <v>65</v>
      </c>
      <c r="N59" s="69" t="s">
        <v>45</v>
      </c>
      <c r="O59" s="70">
        <f>40012.03+4140</f>
        <v>44152.03</v>
      </c>
      <c r="P59" s="69" t="s">
        <v>45</v>
      </c>
      <c r="Q59" s="71">
        <v>40012.03</v>
      </c>
      <c r="R59" s="69" t="s">
        <v>45</v>
      </c>
      <c r="S59" s="33" t="s">
        <v>133</v>
      </c>
    </row>
    <row r="60" spans="1:19" s="40" customFormat="1" x14ac:dyDescent="0.25">
      <c r="A60" s="68"/>
      <c r="B60" s="68"/>
      <c r="C60" s="68"/>
      <c r="D60" s="68"/>
      <c r="E60" s="33"/>
      <c r="F60" s="33"/>
      <c r="G60" s="33"/>
      <c r="H60" s="33"/>
      <c r="I60" s="34" t="s">
        <v>47</v>
      </c>
      <c r="J60" s="35" t="s">
        <v>134</v>
      </c>
      <c r="K60" s="36" t="s">
        <v>48</v>
      </c>
      <c r="L60" s="33"/>
      <c r="M60" s="68"/>
      <c r="N60" s="69"/>
      <c r="O60" s="70"/>
      <c r="P60" s="69"/>
      <c r="Q60" s="71"/>
      <c r="R60" s="69"/>
      <c r="S60" s="33"/>
    </row>
    <row r="61" spans="1:19" s="40" customFormat="1" ht="30" x14ac:dyDescent="0.25">
      <c r="A61" s="68"/>
      <c r="B61" s="68"/>
      <c r="C61" s="68"/>
      <c r="D61" s="68"/>
      <c r="E61" s="33"/>
      <c r="F61" s="33"/>
      <c r="G61" s="33"/>
      <c r="H61" s="33"/>
      <c r="I61" s="34" t="s">
        <v>49</v>
      </c>
      <c r="J61" s="35">
        <v>0</v>
      </c>
      <c r="K61" s="36" t="s">
        <v>48</v>
      </c>
      <c r="L61" s="33"/>
      <c r="M61" s="68"/>
      <c r="N61" s="69"/>
      <c r="O61" s="70"/>
      <c r="P61" s="69"/>
      <c r="Q61" s="71"/>
      <c r="R61" s="69"/>
      <c r="S61" s="33"/>
    </row>
    <row r="62" spans="1:19" ht="30" x14ac:dyDescent="0.25">
      <c r="A62" s="68"/>
      <c r="B62" s="68"/>
      <c r="C62" s="68"/>
      <c r="D62" s="68"/>
      <c r="E62" s="33"/>
      <c r="F62" s="33"/>
      <c r="G62" s="33"/>
      <c r="H62" s="33" t="s">
        <v>40</v>
      </c>
      <c r="I62" s="34" t="s">
        <v>41</v>
      </c>
      <c r="J62" s="76">
        <v>1</v>
      </c>
      <c r="K62" s="36" t="s">
        <v>42</v>
      </c>
      <c r="L62" s="33"/>
      <c r="M62" s="68"/>
      <c r="N62" s="69"/>
      <c r="O62" s="70"/>
      <c r="P62" s="69"/>
      <c r="Q62" s="71"/>
      <c r="R62" s="69"/>
      <c r="S62" s="33"/>
    </row>
    <row r="63" spans="1:19" x14ac:dyDescent="0.25">
      <c r="A63" s="68"/>
      <c r="B63" s="68"/>
      <c r="C63" s="68"/>
      <c r="D63" s="68"/>
      <c r="E63" s="33"/>
      <c r="F63" s="33"/>
      <c r="G63" s="33"/>
      <c r="H63" s="33"/>
      <c r="I63" s="34" t="s">
        <v>47</v>
      </c>
      <c r="J63" s="76">
        <v>20</v>
      </c>
      <c r="K63" s="36" t="s">
        <v>48</v>
      </c>
      <c r="L63" s="33"/>
      <c r="M63" s="68"/>
      <c r="N63" s="69"/>
      <c r="O63" s="70"/>
      <c r="P63" s="69"/>
      <c r="Q63" s="71"/>
      <c r="R63" s="69"/>
      <c r="S63" s="33"/>
    </row>
    <row r="64" spans="1:19" ht="30" x14ac:dyDescent="0.25">
      <c r="A64" s="68"/>
      <c r="B64" s="68"/>
      <c r="C64" s="68"/>
      <c r="D64" s="68"/>
      <c r="E64" s="33"/>
      <c r="F64" s="33"/>
      <c r="G64" s="33"/>
      <c r="H64" s="33"/>
      <c r="I64" s="34" t="s">
        <v>49</v>
      </c>
      <c r="J64" s="76">
        <v>0</v>
      </c>
      <c r="K64" s="36" t="s">
        <v>48</v>
      </c>
      <c r="L64" s="33"/>
      <c r="M64" s="68"/>
      <c r="N64" s="69"/>
      <c r="O64" s="70"/>
      <c r="P64" s="69"/>
      <c r="Q64" s="71"/>
      <c r="R64" s="69"/>
      <c r="S64" s="33"/>
    </row>
    <row r="65" spans="1:19" x14ac:dyDescent="0.25">
      <c r="A65" s="68"/>
      <c r="B65" s="68"/>
      <c r="C65" s="68"/>
      <c r="D65" s="68"/>
      <c r="E65" s="33"/>
      <c r="F65" s="33"/>
      <c r="G65" s="33"/>
      <c r="H65" s="33"/>
      <c r="I65" s="34" t="s">
        <v>50</v>
      </c>
      <c r="J65" s="76">
        <v>0</v>
      </c>
      <c r="K65" s="36" t="s">
        <v>48</v>
      </c>
      <c r="L65" s="33"/>
      <c r="M65" s="68"/>
      <c r="N65" s="69"/>
      <c r="O65" s="70"/>
      <c r="P65" s="69"/>
      <c r="Q65" s="71"/>
      <c r="R65" s="69"/>
      <c r="S65" s="33"/>
    </row>
    <row r="66" spans="1:19" s="40" customFormat="1" ht="45" x14ac:dyDescent="0.25">
      <c r="A66" s="68">
        <v>15</v>
      </c>
      <c r="B66" s="68">
        <v>6</v>
      </c>
      <c r="C66" s="68">
        <v>1</v>
      </c>
      <c r="D66" s="68">
        <v>6</v>
      </c>
      <c r="E66" s="33" t="s">
        <v>135</v>
      </c>
      <c r="F66" s="33" t="s">
        <v>136</v>
      </c>
      <c r="G66" s="33" t="s">
        <v>137</v>
      </c>
      <c r="H66" s="33" t="s">
        <v>77</v>
      </c>
      <c r="I66" s="34" t="s">
        <v>78</v>
      </c>
      <c r="J66" s="35">
        <v>1</v>
      </c>
      <c r="K66" s="36" t="s">
        <v>42</v>
      </c>
      <c r="L66" s="33" t="s">
        <v>138</v>
      </c>
      <c r="M66" s="68" t="s">
        <v>112</v>
      </c>
      <c r="N66" s="69" t="s">
        <v>45</v>
      </c>
      <c r="O66" s="70">
        <f>22850+4772.5</f>
        <v>27622.5</v>
      </c>
      <c r="P66" s="79" t="s">
        <v>45</v>
      </c>
      <c r="Q66" s="71">
        <v>22850</v>
      </c>
      <c r="R66" s="69" t="s">
        <v>45</v>
      </c>
      <c r="S66" s="33" t="s">
        <v>113</v>
      </c>
    </row>
    <row r="67" spans="1:19" s="40" customFormat="1" x14ac:dyDescent="0.25">
      <c r="A67" s="68"/>
      <c r="B67" s="68"/>
      <c r="C67" s="68"/>
      <c r="D67" s="68"/>
      <c r="E67" s="33"/>
      <c r="F67" s="33"/>
      <c r="G67" s="33"/>
      <c r="H67" s="33"/>
      <c r="I67" s="34" t="s">
        <v>47</v>
      </c>
      <c r="J67" s="35">
        <v>150</v>
      </c>
      <c r="K67" s="36" t="s">
        <v>48</v>
      </c>
      <c r="L67" s="33"/>
      <c r="M67" s="68"/>
      <c r="N67" s="69"/>
      <c r="O67" s="70"/>
      <c r="P67" s="79"/>
      <c r="Q67" s="71"/>
      <c r="R67" s="69"/>
      <c r="S67" s="33"/>
    </row>
    <row r="68" spans="1:19" s="40" customFormat="1" ht="30" x14ac:dyDescent="0.25">
      <c r="A68" s="68"/>
      <c r="B68" s="68"/>
      <c r="C68" s="68"/>
      <c r="D68" s="68"/>
      <c r="E68" s="33"/>
      <c r="F68" s="33"/>
      <c r="G68" s="33"/>
      <c r="H68" s="33"/>
      <c r="I68" s="34" t="s">
        <v>49</v>
      </c>
      <c r="J68" s="35">
        <v>0</v>
      </c>
      <c r="K68" s="36" t="s">
        <v>48</v>
      </c>
      <c r="L68" s="33"/>
      <c r="M68" s="68"/>
      <c r="N68" s="69"/>
      <c r="O68" s="70"/>
      <c r="P68" s="79"/>
      <c r="Q68" s="71"/>
      <c r="R68" s="69"/>
      <c r="S68" s="33"/>
    </row>
    <row r="69" spans="1:19" s="40" customFormat="1" x14ac:dyDescent="0.25">
      <c r="A69" s="68"/>
      <c r="B69" s="68"/>
      <c r="C69" s="68"/>
      <c r="D69" s="68"/>
      <c r="E69" s="33"/>
      <c r="F69" s="33"/>
      <c r="G69" s="33"/>
      <c r="H69" s="33"/>
      <c r="I69" s="34" t="s">
        <v>50</v>
      </c>
      <c r="J69" s="35">
        <v>0</v>
      </c>
      <c r="K69" s="36" t="s">
        <v>48</v>
      </c>
      <c r="L69" s="33"/>
      <c r="M69" s="68"/>
      <c r="N69" s="69"/>
      <c r="O69" s="70"/>
      <c r="P69" s="79"/>
      <c r="Q69" s="71"/>
      <c r="R69" s="69"/>
      <c r="S69" s="33"/>
    </row>
    <row r="70" spans="1:19" ht="30" x14ac:dyDescent="0.25">
      <c r="A70" s="68"/>
      <c r="B70" s="68"/>
      <c r="C70" s="68"/>
      <c r="D70" s="68"/>
      <c r="E70" s="33"/>
      <c r="F70" s="33"/>
      <c r="G70" s="33"/>
      <c r="H70" s="33" t="s">
        <v>95</v>
      </c>
      <c r="I70" s="34" t="s">
        <v>96</v>
      </c>
      <c r="J70" s="35">
        <v>1</v>
      </c>
      <c r="K70" s="36" t="s">
        <v>42</v>
      </c>
      <c r="L70" s="33"/>
      <c r="M70" s="68"/>
      <c r="N70" s="69"/>
      <c r="O70" s="70"/>
      <c r="P70" s="79"/>
      <c r="Q70" s="71"/>
      <c r="R70" s="69"/>
      <c r="S70" s="33"/>
    </row>
    <row r="71" spans="1:19" ht="30" x14ac:dyDescent="0.25">
      <c r="A71" s="68"/>
      <c r="B71" s="68"/>
      <c r="C71" s="68"/>
      <c r="D71" s="68"/>
      <c r="E71" s="33"/>
      <c r="F71" s="33"/>
      <c r="G71" s="33"/>
      <c r="H71" s="33"/>
      <c r="I71" s="34" t="s">
        <v>97</v>
      </c>
      <c r="J71" s="35">
        <v>11</v>
      </c>
      <c r="K71" s="36" t="s">
        <v>48</v>
      </c>
      <c r="L71" s="33"/>
      <c r="M71" s="68"/>
      <c r="N71" s="69"/>
      <c r="O71" s="70"/>
      <c r="P71" s="79"/>
      <c r="Q71" s="71"/>
      <c r="R71" s="69"/>
      <c r="S71" s="33"/>
    </row>
    <row r="72" spans="1:19" s="40" customFormat="1" ht="45" x14ac:dyDescent="0.25">
      <c r="A72" s="31">
        <v>16</v>
      </c>
      <c r="B72" s="31">
        <v>3</v>
      </c>
      <c r="C72" s="31">
        <v>1</v>
      </c>
      <c r="D72" s="31">
        <v>6</v>
      </c>
      <c r="E72" s="32" t="s">
        <v>139</v>
      </c>
      <c r="F72" s="32" t="s">
        <v>140</v>
      </c>
      <c r="G72" s="33" t="s">
        <v>141</v>
      </c>
      <c r="H72" s="33" t="s">
        <v>77</v>
      </c>
      <c r="I72" s="34" t="s">
        <v>78</v>
      </c>
      <c r="J72" s="35">
        <v>6</v>
      </c>
      <c r="K72" s="36" t="s">
        <v>42</v>
      </c>
      <c r="L72" s="32" t="s">
        <v>142</v>
      </c>
      <c r="M72" s="31" t="s">
        <v>143</v>
      </c>
      <c r="N72" s="37" t="s">
        <v>45</v>
      </c>
      <c r="O72" s="54">
        <f>35724+394</f>
        <v>36118</v>
      </c>
      <c r="P72" s="37" t="s">
        <v>45</v>
      </c>
      <c r="Q72" s="63">
        <v>35724</v>
      </c>
      <c r="R72" s="37" t="s">
        <v>45</v>
      </c>
      <c r="S72" s="32" t="s">
        <v>144</v>
      </c>
    </row>
    <row r="73" spans="1:19" s="40" customFormat="1" x14ac:dyDescent="0.25">
      <c r="A73" s="41"/>
      <c r="B73" s="41"/>
      <c r="C73" s="41"/>
      <c r="D73" s="41"/>
      <c r="E73" s="42"/>
      <c r="F73" s="42"/>
      <c r="G73" s="33"/>
      <c r="H73" s="33"/>
      <c r="I73" s="34" t="s">
        <v>47</v>
      </c>
      <c r="J73" s="35">
        <v>240</v>
      </c>
      <c r="K73" s="36" t="s">
        <v>48</v>
      </c>
      <c r="L73" s="42"/>
      <c r="M73" s="41"/>
      <c r="N73" s="43"/>
      <c r="O73" s="55"/>
      <c r="P73" s="43"/>
      <c r="Q73" s="64"/>
      <c r="R73" s="43"/>
      <c r="S73" s="42"/>
    </row>
    <row r="74" spans="1:19" s="40" customFormat="1" ht="30" x14ac:dyDescent="0.25">
      <c r="A74" s="41"/>
      <c r="B74" s="41"/>
      <c r="C74" s="41"/>
      <c r="D74" s="41"/>
      <c r="E74" s="42"/>
      <c r="F74" s="42"/>
      <c r="G74" s="33"/>
      <c r="H74" s="33"/>
      <c r="I74" s="34" t="s">
        <v>49</v>
      </c>
      <c r="J74" s="35">
        <v>0</v>
      </c>
      <c r="K74" s="36" t="s">
        <v>48</v>
      </c>
      <c r="L74" s="42"/>
      <c r="M74" s="41"/>
      <c r="N74" s="43"/>
      <c r="O74" s="55"/>
      <c r="P74" s="43"/>
      <c r="Q74" s="64"/>
      <c r="R74" s="43"/>
      <c r="S74" s="42"/>
    </row>
    <row r="75" spans="1:19" s="40" customFormat="1" ht="74.25" customHeight="1" x14ac:dyDescent="0.25">
      <c r="A75" s="46"/>
      <c r="B75" s="46"/>
      <c r="C75" s="46"/>
      <c r="D75" s="46"/>
      <c r="E75" s="47"/>
      <c r="F75" s="47"/>
      <c r="G75" s="33"/>
      <c r="H75" s="33"/>
      <c r="I75" s="34" t="s">
        <v>50</v>
      </c>
      <c r="J75" s="35">
        <v>0</v>
      </c>
      <c r="K75" s="36" t="s">
        <v>48</v>
      </c>
      <c r="L75" s="47"/>
      <c r="M75" s="46"/>
      <c r="N75" s="48"/>
      <c r="O75" s="56"/>
      <c r="P75" s="48"/>
      <c r="Q75" s="65"/>
      <c r="R75" s="48"/>
      <c r="S75" s="47"/>
    </row>
    <row r="76" spans="1:19" s="40" customFormat="1" ht="45" x14ac:dyDescent="0.25">
      <c r="A76" s="31">
        <v>17</v>
      </c>
      <c r="B76" s="31">
        <v>2</v>
      </c>
      <c r="C76" s="31">
        <v>1</v>
      </c>
      <c r="D76" s="31">
        <v>6</v>
      </c>
      <c r="E76" s="32" t="s">
        <v>145</v>
      </c>
      <c r="F76" s="32" t="s">
        <v>146</v>
      </c>
      <c r="G76" s="33" t="s">
        <v>147</v>
      </c>
      <c r="H76" s="33" t="s">
        <v>77</v>
      </c>
      <c r="I76" s="34" t="s">
        <v>78</v>
      </c>
      <c r="J76" s="35">
        <v>6</v>
      </c>
      <c r="K76" s="36" t="s">
        <v>42</v>
      </c>
      <c r="L76" s="32" t="s">
        <v>148</v>
      </c>
      <c r="M76" s="31" t="s">
        <v>104</v>
      </c>
      <c r="N76" s="37" t="s">
        <v>45</v>
      </c>
      <c r="O76" s="54">
        <f>29006.58+3187</f>
        <v>32193.58</v>
      </c>
      <c r="P76" s="37" t="s">
        <v>45</v>
      </c>
      <c r="Q76" s="63">
        <v>29006.58</v>
      </c>
      <c r="R76" s="37" t="s">
        <v>45</v>
      </c>
      <c r="S76" s="32" t="s">
        <v>149</v>
      </c>
    </row>
    <row r="77" spans="1:19" s="40" customFormat="1" x14ac:dyDescent="0.25">
      <c r="A77" s="41"/>
      <c r="B77" s="41"/>
      <c r="C77" s="41"/>
      <c r="D77" s="41"/>
      <c r="E77" s="42"/>
      <c r="F77" s="42"/>
      <c r="G77" s="33"/>
      <c r="H77" s="33"/>
      <c r="I77" s="34" t="s">
        <v>47</v>
      </c>
      <c r="J77" s="35">
        <v>90</v>
      </c>
      <c r="K77" s="36" t="s">
        <v>48</v>
      </c>
      <c r="L77" s="42"/>
      <c r="M77" s="41"/>
      <c r="N77" s="43"/>
      <c r="O77" s="55"/>
      <c r="P77" s="43"/>
      <c r="Q77" s="64"/>
      <c r="R77" s="43"/>
      <c r="S77" s="42"/>
    </row>
    <row r="78" spans="1:19" s="40" customFormat="1" ht="30" x14ac:dyDescent="0.25">
      <c r="A78" s="41"/>
      <c r="B78" s="41"/>
      <c r="C78" s="41"/>
      <c r="D78" s="41"/>
      <c r="E78" s="42"/>
      <c r="F78" s="42"/>
      <c r="G78" s="33"/>
      <c r="H78" s="33"/>
      <c r="I78" s="34" t="s">
        <v>49</v>
      </c>
      <c r="J78" s="35">
        <v>0</v>
      </c>
      <c r="K78" s="36" t="s">
        <v>48</v>
      </c>
      <c r="L78" s="42"/>
      <c r="M78" s="41"/>
      <c r="N78" s="43"/>
      <c r="O78" s="55"/>
      <c r="P78" s="43"/>
      <c r="Q78" s="64"/>
      <c r="R78" s="43"/>
      <c r="S78" s="42"/>
    </row>
    <row r="79" spans="1:19" s="40" customFormat="1" ht="114" customHeight="1" x14ac:dyDescent="0.25">
      <c r="A79" s="46"/>
      <c r="B79" s="46"/>
      <c r="C79" s="46"/>
      <c r="D79" s="46"/>
      <c r="E79" s="47"/>
      <c r="F79" s="47"/>
      <c r="G79" s="33"/>
      <c r="H79" s="33"/>
      <c r="I79" s="34" t="s">
        <v>50</v>
      </c>
      <c r="J79" s="35">
        <v>0</v>
      </c>
      <c r="K79" s="36" t="s">
        <v>48</v>
      </c>
      <c r="L79" s="47"/>
      <c r="M79" s="46"/>
      <c r="N79" s="48"/>
      <c r="O79" s="56"/>
      <c r="P79" s="48"/>
      <c r="Q79" s="65"/>
      <c r="R79" s="48"/>
      <c r="S79" s="47"/>
    </row>
    <row r="80" spans="1:19" s="40" customFormat="1" ht="45" x14ac:dyDescent="0.25">
      <c r="A80" s="68">
        <v>18</v>
      </c>
      <c r="B80" s="68">
        <v>3</v>
      </c>
      <c r="C80" s="68">
        <v>1</v>
      </c>
      <c r="D80" s="68">
        <v>9</v>
      </c>
      <c r="E80" s="33" t="s">
        <v>150</v>
      </c>
      <c r="F80" s="33" t="s">
        <v>151</v>
      </c>
      <c r="G80" s="33" t="s">
        <v>152</v>
      </c>
      <c r="H80" s="33" t="s">
        <v>128</v>
      </c>
      <c r="I80" s="34" t="s">
        <v>78</v>
      </c>
      <c r="J80" s="35">
        <v>6</v>
      </c>
      <c r="K80" s="36" t="s">
        <v>42</v>
      </c>
      <c r="L80" s="33" t="s">
        <v>153</v>
      </c>
      <c r="M80" s="68" t="s">
        <v>104</v>
      </c>
      <c r="N80" s="69" t="s">
        <v>45</v>
      </c>
      <c r="O80" s="80">
        <f>79626.04+11673.4</f>
        <v>91299.439999999988</v>
      </c>
      <c r="P80" s="69" t="s">
        <v>45</v>
      </c>
      <c r="Q80" s="81">
        <v>79626.039999999994</v>
      </c>
      <c r="R80" s="69" t="s">
        <v>45</v>
      </c>
      <c r="S80" s="33" t="s">
        <v>80</v>
      </c>
    </row>
    <row r="81" spans="1:19" s="40" customFormat="1" x14ac:dyDescent="0.25">
      <c r="A81" s="68"/>
      <c r="B81" s="68"/>
      <c r="C81" s="68"/>
      <c r="D81" s="68"/>
      <c r="E81" s="33"/>
      <c r="F81" s="33"/>
      <c r="G81" s="33"/>
      <c r="H81" s="33"/>
      <c r="I81" s="34" t="s">
        <v>47</v>
      </c>
      <c r="J81" s="35">
        <v>3000</v>
      </c>
      <c r="K81" s="36" t="s">
        <v>48</v>
      </c>
      <c r="L81" s="33"/>
      <c r="M81" s="68"/>
      <c r="N81" s="69"/>
      <c r="O81" s="80"/>
      <c r="P81" s="69"/>
      <c r="Q81" s="81"/>
      <c r="R81" s="69"/>
      <c r="S81" s="33"/>
    </row>
    <row r="82" spans="1:19" ht="30" x14ac:dyDescent="0.25">
      <c r="A82" s="68"/>
      <c r="B82" s="68"/>
      <c r="C82" s="68"/>
      <c r="D82" s="68"/>
      <c r="E82" s="33"/>
      <c r="F82" s="33"/>
      <c r="G82" s="33"/>
      <c r="H82" s="33" t="s">
        <v>95</v>
      </c>
      <c r="I82" s="34" t="s">
        <v>96</v>
      </c>
      <c r="J82" s="35">
        <v>6</v>
      </c>
      <c r="K82" s="36" t="s">
        <v>42</v>
      </c>
      <c r="L82" s="33"/>
      <c r="M82" s="68"/>
      <c r="N82" s="69"/>
      <c r="O82" s="80"/>
      <c r="P82" s="69"/>
      <c r="Q82" s="81"/>
      <c r="R82" s="69"/>
      <c r="S82" s="33"/>
    </row>
    <row r="83" spans="1:19" ht="60.75" customHeight="1" x14ac:dyDescent="0.25">
      <c r="A83" s="68"/>
      <c r="B83" s="68"/>
      <c r="C83" s="68"/>
      <c r="D83" s="68"/>
      <c r="E83" s="33"/>
      <c r="F83" s="33"/>
      <c r="G83" s="33"/>
      <c r="H83" s="33"/>
      <c r="I83" s="34" t="s">
        <v>97</v>
      </c>
      <c r="J83" s="35">
        <v>60</v>
      </c>
      <c r="K83" s="36" t="s">
        <v>48</v>
      </c>
      <c r="L83" s="33"/>
      <c r="M83" s="68"/>
      <c r="N83" s="69"/>
      <c r="O83" s="80"/>
      <c r="P83" s="69"/>
      <c r="Q83" s="81"/>
      <c r="R83" s="69"/>
      <c r="S83" s="33"/>
    </row>
    <row r="84" spans="1:19" s="40" customFormat="1" ht="45" x14ac:dyDescent="0.25">
      <c r="A84" s="68">
        <v>19</v>
      </c>
      <c r="B84" s="68">
        <v>1</v>
      </c>
      <c r="C84" s="68">
        <v>3</v>
      </c>
      <c r="D84" s="68">
        <v>10</v>
      </c>
      <c r="E84" s="33" t="s">
        <v>154</v>
      </c>
      <c r="F84" s="33" t="s">
        <v>155</v>
      </c>
      <c r="G84" s="33" t="s">
        <v>156</v>
      </c>
      <c r="H84" s="32" t="s">
        <v>128</v>
      </c>
      <c r="I84" s="34" t="s">
        <v>78</v>
      </c>
      <c r="J84" s="35">
        <v>1</v>
      </c>
      <c r="K84" s="36" t="s">
        <v>42</v>
      </c>
      <c r="L84" s="33" t="s">
        <v>157</v>
      </c>
      <c r="M84" s="68" t="s">
        <v>158</v>
      </c>
      <c r="N84" s="69" t="s">
        <v>45</v>
      </c>
      <c r="O84" s="82">
        <f>29003.55+6770.92</f>
        <v>35774.47</v>
      </c>
      <c r="P84" s="69" t="s">
        <v>45</v>
      </c>
      <c r="Q84" s="83">
        <v>29003.55</v>
      </c>
      <c r="R84" s="69" t="s">
        <v>45</v>
      </c>
      <c r="S84" s="33" t="s">
        <v>159</v>
      </c>
    </row>
    <row r="85" spans="1:19" s="40" customFormat="1" ht="168.75" customHeight="1" x14ac:dyDescent="0.25">
      <c r="A85" s="68"/>
      <c r="B85" s="68"/>
      <c r="C85" s="68"/>
      <c r="D85" s="68"/>
      <c r="E85" s="33"/>
      <c r="F85" s="33"/>
      <c r="G85" s="33"/>
      <c r="H85" s="47"/>
      <c r="I85" s="34" t="s">
        <v>47</v>
      </c>
      <c r="J85" s="35">
        <v>2000</v>
      </c>
      <c r="K85" s="36" t="s">
        <v>48</v>
      </c>
      <c r="L85" s="33"/>
      <c r="M85" s="68"/>
      <c r="N85" s="69"/>
      <c r="O85" s="82"/>
      <c r="P85" s="69"/>
      <c r="Q85" s="83"/>
      <c r="R85" s="69"/>
      <c r="S85" s="33"/>
    </row>
    <row r="86" spans="1:19" s="40" customFormat="1" ht="45" x14ac:dyDescent="0.25">
      <c r="A86" s="68">
        <v>20</v>
      </c>
      <c r="B86" s="68">
        <v>6</v>
      </c>
      <c r="C86" s="68">
        <v>5</v>
      </c>
      <c r="D86" s="68">
        <v>11</v>
      </c>
      <c r="E86" s="33" t="s">
        <v>160</v>
      </c>
      <c r="F86" s="33" t="s">
        <v>161</v>
      </c>
      <c r="G86" s="33" t="s">
        <v>162</v>
      </c>
      <c r="H86" s="33" t="s">
        <v>77</v>
      </c>
      <c r="I86" s="34" t="s">
        <v>78</v>
      </c>
      <c r="J86" s="35">
        <v>4</v>
      </c>
      <c r="K86" s="36" t="s">
        <v>42</v>
      </c>
      <c r="L86" s="33" t="s">
        <v>163</v>
      </c>
      <c r="M86" s="68" t="s">
        <v>65</v>
      </c>
      <c r="N86" s="69" t="s">
        <v>45</v>
      </c>
      <c r="O86" s="80">
        <f>34330+4150</f>
        <v>38480</v>
      </c>
      <c r="P86" s="69" t="s">
        <v>45</v>
      </c>
      <c r="Q86" s="81">
        <v>34330</v>
      </c>
      <c r="R86" s="69" t="s">
        <v>45</v>
      </c>
      <c r="S86" s="33" t="s">
        <v>164</v>
      </c>
    </row>
    <row r="87" spans="1:19" s="40" customFormat="1" x14ac:dyDescent="0.25">
      <c r="A87" s="68"/>
      <c r="B87" s="68"/>
      <c r="C87" s="68"/>
      <c r="D87" s="68"/>
      <c r="E87" s="33"/>
      <c r="F87" s="33"/>
      <c r="G87" s="33"/>
      <c r="H87" s="33"/>
      <c r="I87" s="34" t="s">
        <v>47</v>
      </c>
      <c r="J87" s="35">
        <v>115</v>
      </c>
      <c r="K87" s="36" t="s">
        <v>48</v>
      </c>
      <c r="L87" s="33"/>
      <c r="M87" s="68"/>
      <c r="N87" s="69"/>
      <c r="O87" s="80"/>
      <c r="P87" s="69"/>
      <c r="Q87" s="81"/>
      <c r="R87" s="69"/>
      <c r="S87" s="33"/>
    </row>
    <row r="88" spans="1:19" s="40" customFormat="1" ht="30" x14ac:dyDescent="0.25">
      <c r="A88" s="68"/>
      <c r="B88" s="68"/>
      <c r="C88" s="68"/>
      <c r="D88" s="68"/>
      <c r="E88" s="33"/>
      <c r="F88" s="33"/>
      <c r="G88" s="33"/>
      <c r="H88" s="33"/>
      <c r="I88" s="34" t="s">
        <v>49</v>
      </c>
      <c r="J88" s="35">
        <v>0</v>
      </c>
      <c r="K88" s="36" t="s">
        <v>48</v>
      </c>
      <c r="L88" s="33"/>
      <c r="M88" s="68"/>
      <c r="N88" s="69"/>
      <c r="O88" s="80"/>
      <c r="P88" s="69"/>
      <c r="Q88" s="81"/>
      <c r="R88" s="69"/>
      <c r="S88" s="33"/>
    </row>
    <row r="89" spans="1:19" s="40" customFormat="1" x14ac:dyDescent="0.25">
      <c r="A89" s="68"/>
      <c r="B89" s="68"/>
      <c r="C89" s="68"/>
      <c r="D89" s="68"/>
      <c r="E89" s="33"/>
      <c r="F89" s="33"/>
      <c r="G89" s="33"/>
      <c r="H89" s="33"/>
      <c r="I89" s="34" t="s">
        <v>50</v>
      </c>
      <c r="J89" s="35">
        <v>4</v>
      </c>
      <c r="K89" s="36" t="s">
        <v>48</v>
      </c>
      <c r="L89" s="33"/>
      <c r="M89" s="68"/>
      <c r="N89" s="69"/>
      <c r="O89" s="80"/>
      <c r="P89" s="69"/>
      <c r="Q89" s="81"/>
      <c r="R89" s="69"/>
      <c r="S89" s="33"/>
    </row>
    <row r="90" spans="1:19" ht="30" x14ac:dyDescent="0.25">
      <c r="A90" s="68"/>
      <c r="B90" s="68"/>
      <c r="C90" s="68"/>
      <c r="D90" s="68"/>
      <c r="E90" s="33"/>
      <c r="F90" s="33"/>
      <c r="G90" s="33"/>
      <c r="H90" s="33" t="s">
        <v>95</v>
      </c>
      <c r="I90" s="34" t="s">
        <v>96</v>
      </c>
      <c r="J90" s="35">
        <v>5</v>
      </c>
      <c r="K90" s="36" t="s">
        <v>42</v>
      </c>
      <c r="L90" s="33"/>
      <c r="M90" s="68"/>
      <c r="N90" s="69"/>
      <c r="O90" s="80"/>
      <c r="P90" s="69"/>
      <c r="Q90" s="81"/>
      <c r="R90" s="69"/>
      <c r="S90" s="33"/>
    </row>
    <row r="91" spans="1:19" ht="30" x14ac:dyDescent="0.25">
      <c r="A91" s="68"/>
      <c r="B91" s="68"/>
      <c r="C91" s="68"/>
      <c r="D91" s="68"/>
      <c r="E91" s="33"/>
      <c r="F91" s="33"/>
      <c r="G91" s="33"/>
      <c r="H91" s="33"/>
      <c r="I91" s="34" t="s">
        <v>97</v>
      </c>
      <c r="J91" s="35">
        <v>60</v>
      </c>
      <c r="K91" s="36" t="s">
        <v>48</v>
      </c>
      <c r="L91" s="33"/>
      <c r="M91" s="68"/>
      <c r="N91" s="69"/>
      <c r="O91" s="80"/>
      <c r="P91" s="69"/>
      <c r="Q91" s="81"/>
      <c r="R91" s="69"/>
      <c r="S91" s="33"/>
    </row>
    <row r="92" spans="1:19" s="40" customFormat="1" ht="30" x14ac:dyDescent="0.25">
      <c r="A92" s="31">
        <v>21</v>
      </c>
      <c r="B92" s="31">
        <v>6</v>
      </c>
      <c r="C92" s="31">
        <v>5</v>
      </c>
      <c r="D92" s="31">
        <v>11</v>
      </c>
      <c r="E92" s="32" t="s">
        <v>165</v>
      </c>
      <c r="F92" s="32" t="s">
        <v>166</v>
      </c>
      <c r="G92" s="33" t="s">
        <v>167</v>
      </c>
      <c r="H92" s="33" t="s">
        <v>40</v>
      </c>
      <c r="I92" s="34" t="s">
        <v>41</v>
      </c>
      <c r="J92" s="76">
        <v>1</v>
      </c>
      <c r="K92" s="36" t="s">
        <v>42</v>
      </c>
      <c r="L92" s="32" t="s">
        <v>168</v>
      </c>
      <c r="M92" s="31" t="s">
        <v>65</v>
      </c>
      <c r="N92" s="37" t="s">
        <v>45</v>
      </c>
      <c r="O92" s="66">
        <f>45000+5200</f>
        <v>50200</v>
      </c>
      <c r="P92" s="37" t="s">
        <v>45</v>
      </c>
      <c r="Q92" s="51">
        <v>45000</v>
      </c>
      <c r="R92" s="37" t="s">
        <v>45</v>
      </c>
      <c r="S92" s="32" t="s">
        <v>169</v>
      </c>
    </row>
    <row r="93" spans="1:19" s="40" customFormat="1" x14ac:dyDescent="0.25">
      <c r="A93" s="41"/>
      <c r="B93" s="41"/>
      <c r="C93" s="41"/>
      <c r="D93" s="41"/>
      <c r="E93" s="42"/>
      <c r="F93" s="42"/>
      <c r="G93" s="33"/>
      <c r="H93" s="33"/>
      <c r="I93" s="34" t="s">
        <v>47</v>
      </c>
      <c r="J93" s="76">
        <v>50</v>
      </c>
      <c r="K93" s="36" t="s">
        <v>48</v>
      </c>
      <c r="L93" s="42"/>
      <c r="M93" s="41"/>
      <c r="N93" s="43"/>
      <c r="O93" s="67"/>
      <c r="P93" s="43"/>
      <c r="Q93" s="52"/>
      <c r="R93" s="43"/>
      <c r="S93" s="42"/>
    </row>
    <row r="94" spans="1:19" s="40" customFormat="1" ht="30" x14ac:dyDescent="0.25">
      <c r="A94" s="41"/>
      <c r="B94" s="41"/>
      <c r="C94" s="41"/>
      <c r="D94" s="41"/>
      <c r="E94" s="42"/>
      <c r="F94" s="42"/>
      <c r="G94" s="33"/>
      <c r="H94" s="33"/>
      <c r="I94" s="34" t="s">
        <v>49</v>
      </c>
      <c r="J94" s="76">
        <v>0</v>
      </c>
      <c r="K94" s="36" t="s">
        <v>48</v>
      </c>
      <c r="L94" s="42"/>
      <c r="M94" s="41"/>
      <c r="N94" s="43"/>
      <c r="O94" s="67"/>
      <c r="P94" s="43"/>
      <c r="Q94" s="52"/>
      <c r="R94" s="43"/>
      <c r="S94" s="42"/>
    </row>
    <row r="95" spans="1:19" s="40" customFormat="1" ht="51" customHeight="1" x14ac:dyDescent="0.25">
      <c r="A95" s="46"/>
      <c r="B95" s="46"/>
      <c r="C95" s="46"/>
      <c r="D95" s="46"/>
      <c r="E95" s="47"/>
      <c r="F95" s="47"/>
      <c r="G95" s="33"/>
      <c r="H95" s="33"/>
      <c r="I95" s="34" t="s">
        <v>50</v>
      </c>
      <c r="J95" s="76">
        <v>0</v>
      </c>
      <c r="K95" s="36" t="s">
        <v>48</v>
      </c>
      <c r="L95" s="47"/>
      <c r="M95" s="46"/>
      <c r="N95" s="48"/>
      <c r="O95" s="74"/>
      <c r="P95" s="48"/>
      <c r="Q95" s="53"/>
      <c r="R95" s="48"/>
      <c r="S95" s="47"/>
    </row>
    <row r="96" spans="1:19" s="40" customFormat="1" ht="30" x14ac:dyDescent="0.25">
      <c r="A96" s="68">
        <v>22</v>
      </c>
      <c r="B96" s="68">
        <v>6</v>
      </c>
      <c r="C96" s="68">
        <v>5</v>
      </c>
      <c r="D96" s="68">
        <v>11</v>
      </c>
      <c r="E96" s="33" t="s">
        <v>170</v>
      </c>
      <c r="F96" s="33" t="s">
        <v>171</v>
      </c>
      <c r="G96" s="33" t="s">
        <v>172</v>
      </c>
      <c r="H96" s="33" t="s">
        <v>95</v>
      </c>
      <c r="I96" s="34" t="s">
        <v>96</v>
      </c>
      <c r="J96" s="35">
        <v>1</v>
      </c>
      <c r="K96" s="36" t="s">
        <v>42</v>
      </c>
      <c r="L96" s="33" t="s">
        <v>173</v>
      </c>
      <c r="M96" s="68" t="s">
        <v>65</v>
      </c>
      <c r="N96" s="69" t="s">
        <v>45</v>
      </c>
      <c r="O96" s="82">
        <v>48108.72</v>
      </c>
      <c r="P96" s="69" t="s">
        <v>45</v>
      </c>
      <c r="Q96" s="83">
        <v>36000</v>
      </c>
      <c r="R96" s="69" t="s">
        <v>45</v>
      </c>
      <c r="S96" s="33" t="s">
        <v>73</v>
      </c>
    </row>
    <row r="97" spans="1:19" s="40" customFormat="1" ht="42" customHeight="1" x14ac:dyDescent="0.25">
      <c r="A97" s="68"/>
      <c r="B97" s="68"/>
      <c r="C97" s="68"/>
      <c r="D97" s="68"/>
      <c r="E97" s="33"/>
      <c r="F97" s="33"/>
      <c r="G97" s="33"/>
      <c r="H97" s="33"/>
      <c r="I97" s="34" t="s">
        <v>97</v>
      </c>
      <c r="J97" s="35">
        <v>15</v>
      </c>
      <c r="K97" s="36" t="s">
        <v>48</v>
      </c>
      <c r="L97" s="33"/>
      <c r="M97" s="68"/>
      <c r="N97" s="69"/>
      <c r="O97" s="82"/>
      <c r="P97" s="69"/>
      <c r="Q97" s="83"/>
      <c r="R97" s="69"/>
      <c r="S97" s="33"/>
    </row>
    <row r="98" spans="1:19" ht="45" x14ac:dyDescent="0.25">
      <c r="A98" s="68">
        <v>23</v>
      </c>
      <c r="B98" s="68">
        <v>6</v>
      </c>
      <c r="C98" s="68">
        <v>5</v>
      </c>
      <c r="D98" s="68">
        <v>11</v>
      </c>
      <c r="E98" s="33" t="s">
        <v>174</v>
      </c>
      <c r="F98" s="33" t="s">
        <v>175</v>
      </c>
      <c r="G98" s="33" t="s">
        <v>176</v>
      </c>
      <c r="H98" s="33" t="s">
        <v>177</v>
      </c>
      <c r="I98" s="34" t="s">
        <v>178</v>
      </c>
      <c r="J98" s="35">
        <v>7</v>
      </c>
      <c r="K98" s="36" t="s">
        <v>42</v>
      </c>
      <c r="L98" s="33" t="s">
        <v>179</v>
      </c>
      <c r="M98" s="68" t="s">
        <v>180</v>
      </c>
      <c r="N98" s="68" t="s">
        <v>45</v>
      </c>
      <c r="O98" s="82">
        <v>11250.1</v>
      </c>
      <c r="P98" s="68" t="s">
        <v>45</v>
      </c>
      <c r="Q98" s="83">
        <v>9950.1</v>
      </c>
      <c r="R98" s="68" t="s">
        <v>45</v>
      </c>
      <c r="S98" s="33" t="s">
        <v>181</v>
      </c>
    </row>
    <row r="99" spans="1:19" ht="89.25" customHeight="1" x14ac:dyDescent="0.25">
      <c r="A99" s="68"/>
      <c r="B99" s="68"/>
      <c r="C99" s="68"/>
      <c r="D99" s="68"/>
      <c r="E99" s="33"/>
      <c r="F99" s="33"/>
      <c r="G99" s="33"/>
      <c r="H99" s="33"/>
      <c r="I99" s="34" t="s">
        <v>182</v>
      </c>
      <c r="J99" s="35">
        <v>8400</v>
      </c>
      <c r="K99" s="36" t="s">
        <v>48</v>
      </c>
      <c r="L99" s="33"/>
      <c r="M99" s="68"/>
      <c r="N99" s="68"/>
      <c r="O99" s="82"/>
      <c r="P99" s="68"/>
      <c r="Q99" s="83"/>
      <c r="R99" s="68"/>
      <c r="S99" s="33"/>
    </row>
    <row r="100" spans="1:19" ht="45" x14ac:dyDescent="0.25">
      <c r="A100" s="68">
        <v>24</v>
      </c>
      <c r="B100" s="68">
        <v>6</v>
      </c>
      <c r="C100" s="68">
        <v>5</v>
      </c>
      <c r="D100" s="68">
        <v>11</v>
      </c>
      <c r="E100" s="33" t="s">
        <v>183</v>
      </c>
      <c r="F100" s="33" t="s">
        <v>184</v>
      </c>
      <c r="G100" s="32" t="s">
        <v>185</v>
      </c>
      <c r="H100" s="33" t="s">
        <v>77</v>
      </c>
      <c r="I100" s="34" t="s">
        <v>78</v>
      </c>
      <c r="J100" s="35">
        <v>6</v>
      </c>
      <c r="K100" s="36" t="s">
        <v>42</v>
      </c>
      <c r="L100" s="33" t="s">
        <v>186</v>
      </c>
      <c r="M100" s="68" t="s">
        <v>65</v>
      </c>
      <c r="N100" s="68" t="s">
        <v>45</v>
      </c>
      <c r="O100" s="82">
        <v>68550</v>
      </c>
      <c r="P100" s="68" t="s">
        <v>45</v>
      </c>
      <c r="Q100" s="83">
        <v>62050</v>
      </c>
      <c r="R100" s="68" t="s">
        <v>45</v>
      </c>
      <c r="S100" s="68" t="s">
        <v>187</v>
      </c>
    </row>
    <row r="101" spans="1:19" x14ac:dyDescent="0.25">
      <c r="A101" s="68"/>
      <c r="B101" s="68"/>
      <c r="C101" s="68"/>
      <c r="D101" s="68"/>
      <c r="E101" s="33"/>
      <c r="F101" s="33"/>
      <c r="G101" s="42"/>
      <c r="H101" s="33"/>
      <c r="I101" s="34" t="s">
        <v>47</v>
      </c>
      <c r="J101" s="35">
        <v>180</v>
      </c>
      <c r="K101" s="36" t="s">
        <v>48</v>
      </c>
      <c r="L101" s="33"/>
      <c r="M101" s="68"/>
      <c r="N101" s="68"/>
      <c r="O101" s="82"/>
      <c r="P101" s="68"/>
      <c r="Q101" s="83"/>
      <c r="R101" s="68"/>
      <c r="S101" s="68"/>
    </row>
    <row r="102" spans="1:19" ht="30" x14ac:dyDescent="0.25">
      <c r="A102" s="68"/>
      <c r="B102" s="68"/>
      <c r="C102" s="68"/>
      <c r="D102" s="68"/>
      <c r="E102" s="33"/>
      <c r="F102" s="33"/>
      <c r="G102" s="42"/>
      <c r="H102" s="33"/>
      <c r="I102" s="34" t="s">
        <v>49</v>
      </c>
      <c r="J102" s="35">
        <v>0</v>
      </c>
      <c r="K102" s="36" t="s">
        <v>48</v>
      </c>
      <c r="L102" s="33"/>
      <c r="M102" s="68"/>
      <c r="N102" s="68"/>
      <c r="O102" s="82"/>
      <c r="P102" s="68"/>
      <c r="Q102" s="83"/>
      <c r="R102" s="68"/>
      <c r="S102" s="68"/>
    </row>
    <row r="103" spans="1:19" x14ac:dyDescent="0.25">
      <c r="A103" s="68"/>
      <c r="B103" s="68"/>
      <c r="C103" s="68"/>
      <c r="D103" s="68"/>
      <c r="E103" s="33"/>
      <c r="F103" s="33"/>
      <c r="G103" s="47"/>
      <c r="H103" s="33"/>
      <c r="I103" s="34" t="s">
        <v>50</v>
      </c>
      <c r="J103" s="84">
        <v>0</v>
      </c>
      <c r="K103" s="36" t="s">
        <v>48</v>
      </c>
      <c r="L103" s="33"/>
      <c r="M103" s="68"/>
      <c r="N103" s="68"/>
      <c r="O103" s="82"/>
      <c r="P103" s="68"/>
      <c r="Q103" s="83"/>
      <c r="R103" s="68"/>
      <c r="S103" s="68"/>
    </row>
    <row r="104" spans="1:19" ht="30" x14ac:dyDescent="0.25">
      <c r="A104" s="68">
        <v>25</v>
      </c>
      <c r="B104" s="68">
        <v>6</v>
      </c>
      <c r="C104" s="68">
        <v>5</v>
      </c>
      <c r="D104" s="68">
        <v>11</v>
      </c>
      <c r="E104" s="33" t="s">
        <v>188</v>
      </c>
      <c r="F104" s="33" t="s">
        <v>189</v>
      </c>
      <c r="G104" s="33" t="s">
        <v>190</v>
      </c>
      <c r="H104" s="33" t="s">
        <v>95</v>
      </c>
      <c r="I104" s="34" t="s">
        <v>96</v>
      </c>
      <c r="J104" s="35">
        <v>2</v>
      </c>
      <c r="K104" s="36" t="s">
        <v>42</v>
      </c>
      <c r="L104" s="33" t="s">
        <v>191</v>
      </c>
      <c r="M104" s="68" t="s">
        <v>192</v>
      </c>
      <c r="N104" s="68" t="s">
        <v>45</v>
      </c>
      <c r="O104" s="80">
        <v>27000</v>
      </c>
      <c r="P104" s="68" t="s">
        <v>45</v>
      </c>
      <c r="Q104" s="81">
        <v>26000</v>
      </c>
      <c r="R104" s="68" t="s">
        <v>45</v>
      </c>
      <c r="S104" s="68" t="s">
        <v>169</v>
      </c>
    </row>
    <row r="105" spans="1:19" ht="105.75" customHeight="1" x14ac:dyDescent="0.25">
      <c r="A105" s="68"/>
      <c r="B105" s="68"/>
      <c r="C105" s="68"/>
      <c r="D105" s="68"/>
      <c r="E105" s="33"/>
      <c r="F105" s="33"/>
      <c r="G105" s="33"/>
      <c r="H105" s="33"/>
      <c r="I105" s="34" t="s">
        <v>97</v>
      </c>
      <c r="J105" s="35">
        <v>100</v>
      </c>
      <c r="K105" s="36" t="s">
        <v>48</v>
      </c>
      <c r="L105" s="33"/>
      <c r="M105" s="68"/>
      <c r="N105" s="68"/>
      <c r="O105" s="80"/>
      <c r="P105" s="68"/>
      <c r="Q105" s="81"/>
      <c r="R105" s="68"/>
      <c r="S105" s="68"/>
    </row>
    <row r="106" spans="1:19" ht="45" x14ac:dyDescent="0.25">
      <c r="A106" s="31">
        <v>26</v>
      </c>
      <c r="B106" s="85">
        <v>4</v>
      </c>
      <c r="C106" s="85">
        <v>1.3</v>
      </c>
      <c r="D106" s="85">
        <v>13</v>
      </c>
      <c r="E106" s="86" t="s">
        <v>193</v>
      </c>
      <c r="F106" s="86" t="s">
        <v>194</v>
      </c>
      <c r="G106" s="86" t="s">
        <v>195</v>
      </c>
      <c r="H106" s="33" t="s">
        <v>77</v>
      </c>
      <c r="I106" s="34" t="s">
        <v>78</v>
      </c>
      <c r="J106" s="35">
        <v>30</v>
      </c>
      <c r="K106" s="36" t="s">
        <v>42</v>
      </c>
      <c r="L106" s="87" t="s">
        <v>196</v>
      </c>
      <c r="M106" s="88" t="s">
        <v>65</v>
      </c>
      <c r="N106" s="88" t="s">
        <v>45</v>
      </c>
      <c r="O106" s="89">
        <v>36657.599999999999</v>
      </c>
      <c r="P106" s="88" t="s">
        <v>45</v>
      </c>
      <c r="Q106" s="90">
        <v>25243.599999999999</v>
      </c>
      <c r="R106" s="88" t="s">
        <v>45</v>
      </c>
      <c r="S106" s="32" t="s">
        <v>181</v>
      </c>
    </row>
    <row r="107" spans="1:19" x14ac:dyDescent="0.25">
      <c r="A107" s="41"/>
      <c r="B107" s="91"/>
      <c r="C107" s="91"/>
      <c r="D107" s="91"/>
      <c r="E107" s="92"/>
      <c r="F107" s="91"/>
      <c r="G107" s="92"/>
      <c r="H107" s="33"/>
      <c r="I107" s="34" t="s">
        <v>47</v>
      </c>
      <c r="J107" s="35">
        <v>750</v>
      </c>
      <c r="K107" s="36" t="s">
        <v>48</v>
      </c>
      <c r="L107" s="93"/>
      <c r="M107" s="94"/>
      <c r="N107" s="94"/>
      <c r="O107" s="95"/>
      <c r="P107" s="94"/>
      <c r="Q107" s="96"/>
      <c r="R107" s="94"/>
      <c r="S107" s="42"/>
    </row>
    <row r="108" spans="1:19" ht="30" x14ac:dyDescent="0.25">
      <c r="A108" s="41"/>
      <c r="B108" s="91"/>
      <c r="C108" s="91"/>
      <c r="D108" s="91"/>
      <c r="E108" s="92"/>
      <c r="F108" s="91"/>
      <c r="G108" s="92"/>
      <c r="H108" s="33"/>
      <c r="I108" s="34" t="s">
        <v>49</v>
      </c>
      <c r="J108" s="35">
        <v>0</v>
      </c>
      <c r="K108" s="36" t="s">
        <v>48</v>
      </c>
      <c r="L108" s="93"/>
      <c r="M108" s="94"/>
      <c r="N108" s="94"/>
      <c r="O108" s="95"/>
      <c r="P108" s="94"/>
      <c r="Q108" s="96"/>
      <c r="R108" s="94"/>
      <c r="S108" s="42"/>
    </row>
    <row r="109" spans="1:19" x14ac:dyDescent="0.25">
      <c r="A109" s="41"/>
      <c r="B109" s="91"/>
      <c r="C109" s="91"/>
      <c r="D109" s="91"/>
      <c r="E109" s="92"/>
      <c r="F109" s="91"/>
      <c r="G109" s="92"/>
      <c r="H109" s="33"/>
      <c r="I109" s="34" t="s">
        <v>50</v>
      </c>
      <c r="J109" s="35">
        <v>16</v>
      </c>
      <c r="K109" s="36" t="s">
        <v>48</v>
      </c>
      <c r="L109" s="93"/>
      <c r="M109" s="94"/>
      <c r="N109" s="94"/>
      <c r="O109" s="95"/>
      <c r="P109" s="94"/>
      <c r="Q109" s="96"/>
      <c r="R109" s="94"/>
      <c r="S109" s="42"/>
    </row>
    <row r="110" spans="1:19" ht="30" x14ac:dyDescent="0.25">
      <c r="A110" s="41"/>
      <c r="B110" s="91"/>
      <c r="C110" s="91"/>
      <c r="D110" s="91"/>
      <c r="E110" s="92"/>
      <c r="F110" s="91"/>
      <c r="G110" s="92"/>
      <c r="H110" s="33" t="s">
        <v>40</v>
      </c>
      <c r="I110" s="34" t="s">
        <v>41</v>
      </c>
      <c r="J110" s="76">
        <v>2</v>
      </c>
      <c r="K110" s="36" t="s">
        <v>42</v>
      </c>
      <c r="L110" s="93"/>
      <c r="M110" s="94"/>
      <c r="N110" s="94"/>
      <c r="O110" s="95"/>
      <c r="P110" s="94"/>
      <c r="Q110" s="96"/>
      <c r="R110" s="94"/>
      <c r="S110" s="42"/>
    </row>
    <row r="111" spans="1:19" x14ac:dyDescent="0.25">
      <c r="A111" s="41"/>
      <c r="B111" s="91"/>
      <c r="C111" s="91"/>
      <c r="D111" s="91"/>
      <c r="E111" s="92"/>
      <c r="F111" s="91"/>
      <c r="G111" s="92"/>
      <c r="H111" s="33"/>
      <c r="I111" s="34" t="s">
        <v>47</v>
      </c>
      <c r="J111" s="76">
        <v>90</v>
      </c>
      <c r="K111" s="36" t="s">
        <v>48</v>
      </c>
      <c r="L111" s="93"/>
      <c r="M111" s="94"/>
      <c r="N111" s="94"/>
      <c r="O111" s="95"/>
      <c r="P111" s="94"/>
      <c r="Q111" s="96"/>
      <c r="R111" s="94"/>
      <c r="S111" s="42"/>
    </row>
    <row r="112" spans="1:19" ht="30" x14ac:dyDescent="0.25">
      <c r="A112" s="41"/>
      <c r="B112" s="91"/>
      <c r="C112" s="91"/>
      <c r="D112" s="91"/>
      <c r="E112" s="92"/>
      <c r="F112" s="91"/>
      <c r="G112" s="92"/>
      <c r="H112" s="33"/>
      <c r="I112" s="34" t="s">
        <v>49</v>
      </c>
      <c r="J112" s="76">
        <v>0</v>
      </c>
      <c r="K112" s="36" t="s">
        <v>48</v>
      </c>
      <c r="L112" s="93"/>
      <c r="M112" s="94"/>
      <c r="N112" s="94"/>
      <c r="O112" s="95"/>
      <c r="P112" s="94"/>
      <c r="Q112" s="96"/>
      <c r="R112" s="94"/>
      <c r="S112" s="42"/>
    </row>
    <row r="113" spans="1:19" x14ac:dyDescent="0.25">
      <c r="A113" s="41"/>
      <c r="B113" s="91"/>
      <c r="C113" s="91"/>
      <c r="D113" s="91"/>
      <c r="E113" s="92"/>
      <c r="F113" s="91"/>
      <c r="G113" s="92"/>
      <c r="H113" s="33"/>
      <c r="I113" s="34" t="s">
        <v>50</v>
      </c>
      <c r="J113" s="76">
        <v>12</v>
      </c>
      <c r="K113" s="36" t="s">
        <v>48</v>
      </c>
      <c r="L113" s="93"/>
      <c r="M113" s="94"/>
      <c r="N113" s="94"/>
      <c r="O113" s="95"/>
      <c r="P113" s="94"/>
      <c r="Q113" s="96"/>
      <c r="R113" s="94"/>
      <c r="S113" s="42"/>
    </row>
    <row r="114" spans="1:19" ht="30" x14ac:dyDescent="0.25">
      <c r="A114" s="41"/>
      <c r="B114" s="91"/>
      <c r="C114" s="91"/>
      <c r="D114" s="91"/>
      <c r="E114" s="92"/>
      <c r="F114" s="91"/>
      <c r="G114" s="92"/>
      <c r="H114" s="33" t="s">
        <v>95</v>
      </c>
      <c r="I114" s="34" t="s">
        <v>96</v>
      </c>
      <c r="J114" s="35">
        <v>5</v>
      </c>
      <c r="K114" s="36" t="s">
        <v>42</v>
      </c>
      <c r="L114" s="93"/>
      <c r="M114" s="94"/>
      <c r="N114" s="94"/>
      <c r="O114" s="95"/>
      <c r="P114" s="94"/>
      <c r="Q114" s="96"/>
      <c r="R114" s="94"/>
      <c r="S114" s="42"/>
    </row>
    <row r="115" spans="1:19" ht="30" x14ac:dyDescent="0.25">
      <c r="A115" s="46"/>
      <c r="B115" s="97"/>
      <c r="C115" s="97"/>
      <c r="D115" s="97"/>
      <c r="E115" s="98"/>
      <c r="F115" s="97"/>
      <c r="G115" s="98"/>
      <c r="H115" s="33"/>
      <c r="I115" s="34" t="s">
        <v>97</v>
      </c>
      <c r="J115" s="35">
        <v>125</v>
      </c>
      <c r="K115" s="36" t="s">
        <v>48</v>
      </c>
      <c r="L115" s="99"/>
      <c r="M115" s="100"/>
      <c r="N115" s="100"/>
      <c r="O115" s="101"/>
      <c r="P115" s="100"/>
      <c r="Q115" s="102"/>
      <c r="R115" s="100"/>
      <c r="S115" s="47"/>
    </row>
    <row r="116" spans="1:19" ht="45" x14ac:dyDescent="0.25">
      <c r="A116" s="31">
        <v>27</v>
      </c>
      <c r="B116" s="85">
        <v>6</v>
      </c>
      <c r="C116" s="85">
        <v>1</v>
      </c>
      <c r="D116" s="85">
        <v>13</v>
      </c>
      <c r="E116" s="86" t="s">
        <v>197</v>
      </c>
      <c r="F116" s="86" t="s">
        <v>198</v>
      </c>
      <c r="G116" s="86" t="s">
        <v>199</v>
      </c>
      <c r="H116" s="33" t="s">
        <v>77</v>
      </c>
      <c r="I116" s="34" t="s">
        <v>78</v>
      </c>
      <c r="J116" s="35">
        <v>2</v>
      </c>
      <c r="K116" s="36" t="s">
        <v>42</v>
      </c>
      <c r="L116" s="87" t="s">
        <v>200</v>
      </c>
      <c r="M116" s="88" t="s">
        <v>65</v>
      </c>
      <c r="N116" s="88" t="s">
        <v>45</v>
      </c>
      <c r="O116" s="89">
        <v>52293.72</v>
      </c>
      <c r="P116" s="88" t="s">
        <v>45</v>
      </c>
      <c r="Q116" s="90">
        <v>31672.52</v>
      </c>
      <c r="R116" s="88" t="s">
        <v>45</v>
      </c>
      <c r="S116" s="32" t="s">
        <v>66</v>
      </c>
    </row>
    <row r="117" spans="1:19" x14ac:dyDescent="0.25">
      <c r="A117" s="41"/>
      <c r="B117" s="91"/>
      <c r="C117" s="91"/>
      <c r="D117" s="91"/>
      <c r="E117" s="92"/>
      <c r="F117" s="92"/>
      <c r="G117" s="92"/>
      <c r="H117" s="33"/>
      <c r="I117" s="34" t="s">
        <v>47</v>
      </c>
      <c r="J117" s="35">
        <v>261</v>
      </c>
      <c r="K117" s="36" t="s">
        <v>48</v>
      </c>
      <c r="L117" s="93"/>
      <c r="M117" s="94"/>
      <c r="N117" s="94"/>
      <c r="O117" s="95"/>
      <c r="P117" s="94"/>
      <c r="Q117" s="96"/>
      <c r="R117" s="94"/>
      <c r="S117" s="42"/>
    </row>
    <row r="118" spans="1:19" ht="30" x14ac:dyDescent="0.25">
      <c r="A118" s="41"/>
      <c r="B118" s="91"/>
      <c r="C118" s="91"/>
      <c r="D118" s="91"/>
      <c r="E118" s="92"/>
      <c r="F118" s="92"/>
      <c r="G118" s="92"/>
      <c r="H118" s="33"/>
      <c r="I118" s="34" t="s">
        <v>49</v>
      </c>
      <c r="J118" s="35">
        <v>0</v>
      </c>
      <c r="K118" s="36" t="s">
        <v>48</v>
      </c>
      <c r="L118" s="93"/>
      <c r="M118" s="94"/>
      <c r="N118" s="94"/>
      <c r="O118" s="95"/>
      <c r="P118" s="94"/>
      <c r="Q118" s="96"/>
      <c r="R118" s="94"/>
      <c r="S118" s="42"/>
    </row>
    <row r="119" spans="1:19" x14ac:dyDescent="0.25">
      <c r="A119" s="41"/>
      <c r="B119" s="91"/>
      <c r="C119" s="91"/>
      <c r="D119" s="91"/>
      <c r="E119" s="92"/>
      <c r="F119" s="92"/>
      <c r="G119" s="92"/>
      <c r="H119" s="33"/>
      <c r="I119" s="34" t="s">
        <v>50</v>
      </c>
      <c r="J119" s="35">
        <v>2</v>
      </c>
      <c r="K119" s="36" t="s">
        <v>48</v>
      </c>
      <c r="L119" s="93"/>
      <c r="M119" s="94"/>
      <c r="N119" s="94"/>
      <c r="O119" s="95"/>
      <c r="P119" s="94"/>
      <c r="Q119" s="96"/>
      <c r="R119" s="94"/>
      <c r="S119" s="42"/>
    </row>
    <row r="120" spans="1:19" ht="30" x14ac:dyDescent="0.25">
      <c r="A120" s="41"/>
      <c r="B120" s="91"/>
      <c r="C120" s="91"/>
      <c r="D120" s="91"/>
      <c r="E120" s="92"/>
      <c r="F120" s="92"/>
      <c r="G120" s="92"/>
      <c r="H120" s="33" t="s">
        <v>95</v>
      </c>
      <c r="I120" s="34" t="s">
        <v>96</v>
      </c>
      <c r="J120" s="35">
        <v>1</v>
      </c>
      <c r="K120" s="36" t="s">
        <v>42</v>
      </c>
      <c r="L120" s="93"/>
      <c r="M120" s="94"/>
      <c r="N120" s="94"/>
      <c r="O120" s="95"/>
      <c r="P120" s="94"/>
      <c r="Q120" s="96"/>
      <c r="R120" s="94"/>
      <c r="S120" s="42"/>
    </row>
    <row r="121" spans="1:19" ht="30" x14ac:dyDescent="0.25">
      <c r="A121" s="46"/>
      <c r="B121" s="97"/>
      <c r="C121" s="97"/>
      <c r="D121" s="97"/>
      <c r="E121" s="98"/>
      <c r="F121" s="98"/>
      <c r="G121" s="98"/>
      <c r="H121" s="33"/>
      <c r="I121" s="34" t="s">
        <v>97</v>
      </c>
      <c r="J121" s="35">
        <v>16</v>
      </c>
      <c r="K121" s="36" t="s">
        <v>48</v>
      </c>
      <c r="L121" s="99"/>
      <c r="M121" s="100"/>
      <c r="N121" s="100"/>
      <c r="O121" s="101"/>
      <c r="P121" s="100"/>
      <c r="Q121" s="102"/>
      <c r="R121" s="100"/>
      <c r="S121" s="47"/>
    </row>
    <row r="122" spans="1:19" ht="45" x14ac:dyDescent="0.25">
      <c r="A122" s="31">
        <v>28</v>
      </c>
      <c r="B122" s="85">
        <v>4</v>
      </c>
      <c r="C122" s="85">
        <v>3</v>
      </c>
      <c r="D122" s="85">
        <v>13</v>
      </c>
      <c r="E122" s="86" t="s">
        <v>201</v>
      </c>
      <c r="F122" s="86" t="s">
        <v>202</v>
      </c>
      <c r="G122" s="86" t="s">
        <v>203</v>
      </c>
      <c r="H122" s="33" t="s">
        <v>77</v>
      </c>
      <c r="I122" s="34" t="s">
        <v>78</v>
      </c>
      <c r="J122" s="35">
        <v>4</v>
      </c>
      <c r="K122" s="36" t="s">
        <v>42</v>
      </c>
      <c r="L122" s="87" t="s">
        <v>204</v>
      </c>
      <c r="M122" s="88" t="s">
        <v>192</v>
      </c>
      <c r="N122" s="88" t="s">
        <v>45</v>
      </c>
      <c r="O122" s="89">
        <v>25597.37</v>
      </c>
      <c r="P122" s="88" t="s">
        <v>45</v>
      </c>
      <c r="Q122" s="90">
        <v>15863.77</v>
      </c>
      <c r="R122" s="88" t="s">
        <v>45</v>
      </c>
      <c r="S122" s="32" t="s">
        <v>80</v>
      </c>
    </row>
    <row r="123" spans="1:19" x14ac:dyDescent="0.25">
      <c r="A123" s="41"/>
      <c r="B123" s="91"/>
      <c r="C123" s="91"/>
      <c r="D123" s="91"/>
      <c r="E123" s="92"/>
      <c r="F123" s="92"/>
      <c r="G123" s="92"/>
      <c r="H123" s="33"/>
      <c r="I123" s="34" t="s">
        <v>47</v>
      </c>
      <c r="J123" s="35">
        <v>120</v>
      </c>
      <c r="K123" s="36" t="s">
        <v>48</v>
      </c>
      <c r="L123" s="93"/>
      <c r="M123" s="94"/>
      <c r="N123" s="94"/>
      <c r="O123" s="95"/>
      <c r="P123" s="94"/>
      <c r="Q123" s="96"/>
      <c r="R123" s="94"/>
      <c r="S123" s="42"/>
    </row>
    <row r="124" spans="1:19" ht="30" x14ac:dyDescent="0.25">
      <c r="A124" s="41"/>
      <c r="B124" s="91"/>
      <c r="C124" s="91"/>
      <c r="D124" s="91"/>
      <c r="E124" s="92"/>
      <c r="F124" s="92"/>
      <c r="G124" s="92"/>
      <c r="H124" s="33"/>
      <c r="I124" s="34" t="s">
        <v>49</v>
      </c>
      <c r="J124" s="35">
        <v>0</v>
      </c>
      <c r="K124" s="36" t="s">
        <v>48</v>
      </c>
      <c r="L124" s="93"/>
      <c r="M124" s="94"/>
      <c r="N124" s="94"/>
      <c r="O124" s="95"/>
      <c r="P124" s="94"/>
      <c r="Q124" s="96"/>
      <c r="R124" s="94"/>
      <c r="S124" s="42"/>
    </row>
    <row r="125" spans="1:19" ht="74.25" customHeight="1" x14ac:dyDescent="0.25">
      <c r="A125" s="46"/>
      <c r="B125" s="97"/>
      <c r="C125" s="97"/>
      <c r="D125" s="97"/>
      <c r="E125" s="98"/>
      <c r="F125" s="98"/>
      <c r="G125" s="98"/>
      <c r="H125" s="33"/>
      <c r="I125" s="34" t="s">
        <v>50</v>
      </c>
      <c r="J125" s="35">
        <v>0</v>
      </c>
      <c r="K125" s="36" t="s">
        <v>48</v>
      </c>
      <c r="L125" s="99"/>
      <c r="M125" s="100"/>
      <c r="N125" s="100"/>
      <c r="O125" s="101"/>
      <c r="P125" s="100"/>
      <c r="Q125" s="102"/>
      <c r="R125" s="100"/>
      <c r="S125" s="47"/>
    </row>
    <row r="126" spans="1:19" ht="45" x14ac:dyDescent="0.25">
      <c r="A126" s="31">
        <v>29</v>
      </c>
      <c r="B126" s="85">
        <v>6</v>
      </c>
      <c r="C126" s="85">
        <v>1</v>
      </c>
      <c r="D126" s="85">
        <v>13</v>
      </c>
      <c r="E126" s="85" t="s">
        <v>205</v>
      </c>
      <c r="F126" s="86" t="s">
        <v>206</v>
      </c>
      <c r="G126" s="86" t="s">
        <v>207</v>
      </c>
      <c r="H126" s="33" t="s">
        <v>177</v>
      </c>
      <c r="I126" s="34" t="s">
        <v>178</v>
      </c>
      <c r="J126" s="35">
        <v>1</v>
      </c>
      <c r="K126" s="36" t="s">
        <v>42</v>
      </c>
      <c r="L126" s="87" t="s">
        <v>208</v>
      </c>
      <c r="M126" s="88" t="s">
        <v>209</v>
      </c>
      <c r="N126" s="88" t="s">
        <v>45</v>
      </c>
      <c r="O126" s="89">
        <v>11677.43</v>
      </c>
      <c r="P126" s="88" t="s">
        <v>45</v>
      </c>
      <c r="Q126" s="103">
        <v>8439.23</v>
      </c>
      <c r="R126" s="88" t="s">
        <v>45</v>
      </c>
      <c r="S126" s="32" t="s">
        <v>80</v>
      </c>
    </row>
    <row r="127" spans="1:19" ht="60" x14ac:dyDescent="0.25">
      <c r="A127" s="41"/>
      <c r="B127" s="91"/>
      <c r="C127" s="91"/>
      <c r="D127" s="91"/>
      <c r="E127" s="91"/>
      <c r="F127" s="92"/>
      <c r="G127" s="92"/>
      <c r="H127" s="33"/>
      <c r="I127" s="34" t="s">
        <v>182</v>
      </c>
      <c r="J127" s="35">
        <v>2000</v>
      </c>
      <c r="K127" s="36" t="s">
        <v>48</v>
      </c>
      <c r="L127" s="93"/>
      <c r="M127" s="94"/>
      <c r="N127" s="94"/>
      <c r="O127" s="95"/>
      <c r="P127" s="94"/>
      <c r="Q127" s="104"/>
      <c r="R127" s="94"/>
      <c r="S127" s="42"/>
    </row>
    <row r="128" spans="1:19" ht="30" x14ac:dyDescent="0.25">
      <c r="A128" s="41"/>
      <c r="B128" s="91"/>
      <c r="C128" s="91"/>
      <c r="D128" s="91"/>
      <c r="E128" s="91"/>
      <c r="F128" s="92"/>
      <c r="G128" s="92"/>
      <c r="H128" s="33" t="s">
        <v>95</v>
      </c>
      <c r="I128" s="34" t="s">
        <v>96</v>
      </c>
      <c r="J128" s="35">
        <v>1</v>
      </c>
      <c r="K128" s="36" t="s">
        <v>42</v>
      </c>
      <c r="L128" s="93"/>
      <c r="M128" s="94"/>
      <c r="N128" s="94"/>
      <c r="O128" s="95"/>
      <c r="P128" s="94"/>
      <c r="Q128" s="104"/>
      <c r="R128" s="94"/>
      <c r="S128" s="42"/>
    </row>
    <row r="129" spans="1:19" ht="30" x14ac:dyDescent="0.25">
      <c r="A129" s="46"/>
      <c r="B129" s="97"/>
      <c r="C129" s="97"/>
      <c r="D129" s="97"/>
      <c r="E129" s="97"/>
      <c r="F129" s="98"/>
      <c r="G129" s="98"/>
      <c r="H129" s="33"/>
      <c r="I129" s="34" t="s">
        <v>97</v>
      </c>
      <c r="J129" s="35">
        <v>30</v>
      </c>
      <c r="K129" s="36" t="s">
        <v>48</v>
      </c>
      <c r="L129" s="99"/>
      <c r="M129" s="100"/>
      <c r="N129" s="100"/>
      <c r="O129" s="101"/>
      <c r="P129" s="100"/>
      <c r="Q129" s="105"/>
      <c r="R129" s="100"/>
      <c r="S129" s="47"/>
    </row>
    <row r="130" spans="1:19" ht="30" x14ac:dyDescent="0.25">
      <c r="A130" s="31">
        <v>30</v>
      </c>
      <c r="B130" s="85">
        <v>6</v>
      </c>
      <c r="C130" s="85">
        <v>1</v>
      </c>
      <c r="D130" s="85">
        <v>13</v>
      </c>
      <c r="E130" s="86" t="s">
        <v>210</v>
      </c>
      <c r="F130" s="86" t="s">
        <v>211</v>
      </c>
      <c r="G130" s="86" t="s">
        <v>212</v>
      </c>
      <c r="H130" s="33" t="s">
        <v>95</v>
      </c>
      <c r="I130" s="34" t="s">
        <v>96</v>
      </c>
      <c r="J130" s="35">
        <v>1</v>
      </c>
      <c r="K130" s="36" t="s">
        <v>42</v>
      </c>
      <c r="L130" s="87" t="s">
        <v>213</v>
      </c>
      <c r="M130" s="88" t="s">
        <v>104</v>
      </c>
      <c r="N130" s="88" t="s">
        <v>45</v>
      </c>
      <c r="O130" s="106">
        <v>20168.37</v>
      </c>
      <c r="P130" s="88" t="s">
        <v>45</v>
      </c>
      <c r="Q130" s="103">
        <v>16397.27</v>
      </c>
      <c r="R130" s="88" t="s">
        <v>45</v>
      </c>
      <c r="S130" s="32" t="s">
        <v>80</v>
      </c>
    </row>
    <row r="131" spans="1:19" ht="89.25" customHeight="1" x14ac:dyDescent="0.25">
      <c r="A131" s="46"/>
      <c r="B131" s="97"/>
      <c r="C131" s="97"/>
      <c r="D131" s="97"/>
      <c r="E131" s="98"/>
      <c r="F131" s="98"/>
      <c r="G131" s="98"/>
      <c r="H131" s="33"/>
      <c r="I131" s="34" t="s">
        <v>97</v>
      </c>
      <c r="J131" s="35">
        <v>30</v>
      </c>
      <c r="K131" s="36" t="s">
        <v>48</v>
      </c>
      <c r="L131" s="99"/>
      <c r="M131" s="100"/>
      <c r="N131" s="100"/>
      <c r="O131" s="107"/>
      <c r="P131" s="100"/>
      <c r="Q131" s="105"/>
      <c r="R131" s="100"/>
      <c r="S131" s="47"/>
    </row>
    <row r="132" spans="1:19" ht="13.5" customHeight="1" x14ac:dyDescent="0.25">
      <c r="A132" s="31">
        <v>31</v>
      </c>
      <c r="B132" s="85">
        <v>6</v>
      </c>
      <c r="C132" s="85">
        <v>1</v>
      </c>
      <c r="D132" s="85">
        <v>13</v>
      </c>
      <c r="E132" s="86" t="s">
        <v>214</v>
      </c>
      <c r="F132" s="86" t="s">
        <v>215</v>
      </c>
      <c r="G132" s="86" t="s">
        <v>216</v>
      </c>
      <c r="H132" s="33" t="s">
        <v>77</v>
      </c>
      <c r="I132" s="34" t="s">
        <v>78</v>
      </c>
      <c r="J132" s="35">
        <v>2</v>
      </c>
      <c r="K132" s="36" t="s">
        <v>42</v>
      </c>
      <c r="L132" s="87" t="s">
        <v>217</v>
      </c>
      <c r="M132" s="88" t="s">
        <v>104</v>
      </c>
      <c r="N132" s="88" t="s">
        <v>45</v>
      </c>
      <c r="O132" s="106">
        <v>28720.83</v>
      </c>
      <c r="P132" s="88" t="s">
        <v>45</v>
      </c>
      <c r="Q132" s="90">
        <v>24709.13</v>
      </c>
      <c r="R132" s="88" t="s">
        <v>45</v>
      </c>
      <c r="S132" s="32" t="s">
        <v>80</v>
      </c>
    </row>
    <row r="133" spans="1:19" ht="13.5" customHeight="1" x14ac:dyDescent="0.25">
      <c r="A133" s="41"/>
      <c r="B133" s="91"/>
      <c r="C133" s="91"/>
      <c r="D133" s="91"/>
      <c r="E133" s="92"/>
      <c r="F133" s="92"/>
      <c r="G133" s="92"/>
      <c r="H133" s="33"/>
      <c r="I133" s="34" t="s">
        <v>47</v>
      </c>
      <c r="J133" s="35">
        <v>130</v>
      </c>
      <c r="K133" s="36" t="s">
        <v>48</v>
      </c>
      <c r="L133" s="94"/>
      <c r="M133" s="94"/>
      <c r="N133" s="94"/>
      <c r="O133" s="108"/>
      <c r="P133" s="94"/>
      <c r="Q133" s="96"/>
      <c r="R133" s="94"/>
      <c r="S133" s="42"/>
    </row>
    <row r="134" spans="1:19" ht="30" x14ac:dyDescent="0.25">
      <c r="A134" s="41"/>
      <c r="B134" s="91"/>
      <c r="C134" s="91"/>
      <c r="D134" s="91"/>
      <c r="E134" s="92"/>
      <c r="F134" s="92"/>
      <c r="G134" s="92"/>
      <c r="H134" s="33"/>
      <c r="I134" s="34" t="s">
        <v>49</v>
      </c>
      <c r="J134" s="35">
        <v>0</v>
      </c>
      <c r="K134" s="36" t="s">
        <v>48</v>
      </c>
      <c r="L134" s="94"/>
      <c r="M134" s="94"/>
      <c r="N134" s="94"/>
      <c r="O134" s="108"/>
      <c r="P134" s="94"/>
      <c r="Q134" s="96"/>
      <c r="R134" s="94"/>
      <c r="S134" s="42"/>
    </row>
    <row r="135" spans="1:19" x14ac:dyDescent="0.25">
      <c r="A135" s="41"/>
      <c r="B135" s="91"/>
      <c r="C135" s="91"/>
      <c r="D135" s="91"/>
      <c r="E135" s="92"/>
      <c r="F135" s="92"/>
      <c r="G135" s="92"/>
      <c r="H135" s="33"/>
      <c r="I135" s="34" t="s">
        <v>50</v>
      </c>
      <c r="J135" s="35">
        <v>2</v>
      </c>
      <c r="K135" s="36" t="s">
        <v>48</v>
      </c>
      <c r="L135" s="94"/>
      <c r="M135" s="94"/>
      <c r="N135" s="94"/>
      <c r="O135" s="108"/>
      <c r="P135" s="94"/>
      <c r="Q135" s="96"/>
      <c r="R135" s="94"/>
      <c r="S135" s="42"/>
    </row>
    <row r="136" spans="1:19" ht="30" x14ac:dyDescent="0.25">
      <c r="A136" s="41"/>
      <c r="B136" s="91"/>
      <c r="C136" s="91"/>
      <c r="D136" s="91"/>
      <c r="E136" s="92"/>
      <c r="F136" s="92"/>
      <c r="G136" s="92"/>
      <c r="H136" s="33" t="s">
        <v>95</v>
      </c>
      <c r="I136" s="34" t="s">
        <v>96</v>
      </c>
      <c r="J136" s="35">
        <v>1</v>
      </c>
      <c r="K136" s="36" t="s">
        <v>42</v>
      </c>
      <c r="L136" s="94"/>
      <c r="M136" s="94"/>
      <c r="N136" s="94"/>
      <c r="O136" s="108"/>
      <c r="P136" s="94"/>
      <c r="Q136" s="96"/>
      <c r="R136" s="94"/>
      <c r="S136" s="42"/>
    </row>
    <row r="137" spans="1:19" ht="67.5" customHeight="1" x14ac:dyDescent="0.25">
      <c r="A137" s="46"/>
      <c r="B137" s="97"/>
      <c r="C137" s="97"/>
      <c r="D137" s="97"/>
      <c r="E137" s="98"/>
      <c r="F137" s="98"/>
      <c r="G137" s="98"/>
      <c r="H137" s="33"/>
      <c r="I137" s="34" t="s">
        <v>97</v>
      </c>
      <c r="J137" s="109" t="s">
        <v>218</v>
      </c>
      <c r="K137" s="36" t="s">
        <v>48</v>
      </c>
      <c r="L137" s="100"/>
      <c r="M137" s="100"/>
      <c r="N137" s="100"/>
      <c r="O137" s="107"/>
      <c r="P137" s="100"/>
      <c r="Q137" s="102"/>
      <c r="R137" s="100"/>
      <c r="S137" s="47"/>
    </row>
    <row r="138" spans="1:19" ht="30" x14ac:dyDescent="0.25">
      <c r="A138" s="68">
        <v>32</v>
      </c>
      <c r="B138" s="68">
        <v>1</v>
      </c>
      <c r="C138" s="68">
        <v>1.3</v>
      </c>
      <c r="D138" s="68">
        <v>13</v>
      </c>
      <c r="E138" s="33" t="s">
        <v>219</v>
      </c>
      <c r="F138" s="33" t="s">
        <v>220</v>
      </c>
      <c r="G138" s="33" t="s">
        <v>221</v>
      </c>
      <c r="H138" s="33" t="s">
        <v>95</v>
      </c>
      <c r="I138" s="34" t="s">
        <v>96</v>
      </c>
      <c r="J138" s="35">
        <v>1</v>
      </c>
      <c r="K138" s="36" t="s">
        <v>42</v>
      </c>
      <c r="L138" s="33" t="s">
        <v>222</v>
      </c>
      <c r="M138" s="68" t="s">
        <v>209</v>
      </c>
      <c r="N138" s="68" t="s">
        <v>45</v>
      </c>
      <c r="O138" s="80">
        <v>6332.07</v>
      </c>
      <c r="P138" s="68" t="s">
        <v>45</v>
      </c>
      <c r="Q138" s="81">
        <v>5672.07</v>
      </c>
      <c r="R138" s="68" t="s">
        <v>45</v>
      </c>
      <c r="S138" s="33" t="s">
        <v>223</v>
      </c>
    </row>
    <row r="139" spans="1:19" ht="183.75" customHeight="1" x14ac:dyDescent="0.25">
      <c r="A139" s="68"/>
      <c r="B139" s="68"/>
      <c r="C139" s="68"/>
      <c r="D139" s="68"/>
      <c r="E139" s="33"/>
      <c r="F139" s="33"/>
      <c r="G139" s="33"/>
      <c r="H139" s="33"/>
      <c r="I139" s="34" t="s">
        <v>97</v>
      </c>
      <c r="J139" s="109" t="s">
        <v>218</v>
      </c>
      <c r="K139" s="36" t="s">
        <v>48</v>
      </c>
      <c r="L139" s="33"/>
      <c r="M139" s="68"/>
      <c r="N139" s="68"/>
      <c r="O139" s="80"/>
      <c r="P139" s="68"/>
      <c r="Q139" s="81"/>
      <c r="R139" s="68"/>
      <c r="S139" s="33"/>
    </row>
    <row r="140" spans="1:19" ht="45" x14ac:dyDescent="0.25">
      <c r="A140" s="68">
        <v>33</v>
      </c>
      <c r="B140" s="68">
        <v>6</v>
      </c>
      <c r="C140" s="68">
        <v>1.3</v>
      </c>
      <c r="D140" s="68">
        <v>13</v>
      </c>
      <c r="E140" s="33" t="s">
        <v>224</v>
      </c>
      <c r="F140" s="33" t="s">
        <v>225</v>
      </c>
      <c r="G140" s="33" t="s">
        <v>226</v>
      </c>
      <c r="H140" s="33" t="s">
        <v>77</v>
      </c>
      <c r="I140" s="34" t="s">
        <v>78</v>
      </c>
      <c r="J140" s="35">
        <v>6</v>
      </c>
      <c r="K140" s="36" t="s">
        <v>42</v>
      </c>
      <c r="L140" s="33" t="s">
        <v>227</v>
      </c>
      <c r="M140" s="68" t="s">
        <v>65</v>
      </c>
      <c r="N140" s="68" t="s">
        <v>45</v>
      </c>
      <c r="O140" s="82">
        <v>57250</v>
      </c>
      <c r="P140" s="68" t="s">
        <v>45</v>
      </c>
      <c r="Q140" s="83">
        <v>51800</v>
      </c>
      <c r="R140" s="68" t="s">
        <v>45</v>
      </c>
      <c r="S140" s="33" t="s">
        <v>228</v>
      </c>
    </row>
    <row r="141" spans="1:19" x14ac:dyDescent="0.25">
      <c r="A141" s="68"/>
      <c r="B141" s="68"/>
      <c r="C141" s="68"/>
      <c r="D141" s="68"/>
      <c r="E141" s="33"/>
      <c r="F141" s="33"/>
      <c r="G141" s="33"/>
      <c r="H141" s="33"/>
      <c r="I141" s="34" t="s">
        <v>47</v>
      </c>
      <c r="J141" s="35">
        <v>85</v>
      </c>
      <c r="K141" s="36" t="s">
        <v>48</v>
      </c>
      <c r="L141" s="33"/>
      <c r="M141" s="68"/>
      <c r="N141" s="68"/>
      <c r="O141" s="82"/>
      <c r="P141" s="68"/>
      <c r="Q141" s="83"/>
      <c r="R141" s="68"/>
      <c r="S141" s="33"/>
    </row>
    <row r="142" spans="1:19" ht="30" x14ac:dyDescent="0.25">
      <c r="A142" s="68"/>
      <c r="B142" s="68"/>
      <c r="C142" s="68"/>
      <c r="D142" s="68"/>
      <c r="E142" s="33"/>
      <c r="F142" s="33"/>
      <c r="G142" s="33"/>
      <c r="H142" s="33"/>
      <c r="I142" s="34" t="s">
        <v>49</v>
      </c>
      <c r="J142" s="35">
        <v>0</v>
      </c>
      <c r="K142" s="36" t="s">
        <v>48</v>
      </c>
      <c r="L142" s="33"/>
      <c r="M142" s="68"/>
      <c r="N142" s="68"/>
      <c r="O142" s="82"/>
      <c r="P142" s="68"/>
      <c r="Q142" s="83"/>
      <c r="R142" s="68"/>
      <c r="S142" s="33"/>
    </row>
    <row r="143" spans="1:19" x14ac:dyDescent="0.25">
      <c r="A143" s="68"/>
      <c r="B143" s="68"/>
      <c r="C143" s="68"/>
      <c r="D143" s="68"/>
      <c r="E143" s="33"/>
      <c r="F143" s="33"/>
      <c r="G143" s="33"/>
      <c r="H143" s="33"/>
      <c r="I143" s="34" t="s">
        <v>50</v>
      </c>
      <c r="J143" s="35">
        <v>6</v>
      </c>
      <c r="K143" s="36" t="s">
        <v>48</v>
      </c>
      <c r="L143" s="33"/>
      <c r="M143" s="68"/>
      <c r="N143" s="68"/>
      <c r="O143" s="82"/>
      <c r="P143" s="68"/>
      <c r="Q143" s="83"/>
      <c r="R143" s="68"/>
      <c r="S143" s="33"/>
    </row>
    <row r="144" spans="1:19" ht="30" x14ac:dyDescent="0.25">
      <c r="A144" s="68"/>
      <c r="B144" s="68"/>
      <c r="C144" s="68"/>
      <c r="D144" s="68"/>
      <c r="E144" s="33"/>
      <c r="F144" s="33"/>
      <c r="G144" s="33"/>
      <c r="H144" s="33" t="s">
        <v>95</v>
      </c>
      <c r="I144" s="34" t="s">
        <v>96</v>
      </c>
      <c r="J144" s="35">
        <v>2</v>
      </c>
      <c r="K144" s="36" t="s">
        <v>42</v>
      </c>
      <c r="L144" s="33"/>
      <c r="M144" s="68"/>
      <c r="N144" s="68"/>
      <c r="O144" s="82"/>
      <c r="P144" s="68"/>
      <c r="Q144" s="83"/>
      <c r="R144" s="68"/>
      <c r="S144" s="33"/>
    </row>
    <row r="145" spans="1:19" ht="30" x14ac:dyDescent="0.25">
      <c r="A145" s="68"/>
      <c r="B145" s="68"/>
      <c r="C145" s="68"/>
      <c r="D145" s="68"/>
      <c r="E145" s="33"/>
      <c r="F145" s="33"/>
      <c r="G145" s="33"/>
      <c r="H145" s="33"/>
      <c r="I145" s="34" t="s">
        <v>97</v>
      </c>
      <c r="J145" s="109">
        <v>25</v>
      </c>
      <c r="K145" s="36" t="s">
        <v>48</v>
      </c>
      <c r="L145" s="33"/>
      <c r="M145" s="68"/>
      <c r="N145" s="68"/>
      <c r="O145" s="82"/>
      <c r="P145" s="68"/>
      <c r="Q145" s="83"/>
      <c r="R145" s="68"/>
      <c r="S145" s="33"/>
    </row>
    <row r="146" spans="1:19" ht="120" x14ac:dyDescent="0.25">
      <c r="A146" s="36">
        <v>34</v>
      </c>
      <c r="B146" s="36">
        <v>6</v>
      </c>
      <c r="C146" s="36">
        <v>1</v>
      </c>
      <c r="D146" s="36">
        <v>13</v>
      </c>
      <c r="E146" s="35" t="s">
        <v>229</v>
      </c>
      <c r="F146" s="35" t="s">
        <v>230</v>
      </c>
      <c r="G146" s="35" t="s">
        <v>231</v>
      </c>
      <c r="H146" s="35" t="s">
        <v>70</v>
      </c>
      <c r="I146" s="34" t="s">
        <v>71</v>
      </c>
      <c r="J146" s="35">
        <v>3000</v>
      </c>
      <c r="K146" s="36" t="s">
        <v>42</v>
      </c>
      <c r="L146" s="35" t="s">
        <v>232</v>
      </c>
      <c r="M146" s="36" t="s">
        <v>65</v>
      </c>
      <c r="N146" s="36" t="s">
        <v>45</v>
      </c>
      <c r="O146" s="110">
        <v>19835</v>
      </c>
      <c r="P146" s="36" t="s">
        <v>45</v>
      </c>
      <c r="Q146" s="111">
        <v>17835</v>
      </c>
      <c r="R146" s="36" t="s">
        <v>45</v>
      </c>
      <c r="S146" s="35" t="s">
        <v>55</v>
      </c>
    </row>
    <row r="148" spans="1:19" x14ac:dyDescent="0.25">
      <c r="N148" s="112"/>
      <c r="O148" s="113" t="s">
        <v>233</v>
      </c>
      <c r="P148" s="114"/>
      <c r="Q148" s="115"/>
    </row>
    <row r="149" spans="1:19" x14ac:dyDescent="0.25">
      <c r="N149" s="116"/>
      <c r="O149" s="117" t="s">
        <v>234</v>
      </c>
      <c r="P149" s="113" t="s">
        <v>235</v>
      </c>
      <c r="Q149" s="115"/>
    </row>
    <row r="150" spans="1:19" x14ac:dyDescent="0.25">
      <c r="N150" s="118"/>
      <c r="O150" s="119"/>
      <c r="P150" s="120">
        <v>2022</v>
      </c>
      <c r="Q150" s="121">
        <v>2023</v>
      </c>
    </row>
    <row r="151" spans="1:19" x14ac:dyDescent="0.25">
      <c r="N151" s="120" t="s">
        <v>236</v>
      </c>
      <c r="O151" s="122">
        <v>34</v>
      </c>
      <c r="P151" s="123">
        <f>Q146+Q140+Q138+Q132+Q130+Q126+Q122+Q116+Q106+Q104+Q100+Q98+Q96+Q92+Q86+Q84+Q80+Q76+Q72+Q66+Q59+Q53+Q49+Q45+Q41+Q36+Q30+Q27+Q23+Q22+Q18+Q14+Q10+Q6</f>
        <v>1094745.8299999998</v>
      </c>
      <c r="Q151" s="124" t="s">
        <v>45</v>
      </c>
    </row>
    <row r="156" spans="1:19" x14ac:dyDescent="0.25">
      <c r="P156" s="125"/>
    </row>
  </sheetData>
  <mergeCells count="543">
    <mergeCell ref="N148:N150"/>
    <mergeCell ref="O148:Q148"/>
    <mergeCell ref="O149:O150"/>
    <mergeCell ref="P149:Q149"/>
    <mergeCell ref="O140:O145"/>
    <mergeCell ref="P140:P145"/>
    <mergeCell ref="Q140:Q145"/>
    <mergeCell ref="R140:R145"/>
    <mergeCell ref="S140:S145"/>
    <mergeCell ref="H144:H145"/>
    <mergeCell ref="F140:F145"/>
    <mergeCell ref="G140:G145"/>
    <mergeCell ref="H140:H143"/>
    <mergeCell ref="L140:L145"/>
    <mergeCell ref="M140:M145"/>
    <mergeCell ref="N140:N145"/>
    <mergeCell ref="O138:O139"/>
    <mergeCell ref="P138:P139"/>
    <mergeCell ref="Q138:Q139"/>
    <mergeCell ref="R138:R139"/>
    <mergeCell ref="S138:S139"/>
    <mergeCell ref="A140:A145"/>
    <mergeCell ref="B140:B145"/>
    <mergeCell ref="C140:C145"/>
    <mergeCell ref="D140:D145"/>
    <mergeCell ref="E140:E145"/>
    <mergeCell ref="F138:F139"/>
    <mergeCell ref="G138:G139"/>
    <mergeCell ref="H138:H139"/>
    <mergeCell ref="L138:L139"/>
    <mergeCell ref="M138:M139"/>
    <mergeCell ref="N138:N139"/>
    <mergeCell ref="P132:P137"/>
    <mergeCell ref="Q132:Q137"/>
    <mergeCell ref="R132:R137"/>
    <mergeCell ref="S132:S137"/>
    <mergeCell ref="H136:H137"/>
    <mergeCell ref="A138:A139"/>
    <mergeCell ref="B138:B139"/>
    <mergeCell ref="C138:C139"/>
    <mergeCell ref="D138:D139"/>
    <mergeCell ref="E138:E139"/>
    <mergeCell ref="G132:G137"/>
    <mergeCell ref="H132:H135"/>
    <mergeCell ref="L132:L137"/>
    <mergeCell ref="M132:M137"/>
    <mergeCell ref="N132:N137"/>
    <mergeCell ref="O132:O137"/>
    <mergeCell ref="P130:P131"/>
    <mergeCell ref="Q130:Q131"/>
    <mergeCell ref="R130:R131"/>
    <mergeCell ref="S130:S131"/>
    <mergeCell ref="A132:A137"/>
    <mergeCell ref="B132:B137"/>
    <mergeCell ref="C132:C137"/>
    <mergeCell ref="D132:D137"/>
    <mergeCell ref="E132:E137"/>
    <mergeCell ref="F132:F137"/>
    <mergeCell ref="G130:G131"/>
    <mergeCell ref="H130:H131"/>
    <mergeCell ref="L130:L131"/>
    <mergeCell ref="M130:M131"/>
    <mergeCell ref="N130:N131"/>
    <mergeCell ref="O130:O131"/>
    <mergeCell ref="A130:A131"/>
    <mergeCell ref="B130:B131"/>
    <mergeCell ref="C130:C131"/>
    <mergeCell ref="D130:D131"/>
    <mergeCell ref="E130:E131"/>
    <mergeCell ref="F130:F131"/>
    <mergeCell ref="O126:O129"/>
    <mergeCell ref="P126:P129"/>
    <mergeCell ref="Q126:Q129"/>
    <mergeCell ref="R126:R129"/>
    <mergeCell ref="S126:S129"/>
    <mergeCell ref="H128:H129"/>
    <mergeCell ref="F126:F129"/>
    <mergeCell ref="G126:G129"/>
    <mergeCell ref="H126:H127"/>
    <mergeCell ref="L126:L129"/>
    <mergeCell ref="M126:M129"/>
    <mergeCell ref="N126:N129"/>
    <mergeCell ref="O122:O125"/>
    <mergeCell ref="P122:P125"/>
    <mergeCell ref="Q122:Q125"/>
    <mergeCell ref="R122:R125"/>
    <mergeCell ref="S122:S125"/>
    <mergeCell ref="A126:A129"/>
    <mergeCell ref="B126:B129"/>
    <mergeCell ref="C126:C129"/>
    <mergeCell ref="D126:D129"/>
    <mergeCell ref="E126:E129"/>
    <mergeCell ref="F122:F125"/>
    <mergeCell ref="G122:G125"/>
    <mergeCell ref="H122:H125"/>
    <mergeCell ref="L122:L125"/>
    <mergeCell ref="M122:M125"/>
    <mergeCell ref="N122:N125"/>
    <mergeCell ref="P116:P121"/>
    <mergeCell ref="Q116:Q121"/>
    <mergeCell ref="R116:R121"/>
    <mergeCell ref="S116:S121"/>
    <mergeCell ref="H120:H121"/>
    <mergeCell ref="A122:A125"/>
    <mergeCell ref="B122:B125"/>
    <mergeCell ref="C122:C125"/>
    <mergeCell ref="D122:D125"/>
    <mergeCell ref="E122:E125"/>
    <mergeCell ref="G116:G121"/>
    <mergeCell ref="H116:H119"/>
    <mergeCell ref="L116:L121"/>
    <mergeCell ref="M116:M121"/>
    <mergeCell ref="N116:N121"/>
    <mergeCell ref="O116:O121"/>
    <mergeCell ref="A116:A121"/>
    <mergeCell ref="B116:B121"/>
    <mergeCell ref="C116:C121"/>
    <mergeCell ref="D116:D121"/>
    <mergeCell ref="E116:E121"/>
    <mergeCell ref="F116:F121"/>
    <mergeCell ref="O106:O115"/>
    <mergeCell ref="P106:P115"/>
    <mergeCell ref="Q106:Q115"/>
    <mergeCell ref="R106:R115"/>
    <mergeCell ref="S106:S115"/>
    <mergeCell ref="H110:H113"/>
    <mergeCell ref="H114:H115"/>
    <mergeCell ref="F106:F115"/>
    <mergeCell ref="G106:G115"/>
    <mergeCell ref="H106:H109"/>
    <mergeCell ref="L106:L115"/>
    <mergeCell ref="M106:M115"/>
    <mergeCell ref="N106:N115"/>
    <mergeCell ref="O104:O105"/>
    <mergeCell ref="P104:P105"/>
    <mergeCell ref="Q104:Q105"/>
    <mergeCell ref="R104:R105"/>
    <mergeCell ref="S104:S105"/>
    <mergeCell ref="A106:A115"/>
    <mergeCell ref="B106:B115"/>
    <mergeCell ref="C106:C115"/>
    <mergeCell ref="D106:D115"/>
    <mergeCell ref="E106:E115"/>
    <mergeCell ref="F104:F105"/>
    <mergeCell ref="G104:G105"/>
    <mergeCell ref="H104:H105"/>
    <mergeCell ref="L104:L105"/>
    <mergeCell ref="M104:M105"/>
    <mergeCell ref="N104:N105"/>
    <mergeCell ref="O100:O103"/>
    <mergeCell ref="P100:P103"/>
    <mergeCell ref="Q100:Q103"/>
    <mergeCell ref="R100:R103"/>
    <mergeCell ref="S100:S103"/>
    <mergeCell ref="A104:A105"/>
    <mergeCell ref="B104:B105"/>
    <mergeCell ref="C104:C105"/>
    <mergeCell ref="D104:D105"/>
    <mergeCell ref="E104:E105"/>
    <mergeCell ref="F100:F103"/>
    <mergeCell ref="G100:G103"/>
    <mergeCell ref="H100:H103"/>
    <mergeCell ref="L100:L103"/>
    <mergeCell ref="M100:M103"/>
    <mergeCell ref="N100:N103"/>
    <mergeCell ref="O98:O99"/>
    <mergeCell ref="P98:P99"/>
    <mergeCell ref="Q98:Q99"/>
    <mergeCell ref="R98:R99"/>
    <mergeCell ref="S98:S99"/>
    <mergeCell ref="A100:A103"/>
    <mergeCell ref="B100:B103"/>
    <mergeCell ref="C100:C103"/>
    <mergeCell ref="D100:D103"/>
    <mergeCell ref="E100:E103"/>
    <mergeCell ref="F98:F99"/>
    <mergeCell ref="G98:G99"/>
    <mergeCell ref="H98:H99"/>
    <mergeCell ref="L98:L99"/>
    <mergeCell ref="M98:M99"/>
    <mergeCell ref="N98:N99"/>
    <mergeCell ref="O96:O97"/>
    <mergeCell ref="P96:P97"/>
    <mergeCell ref="Q96:Q97"/>
    <mergeCell ref="R96:R97"/>
    <mergeCell ref="S96:S97"/>
    <mergeCell ref="A98:A99"/>
    <mergeCell ref="B98:B99"/>
    <mergeCell ref="C98:C99"/>
    <mergeCell ref="D98:D99"/>
    <mergeCell ref="E98:E99"/>
    <mergeCell ref="F96:F97"/>
    <mergeCell ref="G96:G97"/>
    <mergeCell ref="H96:H97"/>
    <mergeCell ref="L96:L97"/>
    <mergeCell ref="M96:M97"/>
    <mergeCell ref="N96:N97"/>
    <mergeCell ref="O92:O95"/>
    <mergeCell ref="P92:P95"/>
    <mergeCell ref="Q92:Q95"/>
    <mergeCell ref="R92:R95"/>
    <mergeCell ref="S92:S95"/>
    <mergeCell ref="A96:A97"/>
    <mergeCell ref="B96:B97"/>
    <mergeCell ref="C96:C97"/>
    <mergeCell ref="D96:D97"/>
    <mergeCell ref="E96:E97"/>
    <mergeCell ref="F92:F95"/>
    <mergeCell ref="G92:G95"/>
    <mergeCell ref="H92:H95"/>
    <mergeCell ref="L92:L95"/>
    <mergeCell ref="M92:M95"/>
    <mergeCell ref="N92:N95"/>
    <mergeCell ref="P86:P91"/>
    <mergeCell ref="Q86:Q91"/>
    <mergeCell ref="R86:R91"/>
    <mergeCell ref="S86:S91"/>
    <mergeCell ref="H90:H91"/>
    <mergeCell ref="A92:A95"/>
    <mergeCell ref="B92:B95"/>
    <mergeCell ref="C92:C95"/>
    <mergeCell ref="D92:D95"/>
    <mergeCell ref="E92:E95"/>
    <mergeCell ref="G86:G91"/>
    <mergeCell ref="H86:H89"/>
    <mergeCell ref="L86:L91"/>
    <mergeCell ref="M86:M91"/>
    <mergeCell ref="N86:N91"/>
    <mergeCell ref="O86:O91"/>
    <mergeCell ref="P84:P85"/>
    <mergeCell ref="Q84:Q85"/>
    <mergeCell ref="R84:R85"/>
    <mergeCell ref="S84:S85"/>
    <mergeCell ref="A86:A91"/>
    <mergeCell ref="B86:B91"/>
    <mergeCell ref="C86:C91"/>
    <mergeCell ref="D86:D91"/>
    <mergeCell ref="E86:E91"/>
    <mergeCell ref="F86:F91"/>
    <mergeCell ref="G84:G85"/>
    <mergeCell ref="H84:H85"/>
    <mergeCell ref="L84:L85"/>
    <mergeCell ref="M84:M85"/>
    <mergeCell ref="N84:N85"/>
    <mergeCell ref="O84:O85"/>
    <mergeCell ref="A84:A85"/>
    <mergeCell ref="B84:B85"/>
    <mergeCell ref="C84:C85"/>
    <mergeCell ref="D84:D85"/>
    <mergeCell ref="E84:E85"/>
    <mergeCell ref="F84:F85"/>
    <mergeCell ref="O80:O83"/>
    <mergeCell ref="P80:P83"/>
    <mergeCell ref="Q80:Q83"/>
    <mergeCell ref="R80:R83"/>
    <mergeCell ref="S80:S83"/>
    <mergeCell ref="H82:H83"/>
    <mergeCell ref="F80:F83"/>
    <mergeCell ref="G80:G83"/>
    <mergeCell ref="H80:H81"/>
    <mergeCell ref="L80:L83"/>
    <mergeCell ref="M80:M83"/>
    <mergeCell ref="N80:N83"/>
    <mergeCell ref="O76:O79"/>
    <mergeCell ref="P76:P79"/>
    <mergeCell ref="Q76:Q79"/>
    <mergeCell ref="R76:R79"/>
    <mergeCell ref="S76:S79"/>
    <mergeCell ref="A80:A83"/>
    <mergeCell ref="B80:B83"/>
    <mergeCell ref="C80:C83"/>
    <mergeCell ref="D80:D83"/>
    <mergeCell ref="E80:E83"/>
    <mergeCell ref="F76:F79"/>
    <mergeCell ref="G76:G79"/>
    <mergeCell ref="H76:H79"/>
    <mergeCell ref="L76:L79"/>
    <mergeCell ref="M76:M79"/>
    <mergeCell ref="N76:N79"/>
    <mergeCell ref="O72:O75"/>
    <mergeCell ref="P72:P75"/>
    <mergeCell ref="Q72:Q75"/>
    <mergeCell ref="R72:R75"/>
    <mergeCell ref="S72:S75"/>
    <mergeCell ref="A76:A79"/>
    <mergeCell ref="B76:B79"/>
    <mergeCell ref="C76:C79"/>
    <mergeCell ref="D76:D79"/>
    <mergeCell ref="E76:E79"/>
    <mergeCell ref="F72:F75"/>
    <mergeCell ref="G72:G75"/>
    <mergeCell ref="H72:H75"/>
    <mergeCell ref="L72:L75"/>
    <mergeCell ref="M72:M75"/>
    <mergeCell ref="N72:N75"/>
    <mergeCell ref="P66:P71"/>
    <mergeCell ref="Q66:Q71"/>
    <mergeCell ref="R66:R71"/>
    <mergeCell ref="S66:S71"/>
    <mergeCell ref="H70:H71"/>
    <mergeCell ref="A72:A75"/>
    <mergeCell ref="B72:B75"/>
    <mergeCell ref="C72:C75"/>
    <mergeCell ref="D72:D75"/>
    <mergeCell ref="E72:E75"/>
    <mergeCell ref="G66:G71"/>
    <mergeCell ref="H66:H69"/>
    <mergeCell ref="L66:L71"/>
    <mergeCell ref="M66:M71"/>
    <mergeCell ref="N66:N71"/>
    <mergeCell ref="O66:O71"/>
    <mergeCell ref="A66:A71"/>
    <mergeCell ref="B66:B71"/>
    <mergeCell ref="C66:C71"/>
    <mergeCell ref="D66:D71"/>
    <mergeCell ref="E66:E71"/>
    <mergeCell ref="F66:F71"/>
    <mergeCell ref="O59:O65"/>
    <mergeCell ref="P59:P65"/>
    <mergeCell ref="Q59:Q65"/>
    <mergeCell ref="R59:R65"/>
    <mergeCell ref="S59:S65"/>
    <mergeCell ref="H62:H65"/>
    <mergeCell ref="F59:F65"/>
    <mergeCell ref="G59:G65"/>
    <mergeCell ref="H59:H61"/>
    <mergeCell ref="L59:L65"/>
    <mergeCell ref="M59:M65"/>
    <mergeCell ref="N59:N65"/>
    <mergeCell ref="P53:P58"/>
    <mergeCell ref="Q53:Q58"/>
    <mergeCell ref="R53:R58"/>
    <mergeCell ref="S53:S58"/>
    <mergeCell ref="H57:H58"/>
    <mergeCell ref="A59:A65"/>
    <mergeCell ref="B59:B65"/>
    <mergeCell ref="C59:C65"/>
    <mergeCell ref="D59:D65"/>
    <mergeCell ref="E59:E65"/>
    <mergeCell ref="G53:G58"/>
    <mergeCell ref="H53:H56"/>
    <mergeCell ref="L53:L58"/>
    <mergeCell ref="M53:M58"/>
    <mergeCell ref="N53:N58"/>
    <mergeCell ref="O53:O58"/>
    <mergeCell ref="P49:P52"/>
    <mergeCell ref="Q49:Q52"/>
    <mergeCell ref="R49:R52"/>
    <mergeCell ref="S49:S52"/>
    <mergeCell ref="A53:A58"/>
    <mergeCell ref="B53:B58"/>
    <mergeCell ref="C53:C58"/>
    <mergeCell ref="D53:D58"/>
    <mergeCell ref="E53:E58"/>
    <mergeCell ref="F53:F58"/>
    <mergeCell ref="G49:G52"/>
    <mergeCell ref="H49:H52"/>
    <mergeCell ref="L49:L52"/>
    <mergeCell ref="M49:M52"/>
    <mergeCell ref="N49:N52"/>
    <mergeCell ref="O49:O52"/>
    <mergeCell ref="P45:P48"/>
    <mergeCell ref="Q45:Q48"/>
    <mergeCell ref="R45:R48"/>
    <mergeCell ref="S45:S48"/>
    <mergeCell ref="A49:A52"/>
    <mergeCell ref="B49:B52"/>
    <mergeCell ref="C49:C52"/>
    <mergeCell ref="D49:D52"/>
    <mergeCell ref="E49:E52"/>
    <mergeCell ref="F49:F52"/>
    <mergeCell ref="G45:G48"/>
    <mergeCell ref="H45:H48"/>
    <mergeCell ref="L45:L48"/>
    <mergeCell ref="M45:M48"/>
    <mergeCell ref="N45:N48"/>
    <mergeCell ref="O45:O48"/>
    <mergeCell ref="P41:P44"/>
    <mergeCell ref="Q41:Q44"/>
    <mergeCell ref="R41:R44"/>
    <mergeCell ref="S41:S44"/>
    <mergeCell ref="A45:A48"/>
    <mergeCell ref="B45:B48"/>
    <mergeCell ref="C45:C48"/>
    <mergeCell ref="D45:D48"/>
    <mergeCell ref="E45:E48"/>
    <mergeCell ref="F45:F48"/>
    <mergeCell ref="G41:G44"/>
    <mergeCell ref="H41:H44"/>
    <mergeCell ref="L41:L44"/>
    <mergeCell ref="M41:M44"/>
    <mergeCell ref="N41:N44"/>
    <mergeCell ref="O41:O44"/>
    <mergeCell ref="P36:P40"/>
    <mergeCell ref="Q36:Q40"/>
    <mergeCell ref="R36:R40"/>
    <mergeCell ref="S36:S40"/>
    <mergeCell ref="A41:A44"/>
    <mergeCell ref="B41:B44"/>
    <mergeCell ref="C41:C44"/>
    <mergeCell ref="D41:D44"/>
    <mergeCell ref="E41:E44"/>
    <mergeCell ref="F41:F44"/>
    <mergeCell ref="G36:G40"/>
    <mergeCell ref="H36:H40"/>
    <mergeCell ref="L36:L40"/>
    <mergeCell ref="M36:M40"/>
    <mergeCell ref="N36:N40"/>
    <mergeCell ref="O36:O40"/>
    <mergeCell ref="A36:A40"/>
    <mergeCell ref="B36:B40"/>
    <mergeCell ref="C36:C40"/>
    <mergeCell ref="D36:D40"/>
    <mergeCell ref="E36:E40"/>
    <mergeCell ref="F36:F40"/>
    <mergeCell ref="O30:O35"/>
    <mergeCell ref="P30:P35"/>
    <mergeCell ref="Q30:Q35"/>
    <mergeCell ref="R30:R35"/>
    <mergeCell ref="S30:S35"/>
    <mergeCell ref="H34:H35"/>
    <mergeCell ref="F30:F35"/>
    <mergeCell ref="G30:G35"/>
    <mergeCell ref="H30:H33"/>
    <mergeCell ref="L30:L35"/>
    <mergeCell ref="M30:M35"/>
    <mergeCell ref="N30:N35"/>
    <mergeCell ref="O27:O29"/>
    <mergeCell ref="P27:P29"/>
    <mergeCell ref="Q27:Q29"/>
    <mergeCell ref="R27:R29"/>
    <mergeCell ref="S27:S29"/>
    <mergeCell ref="A30:A35"/>
    <mergeCell ref="B30:B35"/>
    <mergeCell ref="C30:C35"/>
    <mergeCell ref="D30:D35"/>
    <mergeCell ref="E30:E35"/>
    <mergeCell ref="F27:F29"/>
    <mergeCell ref="G27:G29"/>
    <mergeCell ref="H27:H29"/>
    <mergeCell ref="L27:L29"/>
    <mergeCell ref="M27:M29"/>
    <mergeCell ref="N27:N29"/>
    <mergeCell ref="O23:O26"/>
    <mergeCell ref="P23:P26"/>
    <mergeCell ref="Q23:Q26"/>
    <mergeCell ref="R23:R26"/>
    <mergeCell ref="S23:S26"/>
    <mergeCell ref="A27:A29"/>
    <mergeCell ref="B27:B29"/>
    <mergeCell ref="C27:C29"/>
    <mergeCell ref="D27:D29"/>
    <mergeCell ref="E27:E29"/>
    <mergeCell ref="F23:F26"/>
    <mergeCell ref="G23:G26"/>
    <mergeCell ref="H23:H26"/>
    <mergeCell ref="L23:L26"/>
    <mergeCell ref="M23:M26"/>
    <mergeCell ref="N23:N26"/>
    <mergeCell ref="O18:O21"/>
    <mergeCell ref="P18:P21"/>
    <mergeCell ref="Q18:Q21"/>
    <mergeCell ref="R18:R21"/>
    <mergeCell ref="S18:S21"/>
    <mergeCell ref="A23:A26"/>
    <mergeCell ref="B23:B26"/>
    <mergeCell ref="C23:C26"/>
    <mergeCell ref="D23:D26"/>
    <mergeCell ref="E23:E26"/>
    <mergeCell ref="F18:F21"/>
    <mergeCell ref="G18:G21"/>
    <mergeCell ref="H18:H21"/>
    <mergeCell ref="L18:L21"/>
    <mergeCell ref="M18:M21"/>
    <mergeCell ref="N18:N21"/>
    <mergeCell ref="O14:O17"/>
    <mergeCell ref="P14:P17"/>
    <mergeCell ref="Q14:Q17"/>
    <mergeCell ref="R14:R17"/>
    <mergeCell ref="S14:S17"/>
    <mergeCell ref="A18:A21"/>
    <mergeCell ref="B18:B21"/>
    <mergeCell ref="C18:C21"/>
    <mergeCell ref="D18:D21"/>
    <mergeCell ref="E18:E21"/>
    <mergeCell ref="F14:F17"/>
    <mergeCell ref="G14:G17"/>
    <mergeCell ref="H14:H17"/>
    <mergeCell ref="L14:L17"/>
    <mergeCell ref="M14:M17"/>
    <mergeCell ref="N14:N17"/>
    <mergeCell ref="O10:O13"/>
    <mergeCell ref="P10:P13"/>
    <mergeCell ref="Q10:Q13"/>
    <mergeCell ref="R10:R13"/>
    <mergeCell ref="S10:S13"/>
    <mergeCell ref="A14:A17"/>
    <mergeCell ref="B14:B17"/>
    <mergeCell ref="C14:C17"/>
    <mergeCell ref="D14:D17"/>
    <mergeCell ref="E14:E17"/>
    <mergeCell ref="F10:F13"/>
    <mergeCell ref="G10:G13"/>
    <mergeCell ref="H10:H13"/>
    <mergeCell ref="L10:L13"/>
    <mergeCell ref="M10:M13"/>
    <mergeCell ref="N10:N13"/>
    <mergeCell ref="O6:O9"/>
    <mergeCell ref="P6:P9"/>
    <mergeCell ref="Q6:Q9"/>
    <mergeCell ref="R6:R9"/>
    <mergeCell ref="S6:S9"/>
    <mergeCell ref="A10:A13"/>
    <mergeCell ref="B10:B13"/>
    <mergeCell ref="C10:C13"/>
    <mergeCell ref="D10:D13"/>
    <mergeCell ref="E10:E13"/>
    <mergeCell ref="F6:F9"/>
    <mergeCell ref="G6:G9"/>
    <mergeCell ref="H6:H9"/>
    <mergeCell ref="L6:L9"/>
    <mergeCell ref="M6:M9"/>
    <mergeCell ref="N6:N9"/>
    <mergeCell ref="L3:L4"/>
    <mergeCell ref="M3:N3"/>
    <mergeCell ref="O3:P3"/>
    <mergeCell ref="Q3:R3"/>
    <mergeCell ref="S3:S4"/>
    <mergeCell ref="A6:A9"/>
    <mergeCell ref="B6:B9"/>
    <mergeCell ref="C6:C9"/>
    <mergeCell ref="D6:D9"/>
    <mergeCell ref="E6:E9"/>
    <mergeCell ref="L2:S2"/>
    <mergeCell ref="A3:A4"/>
    <mergeCell ref="B3:B4"/>
    <mergeCell ref="C3:C4"/>
    <mergeCell ref="D3:D4"/>
    <mergeCell ref="E3:E4"/>
    <mergeCell ref="F3:F4"/>
    <mergeCell ref="G3:G4"/>
    <mergeCell ref="H3:H4"/>
    <mergeCell ref="I3:K3"/>
  </mergeCells>
  <pageMargins left="0.7" right="0.7" top="0.75" bottom="0.75" header="0.3" footer="0.3"/>
  <pageSetup paperSize="8" scale="44" fitToHeight="0" orientation="landscape" r:id="rId1"/>
  <rowBreaks count="4" manualBreakCount="4">
    <brk id="29" max="18" man="1"/>
    <brk id="65" max="18" man="1"/>
    <brk id="91" max="18" man="1"/>
    <brk id="12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Wielkopolska JR</vt:lpstr>
      <vt:lpstr>'Wielkopolska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2022-08-26T07:51:23Z</dcterms:created>
  <dcterms:modified xsi:type="dcterms:W3CDTF">2022-08-26T07:51:23Z</dcterms:modified>
</cp:coreProperties>
</file>