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en_skoroszyt"/>
  <mc:AlternateContent xmlns:mc="http://schemas.openxmlformats.org/markup-compatibility/2006">
    <mc:Choice Requires="x15">
      <x15ac:absPath xmlns:x15ac="http://schemas.microsoft.com/office/spreadsheetml/2010/11/ac" url="Z:\Plan operacyjny 2020-2021\Zmiana PO2020 styczen 2021\"/>
    </mc:Choice>
  </mc:AlternateContent>
  <xr:revisionPtr revIDLastSave="0" documentId="13_ncr:1_{6C98D09D-2DC2-4EE2-A763-6A5455C49A8C}" xr6:coauthVersionLast="46" xr6:coauthVersionMax="46" xr10:uidLastSave="{00000000-0000-0000-0000-000000000000}"/>
  <bookViews>
    <workbookView xWindow="-120" yWindow="-120" windowWidth="29040" windowHeight="15840" firstSheet="12" activeTab="18" xr2:uid="{00000000-000D-0000-FFFF-FFFF00000000}"/>
  </bookViews>
  <sheets>
    <sheet name="Podsumowanie" sheetId="19" r:id="rId1"/>
    <sheet name="MRiRW" sheetId="57" r:id="rId2"/>
    <sheet name="CDR (SIR)" sheetId="39" r:id="rId3"/>
    <sheet name="Dolnośląski ODR" sheetId="40" r:id="rId4"/>
    <sheet name="Kujawsko-pomorski ODR" sheetId="41" r:id="rId5"/>
    <sheet name="Lubelski ODR" sheetId="42" r:id="rId6"/>
    <sheet name="Lubuski ODR" sheetId="43" r:id="rId7"/>
    <sheet name="Łódzki ODR" sheetId="44" r:id="rId8"/>
    <sheet name="Małopolski ODR" sheetId="45" r:id="rId9"/>
    <sheet name="Mazowiecki ODR" sheetId="46" r:id="rId10"/>
    <sheet name="Opolski ODR" sheetId="47" r:id="rId11"/>
    <sheet name="Podkarpacki ODR" sheetId="48" r:id="rId12"/>
    <sheet name="Podlaski ODR" sheetId="49" r:id="rId13"/>
    <sheet name="Pomorski ODR" sheetId="50" r:id="rId14"/>
    <sheet name="Śląski ODR" sheetId="51" r:id="rId15"/>
    <sheet name="Świętokrzyski ODR" sheetId="52" r:id="rId16"/>
    <sheet name="Warmińsko-mazurski ODR" sheetId="53" r:id="rId17"/>
    <sheet name="Wielkopolski ODR" sheetId="54" r:id="rId18"/>
    <sheet name="Zachodniopomorski ODR" sheetId="55" r:id="rId19"/>
  </sheets>
  <definedNames>
    <definedName name="_xlnm._FilterDatabase" localSheetId="1" hidden="1">MRiRW!$A$6:$U$14</definedName>
    <definedName name="_xlnm.Print_Area" localSheetId="2">'CDR (SIR)'!#REF!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8" i="52" l="1"/>
  <c r="P78" i="52"/>
  <c r="Q21" i="57"/>
  <c r="Q20" i="57"/>
  <c r="P20" i="57"/>
  <c r="P21" i="57"/>
  <c r="P69" i="55" l="1"/>
  <c r="P70" i="55"/>
  <c r="O70" i="55"/>
  <c r="O69" i="55"/>
  <c r="O77" i="52"/>
  <c r="P41" i="44" l="1"/>
  <c r="O125" i="50"/>
  <c r="P225" i="39" l="1"/>
  <c r="O225" i="39"/>
  <c r="P224" i="39"/>
  <c r="O224" i="39"/>
  <c r="XFD81" i="39"/>
  <c r="P77" i="54" l="1"/>
  <c r="O77" i="54"/>
  <c r="Q99" i="53"/>
  <c r="P99" i="53"/>
  <c r="F19" i="19"/>
  <c r="P75" i="51"/>
  <c r="O75" i="51"/>
  <c r="P74" i="51"/>
  <c r="O74" i="51"/>
  <c r="P126" i="50" l="1"/>
  <c r="Q38" i="48" l="1"/>
  <c r="O38" i="48"/>
  <c r="O21" i="48"/>
  <c r="O20" i="48"/>
  <c r="O19" i="48"/>
  <c r="O18" i="48"/>
  <c r="O13" i="48"/>
  <c r="O10" i="48"/>
  <c r="O9" i="48"/>
  <c r="O8" i="48"/>
  <c r="O7" i="48"/>
  <c r="P38" i="48" l="1"/>
  <c r="P37" i="48"/>
  <c r="F24" i="19" l="1"/>
  <c r="E24" i="19"/>
  <c r="P91" i="47"/>
  <c r="O91" i="47"/>
  <c r="P90" i="47"/>
  <c r="O90" i="47"/>
  <c r="N83" i="46" l="1"/>
  <c r="P73" i="46"/>
  <c r="P70" i="46"/>
  <c r="P66" i="46"/>
  <c r="P63" i="46"/>
  <c r="P58" i="46"/>
  <c r="P57" i="46"/>
  <c r="P56" i="46"/>
  <c r="O54" i="46"/>
  <c r="O53" i="46"/>
  <c r="O51" i="46"/>
  <c r="O47" i="46"/>
  <c r="P46" i="46"/>
  <c r="O45" i="46"/>
  <c r="O42" i="46"/>
  <c r="O41" i="46"/>
  <c r="O39" i="46"/>
  <c r="O37" i="46"/>
  <c r="O35" i="46"/>
  <c r="O33" i="46"/>
  <c r="P28" i="46"/>
  <c r="O28" i="46"/>
  <c r="O24" i="46"/>
  <c r="O23" i="46"/>
  <c r="O22" i="46"/>
  <c r="O20" i="46"/>
  <c r="O18" i="46"/>
  <c r="O16" i="46"/>
  <c r="O14" i="46"/>
  <c r="O12" i="46"/>
  <c r="O10" i="46"/>
  <c r="O9" i="46"/>
  <c r="O7" i="46"/>
  <c r="O82" i="46" l="1"/>
  <c r="O83" i="46"/>
  <c r="O47" i="45" l="1"/>
  <c r="O41" i="44"/>
  <c r="O113" i="43"/>
  <c r="N113" i="43"/>
  <c r="O112" i="43"/>
  <c r="N112" i="43"/>
  <c r="P111" i="42"/>
  <c r="O52" i="42"/>
  <c r="M52" i="42"/>
  <c r="O111" i="42" l="1"/>
  <c r="O110" i="42"/>
  <c r="P39" i="41"/>
  <c r="P137" i="40"/>
  <c r="O137" i="40"/>
  <c r="O136" i="40"/>
  <c r="Q68" i="41" l="1"/>
  <c r="D24" i="19"/>
  <c r="C24"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Iwona</author>
  </authors>
  <commentList>
    <comment ref="F10" authorId="0" shapeId="0" xr:uid="{00000000-0006-0000-0A00-000001000000}">
      <text>
        <r>
          <rPr>
            <b/>
            <sz val="9"/>
            <color indexed="81"/>
            <rFont val="Tahoma"/>
            <family val="2"/>
          </rPr>
          <t>Iwona:</t>
        </r>
        <r>
          <rPr>
            <sz val="9"/>
            <color indexed="81"/>
            <rFont val="Tahoma"/>
            <family val="2"/>
          </rPr>
          <t xml:space="preserve">
Każdy ODR musi sam kreślić kto wejdzie w skład LPW. Zapis tej komórki musi być spójny z kolumną J "grupa docelowa"</t>
        </r>
      </text>
    </comment>
    <comment ref="J10" authorId="0" shapeId="0" xr:uid="{00000000-0006-0000-0A00-000002000000}">
      <text>
        <r>
          <rPr>
            <b/>
            <sz val="9"/>
            <color indexed="81"/>
            <rFont val="Tahoma"/>
            <family val="2"/>
          </rPr>
          <t>Iwona:</t>
        </r>
        <r>
          <rPr>
            <sz val="9"/>
            <color indexed="81"/>
            <rFont val="Tahoma"/>
            <family val="2"/>
          </rPr>
          <t xml:space="preserve">
Grupę docelową każdy ODR wpisuje sam, w zależności od tego kto będzie wchodził w skład pilotażowego LPW. Ja wzięłam ten spis z "Projektu tworzenia lokalnych partnerstw do spraw wody (LPW)" opracowanego przez CDR i prezentowanego koordynatorom "wodnym" 9 czerwca br.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Joanna Brzozowska</author>
  </authors>
  <commentList>
    <comment ref="A23" authorId="0" shapeId="0" xr:uid="{00000000-0006-0000-0D00-000001000000}">
      <text>
        <r>
          <rPr>
            <b/>
            <sz val="9"/>
            <color indexed="81"/>
            <rFont val="Tahoma"/>
            <family val="2"/>
            <charset val="238"/>
          </rPr>
          <t>Joanna Brzozowska:</t>
        </r>
        <r>
          <rPr>
            <sz val="9"/>
            <color indexed="81"/>
            <rFont val="Tahoma"/>
            <family val="2"/>
            <charset val="238"/>
          </rPr>
          <t xml:space="preserve">
</t>
        </r>
        <r>
          <rPr>
            <sz val="22"/>
            <color indexed="81"/>
            <rFont val="Tahoma"/>
            <family val="2"/>
            <charset val="238"/>
          </rPr>
          <t>dopytać Justynę</t>
        </r>
      </text>
    </comment>
  </commentList>
</comments>
</file>

<file path=xl/sharedStrings.xml><?xml version="1.0" encoding="utf-8"?>
<sst xmlns="http://schemas.openxmlformats.org/spreadsheetml/2006/main" count="6091" uniqueCount="2255">
  <si>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</si>
  <si>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</si>
  <si>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</si>
  <si>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</si>
  <si>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</si>
  <si>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</si>
  <si>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</si>
  <si>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</si>
  <si>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</si>
  <si>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</si>
  <si>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</si>
  <si>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</si>
  <si>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</si>
  <si>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</si>
  <si>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</si>
  <si>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</si>
  <si>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</si>
  <si>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</si>
  <si>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</si>
  <si>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</si>
  <si>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</si>
  <si>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</si>
  <si>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</si>
  <si>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</si>
  <si>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</si>
  <si>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</si>
  <si>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</si>
  <si>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</si>
  <si>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</si>
  <si>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</si>
  <si>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</si>
  <si>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</si>
  <si>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</si>
  <si>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</si>
  <si>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I-IV</t>
  </si>
  <si>
    <t>Operacje własne</t>
  </si>
  <si>
    <t>Liczba</t>
  </si>
  <si>
    <t>Kwota</t>
  </si>
  <si>
    <t>-</t>
  </si>
  <si>
    <t>III-IV</t>
  </si>
  <si>
    <t>II-III</t>
  </si>
  <si>
    <t>I</t>
  </si>
  <si>
    <t>1</t>
  </si>
  <si>
    <t>seminarium</t>
  </si>
  <si>
    <t>III</t>
  </si>
  <si>
    <t>wyjazd studyjny</t>
  </si>
  <si>
    <t>II-IV</t>
  </si>
  <si>
    <t>40</t>
  </si>
  <si>
    <t>II</t>
  </si>
  <si>
    <t>I - IV</t>
  </si>
  <si>
    <t>szkolenie</t>
  </si>
  <si>
    <t>liczba uczestników wyjazdu studyjnego</t>
  </si>
  <si>
    <t>wystawa</t>
  </si>
  <si>
    <t>liczba konferencji</t>
  </si>
  <si>
    <t>liczba uczestników konferencji</t>
  </si>
  <si>
    <t xml:space="preserve">publikacja </t>
  </si>
  <si>
    <t>IV</t>
  </si>
  <si>
    <t>Konferencja, konkursy</t>
  </si>
  <si>
    <t>publikacja</t>
  </si>
  <si>
    <t>spotkanie</t>
  </si>
  <si>
    <t xml:space="preserve">liczba uczestników </t>
  </si>
  <si>
    <t>konkurs</t>
  </si>
  <si>
    <t>liczba konkursów</t>
  </si>
  <si>
    <t xml:space="preserve">Liczba </t>
  </si>
  <si>
    <t>RAZEM</t>
  </si>
  <si>
    <t>I-II</t>
  </si>
  <si>
    <t xml:space="preserve">I-IV </t>
  </si>
  <si>
    <t>stoisko wystawiennicze</t>
  </si>
  <si>
    <t xml:space="preserve">III-IV </t>
  </si>
  <si>
    <t>egzemplarze</t>
  </si>
  <si>
    <t>ilość publikacji</t>
  </si>
  <si>
    <t xml:space="preserve">liczba konkursów </t>
  </si>
  <si>
    <t>2</t>
  </si>
  <si>
    <t>liczba uczestników szkoleń</t>
  </si>
  <si>
    <t>III, IV</t>
  </si>
  <si>
    <t>6</t>
  </si>
  <si>
    <t>50</t>
  </si>
  <si>
    <t>ilość uczestników</t>
  </si>
  <si>
    <t>liczba publikacji</t>
  </si>
  <si>
    <t>liczba szkoleń</t>
  </si>
  <si>
    <t>liczba wystaw</t>
  </si>
  <si>
    <t>Liczba konkursów</t>
  </si>
  <si>
    <t>Konkurs</t>
  </si>
  <si>
    <t>II - IV</t>
  </si>
  <si>
    <t>Konferencja</t>
  </si>
  <si>
    <t>konferencja</t>
  </si>
  <si>
    <t>targi</t>
  </si>
  <si>
    <t>liczba uczestników</t>
  </si>
  <si>
    <t>III - IV</t>
  </si>
  <si>
    <t>Wyjazd studyjny</t>
  </si>
  <si>
    <t xml:space="preserve">IV </t>
  </si>
  <si>
    <t>10</t>
  </si>
  <si>
    <t>12</t>
  </si>
  <si>
    <t>20</t>
  </si>
  <si>
    <t>ul. Pszczelińska 99, 05-840 Brwinów</t>
  </si>
  <si>
    <t>broszura</t>
  </si>
  <si>
    <t>liczba broszur</t>
  </si>
  <si>
    <t>nakład</t>
  </si>
  <si>
    <t>szkolenia</t>
  </si>
  <si>
    <t>szkolenie z wyjazdem studyjnym</t>
  </si>
  <si>
    <t>ul. Meiselsa 1, 31-063 Kraków</t>
  </si>
  <si>
    <t>liczba wyjazdów studyjnych</t>
  </si>
  <si>
    <t>I-III</t>
  </si>
  <si>
    <t>film instruktażowy</t>
  </si>
  <si>
    <t xml:space="preserve">liczba </t>
  </si>
  <si>
    <t>liczba</t>
  </si>
  <si>
    <t xml:space="preserve">liczba konferencji </t>
  </si>
  <si>
    <t>100</t>
  </si>
  <si>
    <t xml:space="preserve">liczba publikacji </t>
  </si>
  <si>
    <t xml:space="preserve">film </t>
  </si>
  <si>
    <t>Centrum Doradztwa Rolniczego w Brwinowie Oddział w Warszawie</t>
  </si>
  <si>
    <t>Liczba konferencji</t>
  </si>
  <si>
    <t>Liczba uczestników konferencji</t>
  </si>
  <si>
    <t xml:space="preserve">liczba spotkań </t>
  </si>
  <si>
    <t>liczba uczestników spotkania</t>
  </si>
  <si>
    <t>liczba stoisk wystawienniczych</t>
  </si>
  <si>
    <t>Centrum Doradztwa Rolniczego w Brwinowie</t>
  </si>
  <si>
    <t>1000</t>
  </si>
  <si>
    <t>1
30</t>
  </si>
  <si>
    <t>Zachodniopomorski WODR</t>
  </si>
  <si>
    <t>Wielkopolski WODR</t>
  </si>
  <si>
    <t>Warmińsko-mazurski WODR</t>
  </si>
  <si>
    <t>Świętokrzyski WODR</t>
  </si>
  <si>
    <t>Śląski WODR</t>
  </si>
  <si>
    <t>Pomorski WODR</t>
  </si>
  <si>
    <t>Podlaski WODR</t>
  </si>
  <si>
    <t>Podkarpacki WODR</t>
  </si>
  <si>
    <t>Opolski WODR</t>
  </si>
  <si>
    <t>Mazowiecki WODR</t>
  </si>
  <si>
    <t>Małopolski WODR</t>
  </si>
  <si>
    <t>Łódzki WODR</t>
  </si>
  <si>
    <t>Lubuski WODR</t>
  </si>
  <si>
    <t>Lubelski WODR</t>
  </si>
  <si>
    <t>Kujawsko-pomorski WODR</t>
  </si>
  <si>
    <t>Dolnośląski WODR</t>
  </si>
  <si>
    <t>Centrum Doradztwa Rolniczego 
w Brwinowie (SIR)</t>
  </si>
  <si>
    <t xml:space="preserve">liczba
 uczestników </t>
  </si>
  <si>
    <t>ul. Chorzowska 16/18, 
26-600 Radom</t>
  </si>
  <si>
    <t>Centrum Doradztwa Rolniczego w Brwinowie Oddział w Radomiu</t>
  </si>
  <si>
    <t xml:space="preserve">przedstawiciele doradztwa rolniczego, przedstawiciele nauki, rolnicy, przedsiębiorcy, administracja rządowa i samorządowa, instytucje pracujące na rzecz rolnictwa </t>
  </si>
  <si>
    <t>Celem operacji jest przekazanie wiedzy i informacji na temat nowoczesnych rozwiązań, innowacyjnych produktów oraz prezentacja wyników  prowadzonych  badań  przez  instytucje badawczo-naukowe oraz uczelnie rolnicze przy współudziale  przedsiębiorców działających na rzecz rolnictwa. Przedstawione informacje przyczynią się do wzrostu rentowności gospodarstw oraz poprawy konkurencyjności sektora rolnego. Operacja ma za zadanie ułatwienie kontaktów między grupami odbiorców operacji celem nawiązania stałej współpracy między nauką a praktyką.</t>
  </si>
  <si>
    <t xml:space="preserve">VI Forum Wiedzy i innowacji
</t>
  </si>
  <si>
    <t>rolnicy, przedstawiciele podmiotów doradczych, osoby zainteresowane tematem</t>
  </si>
  <si>
    <t>Celem operacji jest wsparcie technologiczne w produkcji ziemniaka wysokiej jakości. Plantatorzy ziemniaków muszą podążać za aktualnymi trendami rynkowymi aby odpowiadać na potrzeby konsumentów, jednocześnie produkując surowiec wysokiej jakości w sposób nowoczesny. 
Przedmiotem operacji jest opracowanie oraz publikacja broszury poruszającej m.in. następujące zagadnienia: budowa marki polskiego ziemniaka, agrotechnika i ochrona ziemniaka, dobór odmian do uprawy, przechowywanie.</t>
  </si>
  <si>
    <t>Profesjonalna produkcja ziemniaka</t>
  </si>
  <si>
    <t>liczba opracowań</t>
  </si>
  <si>
    <t>liczba spotkań</t>
  </si>
  <si>
    <t>ul. Pszczelińska 99,
05-840 Brwinów</t>
  </si>
  <si>
    <t>ul. Pszczelińska 99,
 05-840 Brwinów</t>
  </si>
  <si>
    <t>szkolenia e-lerningowe</t>
  </si>
  <si>
    <t xml:space="preserve">Celem operacji jest przekazanie i upowszechnianie wiedzy na temat małej retencji wodnej w gospodarstwie wraz z przedstawieniem innowacyjnych praktyk w tym zakresie. Operacja jest powiązana z projektem „Wsparcie dla tworzenia Lokalnych Partnerstw ds. Wody (LPW)” i stanowi jej merytoryczne uzupełnienie o zagadnienia dotyczące małej retencji wodnej. </t>
  </si>
  <si>
    <t>Cykl szkoleń e-learningowych                                     "Mała retencja wodna w gospodarstwach rolnych"</t>
  </si>
  <si>
    <t>liczba publikacji/publikacja wyników badań ilościowych</t>
  </si>
  <si>
    <t>ul. Pszczelińska 99, 
05-840 Brwinów</t>
  </si>
  <si>
    <t xml:space="preserve"> doradcy, rolnicy, mieszkańcy obszarów wiejskich, podmioty prywatne                </t>
  </si>
  <si>
    <t>liczba publikacji/deask reasech</t>
  </si>
  <si>
    <t>badania społeczne/ analiza</t>
  </si>
  <si>
    <t xml:space="preserve">Celem badania jest rozpoznanie zmian w funkcjonowaniu łańcuchów dostaw żywności w Polsce wywołanych pandemią COVID-19. Analiza będzie obejmować: skutki ekonomiczne, społeczne i prawne, wywołane przez pandemię COVID-19 dla producentów rolnych - głównego ogniwa łańcucha dostaw żywności, ze szczególnym uwzględnieniem segmentu produkcji owoców miękkich i warzyw. W ramach zamówienia zidentyfikowane zostaną mechanizmy funkcjonowania wymienionych podmiotów w okresie pandemii oraz planowane przez nie strategie działań innowacyjnych. Szczególna uwaga będzie poświęcona rozpoznaniu najważniejszych trudności napotkanych w związku z pandemią COVID-19 przez producentów oraz charakterystyka wdrożonych przez nich strategii adaptacyjnych 
do nowej sytuacji społeczno-gospodarczej. Analizie zostaną poddane dobre praktyki w zakresie skracania łańcuchów dostaw żywności zidentyfikowane podczas badania (np. polegające na wykorzystaniu w działalności rolniczej technologii i rozwiązań cyfrowych).
</t>
  </si>
  <si>
    <t xml:space="preserve">Od pola do stołu- analiza procesu </t>
  </si>
  <si>
    <t>przedstawiciele podmiotów doradczych, nauka, rolnicy, przedsiębiorcy, administracja rządowa i samorządowa</t>
  </si>
  <si>
    <t>Celem operacji jest przekazanie wiedzy i informacji na temat innowacyjnych  rozwiązań w technologiach odnawialnych źródeł energii na obszarach wiejskich oraz upowszechnianie dobrych praktyk. Przedstawione informacje przyczynią się do podniesienia świadomości  potrzeby realizacji celu 15% produkcji czystej energii w 2020 r. wynikającego ze zobowiązań Polski wobec UE oraz przyczynią się do zahamowania zmian klimatycznych. Operacja ma za zadanie ułatwienie kontaktów między nauką, samorządem i przedsiębiorcami oraz nawiązanie współpracy między nauką a praktyką.</t>
  </si>
  <si>
    <t xml:space="preserve">Rozwój innowacyjnych technologii odnawialnych źródeł energii na obszarach wiejskich </t>
  </si>
  <si>
    <t xml:space="preserve">rolnicy, przedsiębiorcy, mieszkańcy obszarów wiejskich, jednostki doradztwa rolniczego, administracja rządowa i samorządowa , instytucje pracujące na rzecz rolnictwa  </t>
  </si>
  <si>
    <t>Konferencja online</t>
  </si>
  <si>
    <t>Racjonalne gospodarowanie zasobami naturalnymi w rolnictwie</t>
  </si>
  <si>
    <t xml:space="preserve">liczba filmów </t>
  </si>
  <si>
    <t>filmy</t>
  </si>
  <si>
    <t>liczba wyjazdów</t>
  </si>
  <si>
    <t xml:space="preserve">wyjazd studyjny </t>
  </si>
  <si>
    <t>ul. Winogrady 63, 
61-659 Poznań</t>
  </si>
  <si>
    <t>Centrum Doradztwa Rolniczego w Brwinowie
Oddział w Poznaniu</t>
  </si>
  <si>
    <t>przedstawiciele doradztwa, przedstawiciele świata nauki, rolnicy, przedstawiciele administracji rządowej i samorządowej, nauczyciele rolniczy, mieszkańcy obszarów wiejskich - osoby zainteresowane tematyką agroleśnictwa</t>
  </si>
  <si>
    <t>Celem operacji jest przekazanie wiedzy i informacji na temat innowacyjnych  rozwiązań w rolnictwie i na obszarach wiejskich w zakresie agroleśnictwa oraz upowszechnianie dobrych praktyk. Przedstawione informacje przyczynią się do podniesienia świadomości potrzeby realizacji wspólnych upraw trwałych i rolnych na jednym terenie, mających na celu zatrzymanie wody w glebie oraz wykorzystanie zjawiska allelopatii. Operacja wpisuje się z zobowiązania Polski wobec UE oraz będzie miała wpływ na zahamowanie zmian klimatycznych. Operacja ma również za zadanie ułatwienie kontaktów i wymiany doświadczeń między nauką a praktyką. Przedmiot: Zorganizowanie dwóch szkoleń on-line, jednego wyjazdu studyjnego, wydanie publikacji oraz nakręcenie 2 filmów edukacyjnych z zakresu agroleśnictwa.  Temat: Agroleśnictwo -innowacyjne rozwiązania w rolnictwie</t>
  </si>
  <si>
    <t>Agroleśnictwo -innowacyjne rozwiązania w rolnictwie</t>
  </si>
  <si>
    <t xml:space="preserve">Grupę docelową operacji stanowić będą przedstawiciele Instytucji naukowych, przedstawiciele szkół rolniczych, pracownicy JDR.    </t>
  </si>
  <si>
    <t>badanie społeczne, analiza</t>
  </si>
  <si>
    <t>Celem operacji jest przeprowadzenie analizy i diagnozy stanu współpracy między doradztwem a edukacją rolniczą, wypracowanie praktycznych i możliwych do realizacji propozycji rozwiązań dla głównych problemów zidentyfikowanych w ramach planowanej analizy/badania w zakresie transferu wiedzy i innowacji.</t>
  </si>
  <si>
    <t xml:space="preserve">Transfer wiedzy- Doradztwo edukacji rolniczej </t>
  </si>
  <si>
    <t>spotkania</t>
  </si>
  <si>
    <t>badania społeczne / opracowanie</t>
  </si>
  <si>
    <t>liczba filmów</t>
  </si>
  <si>
    <t>szkolenie  z  wyjazdem studyjnym</t>
  </si>
  <si>
    <t>konferencje</t>
  </si>
  <si>
    <t>2x 400</t>
  </si>
  <si>
    <t>publikacje x 2</t>
  </si>
  <si>
    <t xml:space="preserve">Grupę docelową operacji stanowić będą przedstawiciele Instytucji naukowych, przedstawiciele szkół rolniczych, pracownicy JDR, rolnicy </t>
  </si>
  <si>
    <t>Celem operacji jest budowanie sieci współpracy pomiędzy gospodarstwami demonstracyjnymi a innymi podmiotami, aby skutecznie upowszechniać wiedzę i innowacje do praktyki rolniczej.  Nawiązanie współpracy polegającej na  upowszechnianiu innowacji wprowadzonych w wybranych gospodarstwach oraz wiedzy wynikającej z osiągnięć nauki - do praktyki rolniczej - może przynosić wymierne efekty w gospodarstwach  korzystających z form przekazu proponowanych w planowanej operacji.</t>
  </si>
  <si>
    <t>Gospodarstwa demonstracyjne- siecią współpracy</t>
  </si>
  <si>
    <t>liczba relacji</t>
  </si>
  <si>
    <t>relacja filmowa z konferencji</t>
  </si>
  <si>
    <t>liczba odcinków</t>
  </si>
  <si>
    <t xml:space="preserve">Celem operacji jest upowszechnianie wiedzy o innowacyjnych rozwiązaniach w zakresie ograniczenia emisji zanieczyszczeń rolniczych do gleby, wody i powietrza. Operacja przyczyni się do transferu wiedzy i innowacji w ww. zakresie.  Występujący w filmie rolnik mówiący o rozwiązaniach zastosowanych we własnym gospodarstwie  będzie wiarygodnym wzorcem dla innych, którzy podobne rozwiązanie mogą zaimplementować u siebie. Zrealizowane filmy przekazane doradcom i udostępnione  w internecie będą stanowiły promocję dobrych praktyk związanych z ograniczeniem emisji zanieczyszczeń pochodzenia rolniczego.  Konferencja, na której prelegentami będą m.in. przedstawiciele nauki a odbiorcami, doradcy, rolnicy, mieszkańcy obszarów wiejskich, da możliwość wielopodmiotowego sieciowania kontaktów, a przez to szansę na dalszą efektywną współpracę między nauką, doradztwem i praktyką rolniczą. Relacja filmowa z konferencji zamieszczona na kanale YT Centrum Doradztwa Rolniczego da możliwość zapoznania się z tematami przedstawionymi na konferencji szerokiemu gronu odbiorców.  </t>
  </si>
  <si>
    <t xml:space="preserve">Nowoczesne systemy produkcji rolniczej ograniczające zanieczyszczenia środowiska. </t>
  </si>
  <si>
    <t>liczba uczestników jednego spotkania</t>
  </si>
  <si>
    <t>spotkania informacyjno-szkoleniowe koordynatorów LPW</t>
  </si>
  <si>
    <t>szkolenia doradców ds.. Wody</t>
  </si>
  <si>
    <t>opracowania i raporty</t>
  </si>
  <si>
    <t>łączna liczba uczestników</t>
  </si>
  <si>
    <t>przedstawiciele nauki, JDR, CDR, Wód Polskich, Samorządów, MRiRW</t>
  </si>
  <si>
    <t>spotkania zespołu  ekspertów</t>
  </si>
  <si>
    <t xml:space="preserve">Od dłuższego czasu obserwujemy w Polsce pogłębianie się kryzysu związanego z dostępem do wody. Susza w rolnictwie i na obszarach wiejskich to temat poruszany przez media każdego dnia. Aby oszczędzać wodę należy podjąć działania edukacyjne, informacyjne a następnie wypracować odpowiednie rozwiązania. Pilotażowy projekt powołania Lokalnych Partnerstw ds. Wody łączący lokalne społeczności związane z gospodarką wodną jako dobrem wspólnym ma na celu przeanalizowanie potrzeb wodnych na danym terenie, zebranie pomysłów na innowacyjne działania w zakresie gospodarki wodą i opracowanie raportów, które będą służyły wypracowaniu wytycznych do powołania LPW w każdym powiecie w Polsce. Celem operacji „Wsparcie dla tworzenia Lokalnych partnerstw ds. Wody” jest z jednej strony stworzenie pierwszej w Polsce sieci współpracy między lokalnym społeczeństwem w zakresie gospodarki wodnej, natomiast z drugiej strony innowacyjne wsparcie działań LPW przez utworzenie Zespołu eksperckiego, w skład którego wchodziliby m.in. przedstawiciele nauki, których zadaniem byłoby opracowanie zasad powstawania LPW, wsparcie w ramach szkoleń oraz wypracowanie raportu końcowego z działań grupy pilotażowej ze wskazaniem innowacyjnych rozwiązań pozwalających na racjonalną gospodarkę wodą w rolnictwie i na obszarach wiejskich. Ponieważ doradcy z Ośrodków Doradztwa Rolniczego mają duże doświadczenie w działaniach w rolnictwie i na obszarach wiejskich, w ramach operacji chcielibyśmy poprzez szkolenia przygotować zarówno koordynatorów powstających LPW jak i doradców ds. wody z 16 WODR, których zadaniem byłoby inicjowanie lokalnych działań w zakresie gospodarki wodnej.  </t>
  </si>
  <si>
    <t xml:space="preserve">Wsparcie dla tworzenia Lokalnych Partnerstw ds. Wody (LPW) </t>
  </si>
  <si>
    <t>17</t>
  </si>
  <si>
    <t xml:space="preserve">nakład </t>
  </si>
  <si>
    <t>ul. Winogrady 63
61-659 Poznań</t>
  </si>
  <si>
    <t>Centrum Doradztwa Rolniczego w Brwinowie Oddział w Poznaniu</t>
  </si>
  <si>
    <t>MRiRW, jednostki doradztwa rolniczego, jednostki naukowo-badawcze</t>
  </si>
  <si>
    <t>koncepcja</t>
  </si>
  <si>
    <t xml:space="preserve">Celem operacji jest wskazanie w jaki sposób można zwiększyć potencjał innowacyjności usług świadczonych przez jednostki doradztwa rolniczego na rzecz rolników i rozwoju obszarów wiejskich przy wykorzystaniu nowoczesnych narzędzi teleinformatycznych. 
Przedmiotem operacji jest stworzenie koncepcji nowoczesnego systemu wykorzystywanego przez doradztwo rolnicze  do tworzenia sieci kontaktów,  wspierania transferu wiedzy i innowacji, promowania dobrych praktyk m.in.  z wykorzystaniem technologii ICT. 
W ramach koncepcji planowane jest opracowanie założeń  merytorycznych i technicznych. 
</t>
  </si>
  <si>
    <t xml:space="preserve">Koncepcja  nt. "Wykorzystanie nowoczesnych rozwiązań teleinformatycznych dla transferu wiedzy i innowacji w rolnictwie" </t>
  </si>
  <si>
    <t>liczba broszur polskojęzycznych</t>
  </si>
  <si>
    <t>liczba ulotek anglojęzycznych</t>
  </si>
  <si>
    <t>ul. Wspólna 30, 
00-930 Warszawa</t>
  </si>
  <si>
    <t xml:space="preserve">
</t>
  </si>
  <si>
    <t xml:space="preserve">II-IV
</t>
  </si>
  <si>
    <t>rolnicy, mieszkańcy obszarów wiejskich, przedstawiciele  doradztwa rolniczego, przedstawiciele nauki, przedsiębiorcy działające na terenie i na rzecz obszarów wiejskich, przedstawiciele zagranicznych instytucji pełniących rolę analogiczną do SIR w Polsce</t>
  </si>
  <si>
    <t>liczba ulotek polskojęzycznych</t>
  </si>
  <si>
    <t>publikacja w formie broszur i ulotek</t>
  </si>
  <si>
    <t>Celem operacji jest ułatwianie wymiany doświadczeń oraz dobrych praktyk w zakresie wdrażania innowacji w rolnictwie i na obszarach wiejskich poprzez wydanie ulotek i broszur promujących Sieć na rzecz innowacji w rolnictwie i na obszarach wiejskich, a także projekty jakie realizowane są w ramach Sieci. Będą one dystrybuowane podczas wydarzeń organizowanych w ramach PO KSOW na lata 2020-2021 oraz tych, do których uczestnictwa zapraszani są przedstawiciele SIR. Będzie to też materiał promujący Sieć podczas targów i wystaw oraz   spotkań z potencjalnymi Partnerami SIR, potencjalnymi beneficjentami działania „Współpraca” w ramach PROW 2014-2020 i innym osobami zainteresowanym Siecią. Operacja ułatwi tworzenie oraz funkcjonowanie sieci kontaktów pomiędzy rolnikami, podmiotami doradczymi, jednostkami naukowymi, przedsiębiorcami sektora rolno-spożywczego oraz pozostałymi podmiotami zainteresowanymi wdrażaniem innowacji w rolnictwie i na obszarach wiejskich. Ponieważ coraz częściej reprezentanci Sieci są uczestnikami wydarzeń międzynarodowych, niezbędne jest opracowanie ulotek w języku angielskim.</t>
  </si>
  <si>
    <t>Razem możemy więcej - ułatwiamy tworzenie sieci kontaktów oraz promujemy dobre praktyki w zakresie wdrażania innowacji</t>
  </si>
  <si>
    <t>liczba zidentyfikowanych i opublikowanych dobrych praktyk</t>
  </si>
  <si>
    <t>ul. Wspólna 30
00-930 Warszawa</t>
  </si>
  <si>
    <t>rolnicy, mieszkańcy obszarów wiejskich, przedstawiciele doradztwa rolniczego,  osoby i instytucje zainteresowane tematem</t>
  </si>
  <si>
    <t xml:space="preserve">Celem  operacji jest: 
•aktywizacja rolników oraz mieszkańców obszarów wiejskich do dzielenia się pomysłami i dobrymi praktykami dotyczącymi wprowadzania usprawnień we własnych gospodarstwach rolnych; 
• identyfikacja „rolników innowatorów”, którzy w przyszłości mogą być partnerami projektów realizowanych przez SIR lub  członkami Grup Operacyjnych EPI, a także tworzenie sieci kontaktów pomiędzy rolnikami i przedstawicielami doradztwa rolniczego;
• promowanie „małych innowacji”, które mogą mieć znaczenie zwłaszcza w czasie epidemii i kryzysu – pokazanie innym, że czasami małym kosztem można samemu wdrożyć pewne innowacyjne rozwiązania usprawniające pracę lub zarządzanie gospodarstwem rolnym.
Przedmiotem operacji jest organizacja konkursu mającego na celu wyłonienie najlepszych usprawnień wprowadzanych w gospodarstwach przez ich właścicieli. Uczestnicy konkursu będą mieli za zadanie przesłać formularz zgłoszeniowy z opisem swoich "dzieł" i przyczyn, które skłoniły autorów do wprowadzenia przedmiotowych usprawnień. Załącznikiem do formularza będzie foto lub video prezentacja. Najciekawsze prace będą nagrodzone i opublikowane na stronie internetowej oraz portalach społecznościowych SIR, jako dobra praktyka rolnicza oraz innowacyjne rozwiązania.  </t>
  </si>
  <si>
    <t>Konkurs: Moje własne innowacje</t>
  </si>
  <si>
    <t>łączna liczba wyświetleń</t>
  </si>
  <si>
    <t>ul. Wspólna 30,
 00-930 Warszawa</t>
  </si>
  <si>
    <t>rolnicy, mieszkańcy obszarów wiejskich, przedstawiciele doradztwa rolniczego, osoby i instytucje zainteresowane tematem</t>
  </si>
  <si>
    <t xml:space="preserve">filmy krótkometrażowe 
</t>
  </si>
  <si>
    <t xml:space="preserve">Celem operacji jest upowszechnianie wiedzy o niekorzystnych skutkach zmian klimatu oraz o  innowacyjnych rozwiązaniach w zakresie gospodarowania zasobami wody w rolnictwie i na obszarach wiejskich poprzez przygotowanie i emisję filmów krótkometrażowych/prezentacji multimedialnych, których prelegentami będą przedstawiciele nauki działającej na rzecz obszarów wiejskich, a także praktycy. Operacja przyczyni się do transferu wiedzy i innowacji odpowiadających bieżącym problemom występującym w rolnictwie, w tym szczególnie związanych z niedoborem wody. Poszczególne filmy będą dotyczyć tematów: zmiany klimatyczne a rolnictwo,  przeciwdziałanie skutkom suszy w uprawie ziemniaka, Lokalne Partnerstwa ds. Wody, prawo wodne dla rolnika. </t>
  </si>
  <si>
    <t>Nauka doradza praktyce rolniczej</t>
  </si>
  <si>
    <t>Ogólnopolski Konkurs "Doradca Roku"</t>
  </si>
  <si>
    <t>materiały konferencyjne</t>
  </si>
  <si>
    <t xml:space="preserve">I-IV
</t>
  </si>
  <si>
    <t>konferencja online</t>
  </si>
  <si>
    <t xml:space="preserve">Celem operacji jest przekazanie informacji na temat innowacyjnych rozwiązań możliwych do wdrożenia w gospodarstwie rolnym warunkujących wzrost 
dochodu rolniczego oraz wymiana wiedzy i doświadczeń w tym zakresie pomiędzy uczestnikami operacji. Organizowany w ramach operacji ogólnopolski Konkurs "Doradca Roku" będzie uhonorowaniem najlepszych doradców za działalność w zakresie upowszechniania  wiedzy i informacji oraz innowacyjnych rozwiązań w praktyce rolniczej, współpracy i wspólnych inicjatyw realizowanych przez rolników i mieszkańców obszarów wiejskich  Konkurs przyczyni się do popularyzacji i promowanie osiągnięć doradców w zakresie innowacji w rolnictwie i na obszarach wiejskich.   </t>
  </si>
  <si>
    <t>Dzień Przedsiębiorcy Rolnego</t>
  </si>
  <si>
    <t>rolnicy, mieszkańcy obszarów wiejskich, przedstawiciele doradztwa rolniczego</t>
  </si>
  <si>
    <t xml:space="preserve">I-IV
</t>
  </si>
  <si>
    <t xml:space="preserve">przedstawiciele doradztwa rolniczego, rolnicy, mieszkańcy obszarów wiejskich </t>
  </si>
  <si>
    <t xml:space="preserve"> liczba wyjazdów studyjnych</t>
  </si>
  <si>
    <t xml:space="preserve">Celem operacji jest współpraca podmiotów doradczych, rolników nowatorów i środowiska naukowego na rzecz upowszechniania innowacyjnych rozwiązań i stosowania dobrych praktyk w zakresie wykorzystania TUZ, jako wartościowej paszy w żywieniu bydła oraz gospodarowania w zakresie pratotechniki (zabiegi agrotechniczne), zbioru i konserwacji pasz na trwałych użytkach zielonych.
Spośród różnych obszarów produkcji roślinnej stan użytków zielonych i gospodarowanie na nich pozostawia wiele zagadnień do rozwiązania.
</t>
  </si>
  <si>
    <t>Wykorzystanie innowacji w gospodarowaniu na trwałych użytkach zielonych</t>
  </si>
  <si>
    <t>łączny nakład</t>
  </si>
  <si>
    <t xml:space="preserve">liczba publikacja </t>
  </si>
  <si>
    <t xml:space="preserve">wydruk instrukcji wdrożeniowych </t>
  </si>
  <si>
    <t>szkolenia e-learningowe</t>
  </si>
  <si>
    <t>liczba instrukcji</t>
  </si>
  <si>
    <t>Instrukcja PDF w Internecie</t>
  </si>
  <si>
    <t>Centrum Doradztwa Rolniczego w Brwinowie Odział w Krakowie</t>
  </si>
  <si>
    <t>mieszkańcy obszarów wiejskich, rolnicy, przedsiębiorcy, przedstawiciele organizacji pozarządowych, przedstawiciele podmiotów doradczych oraz inne osoby lub przedstawiciele podmiotów zaineresowanych tematyką operacji.</t>
  </si>
  <si>
    <t>liczba zrealizowanych filmów</t>
  </si>
  <si>
    <t>Informacja/publikacje w internecie (film)</t>
  </si>
  <si>
    <t>Celem operacji jest przekazanie wiedzy praktycznej i informacji na temat prowadzenia działalności gospodarczych w oparciu o ogród pokazowy, ogród edukacyjny oraz ogród terapeutyczny. Identyfikacja nowoczesnych rozwiązań i tworzenia na ich bazie innowacyjnych usług pozwoli na kompleksowe opracowanie trzech instrukcji wdrożeniowych, opartych na funkcjonalności ogrodu w gospodarstwie rolnym i przedsiębiorstwach na obszarach wiejskich. Funkcje rekreacyjne, edukacyjne czy terapeutyczne pozwalają na projektowanie konkretnych usług dających możliwość dywersyfikacji dochodu przy np. produkcji szkółkarskiej czy edukacyjnej. Proponowana operacja przyczyni się do promocji innowacji produktowych i marketingowych w zakresie dywersyfikacji dochodów gospodarstw rolnych w oparciu o nowatorskie usługi bazujące na ogrodach. Taka działalność gospodarcza na obszarach wiejskich umożliwia również świadczenie usług będących odpowiedzią na trendy rynkowe zgodne z innowacyjnym podejściem w zrównoważonym zarządzaniu rozwojem obszarów wiejskich.</t>
  </si>
  <si>
    <t xml:space="preserve">Innowacyjna działalność gospodarcza - instrukcje wdrożenia usług na bazie trzech ogrodów: pokazowego, edukacyjnego, terapeutycznego. </t>
  </si>
  <si>
    <t xml:space="preserve">łączna liczba uczestników </t>
  </si>
  <si>
    <t xml:space="preserve">III -IV </t>
  </si>
  <si>
    <t xml:space="preserve">rolnicy, przedstawiciele doradztwa rolniczego, przedstawiciele nauki, administracja rządowa i samorządowa,  instytucje pracujące na rzecz rolnictwa  </t>
  </si>
  <si>
    <t>konferencja  online</t>
  </si>
  <si>
    <t xml:space="preserve">Celem operacji jest tworzenie sieci kontaktów i wymiany wiedzy fachowej pomiędzy przedstawicielami nauki, rolnikami, doradcami w zakresie wdrażania innowacji w rolnictwie i na obszarach wiejskich, poprzez  upowszechnianie wyników badań i innowacyjnych rozwiązań w rolnictwie oraz promocja żywności.  
Podczas konferencji  prezentowane będą wyniki badań naukowych prowadzonych przez instytuty naukowe.  W zakładach doświadczalnych instytutów zaprezentowane będzie praktyczne wdrażanie wyników prowadzonych badań. 
</t>
  </si>
  <si>
    <t xml:space="preserve">Wiedza i innowacje </t>
  </si>
  <si>
    <t xml:space="preserve">liczba stoisk informacyjno-promocyjnych </t>
  </si>
  <si>
    <t>stoisko informacyjno-promocyjne na targach</t>
  </si>
  <si>
    <t>liczba uczestników gali finałowej</t>
  </si>
  <si>
    <t xml:space="preserve">Konkurs </t>
  </si>
  <si>
    <t>25000</t>
  </si>
  <si>
    <t>liczba materiałów</t>
  </si>
  <si>
    <t xml:space="preserve">
III-IV </t>
  </si>
  <si>
    <t>konferencja jednodniowa w formie webinarium</t>
  </si>
  <si>
    <t>Rolnictwo ekologiczne - szansa dla rolników i konsumentów</t>
  </si>
  <si>
    <t xml:space="preserve">liczba  konkursów </t>
  </si>
  <si>
    <t>Konkurs Najlepszy Doradca Ekologiczny</t>
  </si>
  <si>
    <t xml:space="preserve">rolnicy, przedstawiciele doradztwa rolniczego, przedstawiciele nauki, administracja rządowa i samorządowa,  instytucje pracujące na rzecz rolnictwa  ekologicznego </t>
  </si>
  <si>
    <t>Celem operacji jest przekazanie wiedzy i informacji na temat nowoczesnych rozwiązań, innowacyjnych produktów oraz prezentacja wyników  prowadzonych  badań  przez  instytucje badawczo- naukowe oraz uczelnie rolnicze przy współudziale  przedsiębiorców działających na rzecz rolnictwa. Przedstawione informacje przyczynią się do wzrostu rentowności gospodarstw oraz poprawy konkurencyjności sektora rolnego. Operacja ma za zadanie ułatwienie kontaktów między grupami odbiorców operacji celem nawiązania stałej współpracy między nauką a praktyką.</t>
  </si>
  <si>
    <t xml:space="preserve">V Forum Wiedzy i innowacji
</t>
  </si>
  <si>
    <t>konferencja podsumowująca</t>
  </si>
  <si>
    <t>liczba seminariów</t>
  </si>
  <si>
    <t xml:space="preserve">seminarium </t>
  </si>
  <si>
    <t xml:space="preserve"> liczba uczestników</t>
  </si>
  <si>
    <t>Centrum Doradztwa Rolniczego w Brwinowie Oddział w Warszawę</t>
  </si>
  <si>
    <t>rolnicy, przedstawiciele doradztwa rolniczego, przedstawiciele nauki, zainteresowani tematyką operacji</t>
  </si>
  <si>
    <t xml:space="preserve">Celem operacji jest zwiększenie poziomu wiedzy dotyczącej innowacyjnych metod zarządzania produkcją rolniczą (produkcja roślinna i zwierzęca)  przy wykorzystaniu narzędzi teleinformatycznych. Operacja będzie dotyczyła innowacyjnych metod zarządzania finansami gospodarstw rolnych,  w tym również w zakresie prowadzenie rachunkowości zarządczej. W operacji będą uczestniczyli rolnicy, pracownicy jednostek doradztwa rolniczego, przedstawiciele nauki oraz inne osoby zainteresowane tematyką operacji, jako podmioty, które będą mogły wdrażać analogiczne rozwiązania w Polsce, z wykorzystaniem doświadczeń polskiego FADN. Podczas operacji uczestnicy nabędą wiedzę w zakresie tworzenia oraz kooperacji w ramach Grup Operacyjnych EPI, zasadności ich funkcjonowania, a także możliwości uzyskania wsparcia na wdrażanie innowacyjnych rozwiązań w tematyce operacji w ramach Działania "Współpraca". Będzie to również możliwość na szczegółową identyfikację problemów w zakresie zarządzania produkcją rolniczą w obszarze ekonomii, a także poszukiwanie możliwości ich wspólnego rozwiązania z wykorzystaniem innowacyjnych rozwiązań. Operacja jest realizowana w partnerstwie z Polskim Zrzeszeniem Producentów Bydła Mięsnego, które współpracuje z francuskim INRA, irlandzkim Teagasc, niemieckim ASA oraz polskim IERiGŻ w zakresie rozwoju rachunkowości zarządczej w UE. </t>
  </si>
  <si>
    <t>Innowacyjne narzędzia ICT do planowania rozwoju gospodarstw szansą na wzrost konkurencyjności polskiego rolnictwa</t>
  </si>
  <si>
    <t>Pracownicy CDR i WODR, przedstawiciele MRiRW oraz ARiMR</t>
  </si>
  <si>
    <t>spotkanie informacyjno-szkoleniowe</t>
  </si>
  <si>
    <t>Przedmiotem operacji jest zorganizowanie spotkań informacyjno-szkoleniowych dla pracowników CDR i WODR pełniących rolę koordynatorów SIR, brokerów innowacji oraz innych osób wspierających działania na rzecz SIR. Celem operacji jest kontynuacja cyklicznych spotkań podczas których uczestnicy wymieniają się doświadczeniami oraz dobrymi praktykami z zakresu funkcjonowania i realizacji zadań SIR oraz wspierania tworzących się Grup Operacyjnych EPI, uzyskują bieżące informacje dotyczące działania "Współpraca" w ramach PROW 2014-2020 oraz pomocy technicznej w ramach PROW 2014-2020, a także doskonalą umiejętności miękkie.</t>
  </si>
  <si>
    <t>Spotkania informacyjno-szkoleniowe dla pracowników WODR oraz CDR wykonujących i wspierających zadania na rzecz SIR</t>
  </si>
  <si>
    <t>Partnerzy zarejestrowani w bazie Partnerów SIR, potencjalni Partnerzy SIR, przedstawiciele doradztwa rolniczego, przedstawiciele Grup Operacyjnych EPI</t>
  </si>
  <si>
    <t>Celem operacji jest  wspieranie  aktywnego tworzenia sieci kontaktów pomiędzy podmiotami zainteresowanymi oraz wspierającymi wdrażanie innowacyjnych rozwiązań w rolnictwie, produkcji żywności, leśnictwie i na obszarach wiejskich. Operacja ma również na celu ułatwianie wymiany wiedzy, doświadczeń oraz dobrych praktyk w zakresie realizowania projektów mających podnieść poziom innowacyjności polskiego sektora rolno-spożywczego.</t>
  </si>
  <si>
    <t>III Forum „Sieciowanie Partnerów SIR”</t>
  </si>
  <si>
    <t>rolnicy, przedstawiciele doradztwa, naukowcy, przedsiębiorcy oraz inne osoby i podmioty zainteresowane tworzeniem Grup Operacyjnych EPI</t>
  </si>
  <si>
    <t xml:space="preserve">Operacja ma na celu przekazanie informacji dotyczących działania "Współpraca" w ramach PROW 2014-2020 oraz tworzenia Grup Operacyjnych EPI i realizacji projektów przez te Grupy. Przekazanie w ramach szkoleń wiedzy i umiejętności zawiązywania Grup Operacyjnych na rzecz innowacji pozwoli na ściślejszą współpracę między różnymi instytucjami oraz na promocję wielopodmiotowych projektów na rzecz wdrażania innowacji w sektorze rolno-spożywczym. Operacja wspiera budowę sieci powiązań między sferą nauki i biznesu, a rolnictwem i doradztwem. </t>
  </si>
  <si>
    <t>Partnerstwo dla Rozwoju IV</t>
  </si>
  <si>
    <t>reprezentanci Grup Operacyjnych EPI, pracownicy jednostek doradztwa rolniczego, przedstawiciele ARiMR i MRiRW,  zainteresowani działaniem "Współpraca"</t>
  </si>
  <si>
    <t xml:space="preserve">Celem operacji jest zapoczątkowanie sieciowania polskich Grup Operacyjnych EPI oraz promocja projektów, wraz z ich rezultatami, realizowanych przez te Grupy. Podczas pierwszego w Polsce szczytu Grup Operacyjnych planowane jest przeprowadzenie paneli tematycznych związanych z pracami GO, a także  konsultacje z przedstawicielami Grup  i brokerami innowacji, sesje networkigowe, panel poświęcony kontynuacji działania "Współpraca" w ramach WPR na lata 2021-2027 oraz przyszłości Grup Operacyjnych. W trakcie konferencji zostanie  zorganizowana również sesja posterowa prezentująca działalność Grup Operacyjnych. </t>
  </si>
  <si>
    <t>I Szczyt Polskich Grup Operacyjnych EPI</t>
  </si>
  <si>
    <t>pracownicy jednostek doradztwa rolniczego, osoby pełniące funkcję brokerów innowacji, brokerzy z instytutów naukowych, uczelni wyższych</t>
  </si>
  <si>
    <t>Operacja zakłada przygotowanie podmiotów zajmujących się badaniami, transferem wiedzy i wdrażaniem innowacji do skutecznych działań brokeringowych. W tym celu przeprowadzony zostanie cykl czterech szkoleń dotyczących skutecznego brokeringu, promowania i upowszechniania innowacji w rolnictwie i na obszarach wiejskich. Szkolenie będzie prowadzone przez specjalistów z zakresu negocjacji w agrobiznesie, mediacji, coachingu, transferu wiedzy oraz metod pracy z wielopodmiotowymi strukturami w zakresie transferu innowacyjnych technologii.</t>
  </si>
  <si>
    <t>Broker innowacji doradcą XXI wieku</t>
  </si>
  <si>
    <t xml:space="preserve">Wnioskodawca </t>
  </si>
  <si>
    <t>Budżet brutto operacji  (w zł)</t>
  </si>
  <si>
    <t>Harmonogram / termin realizacji (w ujęciu kwartalnym)</t>
  </si>
  <si>
    <t>ul. Zwycięska 8,
53-033 Wrocław</t>
  </si>
  <si>
    <t>Dolnośląski Ośrodek Doradztwa Rolniczego z siedzibą we Wrocławiu</t>
  </si>
  <si>
    <t>szkolenie online: mieszkańcy obszarów wiejskich, rolnicy, właściciele gospodarstw winiarskich, doradcy, osoby zainteresowane podejmowaniem i rozwojem przedsiębiorczości na obszarach wiejskich oraz wdrażaniem innowacyjnych rozwiązań na obszarach wiejskich;
film: każda osoba posługująca się językiem polskim, osoby prowadzące gospodarstwo enoturystyczne bądź zainteresowane rozpoczęciem działalności turystycznej opartej na winiarstwie, enologii i dolnośląskiej oferty enoturystycznej</t>
  </si>
  <si>
    <t>3
45
1</t>
  </si>
  <si>
    <t>Liczba szkoleń online
Liczba uczestników szkoleń online
Liczba filmów szkoleniowych</t>
  </si>
  <si>
    <t>szkolenie online,
film szkoleniowy</t>
  </si>
  <si>
    <t xml:space="preserve">Celem operacji jest podniesienie poziomu wiedzy i wymiana doświadczeń podczas zaplanowanego cyklu szkoleń online w zakresie: organizacji oferty enoturystycznej od strony teoretycznej, budowania pozytywnego wizerunku marki, kontaktu z klientem, reklamy i promocji, a także serwowania i przechowywania wina. Połączenie nauki i praktyki umożliwi wypracowanie rozwiązań, pozwalających na ograniczanie strat wynikających z niewykorzystania potencjału oferty enoturystycznej na Dolnym Śląsku. Wpłynie także na zacieśnienie współpracy, co w dłuższej perspektywie pozwoli na podejmowanie innowacyjnych projektów. Dodatkowo w ramach operacji zaplanowano realizację filmu szkoleniowego z audiodeskrypcją. Będzie to materiał zebrany z ww. szkoleń oraz rozmów przeprowadzonych z właścicielami gospodarstw enoturystycznych, którzy podzielą się swoimi wiedzą, spostrzeżeniami i doświadczeniami. </t>
  </si>
  <si>
    <t>Innowacyjne rozwiązania w dolnośląskiej enoturystyce.</t>
  </si>
  <si>
    <t xml:space="preserve">rolnicy, przedstawiciele doradztwa rolniczego, przedstawiciele nauki, przedstawiciele jednostek samorządowych, instytucje pracujące na rzecz rolnictwa  ekologicznego </t>
  </si>
  <si>
    <t xml:space="preserve">2
1
60
1
25
1
1 000
1
1 000
</t>
  </si>
  <si>
    <t>Liczba konkursów
Liczba konferencji online
Liczba uczestników konferencji online
Liczba szkoleń online
Liczba uczestników szkoleń online
Liczba broszur
Nakład (egz.)
Liczba ulotek
Nakład (egz.)</t>
  </si>
  <si>
    <t>konkurs,
konferencja online,
szkolenie online,
broszura,
ulotka</t>
  </si>
  <si>
    <t>Celem operacji jest promocja dobrych praktyk i wdrażanie innowacyjnych rozwiązań w gospodarstwach ekologicznych. W ramach operacji przeprowadzone zostaną dwa konkursy "Najlepszy Doradca Ekologiczny" i "Najlepsze Gospodarstwo Ekologiczne", szkolenie i konferencja. Konkurs "Najlepszy Doradca Ekologiczny" wpłynie na popularyzację i promowanie osiągnięć doradców w zakresie innowacji dotyczących rolnictwa ekologicznego. Natomiast konkurs "Najlepsze Gospodarstwo Ekologiczne" umożliwi uhonorowanie najlepszych gospodarstw na terenie Dolnego Śląska, które upowszechniają ekologiczne metody produkcji rolnej oraz stawiają na innowacyjne i prośrodowiskowe rozwiązania. W ramach wsparcia rolnictwa ekologicznego i promocji ekologicznej żywności zorganizowane zostanie szkolenie dot. m.in nowych uregulowań prawnych w rolnictwie ekologicznym oraz krótkich łańcuchów dostaw. Podczas konferencji natomiast zaprezentowane zostaną przykłady dobrych praktyk w  ekologicznych gospodarstwach rolnych oraz możliwości rozwoju sektora rolnictwa ekologicznego w województwie dolnośląskim, a także odbędzie się podsumowanie ww. konkursów. Broszura i ulotka poświęcone będą zagadnieniom dot. m.in. innowacyjnego prowadzenia gospodarstw ekologicznych w oparciu o tak ważną ochronę bioróżnorodności. Operacja przyczyni się do wymiany wiedzy, doświadczeń i dobrych praktyk.</t>
  </si>
  <si>
    <t>Rolnictwo ekologiczne - lepsza strona dolnośląskiego rolnictwa</t>
  </si>
  <si>
    <t>producenci ziemniaka lub zamierzający podjąć taką produkcję w celu zwiększenia rentowności swoich gospodarstw rolnych, doradcy rolniczy, producenci mogący być prekursorami technik nawodnieniowych w województwie dolnośląskim zdolni dać pozytywny przykład w zakresie gospodarowania wodą, inne podmioty zainteresowane tematyką</t>
  </si>
  <si>
    <t>1
100</t>
  </si>
  <si>
    <t>Liczba szkoleń online
Liczba uczestników szkoleń online</t>
  </si>
  <si>
    <t>szkolenie online</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</si>
  <si>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dolnośląskim.</t>
  </si>
  <si>
    <t>Nowoczesna i bezpieczna uprawa ziemniaka w województwie dolnośląskim</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</si>
  <si>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zainteresowane tematem</t>
  </si>
  <si>
    <t>2
70
2
110
1
200</t>
  </si>
  <si>
    <t>Liczba spotkań 
Liczba uczestników spotkań
Liczba spotkań online
Liczba uczestników spotkań online
Liczba raportów
Nakład (egz.)</t>
  </si>
  <si>
    <t>spotkanie,
spotkanie online,
raport</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</si>
  <si>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</si>
  <si>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Dolnośląskie Partnerstwo ds. Wody (DPW)</t>
  </si>
  <si>
    <t>rolnicy ekologiczni oraz rolnicy konwencjonalni zainteresowani przestawianiem gospodarstw na produkcję ekologiczną, konsumenci żywności ekologicznej, doradcy, pracownicy jednostek naukowych w celu identyfikacji oraz pozyskania inspiracji do opracowania nowych, innowacyjnych rozwiązań</t>
  </si>
  <si>
    <t>1
15
5
1
40
9</t>
  </si>
  <si>
    <t>Liczba spotkań
Liczba uczestników spotkań,
w tym liczba doradców
Liczba szkoleń
Liczba uczestników szkoleń, w tym liczba doradców</t>
  </si>
  <si>
    <t>spotkanie,
szkolenie</t>
  </si>
  <si>
    <t>Operacja ma na celu poszukiwanie partnerów KSOW chcących realizować innowacyjne projekty w ramach działania "Współpraca", a zatem w swoim założeniu ma przysłużyć się tworzeniu grup operacyjnych EPI na rzecz innowacji w zakresie rolnictwa ekologicznego. Operacja będzie realizowana dwuetapowo. Pierwszy etap to spotkanie Zespołu Tematycznego ds. rolnictwa ekologicznego, którego celem będzie identyfikacja problemu i wyznaczenie głównych kierunków działania. Podczas spotkania zaproszeni zostaną rolnicy oraz pracownicy naukowi w celu wyznaczenia głównych zadań do realizacji. Drugi etap to szkolenie, którego celem będzie podniesienie świadomości ekologicznej i edukacyjnej rolników i mieszkańców obszarów oraz wypracowanie innowacyjnych rozwiązań, które pomogą w prowadzeniu ekologicznego gospodarstwa.</t>
  </si>
  <si>
    <t>Rolnictwo ekologiczne szansą dla polskiego rolnictwa</t>
  </si>
  <si>
    <t>osoby prowadzące działalność lub zainteresowane tematem prowadzenia sprzedaży produktów z gospodarstwa rolnego lub małego przetwórstwa, a także osoby mające wpływ na rozwój obszarów wiejskich Dolnego Śląska, w tym: rolnicy, podmioty zajmujące się małym przetwórstwem, mieszkańcy obszarów wiejskich województwa dolnośląskiego, doradcy rolniczy, przedstawiciele instytucji rolniczych, okołorolniczych oraz lokalnych stowarzyszeń i LGD</t>
  </si>
  <si>
    <t>1
60
8
3</t>
  </si>
  <si>
    <t>Liczba konferencji
Liczba uczestników konferencji, w tym doradców,
w tym liczba przedstawicieli LGD</t>
  </si>
  <si>
    <t xml:space="preserve">Planowana w ramach operacji konferencja pt. „Od rolnika do koszyka” ma na celu stworzenie płaszczyzny prezentującej praktyczne wykorzystanie innowacyjnych rozwiązań w produkcji żywności. Fachowa wiedza przekazywana podczas konferencji wskaże nie tylko, jak prowadzić działalność w zakresie sprzedaży produktów z gospodarstwa rolnego i małego przetwórstwa, ale również na przykładzie już utworzonych grup operacyjnych EPI w ramach działania "Współpraca", wskaże możliwości wdrażania wspólnych projektów przynoszących wymierne korzyści nie tylko dla indywidualnych przetwórców, ale również dla ogólnego rozwoju obszarów wiejskich województwa dolnośląskiego. Przedstawione w trakcie konferencji przykłady już istniejących grup operacyjnych zachęcą uczestników do zakładania nowych potencjalnych grup na rzecz innowacji w zakresie krótkich łańcuchów dostaw. </t>
  </si>
  <si>
    <t>Od rolnika do koszyka</t>
  </si>
  <si>
    <t>rolnicy, producenci żywności, każdy potencjalny nabywca produktów wytworzonych lokalnie; ze względu na realizację wydarzenia we Wrocławiu będzie to mieszkaniec województwa dolnośląskiego, zainteresowany prawidłowym odżywianiem, zakupem produktów wysokiej jakości, wytworzonych lokalnie, potwierdzonych stosownym certyfikatem</t>
  </si>
  <si>
    <t>10
6 000
1
120 000
230
10</t>
  </si>
  <si>
    <t>Liczba targów
Szacowana liczba uczestników targów
Liczba ulotek
Nakład (egz.)
Liczba spotów reklamowych w radio
Liczba postów na portalu społecznościowym</t>
  </si>
  <si>
    <t>targi,
ulotka,
spot w radio,
informacje i publikacje w Internecie</t>
  </si>
  <si>
    <t>Główne cele operacji to przede wszystkim rozwój lokalnych rynków produktów wysokiej jakości; podniesienie poziomu wiedzy w zakresie wspólnej promocji, budowania wspólnej marki, skracania łańcuchów dostaw wśród dolnośląskich rolników i producentów; zachęcenie uczestników do współpracy w zakresie tworzenia grup operacyjnych EPI ukierunkowanych na realizację innowacyjnych projektów w zakresie krótkich łańcuchów dostaw; budowanie świadomości konsumenckiej w zakresie produktów wytwarzanych przez dolnośląskich rolników i producentów, a także wskazanie konsumentowi końcowemu bezpośredniego źródła sprzedaży produktów z gospodarstwa rolnego i małego przetwórstwa oraz innych usług i artykułów od rolników na stoiskach podczas targów.</t>
  </si>
  <si>
    <t>Dolnośląski Targ Rolny</t>
  </si>
  <si>
    <t xml:space="preserve">mieszkańcy obszarów wiejskich, rolnicy, właściciele gospodarstw winiarskich, doradcy, osoby  zainteresowane podejmowaniem i rozwojem przedsiębiorczości na obszarach wiejskich oraz wdrażaniem innowacyjnych rozwiązań na obszarach wiejskich; w przypadku broszury 
każda osoba posługująca się językiem polskim, zainteresowana atrakcyjną formą wypoczynku na wsi, enologią i  dolnośląską ofertą enoturystyczną </t>
  </si>
  <si>
    <t>1
35
1
1 500</t>
  </si>
  <si>
    <t>Liczba szkoleń online
Liczba uczestników szkoleń online
Liczba broszur
Nakład (egz.)</t>
  </si>
  <si>
    <t>szkolenie online,
broszura</t>
  </si>
  <si>
    <t>Celem operacji jest podniesienie poziomu wiedzy w zakresie wpływu zmian warunków klimatycznych na proces winifikacji; wspólna promocja poprzez wydanie broszury zawierającej ofertę turystyczną Dolnego Śląska, a także zachęcenie uczestników do współpracy w zakresie tworzenia grup operacyjnych Europejskiego Partnerstwa Innowacyjnego ukierunkowanych na realizację innowacyjnych projektów związanych z winiarstwem.</t>
  </si>
  <si>
    <t>Innowacje w dolnośląskim winiarstwie</t>
  </si>
  <si>
    <t xml:space="preserve">dolnośląscy rolnicy, producenci, hodowcy bydła, doradcy, przedstawiciele świata nauki, mieszkańcy obszarów wiejskich zainteresowani tematyką
</t>
  </si>
  <si>
    <t>2
140
6
1
70
1
25
4
1</t>
  </si>
  <si>
    <t xml:space="preserve">Liczba spotkań
Liczba uczestników spotkań,
w tym liczba doradców
Liczba spotkań online
Liczba uczestników spotkań online
Liczba wyjazdów studyjnych
Liczba uczestników wyjazdów studyjnych, w tym liczba doradców
Liczba filmów
</t>
  </si>
  <si>
    <t>spotkanie,
spotkanie online,
wyjazd studyjny,
film</t>
  </si>
  <si>
    <t>Mając na uwadze potencjał regionalny oraz potrzebę odbudowania stad podstawowych i wzrost pogłowia bydła mięsnego w dolnośląskich gospodarstwach, planowana operacja ma na celu podniesienie poziomu wiedzy w zakresie: sposobu utrzymania i doboru ras do krzyżówek i hodowli, sposobu utrzymania bydła mięsnego, chorób okresu odchowu cieląt i opasu bydła mięsnego, zasad żywienia, dobrostanu zwierząt, tworzenia grup producenckich i dobrowolnych systemów jakości, a także zachęcenie uczestników do tworzenia partnerstw podejmujących wspólne innowacyjne przedsięwzięcia w zakresie chowu i hodowli bydła mięsnego. Operacja poprzez wspieranie transferu wiedzy i innowacji w rolnictwie i na obszarach wiejskich przyczyni się do realizacji działań na rzecz tworzenia sieci kontaktów w województwie dolnośląskim.</t>
  </si>
  <si>
    <t>Działania Zespołu Tematycznego związanego 
z zagadnieniami chowu i hodowli bydła mięsnego</t>
  </si>
  <si>
    <t>mieszkańcy obszarów wiejskich, rolnicy, właściciele gospodarstw agroturystycznych, doradcy, osoby  zainteresowane podejmowaniem i rozwojem przedsiębiorczości na obszarach wiejskich oraz wdrażaniem innowacyjnych rozwiązań na obszarach wiejskich</t>
  </si>
  <si>
    <t>1
14
2</t>
  </si>
  <si>
    <t>Liczba warsztatów
Liczba uczestników warsztatów,
w tym liczba doradców</t>
  </si>
  <si>
    <t>warsztaty</t>
  </si>
  <si>
    <t>Celem operacji jest rozwój przedsiębiorczości na obszarach wiejskich poprzez podniesienie poziomu wiedzy i umiejętności 
w zakresie innowacyjnych rozwiązań w technologii uprawy winorośli, podczas sześciodniowych warsztatów, składających się z zajęć teoretycznych i praktycznych. Dodatkowo umożliwienie budowania sieci kontaktów pomiędzy rolnikami, mieszkańcami obszarów wiejskich, doradcami oraz przedstawicielami innych instytucji mających wpływ na kształtowanie i rozwój obszarów wiejskich.</t>
  </si>
  <si>
    <t>Technologia uprawy winorośli w teorii i praktyce</t>
  </si>
  <si>
    <t>Liczba uczestników</t>
  </si>
  <si>
    <t>Liczba odsłon</t>
  </si>
  <si>
    <t>Liczba nagranych filmów</t>
  </si>
  <si>
    <t>Film</t>
  </si>
  <si>
    <t>Minikowo                                   89-122 Minikowo</t>
  </si>
  <si>
    <t xml:space="preserve">Kujawsko-Pomorski Ośrodek Doradztwa Rolniczego </t>
  </si>
  <si>
    <t xml:space="preserve">rolnicy ekologiczni, rolnicy zainteresowani przestawieniem gospodarstwa na system rolnictwa ekologicznego, doradcy rolni
</t>
  </si>
  <si>
    <t xml:space="preserve">1. Poszerzenie wiedzy uczestników z zakresu agrotechniki w rolnictwie ekologicznym dzięki wykładom przeprowadzonym przez pracowników IUNG w Puławach posiadających bogate zaplecze merytoryczne i doświadczenie w badaniach dotyczących rolnictwa ekologicznego. Wiedza ta pozwoli na usprawnienie produkcji we własnych gospodarstwach oraz na rozwiązywanie istniejących problemów związanych z produkcją ekologiczną.
2. Zapoznanie uczestników z przetwórstwem produktów ekologicznych  - dobre przykłady z województwa lubelskiego oraz podkarpackiego.
3. Poprzez dzielenie się doświadczeniem w zakresie przetwórstwa zachęcenie uczestników do podejmowania inicjatywy przetwarzania produktów we własnych gospodarstwach 
4. Nawiązanie współpracy między uczestnikami wyjazdu oraz odwiedzanymi gospodarstwami 
5. Upowszechnianie dobrych praktyk wdrożonych w gospodarstwach ekologicznych województwa kujawsko  -pomorskiego oraz popularyzacja ekologicznego systemu produkcji poprzez przeprowadzenie Konkursu na Najlepsze Gospodarstwo Ekologiczne
</t>
  </si>
  <si>
    <t xml:space="preserve">Upowszechnianie wiedzy oraz dobrych praktyk w przetwórstwie i rolnictwie ekologicznym </t>
  </si>
  <si>
    <t>1
50</t>
  </si>
  <si>
    <t>producenci ziemniaka lub zamierzający podjąć taką produkcję w celu zwiększenia rentowności swoich gospodarstw rolnych, doradcy rolniczy,  producenci mogący być prekursorami technik nawodnieniowych w województwie kujawsko-pomorskim zdolni dać pozytywny przykład w zakresie gospodarowania wodą, inne podmioty zainteresowane tematyką</t>
  </si>
  <si>
    <t>1
30</t>
  </si>
  <si>
    <t>Liczba szkoleń
Liczba uczestników szkolenia</t>
  </si>
  <si>
    <t>Szkolenie</t>
  </si>
  <si>
    <t xml:space="preserve">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od pola do stołu. Organizowane w ramach operacji szkolenie oraz konferencja będą miały charakter innowacyjno-edukacyjny. Zdobyta wiedza pozwoli na transfer wiedzy w zakresie dobrych praktyk wdrażania innowacji w rolnictwie i na obszarach wiejskich oraz promowania innowacyjnych technologii uprawy ziemniaka w województwie kujawsko-pomorskim. Organizowany konkurs pozwoli na pokazanie postępu hodowlanego w ziemniaku oraz innowacji jakie zaszły przez szereg lat w badaniach nad ziemniakiem oraz jakimi walorami należy kierować się przy doborze odmiany. </t>
  </si>
  <si>
    <t>Program dla polskiego ziemniaka. Bioasekuracja oraz innowacyjne rozwiązania w zakresie agrotechniki, ochrony i przechowalnictwa ziemniaka</t>
  </si>
  <si>
    <t>Raport</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</si>
  <si>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</si>
  <si>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Liczba spotkań</t>
  </si>
  <si>
    <t>Spotkanie</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</si>
  <si>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</si>
  <si>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 xml:space="preserve">Lokalne Partnerstwa Wodne </t>
  </si>
  <si>
    <t xml:space="preserve"> Mieszkańcy obszarów wiejskich (rolnicy, właściciele obiektów turystyki wiejskiej, rolnicy prowadzący sprzedaż bezpośrednią produktów rolnych lub rolniczy handel detaliczny - RHD zajmujący się przetwórstwem na niewielką skalę) z terenu województwa kujawsko-pomorskiego. 
 Przedstawiciele doradztwa rolniczego z terenu województwa kujawsko-pomorskiego
</t>
  </si>
  <si>
    <t>25</t>
  </si>
  <si>
    <t xml:space="preserve">Celem operacji jest:                                                                                                          1. Zapoznanie uczestników z formami przedsiębiorczości związanymi z produkcją żywności wysokiej jakości na niewielką skalę na terenie Dolnego Śląska i Małopolski.
2. Zapoznanie uczestników z formami turystyki na obszarach wiejskich na terenie Dolnego Śląska i Małopolski.
3. Wskazanie przykładów wykorzystywania walorów kulturowych i przyrodniczych okolicy.
4. Zachęcenie uczestników do podejmowania podobnych inicjatyw na terenie województwa kujawsko-pomorskiego.
5. Zdobycie wiedzy i umiejętności w zakresie doradzania na temat przedsiębiorczości na obszarach wiejskich.
6. Tworzenie sieci współpracy pomiędzy mieszkańcami obszarów wiejskich (rolnikami, właścicielami obiektów turystyki wiejskiej, rolnikami prowadzący sprzedaż bezpośrednią produktów rolnych lub rolniczy handel detaliczny - RHD zajmujący się przetwórstwem na niewielką skalę), doradcami rolniczymi.                                                                                                        </t>
  </si>
  <si>
    <t>Innowacyjne rozwiązania w przedsiębiorczości na obszarach wiejskich – dobre przykłady z Dolnego Śląska i Małopolski.</t>
  </si>
  <si>
    <t>Liczba emisji</t>
  </si>
  <si>
    <t>II -  IV</t>
  </si>
  <si>
    <t>mieszkańcy obszarów wiejskich, rolnicy,  przetwórcy, przedsiębiorcy, pracownicy naukowi, doradcy rolniczy, potencjalni członkowie grup operacyjnych, z województwa kujawsko-pomorskiego</t>
  </si>
  <si>
    <t>Liczba nagranych felietonów</t>
  </si>
  <si>
    <t>Felieton</t>
  </si>
  <si>
    <t>Celem operacji jest prezentacja i wspieranie innowacji z zakresu krótkich łańcuchów dostaw żywności w województwie kujawsko-pomorskim. Ponadto zaprezentowane będą dobre praktyki z zakresu wprowadzania na rynek żywności produkowanej przez rolników i małe przedsiębiorstwa ze szczególnym uwzględnieniem współpracy w tym zakresie. Cel będzie zrealizowany poprzez produkcję felietonów i ich emisję na antenie TVP 3 Bydgoszcz.  Bohaterami felietonów będą  przetwórcy z regionu, naukowcy, eksperci, wszyscy ci, którzy pracują na rzecz rozwoju krótkich  łańcuch dostaw żywności. W felietonach zaprezentowana będzie również GO Wiejska e-skrzynka, która jest przykładem innowacyjnego działania w tym zakresie.</t>
  </si>
  <si>
    <t>Innowacje w krótkich łańcuchach dostaw żywności w województwie kujawsko-pomorskim.</t>
  </si>
  <si>
    <t>Łączna liczba wyświetleń</t>
  </si>
  <si>
    <t>Liczba wyświetleń</t>
  </si>
  <si>
    <t>Liczba relacji</t>
  </si>
  <si>
    <t>Relacja z poletek demonstracyjnych</t>
  </si>
  <si>
    <t xml:space="preserve"> 
I - IV</t>
  </si>
  <si>
    <t>Liczba wideokonferencji</t>
  </si>
  <si>
    <t>Wideokonferencja</t>
  </si>
  <si>
    <t>Celem operacji jest upowszechnienie i propagowanie innowacji w produkcji roślinnej poprzez popularyzację postępu hodowlanego roślin uprawnych jak i w obszarze technologii uprawy, nawożenia, ochrony roślin i nawadniania. Cel ten zostanie osiągnięty poprzez zorganizowanie Krajowych Dni Pola w Minikowie.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 Będzie to możliwe dzięki zorganizowaniu dwóch wideokonferencji, dwóch relacji z warsztatów polowych oraz emisji filmu.</t>
  </si>
  <si>
    <t>Krajowe Dni Pola Minikowo 2020 – innowacyjne rozwiązania w uprawie roślin</t>
  </si>
  <si>
    <t>Końskowola ul. Pożowska 8, 24-130 Końskowola</t>
  </si>
  <si>
    <t>Lubelski Ośrodek Doradztwa Rolniczego w Końskowoli</t>
  </si>
  <si>
    <t>rolnicy,
przedstawiciele doradztwa rolniczego,  przedsiębiorcy, przedstawiciele instytucji rolniczych, około rolniczych i naukowych</t>
  </si>
  <si>
    <t>webinarium</t>
  </si>
  <si>
    <t>Celem operacji jest upowszechnianie wiedzy na temat innowacyjnych technologii w chowie i hodowli trzody chlewnej. Doskonalenie w zakresie żywienia, nowych technologii stwarza szanse na rozwój ale również poprawę funkcjonowania gospodarstw utrzymujących świnie. Rozwiązania które pojawiają się na rynku mają pomagać i ułatwiać pracę rolnikom.  Dodatkowo muszą pamiętać aby gospodarować zgodnie z aktualnymi przepisami prawa.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</si>
  <si>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Innowacyjne technologie w chowie i hodowli trzody chlewnej</t>
  </si>
  <si>
    <t>rolnicy</t>
  </si>
  <si>
    <t xml:space="preserve">Celem operacji jest zachęcenie uczestników do współpracy w zakresie tworzenia grup operacyjnych EPI ukierunkowanych na realizację innowacyjnych projektów w zakresie krótkich łańcuchów dostaw, a także rozwoju przedsiębiorczości na obszarach wiejskich poprzez podniesienie poziomu wiedzy i umiejętności w zakresie serowarstwa wykorzystującego surowce pochodzące z własnego gospodarstwa. Poprzez warsztaty możliwe jest przekazanie uczestnikom nie tylko wiedzy teoretycznej ale także umiejętności praktycznych z zakresu przetwórstwa, systemów certyfikacji żywności, skracania łańcuchów dostaw czy innowacji w zakresie przetwórstwa mleka. Stworzenie odpowiedniej płaszczyzny dla uczestników warsztatów zainteresowanych podniesieniem poziomu wiedzy i umiejętności zachęci do tworzenia potencjalnych grup operacyjnych w ramach działania „Współpraca” oraz sieci kontaktów ukierunkowanych na wspólne innowacyjne przedsięwzięcia w rolnictwie i na obszarach wiejskich. </t>
  </si>
  <si>
    <t>Innowacje w lubelskim serowarstwie</t>
  </si>
  <si>
    <t>producenci ziemniaka lub zamierzający podjąć taką produkcję w celu zwiększenia rentowności swoich gospodarstw rolnych, doradcy rolniczy,  producenci mogący być prekursorami technik nawodnieniowych w województwie lubelskim zdolni dać pozytywny przykład w zakresie gospodarowania wodą, inne podmioty zainteresowane tematyką</t>
  </si>
  <si>
    <t>Nowoczesna i bezpieczna hodowla ziemniaka w województwie lubelskim</t>
  </si>
  <si>
    <t>wydruk raportu</t>
  </si>
  <si>
    <t>raport</t>
  </si>
  <si>
    <t>Przedstawiciele Państwowego Gospodarstwa Wodnego Wody Polskie, przedstawiciele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</si>
  <si>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</si>
  <si>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Lokalne Partnerstwo  ds. Wody (LPW)</t>
  </si>
  <si>
    <t>emisja telewizyjna</t>
  </si>
  <si>
    <t>potencjalni członkowie grup operacyjnych, rolnicy, mieszkańcy obszarów wiejskich, pracownicy naukowi, pracownicy jednostek doradztwa rolniczego</t>
  </si>
  <si>
    <t>film promocyjny</t>
  </si>
  <si>
    <t>Celem operacji jest prezentacja i wspieranie innowacji w rolnictwie, w tym w produkcji i przetwórstwie w gospodarstwach dostarczających żywność bezpośrednio do konsumenta. W formie filmów zaprezentowane będą dobre praktyki w zakresie przetwarzanie i sprzedaży produktów z gospodarstwa rolnego z terenu województwa lubelskiego, co wpłynie na podwyższenie wiedzy potencjalnych członków grup operacyjnych, rolników, przetwórców i doradców rolnych, zwiększenie poziomu wiedzy dotyczącej wdrażania innowacji w rolnictwie oraz pozyskiwania środków na innowacje.</t>
  </si>
  <si>
    <t>Dobre i zdrowe – przetwarzanie i sprzedaż produktów z gospodarstwa rolnego</t>
  </si>
  <si>
    <t>rolnicy,
przedstawiciele doradztwa rolniczego, przedsiębiorcy, przedstawiciele instytucji rolniczych, około rolniczych i naukowych przedstawiciele stowarzyszeń</t>
  </si>
  <si>
    <t>Celem operacji jest przekazywanie wiedzy i informacji merytorycznych potrzebnych rolnikom i odpowiadającym na aktualne potrzeby zdiagnozowane na danym terenie, dotyczące sposobów zwalczania aktualnie występujących chorób i szkodników roślin, nowych technologii w uprawach roślin polowych, agrotechniki i wykorzystania nowoczesnych maszyn. Filmy nagrane będą na polach doświadczalno-wdrożeniowych LODR w Końskowoli w oparciu o prowadzone doświadczenia i obserwacje na kolekcjach roślin - zboża, ziemniaki, kukurydza, soja itp.  Filmy zamieszczone będą na stronie internetowej ośrodka oraz na portalu społecznościowym ośrodka. Pozwolą w dobie epidemii COVID-19 na współpracę z rolnikami, dokształcanie, przekazanie najnowszej wiedzy, transfer innowacji za pośrednictwem Internetu. Realizacja operacji zapewni ułatwienie wymiany wiedzy fachowej w zakresie wdrażania innowacji w rolnictwie i na obszarach wiejskich. Realizacja filmów jest  to efektywna forma upowszechniania wiedzy i doświadczeń we wdrażaniu innowacji, ukazująca dobre praktyki.</t>
  </si>
  <si>
    <t>Cykl filmów instruktażowych w zakresie nowoczesnych technologii uprawy roślin polowych</t>
  </si>
  <si>
    <t>materiał publikowany w internecie</t>
  </si>
  <si>
    <t xml:space="preserve"> Celem operacji jest podniesienie wiedzy oraz nabycie doświadczenia w zakresie ekologicznej technologii uprawy malin i borówki, innowacyjnych rozwiązań oraz pozyskanie nowych kontaktów wśród rolników, doradców, przedsiębiorców. Organizacja 2 wyjazdów studyjnych podczas których uczestnicą wezmą udział w konferencji oraz wizytach studyjnych w gospodarstwie ma zachęcić rolników do podejmowania nowych wyzwań. W formie wykładów uczestnicy otrzymają informacje dotyczące ekologicznej technologii uprawy malin i borówki z uwzględnieniem min. doboru odmian, środków ochrony roślin i nawozów, przygotowania gleby pod uprawę itd. W pierwszym dniu planowany jest wyjazd studyjnych dla grupy ukierunkowanej na produkcję malin, w drugim dniu dla producentów borówki. </t>
  </si>
  <si>
    <t>Ekologiczna uprawa owoców miękkich – malina i borówka</t>
  </si>
  <si>
    <t>rolnicy, początkujący pszczelarze</t>
  </si>
  <si>
    <t xml:space="preserve">Celem operacji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Na potrzeby realizacji operacji będzie zakupiony pokazowy ul wraz wyposażeniem (waga, czujniki do prowadzenia pomiarów, kamera), w którym prowadzone będą obserwacje i odczyty oraz stałe monitorowanie pracy ula i życia pszczół dzięki zamontowanej kamerce, będzie prowadzona transmisja online. Uczestnicy warsztatów zdobędą wiedzę i umiejętności z zakresu zakładania i prowadzenia pasieki.  Realizacja operacji zapewni ułatwienie wymiany wiedzy fachowej w zakresie wdrażania innowacji w rolnictwie i na obszarach wiejskich. </t>
  </si>
  <si>
    <t>Nowoczesne rozwiązania w zakładaniu i prowadzeniu pasieki</t>
  </si>
  <si>
    <t>Celem operacji jest wspieranie rozwoju innowacyjnej przedsiębiorczości na obszarach wiejskich Lubelszczyzny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 Ze względu na duże zainteresowanie udziałem w dotychczasowych warsztatach związanych z serowarstwem oraz zapotrzebowaniem zgłaszanym przez mieszkańców obszarów wiejskich zostanie zorganizowana kolejna operacja w tym temacie. Warsztaty będą okazją do wymiany doświadczeń między uczestnikami, przybliżenia zagadnień związanych z Siecią na rzecz innowacji w rolnictwie i na obszarach wiejskich oraz możliwościami uzyskania wsparcia w ramach działania "Współpraca".</t>
  </si>
  <si>
    <t xml:space="preserve">II ABC serowarstwa w województwie lubelskim </t>
  </si>
  <si>
    <t>wyjazd studyjny, warsztaty</t>
  </si>
  <si>
    <t xml:space="preserve">Celem operacji jest podniesienie wiedzy w zakresie organizacji i funkcjonowania grup operacyjnych na przykładzie istniejącej grupy operacyjnej w województwie lubelskim. Podczas wyjazdu studyjnego uczestnicy zapoznają się z doświadczeniami  grupy operacyjnej Agroleśnictwo w Dolinie Zielawy, realizującej  innowacyjny temat w ramach dofinansowania. Wyjazd będzie okazją do wymiany wiedzy poznania korzyści płynących ze współpracy nauki i praktyki, a także napotykanych problemów. Uczestnicy wezmą udział w warsztatach zielarskich, warsztatach polowych na plantacjach agroleśnych oraz prezentacji produktów powstałych na bazie ziół z gospodarstw uczestniczących w projekcie. </t>
  </si>
  <si>
    <t>Innowacyjne wdrożenia oraz doświadczenia w organizacji grup operacyjnych w województwie lubelskim</t>
  </si>
  <si>
    <t>relacja w telewizji</t>
  </si>
  <si>
    <t>film relacja</t>
  </si>
  <si>
    <t>pokazy polowe</t>
  </si>
  <si>
    <t xml:space="preserve">konferencja </t>
  </si>
  <si>
    <t>Celem operacji jest upowszechnianie wiedzy na temat innowacyjnych technologii uprawy ziemniaków, w celu uzyskania zadowalających plonów o dobrej jakości oraz  możliwości przerobu i wykorzystania skrobi ziemniaczane w przemyśle. Realizacja operacji jest odpowiedzią na potrzebę szukania nowych rozwiązań w wykorzystaniu ziemniaków, a dokładniej skrobi ziemniaczanej. Pokazy polowe (pokaz zbioru ziemniaków z wykorzystaniem nowoczesnych maszyn, prezentacja firm) oraz konferencja będą zorganizowane na poletkach doświadczalno-wdrożeniowych LODR w Końskowoli, dadzą możliwość podniesienia wiedzy przez uczestników, stanowiąc tym samym doskonałą okazję do wymiany doświadczeń oraz szerokiej dyskusji w wybranych aspektach. Jest to przedsięwzięcie, które umożliwi rolnikom dostęp do wiedzy i innowacji w zakresie nowoczesnych technologii uprawy ziemniaka, które będą obejmowały kwestie dotyczące doskonalenia szeroko rozumianej agrotechniki tego gatunku, w celu uzyskania zadowalających plonów bulw o dobrej jakości. Ponadto podczas konferencji zostaną poruszone kwestie możliwości wykorzystania skrobi ziemniaczanej w przemyśle. Są to niezbędne warunki, aby ten kierunek produkcji miał szansę na perspektywiczny rozwój. Realizacja operacji jest odpowiedzią na potrzebę szukania nowych rozwiązań w wykorzystaniu ziemniaków, a dokładniej skrobi ziemniaczanej. Operacja będzie okazją do przybliżenia zagadnień związanych z Siecią na rzecz innowacji w rolnictwie i na obszarach wiejskich oraz możliwościami uzyskania wsparcia w ramach działania "Współpraca".</t>
  </si>
  <si>
    <t>Dzień Ziemniaka - Innowacyjne technologie uprawy ziemniaka oraz możliwości wykorzystania skrobi w przemyśle</t>
  </si>
  <si>
    <t>Organizacja kanałów i możliwości sprzedaży produktów ekologicznych.</t>
  </si>
  <si>
    <t>Środowiskowe uwarunkowania zdrowia na obszarach wiejskich</t>
  </si>
  <si>
    <t xml:space="preserve">Innowacyjne technologie uprawy roślin ozdobnych </t>
  </si>
  <si>
    <t>Innowacyjne technologie w produkcji drobiarskiej</t>
  </si>
  <si>
    <t>Wykorzystanie nowych technologii  uprawy sposobem na łagodzenie skutków niekorzystnego oddziaływania warunków glebowo-klimatycznych na wzrost i rozwój kukurydzy</t>
  </si>
  <si>
    <t>60</t>
  </si>
  <si>
    <t>Celem operacji jest ułatwianie transferu wiedzy i innowacji w rolnictwie w zakresie innowacyjnych rozwiązań w nawadnianiu warzyw gruntowych. Przedmiotem operacji jest konferencja obejmująca tematykę dotyczącą racjonalnego gospodarowania wodą  z wykorzystaniem nowoczesnych agrotechnik, w tym wykorzystania innowacyjnych rozwiązań w nawadnianiu połączonym z fertygacją przez polskich naukowców . Wykładowcami na konferencji będą m.in. pracownicy naukowi zajmujący się zagadnieniami nawadniania, mający wiedzę i doświadczenie w zakresie nowych rozwiązań, które mogą zostać zaimplementowane w gospodarstwach rolnych. Konferencja będzie okazją do wymiany doświadczeń między uczestnikami, przybliżenia zagadnień związanych z Siecią na rzecz innowacji w rolnictwie i na obszarach wiejskich oraz możliwościami uzyskania wsparcia w ramach działania "Współpraca".</t>
  </si>
  <si>
    <t xml:space="preserve">Innowacyjne rozwiązania w nawadnianiu warzyw gruntowych </t>
  </si>
  <si>
    <t>materiał informacyjny i promocyjny</t>
  </si>
  <si>
    <t>Konkurs na Najlepsze Gospodarstwo Ekologiczne w województwie lubuskim</t>
  </si>
  <si>
    <t>Kalsk 91, 66 - 100 Sulechów</t>
  </si>
  <si>
    <t>Lubuski Ośrodek Doradztwa Rolniczego</t>
  </si>
  <si>
    <t xml:space="preserve">Rolnicy, przetwórcy, mieszkańcy obszarów wiejskich, przedstawiciele doradztwa rolniczego i nauki, administracja rządowa i samorządowa,  instytucje pracujące na rzecz rolnictwa  ekologicznego </t>
  </si>
  <si>
    <t>Rolnictwo ekologiczne - szansą rozwoju gospodarstwa rolnego</t>
  </si>
  <si>
    <t xml:space="preserve"> nakład</t>
  </si>
  <si>
    <t>materiały informacyjne</t>
  </si>
  <si>
    <t>Rolnicy, przetwórcy, producenci żywności, każdy potencjalny nabywca produktów wytworzonych lokalnie, mieszkańcy obszarów wiejskich zainteresowani prawidłowym odżywianiem, zakupem produktów wysokiej jakości, wytworzonych lokalnie.</t>
  </si>
  <si>
    <t xml:space="preserve">Celem operacji w każdej z form jest temat sieciujący potencjalnych członków Grup Operacyjnych w aspekcie Krótkich Łańcuchów Dostaw Żywności będących zainteresowanymi złożeniem wniosków w ramach Działania "Współpraca". Wpływ pandemii ma aktualnie ogromny wpływ na zachowania konsumentów na rynku żywności. Celem operacji będzie przedstawienie trendów na rynku żywności, konsekwencji zaistniałej sytuacji epidemiologicznej dla organizacji sprzedaży produktów rolnych w aspekcie Krótkich Łańcuchów Dostaw. </t>
  </si>
  <si>
    <t>Krótkie Łańcuchy Dostaw - alternatywą dla gospodarstw w województwie lubuskim</t>
  </si>
  <si>
    <t>Przedstawiciele Państwowego Gospodarstwa Wodnego Wody Polskie, administracji publicznej, spółki wodnej, izby rolniczej, lasów państwowych, parków narodowych i krajobrazowych, instytutów naukowych/uczelni rolniczych, organizacji pozarządowych, rolnicy, właściciele stawów rybnych,
przedstawiciele podmiotów doradczych, przedsiębiorcy mający oddziaływanie na stan wód na danym terenie, inne podmioty zainteresowane tematem.</t>
  </si>
  <si>
    <t xml:space="preserve">spotkanie </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</si>
  <si>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na terenie województwa lubuskiego.</t>
  </si>
  <si>
    <t>Lokalne Partnerstwo ds. Wody (LPW)</t>
  </si>
  <si>
    <t>film krótkometrażowy</t>
  </si>
  <si>
    <t>liczba pokazów</t>
  </si>
  <si>
    <t>pokaz polowy</t>
  </si>
  <si>
    <t>2 x 50</t>
  </si>
  <si>
    <t>Producenci, przetwórcy i dystrybutorzy ziemniaka lub zamierzający podjąć taką produkcję w celu zwiększenia rentowności swoich gospodarstw rolnych, doradcy i specjaliści rolniczy,  producenci mogący być prekursorami technik nawodnieniowych w województwie lubuskim, inne podmioty zainteresowane tematyką</t>
  </si>
  <si>
    <t xml:space="preserve">liczba szkoleń </t>
  </si>
  <si>
    <r>
      <t xml:space="preserve">Celem operacji jest dokładne przedstawienie założeń "Programu dla polskiego Ziemniaka" (MRiRW), który ma na celu gruntowną restrukturyzację branży, poprzez wyeliminowanie nieprawidłowości rynkowych i fitosanitarnych, jak również wsparcie producentów poprzez promocję polskich produktów żywnościowych w ramach akcji </t>
    </r>
    <r>
      <rPr>
        <i/>
        <sz val="11"/>
        <rFont val="Calibri"/>
        <family val="2"/>
        <charset val="238"/>
        <scheme val="minor"/>
      </rPr>
      <t>Polska smakuje</t>
    </r>
    <r>
      <rPr>
        <sz val="11"/>
        <rFont val="Calibri"/>
        <family val="2"/>
        <charset val="238"/>
        <scheme val="minor"/>
      </rPr>
      <t xml:space="preserve"> i </t>
    </r>
    <r>
      <rPr>
        <i/>
        <sz val="11"/>
        <rFont val="Calibri"/>
        <family val="2"/>
        <charset val="238"/>
        <scheme val="minor"/>
      </rPr>
      <t>Produkt Polski</t>
    </r>
    <r>
      <rPr>
        <sz val="11"/>
        <rFont val="Calibri"/>
        <family val="2"/>
        <charset val="238"/>
        <scheme val="minor"/>
      </rPr>
      <t>.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lubuskim.</t>
    </r>
  </si>
  <si>
    <t>Nowoczesna i bezpieczna hodowla ziemniaka w województwie lubuskim</t>
  </si>
  <si>
    <t>Rolnicy, mieszkańcy obszarów wiejskich, przedsiębiorcy, doradcy i specjaliści rolniczy, potencjalni członkowie Grup Operacyjnych z województwa lubuskiego</t>
  </si>
  <si>
    <t>warsztaty polowe</t>
  </si>
  <si>
    <t>Celem operacji jest sieciowanie partnerów zainteresowanych innowacjami w produkcji roślinnej, nowatorskimi technologiami stosowanymi w uprawie (zastosowanie dronów) w ramach powstania potencjalnych Grup Operacyjnych dot. działania "Współpraca" wraz z upowszechnianiem i propagowanie innowacji w produkcji roślinnej. Celem operacji jest bezpośrednia demonstracja upraw połączona z przekazem fachowej wiedzy w przedmiocie innowacyjnej produkcji roślinnej. Postęp hodowlany roślin uprawnych jak i w obszarze technologii uprawy, nawożenia, ochrony roślin i nawadniania w połączeniu z wykorzystaniem nowatorskiej technologii (zastosowanie dronów) doskonale wpisuje się w przedmiot operacji. Cel ten zostanie osiągnięty poprzez zorganizowanie "Dni Pola" w Złotniku. Na polach uprawnych zaprezentowany zostanie potencjał hodowlany szerokiej gamy gatunków roślin uprawnych. Celem operacji jest także wymiana fachowej wiedzy pomiędzy partnerami będącymi zainteresowanymi założeniem Grupy Operacyjnej w obszarze postępu technologii uprawy, ochrony roślin, nawożenia oraz nawadniania, a także innowacji w obszarze rolnictwa precyzyjnego. Będzie to możliwe dzięki zorganizowaniu przedmiotowych warsztatów polowych połączonych z demonstracją pól uprawnych.</t>
  </si>
  <si>
    <t>Innowacyjne metody produkcji roślinnej w ramach organizowanych "Dni Pola" w Złotniku</t>
  </si>
  <si>
    <t>drukowane materiały informacyjne</t>
  </si>
  <si>
    <t>Operacja skierowana jest dla uczestników spotkań zespołów tematycznych, rolników, przedsiębiorców,  przetwórców, pszczelarzy, przedstawicieli instytucji naukowych, samorządowych i doradczych zainteresowanych innowacjami w gospodarce pasiecznej na poczet powstania Grup Operacyjnych w ramach Działania "Współpraca" na terenie województwa lubuskiego.</t>
  </si>
  <si>
    <t>Podstawowym celem operacji jest aktywizacja inicjatyw wśród pszczelarzy w ramach powstania potencjalnych Grup Operacyjnych na terenie województwa lubuskiego. Rozwój pszczelarstwa w województwie lubuskim spotyka się z przeszkodami związanymi m.in. z  wycinką robinii akacjowej na dużą skalę prowadząca do zmniejszenia bazy pożytkowej, przy tym nieumiejętne stosowanie przez rolników środków ochrony roślin, które to są podstawą dla przedstawienia innowacyjnych rozwiązań prowadzenia gospodarki pasiecznej w zgodzie z naturą. Ponadto, celem operacji będzie przygotowanie materiału drukowanego będącego swoistym poradnikiem prawidłowych zachowań mieszkańców obszarów wiejskich dla ochrony pszczół oraz właściwego prowadzenia gospodarki pasiecznej. Tym samym, operacja przyczyni się do nawiązanie kontaktów pomiędzy środowiskiem pszczelarzy, ale i samymi rolnikami zainteresowanymi udziałem w projektach w ramach Działania "Współpraca".</t>
  </si>
  <si>
    <t>Innowacyjne rozwiązania wspierające rozwój gospodarki pasiecznej na przykładzie województwa lubuskiego.</t>
  </si>
  <si>
    <t>Operacja skierowana jest dla uczestników spotkań zespołów tematycznych, rolników, przedsiębiorców,  przetwórców, winiarzy, przedstawicieli instytucji naukowych, samorządowych i doradczych zainteresowanych innowacjami w uprawie winorośli na poczet powstania Grup Operacyjnych w ramach Działania "Współpraca" na terenie województwa lubuskiego.</t>
  </si>
  <si>
    <t>Przedmiotem operacji będzie nagranie filmu krótkometrażowego z wizyt w winnicach na terenie województwa lubuskiego i pokazanie potrzeb oraz problemów, nad których rozwiązaniami mogą pracować przyszłe Grupy Operacyjne bazujące na doświadczeniu lubuskich winiarzy. Ponadto, celem będzie opracowanie materiałów informacyjnych dot. winnic na terenie województwa lubuskiego stanowiące podstawę do weryfikacji potencjalnych partnerów do Grup Operacyjnych zainteresowanych innowacyjnymi rozwiązaniami w uprawie i pielęgnacji winorośli oraz zarządzania winnicą. Nawiązane kontakty z winnicami przyczynią się do wzbogacenia bazy o potencjalnych partnerów do Grup Operacyjnych w ramach Działania "Współpraca".</t>
  </si>
  <si>
    <t xml:space="preserve">Innowacje w uprawie i pielęgnacji winorośli w województwie lubuskim. </t>
  </si>
  <si>
    <t xml:space="preserve">Grupę docelową , do której skierowana będzie operacja to potencjalni zainteresowani utworzeniem Grupy Operacyjnej wśród rolników, właścicieli gospodarstw agroturystycznych, mieszkańców obszarów wiejskich, zagród edukacyjnych, przedstawicieli organizacji zainteresowanych utworzeniem gospodarstwa opiekuńczego oraz specjalistów LODR, którzy będą wsparciem merytorycznym tworzonych gospodarstw.   </t>
  </si>
  <si>
    <t>Realizacja operacji przyczyni się do powstania filmu krótkometrażowego w zakresie innowacyjnej formy działalności jaką jest prowadzenie gospodarstwa opiekuńczego na terenie województwa lubuskiego. W filmie, który umieszczony zostanie na stronie Ośrodka wskazany będzie kontakt umożliwiający zainteresowanych utworzeniem Grupy Operacyjnej w ramach Działania "Współpraca". Tym samym operacja, wpłynie na nawiązanie kontaktów pomiędzy Ośrodkiem a gospodarstwami. Taki sposób innowacyjnego prowadzenia gospodarstwa jest wciąż mało znany na terenie województwa lubuskiego, stąd potrzeba realizacji przedmiotowej operacji. Operacja przyczyni się do zapoznania gospodarstw z dobrą praktyką prowadzenia gospodarstw opiekuńczych na poczet powstania potencjalnej Grupy Operacyjnej.</t>
  </si>
  <si>
    <t>Gospodarstwa opiekuńcze przykładem innowacyjnej formy działalności dla lubuskich gospodarstw.</t>
  </si>
  <si>
    <t xml:space="preserve">Grupę docelową będą stanowić rolnicy, przedsiębiorcy branży rolnej, przedstawiciele świata nauki oraz jednostki doradcze zainteresowani stworzeniem Grupy Operacyjnej w aspekcie nowatorskich systemów zarządzania wodą oraz budowanieniem sieci kontaktów na poczet europejskiego partnerstwa innowacji. </t>
  </si>
  <si>
    <t xml:space="preserve">Celem operacji jest aktywizacja mieszkańców obszarów wiejskich w celu tworzenia partnerstw na rzecz realizacji projektów nakierowanych na nowatorskie rozwiązania techniki melioracyjnej, których autorami są  potencjalni partnerzy zainteresowani stworzeniem Grup Operacyjnych w ramach Działania "Współpraca". Operacja przyczyni się do zapoznania się z nowymi rozwiązaniami, które mogą zostać zastosowane w praktyce w gospodarstwach rolnych. W ramach operacji przedstawione zostaną m. in. przez jednostkę naukową zagadnienia związane z systemem nawadniania upraw, wiedza i doświadczenie w zakresie ochrony i kształtowaniu zasobów wodnych na terenach wiejskich. Operacja pozwoli na sklasyfikowanie potrzeb i problemów, nad którymi przyszłe Grupy Operacyjne w tej tematyce mogą pracować. Dobre praktyki polskich rolników w zakresie zastosowania rozwiązań zapobiegania skutkom suszy będą wskazówką dla nowych ścieżek rozwoju oraz możliwości zastosowania innowacyjnych rozwiązań w województwie lubuskim w ramach tworzących się Grup Operacyjnych. </t>
  </si>
  <si>
    <t>Innowacyjne rozwiązania w nawadnianiu upraw w aspekcie niedoboru wody na terenach wiejskich.</t>
  </si>
  <si>
    <t>drukowane materiały informacyjne (plakat)</t>
  </si>
  <si>
    <t>Rolnicy, producenci rolni, hodowcy, mieszkańcy obszarów wiejskich, właściciele gospodarstw agroturystycznych,  jednostki naukowe i samorządowe, specjaliści LODR i inne osoby zainteresowane wdrażaniem innowacji w rolnictwie i na obszarach wiejskich.</t>
  </si>
  <si>
    <t>spotkania informacyjno-promocyjne</t>
  </si>
  <si>
    <t>Celem poszczególnych Zespołów Tematycznych ds. innowacji jest inicjowanie wymiany wiedzy i doświadczeń, identyfikacji bieżących problemów oraz poszukiwania możliwości ich rozwiązania pomiędzy przedstawicielami różnych środowisk np. rolników, doradców, jednostek naukowych i samorządowych,  przedsiębiorców czy hodowców. Tematyka wokół powstałych zespołów ściśle odpowiada na potrzeby i charakter województwa lubuskiego. Przy tym, powstałe zespoły będą podstawą dla tworzących się potencjalnych Grup Operacyjnych.</t>
  </si>
  <si>
    <t>Spotkania Zespołów Tematycznych ds. innowacji.</t>
  </si>
  <si>
    <t>Operacja skierowana jest dla rolników, hodowców bydła, przedsiębiorców, przetwórców, przedstawicieli instytucji naukowych, samorządowych i doradczych zainteresowanych udziałem w Grupach Operacyjnych związanych z innowacjami w chowie i hodowli bydła w gospodarstwie rolnym.</t>
  </si>
  <si>
    <t xml:space="preserve">Głównym celem operacji będzie podniesienie poziomu wiedzy na temat aktualnych innowacji technologicznych w produkcji bydła mięsnego oraz zapoznanie się przez odbiorców - potencjalnych partnerów sieci - z potrzebami i problemami partnerów potencjalnych Grup Operacyjnych. Zaprezentowane w filmie przez jednostki naukowe oraz specjalistów z dziedziny chowu i hodowli bydła treści merytoryczne będą podstawą do identyfikacji problemów i innowacyjnych rozwiązań w gospodarstwach rolnych zajmujących się hodowlą bydła na terenie województwa lubuskiego i tym samym podstawą do tworzenia się Grup Operacyjnych w ramach Działania "Współpraca". W ramach operacji zostaną opracowane materiały informacyjne dot. hodowli bydła na terenie województwa lubuskiego stanowiące podstawę do weryfikacji potencjalnych partnerów do Grup Operacyjnych oraz przykładów innowacyjnych rozwiązań, które mogą być przedmiotem projektów w ramach Działania "Współpraca". Przedmiotem operacji będzie opracowanie filmu krótkometrażowego przedstawiającego zagadnienia chowu i hodowli bydła od strony merytorycznej przez naukowców, specjalistów w tej dziedzinie podpartej przykładami innowacyjnych praktyk stosowanych w gospodarstwach na terenie województwa lubuskiego. Film zostanie zamieszczony na stronie internetowej Ośrodka oraz serwisie społecznościowym (krajowy SIR) co przyczyni się do wspierania tworzenia sieci współpracy partnerskiej na poczet powstania  potencjalnych Grup Operacyjnych.  </t>
  </si>
  <si>
    <t>Innowacje w chowie i hodowli bydła mięsnego na terenie województwa lubuskiego.</t>
  </si>
  <si>
    <t xml:space="preserve"> liczba pokazów</t>
  </si>
  <si>
    <t>pokaz</t>
  </si>
  <si>
    <t xml:space="preserve">III   </t>
  </si>
  <si>
    <t>Właściciele gospodarstw agroturystycznych, mieszkańcy obszarów wiejskich, rolnicy, hodowcy, specjaliści LODR, uczestnicy targów rolniczych.</t>
  </si>
  <si>
    <t>Promocja hodowli zwierząt - alpaki nowatorską inicjatywą dla gospodarstw agroturystycznych w województwie lubuskim.</t>
  </si>
  <si>
    <t>Mieszkańcy obszarów wiejskich, ekolodzy, rolnicy, instytucje naukowe i samorządowe, przedsiębiorcy, przetwórcy oraz specjaliści LODR zainteresowani innowacyjnymi aspektami tematyki zdrowej żywności.</t>
  </si>
  <si>
    <t>Celem operacji jest aktywizacja mieszkańców obszarów wiejskich w celu stworzenia partnerstw na rzecz realizacji projektów w ramach powstania potencjalnych Grup Operacyjnych nakierowanych na innowacyjne rozwiązania w dziedzinie ekologii, zdrowego żywienia, życia w zgodzie z naturą, kształtowania postaw proekologicznych połączone z inicjatywą współpracy rolników ekologicznych w skracaniu łańcucha dostaw żywności. Przedmiotem realizacji operacji będzie nagranie filmu krótkometrażowego z wizyt w gospodarstwach ekologicznych na terenie województwa lubuskiego. W filmie, który zostanie zamieszczony na stronie internetowej Ośrodka i serwisie społecznościowym (krajowym SIR) zostaną zaprezentowane innowacyjne rozwiązania w ramach rolnictwa ekologicznego. Film będzie źródłem dobrych praktyk i inicjacją do współpracy w ramach projektów Działania "Współpraca". Ponadto, przekazanie wiedzy teoretycznej potwierdzonej praktyką w zakresie wdrażania ekologii, uprawy ziół, skracaniu łańcucha dostaw żywności, rozwoju innowacyjnych form działalności na terenach wiejskich.</t>
  </si>
  <si>
    <t>Z NATURY innowacyjne… - alternatywne źródła dochodu gospodarstwa rolnego.</t>
  </si>
  <si>
    <t xml:space="preserve">  Operacja skierowana jest dla rolników, mieszkańców obszarów wiejskich, ekologów, przetwórców, specjalistów LODR oraz jednostek naukowych, producentów zainteresowanych innowacjami rolniczymi znającymi specyfikę oraz problemy terenu woj. lubuskiego.</t>
  </si>
  <si>
    <r>
      <t xml:space="preserve">Zaprezentowanie dobrych praktyk w zakresie wdrażania innowacyjnych rozwiązań w rolnictwie i na obszarach wiejskich w zakresie uprawy ziół jako alternatywnego źródła dochodu w gospodarstwie rolnym oraz wykorzystania ziół w żywieniu człowieka i hodowli zwierząt. Poza tym, celem wyjazdu będzie przekazanie wiedzy mazowieckich pszczelarzy i zastosowanych przez nich rozwiązań w tematyce pszczelarskiej. Wizyta u praktyków, utworzonej Grupy Operacyjnej </t>
    </r>
    <r>
      <rPr>
        <i/>
        <sz val="11"/>
        <rFont val="Calibri"/>
        <family val="2"/>
        <charset val="238"/>
        <scheme val="minor"/>
      </rPr>
      <t>Agroleśnictwo w Dolinie Zielawy</t>
    </r>
    <r>
      <rPr>
        <sz val="11"/>
        <rFont val="Calibri"/>
        <family val="2"/>
        <charset val="238"/>
        <scheme val="minor"/>
      </rPr>
      <t xml:space="preserve"> będzie najlepszym motywatorem i źródłem informacji dla uczestników zainteresowanych mechanizmem wsparcia finansowego w ramach Działania "Współpraca".  </t>
    </r>
  </si>
  <si>
    <t>Innowacje w uprawie, przetwórstwie i dystrybucji lubelskich ziół oraz dobre praktyki mazowieckich pszczelarzy.</t>
  </si>
  <si>
    <t>Łódzki Ośrodek Doradztwa Rolniczego z siedzibą w Bratoszewicach     ul. Nowości 32;  95-011 Bratoszewice</t>
  </si>
  <si>
    <t>Łódzki Ośrodek Doradztwa Rolniczego</t>
  </si>
  <si>
    <t>rolnicy ekologiczni, mieszkańcy obszarów wiejskich, doradcy rolniczy, pracownicy jednostek doradztwa rolniczego, pracownicy naukowi, instytucje pracujące na rzecz rolnictwa  ekologicznego</t>
  </si>
  <si>
    <t>Celem operacji jest promocja dobrych praktyk w rolnictwie ekologicznym, innowacyjnych rozwiązań wdrażanych w ekologicznych gospodarstwach rolnych oraz rozpowszechnianie wiedzy z zakresu rolnictwa ekologicznego. Podczas wyjazdu studyjnego zaprezentowane zostaną przykłady dobrych praktyk w  gospodarstwach rolnych oraz możliwości rozwoju sektora rolnictwa ekologicznego w Polsce. Wyjazd ma za zadanie poszerzenie wiedzy uczestników oraz ukazanie prostych innowacyjnych metod w rolnictwie ekologicznym.</t>
  </si>
  <si>
    <t xml:space="preserve"> doradcy rolniczy, pracownicy jednostek doradztwa rolniczego, pracownicy naukowi, instytucje pracujące na rzecz rolnictwa  ekologicznego</t>
  </si>
  <si>
    <t xml:space="preserve">konkurs </t>
  </si>
  <si>
    <t xml:space="preserve">Celem konkursu jest popularyzacja i promowanie najlepszych osiągnięć doradców w zakresie rolnictwa ekologicznego. Operacja wpłynie  na promocję systemu rolnictwa ekologicznego oraz doradztwa z zakresu innowacji w  ekologii, produkcji i przetwórstwa metodami ekologicznymi. </t>
  </si>
  <si>
    <t>Celem operacji jest szerzenie dobrych praktyk w zakresie rolnictwa ekologicznego,  wdrażanie innowacyjnych rozwiązań  w ekologicznych gospodarstwach rolnych oraz rozpowszechnianie wiedzy z zakresu rolnictwa ekologicznego.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</si>
  <si>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XIII edycja ogólnopolskiego Konkursu na Najlepsze Gospodarstwo Ekologiczne - finał wojewódzki</t>
  </si>
  <si>
    <t>potencjalni partnerzy LPW</t>
  </si>
  <si>
    <t xml:space="preserve">Celem operacji jest zastosowanie innowacyjnego podejścia terytorialnego dla łagodzenia problemów związanych z zarządzaniem wodą na obszarach wiejskich. Jego istota polega na stworzeniu płaszczyzny współpracy pomiędzy różnymi podmiotami mającymi wpływ w ty zakresie. Celem jest aktywizacja i integracja środowisk lokalnych poprzez wzajemne poznanie zakresów działania i potrzeb,
diagnoza sytuacji w zakresie zarządzania zasobami wody pod kątem potrzeb rolnictwa i mieszkańców obszarów wiejskich, a także wypracowanie wspólnych rozwiązań na rzecz poprawy szeroko pojętej gospodarki wodnej w rolnictwie i na obszarach wiejskich.
</t>
  </si>
  <si>
    <t>Lokalne Partnerstwo do spraw Wody</t>
  </si>
  <si>
    <t>producenci ziemniaka lub zamierzający podjąć taką produkcję, rolnicy, mieszkańcy obszarów wiejskich, pracownicy naukowi, doradcy rolniczy, pracownicy jednostek doradztwa rolniczego, inne podmioty zainteresowane tematyką</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</si>
  <si>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szkolenia będą miało charakter innowacyjno-edukacyjny. Zdobyta wiedza pozwoli na transfer wiedzy w zakresie dobrych praktyk wdrażania innowacji w rolnictwie i na obszarach wiejskich oraz promowania innowacyjnych technologii uprawy ziemniaka w województwie łódzkim.</t>
  </si>
  <si>
    <t>Innowacyjna uprawa ziemniaka w województwie łódzkim</t>
  </si>
  <si>
    <t>potencjalni członkowie grup operacyjnych, rolnicy, mieszkańcy obszarów wiejskich, pracownicy naukowi, doradcy rolniczy, pracownicy jednostek doradztwa rolniczego</t>
  </si>
  <si>
    <t>film krótkometrażowy,
emisja telewizyjna</t>
  </si>
  <si>
    <t xml:space="preserve">Celem operacji jest prezentacja i wspieranie innowacji w rolnictwie, w tym w produkcji i przetwórstwie w gospodarstwach, które weszły w skład grupy operacyjnej pn. Polski Ocet Owocowy i wdrożyły nową technologię wytwarzania octu owocowego. Zaprezentowane będą dobre praktyki w gospodarstwach sadowniczych i w winnicy, co wpłynie na podwyższenie wiedzy potencjalnych członków grup operacyjnych, rolników, przetwórców i doradców rolnych, zwiększenie poziomu wiedzy dotyczącej wdrażania innowacji w rolnictwie oraz pozyskiwania środków na innowacje. </t>
  </si>
  <si>
    <t>Polski Ocet Owocowy -  współpraca z Instytutem Biotechnologii Przemysłu Rolno-Spożywczego im. prof. Wacława Dąbrowskiego</t>
  </si>
  <si>
    <t xml:space="preserve"> 1
 1 
  800</t>
  </si>
  <si>
    <t>liczba nagranych filmów
liczba emisji telewizyjnych
ilość broszur</t>
  </si>
  <si>
    <t xml:space="preserve">film krótkometrażowy,
emisja telewizyjna
broszura                                                                          </t>
  </si>
  <si>
    <t xml:space="preserve">Celem operacji jest prezentacja dobrych praktyk w gospodarstwach, które produkują w ramach ustawy o Rolniczym Handlu Detalicznym, w ramach sprzedaży bezpośredniej i w małych przedsiębiorstwach.  Celem jest popularyzacja innowacji opartych na skracaniu łańcucha dostaw, wspólnej organizacji rolników, promocji innowacji.  Operacja wpisuje się do tegorocznego naboru w ramach działania "Współpraca" skierowanego do powstających grup operacyjnych, których celem jest skrócenie łańcucha dostaw. Operacja wpłynie na zwiększenie wiedzy i kompetencji rolników, przetwórców i doradców rolnych dotyczącej wdrażania innowacji w rolnictwie oraz pozyskiwania środków na innowacje w ramach działania "Współpraca". </t>
  </si>
  <si>
    <t>Koszyk od rolnika – dobre praktyki w sprzedaży w ramach Rolniczego Handlu Detalicznego, sprzedaży bezpośredniej i z małych przedsiębiorstw</t>
  </si>
  <si>
    <t xml:space="preserve"> film krótkometrażowy,
emisja telewizyjna,
ulotka</t>
  </si>
  <si>
    <t xml:space="preserve">Celem operacji jest prezentacja i wspieranie innowacji w rolnictwie, w tym w produkcji i przetwórstwie w gospodarstwach dostarczających żywność bezpośrednio do konsumenta, co wpisuje się do tegorocznego naboru w ramach działania "Współpraca" skierowanego do powstających grup operacyjnych, których celem jest skrócenie łańcucha dostaw. Zaprezentowane będą dobre praktyki sprzedaży z gospodarstw rolnych oraz inicjatywy promocujące ww. sprzedaż m.in. łódzki e-bazarek. Założone cele wpłyną na podwyższenie wiedzy potencjalnych członków grup operacyjnych, rolników, przetwórców i doradców rolnych dotyczącej wdrażania innowacji w rolnictwie oraz pozyskiwania środków w ramach działania "Współpraca".  </t>
  </si>
  <si>
    <t>Od pola do stołu – przetwarzanie i sprzedaż produktów z gospodarstwa rolnego</t>
  </si>
  <si>
    <t>rolnicy, mieszkańcy obszarów wiejskich, pracownicy naukowi, doradcy rolniczy,  pracownicy jednostek doradztwa rolniczego</t>
  </si>
  <si>
    <t>konferencja
film krótkometrażowy,
emisja telewizyjna</t>
  </si>
  <si>
    <t xml:space="preserve">Ostatnie lata charakteryzowały się niedostatkiem opadów w okresie wegetacji kukurydzy. Celem operacji jest zapoznanie uczestników z nowoczesnymi metodami produkcji kukurydzy w uprawie na ziarno, które przeciwdziałają skutkom suszy, umożliwiając uzyskanie zadowalających plonów dobrej jakości. W ramach  operacji odbędzie się konferencja, która przyczyni się do podniesienia poziomu wiedzy ww. zakresie. Dodatkowym ważnym praktycznym elementem konferencji będzie prezentacja odmian kukurydzy w uprawie na ziarno na poletkach demonstracyjnych ŁODR zs. w Bratoszewicach.     </t>
  </si>
  <si>
    <t>Przeciwdziałanie skutkom suszy na przykładzie innowacyjnych metod uprawy kukurydzy na ziarno</t>
  </si>
  <si>
    <t>pszczelarze, rolnicy, mieszkańcy obszarów wiejskich, pracownicy naukowi, doradcy rolniczy, pracownicy jednostek doradztwa rolniczego</t>
  </si>
  <si>
    <t>konferencja
liczba uczestników operacji</t>
  </si>
  <si>
    <t>Priorytetowym celem operacji jest stworzenie, opracowanie oraz omówienie możliwości innowacyjnych kierunków promocji, a przede wszystkim sprzedaży produktów pszczelich. Poprzez bezpośrednią wymianę doświadczeń pomiędzy samymi producentami, doradcami rolniczymi, jak i specjalistami z dziedziny promocji i sprzedaży w ramach RHD produktów pszczelich, uczestnicy spotkania, zdobędą nową, bezcenną wiedzę na temat możliwości poszerzenia swojej działalności. Konferencja ma za zadanie poszerzenie wiedzy uczestników oraz ukazanie prostych innowacyjnych metod marketingowych na rynkach w XXI wieku. Dzięki operacji producenci produktów pszczelich będą mogli bez trudu zwiększyć swoje możliwości sprzedażowe, a co za tym idzie również finansowe co bez wątpienia przełoży się bezpośrednio na rozwój gospodarstw w woj. łódzkim.</t>
  </si>
  <si>
    <t>„Rolniczy Handel Detaliczny – innowacyjny kierunek promocji i sprzedaży produktów pszczelich”</t>
  </si>
  <si>
    <t>liczba egzemplarzy publikacji</t>
  </si>
  <si>
    <t>liczba szkoleń w trybie zdalnym</t>
  </si>
  <si>
    <t>ul. Osiedlowa 9,  32-082 Karniowice</t>
  </si>
  <si>
    <t>Małopolski Ośrodek Doradztwa Rolniczego</t>
  </si>
  <si>
    <t>Rolnicy, mieszkańcy obszarów wiejskich, przedstawiciele instytucji i organizacji działających na rzecz rolnictwa, pracownicy publicznych i prywatnych jednostek doradztwa rolniczego, doradcy rolniczy.</t>
  </si>
  <si>
    <t>konkurs, szkolenie, publikacja</t>
  </si>
  <si>
    <t>Celem operacji jest promocja dobrych praktyk i innowacyjnych rozwiązań w rolnictwie ekologicznym.  W ramach operacji zrealizowany konkurs na najlepsze gospodarstwo ekologiczne (etap wojewódzki w Małopolsce) oraz konkurs na najlepszego doradcę ekologicznego  (etap wojewódzki w Małopolsce).   Ponadto zrealizowany zostanie cykl szkoleń w formie zdalnej  dotyczących nowoczesnych rozwiązań w produkcji ekologicznej oraz wydana zostanie publikacja.</t>
  </si>
  <si>
    <t>Rolnictwo ekologiczne szansą dla rolników i konsumentów w Małopolsce.</t>
  </si>
  <si>
    <t>Rolnicy, mieszkańcy obszarów wiejskich, przedstawiciele instytucji i organizacji działających na rzecz rolnictwa, przedsiębiorcy, pracownicy jednostek doradztwa rolniczego.</t>
  </si>
  <si>
    <t>liczba konferencji w trybie zdalnym</t>
  </si>
  <si>
    <t xml:space="preserve">Celem operacji jest popularyzacja innowacyjnych rozwiązań w zakresie produkcji ziemniaka oraz ułatwianie wymiany wiedzy fachowej.  W ramach operacji zostanie zorganizowana konferencja w formie zdalnej dla grupy 45 osób.   Realizacja operacji wspiera cele SIR poprzez wymianę doświadczeń oraz wzmacnianie sieci kontaktów pomiędzy podmiotami działającymi na rzecz rolnictwa. </t>
  </si>
  <si>
    <t xml:space="preserve">Nowoczesna i bezpieczna uprawa ziemniaka w Małopolsce. </t>
  </si>
  <si>
    <t>3 / 1000</t>
  </si>
  <si>
    <t>liczba publikacji / liczba egzemplarzy publikacji</t>
  </si>
  <si>
    <t>2 / 100</t>
  </si>
  <si>
    <t xml:space="preserve">liczba opracowanych ekspertyz  (raportów) / liczba wydanych egzemplarzy </t>
  </si>
  <si>
    <t>planowana liczba uczestników spotkań lub spotkań zdalnych</t>
  </si>
  <si>
    <t>Przedstawiciele Państwowego Gospodarstwa Wodnego Wody Polskie, administracji publicznej, spółki wodnej,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i osoby zainteresowane tematem.</t>
  </si>
  <si>
    <t>liczba spotkań lub spotkań zdalnych</t>
  </si>
  <si>
    <t>spotkanie, ekspertyza, film,  publikacja</t>
  </si>
  <si>
    <t>Celem operacji jest zainicjowanie współpracy oraz stworzenie sieci kontaktów miedzy lokalnym społeczeństwem a instytucjami i urzędami, w zakresie gospodarki wodnej na obszarach wiejskich ze szczególnym uwzględnieniem rolnictwa na obszarze małopolski.  Przedmiotem operacji jest powołanie  pilotażowego  Partnerstwa ds. Wody, obejmującego swym zasięgiem dwa powiaty,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W ramach operacji zostaną zorganizowane spotkania (stacjonarne lub w formie zdalnej)  osób zaangażowanych w tworzenie LPW,   zostaną opracowane oraz wydane (w nakładzie 50 egzemplarzy każdy)  2 odrębne raporty końcowe (ekspertyzy)  dla powiatów proszowickiego oraz miechowskiego,  zrealizowane zostaną 2 filmy informacyjne dotyczące  ochrony zasobów wodnych  (udostępnienie na stronie www.modr.pl) oraz zostaną opracowane  i wydane  3 publikacje (2 broszury oraz 1 ulotka) w łącznym nakładzie 1000 egzemplarzy.</t>
  </si>
  <si>
    <t>Lokalne Partnerstwo ds. Wody (LPW).</t>
  </si>
  <si>
    <t>Rolnicy, mieszkańcy obszarów wiejskich, przedstawiciele instytucji i organizacji działających na rzecz rolnictwa, mieszkańcy województwa małopolskiego,</t>
  </si>
  <si>
    <t>3</t>
  </si>
  <si>
    <t>liczba audycji telewizyjnych</t>
  </si>
  <si>
    <t>audycja telewizyjna</t>
  </si>
  <si>
    <t xml:space="preserve">Celem operacji jest aktywizacja odbiorców w kierunku podejmowania współpracy na rzecz rozwoju przedsiębiorczości na obszarach wiejskich w tym do realizacji wspólnych projektów w ramach działania "Współpraca" PROW na lata 2014-2020.   W programach zaprezentowane zostaną  przykłady udanych przedsięwzięć. Przedmiotem operacji będzie wyprodukowanie oraz wyemitowanie w telewizji o zasięgu regionalnym 3 programów telewizyjnych  promujących podejmowanie wspólnych działań na rzecz rozwoju obszarów wiejskich.  Tematem operacji będzie wspieranie rozwoju sieci współpracy partnerskiej dotyczącej rolnictwa  oraz przedsiębiorczości na obszarach wiejskich </t>
  </si>
  <si>
    <t>Współpraca na rzecz rozwoju innowacyjnej Małopolski.</t>
  </si>
  <si>
    <t>liczba uczestników wyjazdów studyjnych</t>
  </si>
  <si>
    <t>Rolnicy, przedstawiciele instytucji i organizacji działających na rzecz rolnictwa, pracownicy jednostek doradztwa rolniczego.</t>
  </si>
  <si>
    <t>liczba zorganizowanych wyjazdów studyjnych</t>
  </si>
  <si>
    <t>Celem operacji jest promowanie  produkcji zielarskiej jako dodatkowego źródła dochodu w niewielkich gospodarstwach województwa małopolskiego oraz zwiększenie poziomu wiedzy uczestników w tym zakresie.   Przedmiotem operacji jest organizacja wyjazdu studyjnego dotyczącego produkcji zielarskiej dla grupy 35 osób.  Tematem operacji jest wspieranie rozwoju przedsiębiorczości oraz wspieranie dywersyfikacji dochodu na obszarach wiejskich.</t>
  </si>
  <si>
    <t>Produkcja zielarska jako dodatkowe źródło dochodu w gospodarstwie.</t>
  </si>
  <si>
    <t>Rolnicy, mieszkańcy obszarów wiejskich, przedstawiciele instytucji i organizacji działających na rzecz rolnictwa, pracownicy jednostek doradztwa rolniczego, osoby zainteresowane tematem.</t>
  </si>
  <si>
    <t>film</t>
  </si>
  <si>
    <t>Celem operacji jest wyposażenie odbiorców w wiedzę  w zakresie prowadzenia przetwórstwa produktów rolnych na niewielką skalę w gospodarstwie.   Poprzez promowanie  małego przetwórstwa operacja wspiera tworzenie krótkich łańcuchów dostaw.   Przedmiotem operacji jest nagranie 3 filmów  instruktażowych.  Operacja wpisuje się w temat dotyczący wzmacniania rozwoju przedsiębiorczości przez podnoszenie poziomu wiedzy i umiejętności w obszarze małego przetwórstwa lokalnego.</t>
  </si>
  <si>
    <t>Małe przetwórstwo w gospodarstwie rolnym.</t>
  </si>
  <si>
    <t>02-456 Warszawa, ul. Czereśniowa 98</t>
  </si>
  <si>
    <t>Mazowiecki Ośrodek Doradztwa Rolniczego z siedzibą w Warszawie</t>
  </si>
  <si>
    <t>rolnicy, przedstawiciele doradztwa rolniczego, mieszkańcy obszarów wiejskich, partnerzy SIR, partnerzy systemu AKIS</t>
  </si>
  <si>
    <t>Celem operacji jest poszerzanie współpracy i wymiany wiedzy pomiędzy partnerami systemu Wiedzy i Innowacji w Rolnictwie (AKIS), w szczególności pomiędzy nauką a praktyką rolniczą.</t>
  </si>
  <si>
    <t>Współpraca miedzy nauką a praktyką - przykłady innowacyjnych rozwiązań</t>
  </si>
  <si>
    <t>rolnicy, pracownicy jednostek doradztwa rolniczego, przedsiębiorcy, mieszkańcy obszarów wiejskich, pszczelarze</t>
  </si>
  <si>
    <t xml:space="preserve">Celem operacji jest zapoznanie uczestników z innowacyjnymi rozwiązaniami w gospodarce pasiecznej oraz przedstawienie możliwości praktycznego zastosowania tych rozwiązań, promowanie innowacyjnych rozwiązań stosowanych w pszczelarstwie w tym w sposobach prowadzenie pasieki,  pozyskiwania i konfekcjonowania miodu. </t>
  </si>
  <si>
    <t>Apiturystyka</t>
  </si>
  <si>
    <t>rolnicy, przedstawiciele doradztwa rolniczego, mieszkańcy obszarów wiejskich</t>
  </si>
  <si>
    <t>liczba audycji</t>
  </si>
  <si>
    <t>audycja w telewizji</t>
  </si>
  <si>
    <t xml:space="preserve">Celem operacji jest poszerzanie współpracy i wymiany wiedzy pomiędzy partnerami systemu Wiedzy i Innowacji w Rolnictwie (AKIS), w szczególności pomiędzy doradztwem a praktyką rolniczą w województwie mazowieckim. Cel będzie realizowany poprzez aktywizację mieszkańców obszarów wiejskich w celu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t>
  </si>
  <si>
    <t>Agroakcja: kooperacja!</t>
  </si>
  <si>
    <t>publikacja/materiał drukowany</t>
  </si>
  <si>
    <t>Producenci ziemniaka lub osoby zamierzające podjąć taką produkcję,  doradcy rolniczy, inne podmioty zainteresowane tematyką</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</si>
  <si>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mazowieckim.</t>
  </si>
  <si>
    <t>Nowoczesna i bezpieczna uprawa ziemniaka w województwie mazowieckim</t>
  </si>
  <si>
    <t>rolnicy, doradcy rolni, przedsiębiorcy, mieszkańcy obszarów wiejskich</t>
  </si>
  <si>
    <t>Celem operacji jest nabycie kompetencji w zakresie umiejętności pracy w zespole oraz skutecznego współdziałania w grupie, które są niezbędne we współpracy pomiędzy członkami Grup Operacyjnych EPI. Rozwój umiejętności interpersonalnych beneficjentów jest niezbędny przy zawiązywaniu nowych Grup oraz we współpracy pomiędzy członkami już istniejących Grup Operacyjnych. Operacja ma celu ułatwienie, a także zwiększenia efektywności współpracy, pomiędzy potencjalnymi beneficjentami działania  M16 PROW 2014-2020, na rzecz realizacji wielopodmiotowych przedsięwzięć w zakresie innowacji.</t>
  </si>
  <si>
    <t>Efektywna współpraca z grupą</t>
  </si>
  <si>
    <t>rolnicy, przedsiębiorcy, mieszkańcy obszarów wiejskich</t>
  </si>
  <si>
    <t>ilość filmów</t>
  </si>
  <si>
    <t>informacje i publikacje w internecie</t>
  </si>
  <si>
    <t>Celem operacji jest ułatwianie wymiany wiedzy fachowej oraz dobrych praktyk w zakresie wdrażania innowacji w rolnictwie i na obszarach wiejskich w obszarze skutków zmian klimatu i jego wpływu na rolnictwo mazowieckiej wsi. Cel operacji zostanie zrealizowany poprzez upowszechnienie wiedzy i doświadczeń we wdrażaniu innowacji mających na celu niwelowanie skutków zmian klimatu w produkcji rolniczej oraz działalności pozarolniczej.</t>
  </si>
  <si>
    <t>Rolnictwo wobec zmian klimatu</t>
  </si>
  <si>
    <t>publikacja "Dobra praktyka Higieniczna i Produkcyjna jako podstawa do rozwoju innowacyjnego przetwórstwa żywności w warunkach domowych"</t>
  </si>
  <si>
    <t>publikacja "Agroturystyka wschodniego Mazowsza - przykłady innowacyjnych rozwiązań"</t>
  </si>
  <si>
    <t>ilość wyróżnionych</t>
  </si>
  <si>
    <t>właściciele gospodarstw agroturystycznych i turystyki wiejskiej, rolnicy, mieszkańcy obszarów wiejskich, przedsiębiorcy, Koła Gospodyń Wiejskich, organizacje pozarządowe, doradcy</t>
  </si>
  <si>
    <t>ilość nagrodzonych</t>
  </si>
  <si>
    <t>Celem operacji jest ułatwianie wymiany wiedzy fachowej oraz dobrych praktyk w zakresie wdrażania innowacji w rolnictwie i na obszarach wiejskich w obszarze działalności pozarolniczej. Cel zostanie zrealizowany poprzez wspieranie rozwoju innowacyjnych form przedsiębiorczości pozarolniczej. Operacja przyczyni się do upowszechnienia wiedzy z zakresu przetwórstwa żywności w gospodarstwie rolnym oraz możliwości wprowadzenie innowacji w agroturystyce, a tym samym doskonalenie oferty agroturystycznej. Operacja będzie stanowiła wsparcie podejmowania innowacyjnych działań w kierunku rozwijania działalności pozarolniczej tj. wytwarzania i sprzedaży produktów na rynek lokalny oraz prowadzenie działalności turystycznej, agroturystycznej i edukacyjnej.</t>
  </si>
  <si>
    <t>Innowacje w działalności pozarolniczej</t>
  </si>
  <si>
    <t>rolnicy, przedstawiciele doradztwa rolniczego, mieszkańcy obszarów wiejskich, partnerzy SIR, jednostki naukowo-badawcze</t>
  </si>
  <si>
    <t>Celem operacji jest inicjowanie tworzenia lokalnych partnerstw jako potencjalnych grup operacyjnych aplikujących o środki w ramach działania "Współpraca". Cel będzie realizowany poprzez aktywizację mieszkańców obszarów wiejskich w celu tworzenia partnerstw oraz wspieranie aktywnego tworzenia sieci kontaktów pomiędzy podmiotami zainteresowanymi oraz wspierającymi wdrażanie innowacyjnych rozwiązań oraz realizację wspólnych projektów w rolnictwie, produkcji żywności, leśnictwie i na obszarach wiejskich. Zaplanowane w ramach konferencji sesje warsztatowe mają na celu zapoczątkowanie prac zespołów tematycznych, które będą wyłonione poprzez analizę potrzeb uczestników. Operacja ma również na celu ułatwianie wymiany wiedzy, doświadczeń oraz dobrych praktyk w zakresie realizowania projektów mających podnieść poziom innowacyjności polskiego sektora rolno-spożywczego, ze szczególnych uwzględnieniem wielopodmiotowego podejścia na przykładzie grup operacyjnych EPI. Celem operacji jest przekazanie wiedzy i informacji na temat nowoczesnych rozwiązań, innowacyjnych produktów oraz prowadzonych  badań uzyskanych od instytucji badawczo naukowych oraz uczelni rolniczych przy współudziale  przedsiębiorców działających na rzecz rolnictwa.</t>
  </si>
  <si>
    <t>Forum "Sieciowanie na Mazowszu narzędziem budowy lokalnych partnerstw"</t>
  </si>
  <si>
    <t xml:space="preserve"> Celem konferencji jest budowanie świadomości producentów żywca wieprzowego w zakresie nowoczesnych i alternatywnych form żywienia, w oparciu o współpracę z ośrodkami doradczymi i naukowymi, poprzez transfer wiedzy na poziomie gospodarstwa. Zapoznanie hodowców z innowacjami z zakresu hodowli trzody chlewnej i systemami produkcyjnymi, ze szczególnym uwzględnieniem pasz bez GMO.</t>
  </si>
  <si>
    <t>Żywienie trzody chlewnej paszami bez GMO w świetle działalności grup producenckich</t>
  </si>
  <si>
    <t>Celem operacji jest wsparcie rolników w podejmowaniu i prowadzeniu innowacyjnych form działalności pozarolniczej. Uczestnicy zapoznają się z tematyką w zakresie zakładania i prowadzenia pozarolniczej działalności gospodarczej, nabędą wiedzę dotyczącą form działalności opiekuńczej oraz możliwości wykorzystania w tym celu zasobów terenów wiejskich. Operacja wspierać będzie działania na rzecz tworzenia sieci kontaktów dla podmiotów wspierających wdrażanie innowacji na obszarach wiejskich (naukowcy, rolnicy, mieszkańcy obszarów wiejskich i przedstawiciele organizacji pozarządowych).</t>
  </si>
  <si>
    <t>Wsparcie rolników w podejmowaniu i rozwoju działalności pozarolniczej</t>
  </si>
  <si>
    <t>pszczelarze, rolnicy, mieszkańcy obszarów wiejskich</t>
  </si>
  <si>
    <t>Głównym celem konferencji jest zapoznanie pszczelarzy, mieszkańców obszarów wiejskich, doradców, z innowacjami w zakresie gospodarki pasiecznej. Operacja przyczyni się do przekazania aktualnej, podpartej badaniami naukowymi wiedzy z zakresu zagadnień pszczelarskich, co przedłoży się na lepszą efektywność pracy pszczelarzy jak również poprawi jakość uzyskiwanego miodu. W obecnych czasach w dobie dużej chemizacji rolnictwa problemem jest utrzymanie odpowiedniej zdrowotności rodzin pszczelich i zapobieganie ich wymieraniu. Przekazanie naukowej wiedzy z zakresu innowacyjnych metod zwalczania chorób i szkodników pszczół przyczyni się do poprawy zdrowotności w pasiekach, a tym samym podniesienie opłacalność i innowacyjność w produkcji.</t>
  </si>
  <si>
    <t>VI Mazowiecka Konferencja Pszczelarska „Ratujmy Pszczoły” – Innowacje w gospodarce pasiecznej</t>
  </si>
  <si>
    <t>rolnicy, mieszkańcy obszarów wiejskich, przedsiębiorcy, przedstawiciele doradztwa rolniczego</t>
  </si>
  <si>
    <t>Celem działania jest wspieranie transferu wiedzy i innowacji w rolnictwie poprzez zwiększenie świadomości producentów rolnych o zasadności przeprowadzania zabiegu wapnowania gleb, co ma istotny wpływ na produkcję zdrowej żywności. Konferencja ma na celu tworzenie sieci kontaktów pomiędzy światem nauki a producentami. Jednocześnie skupia rolników, mieszkańców obszarów wiejskich, przedsiębiorców oraz doradców zainteresowanych tą tematyką.</t>
  </si>
  <si>
    <t>Regeneracja środowiska gleb poprzez ich wapnowanie</t>
  </si>
  <si>
    <t>rolnicy, przedstawiciele doradztwa rolniczego, przedsiębiorcy, instytucje powiązane z branżą rolniczą</t>
  </si>
  <si>
    <t xml:space="preserve">       Celem operacji jest propagowanie innowacyjnych technologii uprawy truskawki, aby otrzymany produkt finalny, czyli owoc był zdrowy np. zastosowanie biostymulatorów w postaci mikro i makroelementów, czy też naturalnych preparatów biobójczych w walce z patogenami. Operacja przedstawi zalety nowoczesnej produkcji, wdrażania innowacji i współpracy innych podmiotów.</t>
  </si>
  <si>
    <t>Produkujemy zdrową truskawkę</t>
  </si>
  <si>
    <t>Celem operacji jest transfer wiedzy i innowacji w zakresie krótkich łańcuchów dostaw w ramach tworzenia i wprowadzania na rynek produktu tradycyjnego zgodnie z obowiązującymi przepisami, a także wzmocnienie współpracy w regionie w celu wdrażania innowacji.</t>
  </si>
  <si>
    <t>Produkt regionalny, tradycyjny i lokalny jako źródło dodatkowego dochodu w gospodarstwie rolnym</t>
  </si>
  <si>
    <t>rolnicy prowadzący gospodarstwa ekologiczne i rolnicy zainteresowani przestawieniem swoich gospodarstw na ekologiczne metody produkcji</t>
  </si>
  <si>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</si>
  <si>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Rolnictwo ekologiczne - nowe wyzwania</t>
  </si>
  <si>
    <t>ilość szkoleń</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</si>
  <si>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</si>
  <si>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Wsparcie dla tworzenia Lokalnych Partnerstw ds. Wody</t>
  </si>
  <si>
    <t>rolnicy, mieszkańcy obszarów wiejskich, przedsiębiorcy</t>
  </si>
  <si>
    <t>Celem operacji jest przedstawienie innowacyjnych metod upraw roślin zbożowych, a tym samym zwiększenie  dochodowości gospodarstw. Upowszechnianie innowacyjnych technologii uprawy i kierunków produkcji prowadzących do zwiększenia efektywności w gospodarstwie.</t>
  </si>
  <si>
    <t>Innowacyjność i efektywność w uprawie zbóż w województwie mazowieckim</t>
  </si>
  <si>
    <t>rolnicy, mieszkańcy obszarów wiejskich</t>
  </si>
  <si>
    <t>Celem operacji jest upowszechnianie innowacyjnych rozwiązań dotyczących żywienia bydła mlecznego, wynikających z badań i doświadczeń naukowych. Transfer wiedz z zakresu innowacyjnych pasz, a w konsekwencji o wydajnej, dbającej o wysoką jakość produkcji mleka.</t>
  </si>
  <si>
    <t>Innowacyjne żywienie bydła mlecznego wpływające na zdrowotność stada</t>
  </si>
  <si>
    <t>Celem operacji jest transfer najnowszych osiągnięć nauki i rozwiązań technologicznych z zakresu uprawy papryki w tunelach, w tym szczególnie tematyka nawadniania w oparciu o aktualne przepisy prawa, a także nowoczesne komputerowe systemy nawadniania i nawożenia.</t>
  </si>
  <si>
    <t>Innowacyjne rozwiązania w uprawie papryki pod osłonami wysokimi</t>
  </si>
  <si>
    <t>rolnicy, mieszkańcy obszarów wiejskich, przedstawiciele doradztwa rolniczego, przedsiębiorcy</t>
  </si>
  <si>
    <t>Celem operacji jest upowszechnianie wiedzy w zakresie innowacyjnych rozwiązań dotyczących uprawy roślin warzywniczych w tunelach foliowych z uwzględnieniem najnowszych systemów wspomagających uprawy, pomagających ulepszyć strukturę i zoptymalizować warunki, w których dojrzewać będzie plon.</t>
  </si>
  <si>
    <t>Innowacyjne metody uprawy warzyw w tunelach foliowych</t>
  </si>
  <si>
    <t>rolnicy, przedstawiciele doradztwa rolniczego</t>
  </si>
  <si>
    <t>Celem działania jest wspieranie transferu wiedzy i innowacji w rolnictwie poprzez zwiększenie świadomości producentów rolnych o konieczności wprowadzenia działań ograniczających powstawanie amoniaku w trakcie realizacji zwykłych praktyk rolniczych i hodowlanych oraz innowacyjnych metodach jego redukcji. Operacja ma na celu tworzenie sieci kontaktów między instytucjami naukowym a producentami, skupia rolników, mieszkańców obszarów wiejskich oraz doradców rolniczych zainteresowanych tą tematyką.</t>
  </si>
  <si>
    <t>Innowacyjne metody redukcji amoniaku w różnych systemach utrzymania zwierząt gospodarskich</t>
  </si>
  <si>
    <t>rolnicy, mieszkańcy obszarów wiejskich, producenci żywności, przedstawiciele KGW, organizacje pozarządowe, przedstawiciele jednostek naukowych, przedstawiciele doradztwa rolniczego</t>
  </si>
  <si>
    <t>Celem operacji jest wskazanie producentom rolnym innowacyjnych możliwości przetwarzania surowców z gospodarstwa rolnego oraz ich sprzedaż w ramach krótkich łańcuchów dostaw (w ramach dostaw bezpośrednich, sprzedaży bezpośredniej, działalności marginalnej, lokalnej i ograniczonej oraz rolniczego handlu detalicznego). Planowana konferencja umożliwi zidentyfikowanie obszarów problemowych wymagających innowacyjnych rozwiązań w sektorach rolnym i spożywczym oraz wymianę wiedzy i umiejętności pomiędzy producentami, przedstawicielami jednostek naukowych, przetwórcami żywności, doradcami i konsumentami.</t>
  </si>
  <si>
    <t>Innowacje w wielofunkcyjnym rozwoju gospodarstwa rolnego – przetwórstwo na poziomie gospodarstwa</t>
  </si>
  <si>
    <t>Celem operacji jest upowszechnianie innowacyjnych praktyk rolniczych z zakresu zapobiegania i zwalczania chorób oraz prawidłowego żywienia bydła, co przyczyni się do poprawy zdrowotności zwierząt i lepszej wydajności mleka. Operacja zakłada wspieranie transferu wiedzy i innowacji w rolnictwie, a także działania na rzecz tworzenia sieci kontaktów dla doradców i służb wspierających wdrażanie innowacji na obszarach wiejskich, poprzez poszerzanie wiedzy zakresu innowacyjnych rozwiązań związanych z chowem i hodowlą bydła mlecznego.</t>
  </si>
  <si>
    <t>Czynniki wpływające na sukces w chowie i hodowli bydła mlecznego</t>
  </si>
  <si>
    <t>Celem operacji jest podniesienie jakości działań przy uprawie kukurydzy poprzez propagowanie innowacyjnych praktyk rolniczych na obszarach wiejskich, co przyczyni się do poprawy zdrowotności roślin kukurydzy. Operacja zakłada wspieranie transferu wiedzy i innowacji w rolnictwie, leśnictwie i na obszarach wiejskich poprzez wspieranie innowacji w rolnictwie, produkcji żywności, leśnictwie i na obszarach wiejskich, a także działania na rzecz tworzenia sieci kontaktów dla doradców i służb wspierających wdrażanie innowacji na obszarach wiejskich, dzięki poszerzaniu wiedzy na temat właściwej uprawy roślin i produkcji żywności przez rolników.</t>
  </si>
  <si>
    <t>Choroby i szkodniki w uprawie kukurydzy</t>
  </si>
  <si>
    <t>rolnicy, mieszkańcy obszarów wiejskich, przedstawiciele KGW, organizacji pozarządowych, przedstawiciele doradztwa rolniczego</t>
  </si>
  <si>
    <t>Celem operacji jest wspieranie innowacji na obszarach wiejskich w zakresie produkcji żywności w warunkach domowych w ramach tzw. krótkich łańcuchów żywnościowych, będących innowacyjnym rozwiązaniem w działalności pozarolniczej mieszkańców obszarów wiejskich. Bezpośrednie zaangażowanie w niej różnych podmiotów (naukowcy, doradcy, rolnicy, przedstawiciele organizacji pozarządowych, KGW) przyczyni się do zwiększenia ich udziału we wdrażaniu innowacji na obszarach wiejskich w zakresie przetwarzania żywności w gospodarstwach.</t>
  </si>
  <si>
    <t>Bezpieczeństwo żywności – dobra praktyka higieniczna i produkcyjna przy wytwarzaniu żywności w warunkach domowych</t>
  </si>
  <si>
    <t>ilość uczestników szkoleń</t>
  </si>
  <si>
    <t>rolnicy - producenci mleka i wołowiny</t>
  </si>
  <si>
    <t xml:space="preserve">Celem operacji jest wspieranie innowacji w rolnictwie, w produkcji żywności na obszarach wiejskich poprzez podniesienie wiedzy w zakresie innowacyjności pasz objętościowych z traw i motylkowych drobnonasiennych, dotyczący zbiorowisk roślinnych - trwałych użytków zielonych i polowych użytków zielonych. Wskazanie uczestnikom sposobów poprawy surowca z TUZ i możliwości zastosowania innowacyjnych mieszanek traw do renowacji trwałych użytków zielonych i zakładania lucerniaków, wykorzystując największy ich potencjał, uzyskując wzrost produkcji i wyższe dochody.  </t>
  </si>
  <si>
    <t>Innowacje łąkowo –pastwiskowe w trudnej drodze ekonomicznej po lepsze mleko i wołowinę</t>
  </si>
  <si>
    <t>Jednostka</t>
  </si>
  <si>
    <t xml:space="preserve">Budżet brutto operacji  
(w zł)
</t>
  </si>
  <si>
    <t>Harmonogram / termin realizacji
(w ujęciu kwartalnym)</t>
  </si>
  <si>
    <t>49-330 Łosiów, ul. Główna 1</t>
  </si>
  <si>
    <t>Opolski Ośrodek Doradztwa Rolniczego w Łosiowie</t>
  </si>
  <si>
    <t>1
500
1</t>
  </si>
  <si>
    <t xml:space="preserve">Broszury
ilość egzemplarzy
wersja online                                                                                                                     </t>
  </si>
  <si>
    <t>Broszury</t>
  </si>
  <si>
    <t xml:space="preserve">49-330 Łosiów,
  ul. Główna 1 </t>
  </si>
  <si>
    <t>1
70</t>
  </si>
  <si>
    <t>szkolenie z warsztatami,
liczba uczestników</t>
  </si>
  <si>
    <t>szkolenie z warsztatami</t>
  </si>
  <si>
    <t>Celem projektu jest przedstawienie i oswojenie producentów rolnych z Programem dla Polskiego Ziemniaka MRiRW, który ma na celu gruntowną restrukturyzację branży poprzez wyeliminowanie nieprawidłowości rynkowych i fitosanitarnych jak również wsparcie producentów poprzez promocję polskich produktów żywnościowych</t>
  </si>
  <si>
    <t xml:space="preserve">Nowoczesna i bezpieczna uprawa ziemniaka </t>
  </si>
  <si>
    <t xml:space="preserve">Opolski Ośrodek Doradztwa Rolniczego </t>
  </si>
  <si>
    <t>Celem projektu jest przygotowanie polskiego rolnictwa na trwające zmiany klimatyczne; projekt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Zadanie zakończy się opracowaniem broszury oraz 2 raportów z przeprowadzonych prac LPW.</t>
  </si>
  <si>
    <t>Spotkania tematyczne dt. założenia lokalnych partnerstw do spraw wody (LPW)</t>
  </si>
  <si>
    <t>1
25</t>
  </si>
  <si>
    <t xml:space="preserve">wyjazd studyjny
liczba uczestników   </t>
  </si>
  <si>
    <t>wyjazd studyjny 1 dniowy</t>
  </si>
  <si>
    <t>5
125</t>
  </si>
  <si>
    <t>szkolenia e-learningowe
liczba uczestników</t>
  </si>
  <si>
    <t>4
1000
4</t>
  </si>
  <si>
    <t>Broszury, e-broszury</t>
  </si>
  <si>
    <t>poradnik online/samouczek</t>
  </si>
  <si>
    <t>Celem projektu  jest zaproponowanie sposobów gromadzenia i wykorzystywania wód opadowych w elastycznych systemach rozproszonych, dostępnych nie tylko dla każdego gospodarstwa domowego, ale także firm i zarządców budynków, dróg itp. Ponadto celem szkolenia będzie przedstawienie powiązań rocznego cyklu opadowego z trendami długofalowymi i możliwościami wpływania na ograniczanie ryzyka powodzi i zmniejszania sutków suszy w oparciu o zmiany zagospodarowania terenu oraz mikroinwestycje funkcjonujące w obszarze filozofii "zero waste".</t>
  </si>
  <si>
    <t>System retencji rozproszonej jako element gospodarowania wodą</t>
  </si>
  <si>
    <t>1                                            1                                                500</t>
  </si>
  <si>
    <t xml:space="preserve">broszura
e-broszura
liczba egzemplarzy </t>
  </si>
  <si>
    <t xml:space="preserve">broszura, e-broszura
</t>
  </si>
  <si>
    <t xml:space="preserve">Celem wydania broszury oraz e-broszury  jest ułatwianie transferu wiedzy i innowacji w rolnictwie. Możliwe będzie upowszechnianie dobrych praktyk rolniczych: obecności w płodozmianie roślin strączkowych na przykładzie soi, pogłębienie i podniesienie wiedzy na temat jej dobroczynnego oddziaływania na żyzność i urodzajność gleb oraz wskazanie możliwości rozwiązywania problemów obecnie występujących w uprawie tej rośliny, a także transfer wiedzy pomiędzy nauką a praktyką. </t>
  </si>
  <si>
    <t>Soja - ważne wskazówki nowoczesnej uprawy</t>
  </si>
  <si>
    <t xml:space="preserve">e-broszura </t>
  </si>
  <si>
    <t>e-broszura</t>
  </si>
  <si>
    <t xml:space="preserve">Nowoczesne rozwiązania zwiększające bezpieczeństwo i komfort pracy rolników </t>
  </si>
  <si>
    <t>broszura, e-broszura</t>
  </si>
  <si>
    <t>konferencja
liczba uczestników
konkursy
liczba uczestników</t>
  </si>
  <si>
    <t>Ochrona środowiska naturalnego na obszarach wiejskich.</t>
  </si>
  <si>
    <t>1
40</t>
  </si>
  <si>
    <t>wyjazd studyjny 3 dniowy</t>
  </si>
  <si>
    <t>"Szkolenie wyjazdowe z zakresu rolnictwa ekologicznego pn; Możliwości zwiększenia dochodowości gospodarstw ekologicznych - przetwórstwo produktów roślinnych i zwierzęcych"</t>
  </si>
  <si>
    <t>szkolenie w każdym powiecie województwa opolskiego
                                                 liczba uczestników</t>
  </si>
  <si>
    <t xml:space="preserve">Producenci rolni, spółki i spółdzielnie produkcyjne prowadzące produkcję roślinną na terenie województwa opolskiego i województw ościennych oraz osób zainteresowanych. </t>
  </si>
  <si>
    <t>1
450
1</t>
  </si>
  <si>
    <t xml:space="preserve">publikacja
liczba egzemplarzy
wersja online </t>
  </si>
  <si>
    <t>Przewodnik po polu doświadczalnym OODR w Łosiowie 2020</t>
  </si>
  <si>
    <t xml:space="preserve">Głównym celem operacji będzie pozyskanie wiedzy i informacji poprzez broszurę oraz e-broszurę , która umożliwi producentom trzody chlewnej rozwiązywanie problemów obecnie występujących w produkcji. W produkcji zwierzęcej każdy rok na rynku trzody jest niepewny i nie ma jednej recepty na to jak odnieść sukces. Każdy popełniony błąd np. zły dobór ras, źle zbilansowane dawki żywieniowe, czy przeoczenie symptomów choroby, powoduje podwyższenie kosztów produkcji co może skutkować obniżeniem ekonomiczności gospodarstwa. Broszura, e-broszura umożliwi również przedstawicielom nauki i instytucji przedstawienie problemów z jakimi na co dzień zmagają się producenci i zaproponowanie im nowych, innowacyjnych rozwiązań, które mają na celu poprawę opłacalności hodowli. </t>
  </si>
  <si>
    <t>Chów i hodowla trzody chlewnej – innowacyjne gospodarstwo produkcyjne</t>
  </si>
  <si>
    <t xml:space="preserve">Celem operacji jest wydanie broszury oraz e-broszury w których będzie poruszenie  wielu aktualnych kwestii istotnych w hodowli bydła mlecznego, rozwiązywanie problemów obecnie występujących w hodowli oraz efektywny rozwój mleczarstwa na terenie naszego kraju. Specjaliści w dziedzinie zootechniki przedstawiają najnowsze osiągnięcia w hodowli bydła mlecznego, wyniki badań, metody rozrodu oraz innowacje technologiczne stosowane w sektorze mleczarskim. </t>
  </si>
  <si>
    <t>Nowoczesna produkcja mleka</t>
  </si>
  <si>
    <t>Producenci rolni, spółki i spółdzielnie produkcyjne prowadzące produkcję roślinną na terenie województwa opolskiego i województw ościennych oraz osób zainteresowanych, a także firmy nasienne, chemiczne i nawozowe współpracujące z Opolskim Ośrodkiem Doradztwa Rolniczego w Łosiowie.</t>
  </si>
  <si>
    <t>1
300</t>
  </si>
  <si>
    <t>publikacja
liczba egzemplarzy</t>
  </si>
  <si>
    <t>Wyniki doświadczeń terenowych za rok 2019</t>
  </si>
  <si>
    <t xml:space="preserve">Partnerzy zarejestrowani w bazie Partnerów SIR, potencjalni partnerzy, przedstawiciele jednostek naukowych, przedsiębiorcy, pracownicy jednostek doradztwa rolniczego, rolnicy. </t>
  </si>
  <si>
    <t>spotkania tematyczne
liczba uczestników</t>
  </si>
  <si>
    <t>spotkania tematyczne</t>
  </si>
  <si>
    <t xml:space="preserve">Celem operacji jest powołanie zespołów tematycznych na terenie Opolszczyzny do podejmowania działań prowadzących do wdrażania innowacji w rolnictwie m.in. poprzez identyfikację potrzeb i problemów wymagających nowatorskich rozwiązań, a także obszarów wymagających przeprowadzenia badań czy zagadnień, którymi mogą zajmować się w przyszłości Grupy Operacyjne EPI. </t>
  </si>
  <si>
    <t>Opolskie zespoły tematyczne ds. innowacji w rolnictwie</t>
  </si>
  <si>
    <t xml:space="preserve">filmy, webinarium, skrypty </t>
  </si>
  <si>
    <t xml:space="preserve">Innowacyjne elementy oferty turystycznej  jako narzędzie rozwoju Opolszczyzny </t>
  </si>
  <si>
    <t>konferencja
liczba uczestników</t>
  </si>
  <si>
    <t>1 
1</t>
  </si>
  <si>
    <t xml:space="preserve">Celem operacji jest pobudzenie  świadomości mieszkańców wiejskich na temat możliwości wszechstronnego wykorzystywania surowców zielarskich oraz pozyskiwania nowych źródeł dochodu poprzez innowacyjne podejście do zakorzenionych w tradycji metod leczenia terapiami roślinnymi.  </t>
  </si>
  <si>
    <t xml:space="preserve"> Terapie roślinne w profilaktyce zdrowotnej- szansą na innowacyjne wykorzystywanie surowców zielarskich</t>
  </si>
  <si>
    <t xml:space="preserve">Celem szkolenia jest wspieranie rozwoju innowacyjnej przedsiębiorczości na obszarach wiejskich Opolszczyzny. Zapoznanie drobnych przetwórców (tj. farmerów, gospodyń, osób prowadzących gospodarstwa agroturystyczne) oraz sympatyków serowarstwa z technologią i specyfiką produkcji serów podpuszczkowych dojrzewających oraz możliwościami wprowadzania do obrotu regionalnej żywności wysokiej jakości. </t>
  </si>
  <si>
    <t xml:space="preserve">Produkcja serów podpuszczkowych dojrzewających w warunkach małej serowarni rzemieślniczej 
</t>
  </si>
  <si>
    <t>1
50</t>
  </si>
  <si>
    <t>konferencja 2-dniowa</t>
  </si>
  <si>
    <t>Sieciowanie Partnerów SIR województwa opolskiego</t>
  </si>
  <si>
    <t xml:space="preserve">I </t>
  </si>
  <si>
    <t>seminarium,
liczba uczestników</t>
  </si>
  <si>
    <t>Celem operacji jest propagowanie idei rolnictwa społecznego, w tym  propagowanie pomysłu usług opiekuńczych na obszarach wiejskich, tworzenia gospodarstw opiekuńczych, a także zachęcenie do edukacji w gospodarstwie rolnym  na obszarze województwa opolskiego.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</si>
  <si>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Wiejskie usługi opiekuńcze – innowacyjna forma przedsiębiorczości</t>
  </si>
  <si>
    <t>Przedsiębiorcy, rolnicy, osoby z branży rolniczej – winiarzy, przedstawiciele podmiotów doradczych, przedstawiciele świata nauki. Grupę docelową stanowić będą ww. przedstawiciele prowadzący działalność na terenie województwa opolskiego, znający specyfikę oraz problemy terenu, producenci zainteresowani innowacjami rolniczymi i obszarów wiejskich oraz tworzeniem sieci na rzecz innowacji w rolnictwie i na obszarach wiejskich na terenie województwa.</t>
  </si>
  <si>
    <t xml:space="preserve">          szkolenie z warsztatami                      </t>
  </si>
  <si>
    <t>Celem szkolenia będzie poszerzenie wiedzy ze wskazaniem nowych rozwiązań w uprawie winorośli w polskich warunkach klimatycznych.</t>
  </si>
  <si>
    <t>Innowacje w uprawie, technice i pielęgnacji winorośli. Aspekty prawno-ekonomiczne działalności prowadzenia winnicy w województwie opolskim.</t>
  </si>
  <si>
    <t>q</t>
  </si>
  <si>
    <t>ul. Suszyckich 9, 
36-040 Boguchwała</t>
  </si>
  <si>
    <t>Podkarpacki Ośrodek Doradztwa Rolniczego z siedzibą w Boguchwale</t>
  </si>
  <si>
    <t>szkolenie wraz z  warsztatami</t>
  </si>
  <si>
    <t xml:space="preserve">Celem operacji jest inicjowanie tworzenia partnerstw jako potencjalnych grup operacyjnych, które mogą stać się beneficjentem  środków w ramach działania "Współpraca". Pozwoli zapewnić rolnikom i producentom drobnego inwentarza możliwości nawiązywania kontaktów między sobą oraz z przedstawicielami nauki i doradztwa. Ponadto ważnym elementem  jest również identyfikowanie problemów i potrzeb, a także wyznaczanie wspólnych celów co jest pierwszym krokiem do tworzenia wielopodmiotowych partnerstw na rzecz innowacji, takich jak Grupy Operacyjne EPI.  </t>
  </si>
  <si>
    <t>Sieciowanie  - narzędziem budowy partnerstw</t>
  </si>
  <si>
    <t>III- IV</t>
  </si>
  <si>
    <t xml:space="preserve">podmioty reprezentujące nowe rozwiązania branży rolniczej ( w tym : maszyn i sprzętu rolniczego, zwierząt hodowlanych, roślin uprawnych , sadowniczych i ogrodniczych oraz środków do produkcji, uczestnicy targów w tym min.: rolnicy, posiadacze lasów,  przedsiębiorcy, przedstawiciele instytucji naukowo-badawczych,  instytucji doradczych
</t>
  </si>
  <si>
    <t xml:space="preserve">ilość wystawców </t>
  </si>
  <si>
    <t xml:space="preserve">Celem operacji jest wspieranie tworzenia sieci współpracy partnerskiej dotyczącej rolnictwa i obszarów wiejskich wszystkich podmiotów uczestniczących w Targach innowacji  poprzez nawiązanie kontaktów pomiędzy rolnikami, posiadaczami lasu, przedsiębiorcami, doradcami, przedstawicielami jednostek naukowo- badawczych w celu promocji działania ,,Współpraca'' i stworzenia warunków do tworzenia grup EPI.  Obecność na targach podmiotów zajmujących się różnymi branżami tj. sprzedażą sprzętu rolniczego, środków do produkcji rolniczej, przedstawicieli instytucji naukowych, specjalistów działów technologicznych PODR ,  producentów rolnych  pozwoli na zidentyfikowanie obszarów tematycznych , które wymagają wsparcia.    Zapoznanie się z  potrzebami rolnictwa podkarpackiego pozwoli na odpowiednie dobranie potencjalnych członków grupy  operacyjnej , nawiązanie z nimi kontaktów  aby  mogli w przyszłości aplikować do działania ,, Współpraca'' w celu wdrażania innowacyjnych rozwiązań.  Dlatego zorganizowanie Targów innowacji będzie instrumentem do zidentyfikowania obszarów tematycznych oraz potencjalnych członków grupy operacyjnej.  </t>
  </si>
  <si>
    <t xml:space="preserve">Targi innowacji </t>
  </si>
  <si>
    <t xml:space="preserve"> IV</t>
  </si>
  <si>
    <t>producenci ziemniaka lub zamierzający podjąć taką produkcję w celu zwiększenia rentowności swoich gospodarstw rolnych, pracownicy PODR ,  producenci mogący być prekursorami technik nawodnieniowych w województwie  podkarpackim zdolni dać pozytywny przykład w zakresie gospodarowania wodą, inne podmioty zainteresowane tematyką</t>
  </si>
  <si>
    <t>wideokonferencja</t>
  </si>
  <si>
    <t xml:space="preserve">Nowoczesna i bezpieczna produkcja ziemniaka w województwie podkarpackim </t>
  </si>
  <si>
    <t xml:space="preserve">Konkurs Najlepsze  gospodarstwo ekologiczne </t>
  </si>
  <si>
    <t>konferencja ( 1 konferencja w trybie stacjonarnym, 1 wideo konferencja )</t>
  </si>
  <si>
    <t>500</t>
  </si>
  <si>
    <t>spotkania ( 3 spotkania stacjonarne oraz 2 spotkanie online)</t>
  </si>
  <si>
    <t xml:space="preserve">II-III </t>
  </si>
  <si>
    <t xml:space="preserve">uczestnicy  wystawy w tym :. rolnicy , 
właścicieli lasów, przedsiębiorcy 
  przedstawiciele jednostek naukowo-badawczych,
 podmioty reprezentujące nowe rozwiązania branży rolniczej ( w tym : maszyn i sprzętu rolniczego roślin uprawnych , sadowniczych i ogrodniczych oraz środków do produkcji, </t>
  </si>
  <si>
    <t>30
2
6
242</t>
  </si>
  <si>
    <t>1.  ilość wystawców  
2. ilość pokazów 
3. ilość godzin emisji   
4.  - ilość osób na wideo konferencji</t>
  </si>
  <si>
    <t xml:space="preserve">wystawa </t>
  </si>
  <si>
    <t xml:space="preserve">Celem operacji  jest  ułatwianie tworzenia oraz funkcjonowania sieci kontaktów pomiędzy podkarpackimi rolnikami, podmiotami doradczymi, jednostkami naukowymi, przedsiębiorcami sektora rolno-spożywczego oraz pozostałymi podmiotami zainteresowanymi wdrażaniem innowacji w rolnictwie i na obszarach wiejskich oraz ułatwianie wymiany wiedzy fachowej oraz dobrych praktyk w zakresie wdrażania innowacji . 
 Ponadto celem operacji jest  przekazanie i upowszechnienie   informacji o najnowszych rozwiązaniach  stosowanych  w produkcji roślinnej  i zwierzęcej pod kontem technologicznym, organizacyjnym i marketingowym. Obecność na wystawie podmiotów zajmujących się różnymi branżami tj. sprzedażą sprzętu rolniczego, środków do produkcji rolniczej, przedstawicieli instytucji naukowych, specjalistów działów technologicznych PODR ,  producentów rolnych  pozwoli na zidentyfikowanie obszarów tematycznych , które wymagają wsparcia.   Dlatego zorganizowanie  ,, Wirtualnego dnia pola'' będzie instrumentem do  nawiązania  kontaktów  pomiędzy poszczególnymi podmiotami. Wprowadzone rozwiązania pozwolą na współpracę z rolnikami, dokształcanie, przekazanie najnowszej wiedzy, transfer innowacji za pośrednictwem Internetu. Operacja  tego typu ma również na celu promowanie korzystania z narzędzi teleinformatycznych w codziennej komunikacji oraz kształtowanie postaw proinnowacyjnych. Będzie to możliwe dzięki emisjionowanej na żywo relacji za pomocą zakupionych licencji  i  wynajętego ekranu LED .  Ponadto w ramach realizowanej operacji  zostanie  stworzone studio nagrań  w celu przeprowadzenia konferencji oraz  wywiadów emitowanych podczas  Wirtualnego Dnia Pola. . Będzie to przedsięwzięcie bardzo korzystne w dobie istniejącej  sytuacji i będzie wykorzystywane do wielu innych operacji związanych z przekazem wiedzy oraz nawiązywania kontaktów. 
</t>
  </si>
  <si>
    <t xml:space="preserve">Wirtualny Dzień Pola </t>
  </si>
  <si>
    <t xml:space="preserve">II-IV </t>
  </si>
  <si>
    <t xml:space="preserve">
uczestnicy e-bazarku 
 1. Producenci rolni.
2. Przetwórcy artykułów rolno- spożywczych.
3.  Przedsiębiorcy.
 4.  Liderzy środowisk lokalnych oferujący produkty rolnicze .
</t>
  </si>
  <si>
    <t xml:space="preserve">1.  - 447 szt.
2. -  7 szt.
3. - 7 szt.
4. - 10 szt.
5. -  1000
</t>
  </si>
  <si>
    <t xml:space="preserve">1. reklama w radio 
2. reklama w TV
3. Reklama na nośniku multimedialnym 
4. reklama na bilbordzie 
5. liczba zarejestrowanych uczestników  
</t>
  </si>
  <si>
    <t xml:space="preserve">1. reklama w radio 
2. reklama w TV
3. Reklama na nośniku multimedialnym 
4. reklama na bilbordzie 
5. baza kontaktów
</t>
  </si>
  <si>
    <t>Celem operacja jest tworzenie  bezpośredniej sieci kontaktów pomiędzy podkarpackimi rolnikami, wytwórcami żywności  oraz osobami i instytucjami oferującymi usługi na rzecz rolnictwa. Ponadto celem jest również   popularyzacja proinnowacyjnych postaw w sferze rolnictwa i produkcji żywności, dotyczących m.in. skracania łańcuchów dostaw.   Instrumentem powodującym tworzenie sieci kontaktów  jest utworzona ogólnodostępna  baza rolników oferujących swoje produkty, przyczyniająca się do ich sieciowania, która  z pośród  zarejestrowanych  rolników pozwoli odnaleźć potencjalnych partnerów SIR, pozwoli  na wyłonienie stosowanych przez nich innowacyjnych rozwiązań; rolnicy innowatorzy staną się   inspiracją dla innych. Odpowiednio rozbudowana platforma internetowa  umożliwi poprzez dostępne funkcje   tworzenie powiązań pomiędzy podmiotami zainteresowanymi wdrażaniem innowacji w rolnictwie i na obszarach wiejskich.  Zwiększy zasięg oddziaływania pomiędzy poszczególnymi podmiotami uczestniczącymi w rynku w szczególności rolników, którzy stanowią jeszcze niewielki odsetek w sieci innowacji, a są podstawowym elementem w produkcji żywności.  Poprawa  funkcjonalności platformy o dodatkowe opcje pozwoli na prostą   komunikację pomiędzy nimi.   Pozwoli na sieciowanie  partnerów i  łączenie ich wspólnych interesów jakimi jest stosowanie innowacji w rolnictwie.  Natomiast  promocja  platformy internetowej prezentującej  produkty i artykuły   rolnicze  tj. artykuły  spożywcze  wytworzone w gospodarstwach (przetworzone i  nieprzetworzone) , zwierzęta  żywe, rośliny, płody rolne, sprzęt rolniczy  oraz usługi,  spowoduje nawiązanie  kontaktów pomiędzy  wszystkimi ogniwami występującymi w rynku.</t>
  </si>
  <si>
    <t xml:space="preserve">Podkarpacki E-Bazarek </t>
  </si>
  <si>
    <t xml:space="preserve"> 1. Rolnicy. 
2. Przedsiębiorcy, przedstawiciele:  instytucji naukowych, instytucji rolniczych i około rolniczych, pracownicy wdrażający fundusze pomocowe,   liderzy środowisk lokalnych wspierający lub  wdrażający innowacje na obszarach wiejskich. 
3. Pracownicy doradztwa rolniczego</t>
  </si>
  <si>
    <t xml:space="preserve">1                       300                                                                                </t>
  </si>
  <si>
    <t xml:space="preserve">1. Konferencja                2. Ilość uczestników      </t>
  </si>
  <si>
    <t xml:space="preserve">konferencja                             </t>
  </si>
  <si>
    <t>Celem operacji jest  wspieranie  innowacji w rolnictwie, produkcji żywności, leśnictwie i na obszarach wiejskich poprzez podniesienie wiedzy  uczestników w zakresie wykorzystania i zastosowania produktów, których głównym składnikiem jest mleko i mód. Poruszana tematyka  podczas konferencji na temat mleka i miodu spowoduje podniesienia świadomości na temat walorów prozdrowotnych,  ich zastosowania w różnych gałęziach przemysłu ( np. kosmetologii) oraz różnych sposobów ich dystrybucji (np. poprzez zastosowanie skróconego łańcucha dostaw).</t>
  </si>
  <si>
    <t xml:space="preserve"> ,,Życie mlekiem i miodem płynące"  </t>
  </si>
  <si>
    <t>Szepietowo Wawrzyńce 64       18-210 Szepietowo</t>
  </si>
  <si>
    <t>Podlaski Ośrodek Doradztwa Rolniczego     w Szepietowie</t>
  </si>
  <si>
    <t>I/II/III/IV</t>
  </si>
  <si>
    <t>III/IV</t>
  </si>
  <si>
    <t>Grupę docelową będą stanowili producenci i przetwórcy ziemniaków lub zamierzający podjąć taką produkcję, przedstawiciele instytucji związanych z rolnictwem , rolnicy i mieszkańcy obszarów wiejskich, osoby zainteresowane tematem, przedstawiciele podmiotów świadczących usługi doradcze</t>
  </si>
  <si>
    <t>Celem szkolenia jest szczegółowe przedstawienie i oswojenie producentów ziemniaków z Programem dla Polskiego Ziemniaka, który ma na celu gruntowną restrukturyzację branży poprzez wyeliminowanie nieprawidłowości rynkowych i fitosanitarnych jak również przedstawienie możliwości współpracy między producentami tak, aby zwiększyć swoją pozycję  w łańcuchu produkcji żywności</t>
  </si>
  <si>
    <t>Nowoczesna i bezpieczna uprawa ziemniaka w warunkach województwa podlaskiego</t>
  </si>
  <si>
    <t>II/III/IV</t>
  </si>
  <si>
    <t>spotkanie tematyczne</t>
  </si>
  <si>
    <t>Lokalne Partnerstwo ds. Wody.</t>
  </si>
  <si>
    <t>Grupę docelową będą stanowili hodowcy bydła mlecznego, producenci mleka, osoby zainteresowane tematem, przedstawiciele firm i instytucji związanych z tematem, przedstawiciele podmiotów świadczących usługi doradcze</t>
  </si>
  <si>
    <t xml:space="preserve">                   Operacja  ma celu przedstawienie zarówno źródeł wiedzy o zwierzętach i stadzie oraz narzędzi, które pozwolą na podniesienie komfortu ekonomicznego hodowców i producentów mleka. Przedstawione zostaną  korzyści płynące z oceny wartości użytkowej bydła, które są podstawą do racjonalnego żywienia, leczenia, czy też eliminowania krów obniżających jakość mleka (komórki somatyczne, skład mleka). Zwrócona zostanie uwaga na odpowiedni dobór buhajów, na pokrój zwierząt, ponieważ jest to szczególnie ważne dla zachowania dobrostanu stada.</t>
  </si>
  <si>
    <t>Innowacyjne i efektywne wykorzystanie narzędzi wspomagających zarządzanie stadem krów mlecznych</t>
  </si>
  <si>
    <t>Grupę docelową będą stanowili konsumenci, rolnicy i domownicy gospodarstw rolnych, przedstawiciele i domownicy gospodarstw zajmujących się agroturystyką,  wytwórcy produktu regionalnego oraz inne osoby zainteresowane tematyką</t>
  </si>
  <si>
    <t>kampania informacyjno-promocyjna - film</t>
  </si>
  <si>
    <t>Celem operacji, w związku ze zmianami klimatycznymi powodującymi straty w rolnictwie jest upowszechnienie i propagowanie innowacji w produkcji roślinnej poprzez popularyzację postępu hodowlanego roślin uprawnych jak i w obszarze technologii uprawy, nawożenia, ochrony roślin i nawadniania aby w jak największym stopniu zniwelować skutki tych zmian.  Na poletkach odmianowych PODR Szepietowo zaprezentowany zostanie potencjał hodowlany szerokiej gamy gatunków roślin uprawnych. Przedmiotem operacji będzie nagranie i emisja 9 filmów obrazujących fazy wzrostu roślin uprawnych i użytków zielonych w okresie zmniejszonych opadów atmosferycznych oraz metody pozwalające zniwelować straty spowodowane przez suszę. Celem operacji jest także przekazanie fachowej wiedzy w obszarze postępu hodowlanego, technologii uprawy, ochrony roślin, nawożenia oraz nawadniania, a także innowacji w obszarze rolnictwa precyzyjnego. Ze względu na panującą epidemię jest najbezpieczniejszy i najlepszy sposób przekazania informacji.</t>
  </si>
  <si>
    <t>Innowacyjne rozwiązania w rolnictwie z zakresu uprawy roślin w warunkach suszy</t>
  </si>
  <si>
    <t>Celem operacji  jest skrócenie drogi produktów od pola do stołu, wsparcie lokalnych wytwórców i rolników. Operacja przyczyni się do budowania bezpośrednich relacji konsument - rolnik produkujący żywność aby zmniejszyć ilość pośredników i co za tym idzie, umożliwi konsumentom bezpośredni dostępu do produktów żywnościowych wytwarzanych przez rolników. Przedstawione zostaną również możliwości innowacyjnego i racjonalnego wykorzystania produktów regionalnych, które mogą przyczynić się do zwiększonego zainteresowania  produktem regionalnym wysokiej jakości, co za tym idzie zwiększeniem dochodowości gospodarstw zajmujących się ich produkcją.</t>
  </si>
  <si>
    <t>Zdrowie zaczyna się na talerzu</t>
  </si>
  <si>
    <t>Grupę docelową będą stanowili hodowcy bydła mlecznego, mieszkańcy obszarów wiejskich, przedstawiciele podmiotów świadczących usługi doradcze, rolnicy, potencjalni członkowie Grup Operacyjnych, przedstawiciele świata nauki inne osoby zainteresowane tematyką</t>
  </si>
  <si>
    <t>liczba uczestników operacji</t>
  </si>
  <si>
    <t xml:space="preserve">Nadrzędnym celem operacji jest ułatwienie współpracy i stworzenie warunków do poszukiwania i  nawiązywania partnerstw pomiędzy hodowcami bydła mlecznego, doradcami rolniczymi, przedstawicielami jednostek naukowych oraz przedsiębiorcami poprzez przedstawienie uczestnikom możliwości genotypowania jałowic potrzebnych przy selekcji stada, ocena typu i budowy krów mlecznych, dobór buhajów do kojarzeń, żywienie i rozród krów mlecznych z wykorzystaniem raportów wynikowych. </t>
  </si>
  <si>
    <t>Genotypowanie jałowic jako determinanta zachowania dobrostanu i zwiększenia wydajności stada - zespół tematyczny</t>
  </si>
  <si>
    <t>Grupę docelową będą stanowili rolnicy, wytwórcy produktu regionalnego, przedstawiciele podmiotów świadczących usługi doradcze oraz inne osoby zainteresowane tematem</t>
  </si>
  <si>
    <t xml:space="preserve">Upowszechnianie innowacyjnych rozwiązań naukowych, technologii i agrotechniki oraz sprzedaży bezpośredniej, rolniczego handlu detalicznego i grup producenckich na przykładzie indywidualnych gospodarstw ekologicznych we Francji. Wymiana doświadczeń z rolnikami ekologicznymi z Francji w zakresie innowacyjnych rozwiązań agrotechnicznych i wdrażanych instrumentów marketingowych i sprzedażowych. Wizyta w gospodarstwach zajmujących się uprawą, produkcją, przetwórstwem i sprzedażą na poziomie gospodarstwa (owoce, warzywa, miód, zioła, mleko, chów i hodowla zwierząt, sprzedaż bezpośrednia, krótkie łańcuchy dostaw, przetwórstwo na poziomie gospodarstwa, agroturystyka, restauracje). Udział w międzynarodowych targach innowacji rolniczych RDV Tech&amp;Bio Elevage 2020. </t>
  </si>
  <si>
    <t>Upowszechnianie innowacji z zakresu rolnictwa ekologicznego na przykładzie Francji</t>
  </si>
  <si>
    <t>II/III</t>
  </si>
  <si>
    <t>Grupę docelową będą stanowili rolnicy,  domownicy gospodarstw rolnych, przedstawiciele podmiotów świadczących usługi doradcze oraz inne osoby zainteresowane tematem</t>
  </si>
  <si>
    <t>Celem operacji jest zapoznanie uczestników z innowacyjnymi rozwiązaniami w gospodarce pasiecznej oraz przedstawienie możliwości praktycznego zastosowania tych rozwiązań,   propagowanie kierunków ważnych dla rolnictwa, ciekawych merytorycznie i ważnych społecznie, promowanie innowacyjnych rozwiązań stosowanych w pszczelarstwie w tym w sposobach prowadzenie pasieki,  pozyskiwania i konfekcjonowania miodu</t>
  </si>
  <si>
    <t>Hodowla pszczół – zakładanie  i prowadzenie pasieki</t>
  </si>
  <si>
    <t>2000</t>
  </si>
  <si>
    <t>Grupę docelową będą stanowili rolnicy, hodowcy bydła mlecznego,  przedstawiciele podmiotów świadczących usługi doradcze oraz inne osoby zainteresowane tematem</t>
  </si>
  <si>
    <t xml:space="preserve">webinarium </t>
  </si>
  <si>
    <t>Zapoznanie uczestników z innowacyjnymi rozwiązaniami w produkcji mleka oraz przedstawienie możliwości praktycznego zastosowania tych rozwiązań, a także ułatwienie wymiany wiedzy fachowej oraz dobrych praktyk w zakresie wdrażania innowacji w rolnictwie i na obszarach wiejskich</t>
  </si>
  <si>
    <t>Nowatorskie rozwiązania w produkcji mleka</t>
  </si>
  <si>
    <t>80</t>
  </si>
  <si>
    <t>Grupę docelową będą stanowili rolnicy, hodowcy bydła mlecznego i mięsnego, przedstawiciele podmiotów świadczących usługi doradcze oraz inne osoby zainteresowane tematem</t>
  </si>
  <si>
    <t>Przybliżenie innowacyjnych technologii przy budowie oraz wyposażeniu obór.  Poszerzenia wiedzy o nowoczesnych technologiach  i rozwiązaniach stosowanych w oborach. Prezentacja  najnowszych badań w tym zakresie. Nawiązane  kontaktów między naukowcami i hodowcami, utworzenie  płaszczyzny wymiany wiedzy w tym zakresie.</t>
  </si>
  <si>
    <t>Innowacyjne technologie wykorzystywane przy budowie oraz wyposażeniu obór</t>
  </si>
  <si>
    <t>30</t>
  </si>
  <si>
    <t>Grupę docelową będą stanowili rolnicy, KGW, wytwórcy produktu regionalnego, przedstawiciele podmiotów świadczących usługi agroturystyczne,  przedstawiciele podmiotów świadczących usługi doradcze oraz inne osoby zainteresowane tematem</t>
  </si>
  <si>
    <t>Rozpoznanie sytuacji marketingowo – rynkowej  możliwości sprzedaży produktów regionalnych w województwie podlaskim  i województwach  ościennych oraz wprowadzania ich na rynek w formie krótkich łańcuchów dostaw z możliwością wykorzystania nowatorskich metod marketingowych.</t>
  </si>
  <si>
    <t>Analiza możliwości urynkowienia produktów regionalnych wytwarzanych w województwie podlaskim – opracowanie,  konferencja</t>
  </si>
  <si>
    <t>wyjazd studyjny - 3 dni</t>
  </si>
  <si>
    <t>Gala Serów - konkurs</t>
  </si>
  <si>
    <t>8 warsztatów</t>
  </si>
  <si>
    <t>Grupę docelową będą stanowili rolnicy, domownicy gospodarstw rolnych, wytwórcy produktu regionalnego,  przedstawiciele podmiotów świadczących usługi doradcze oraz inne osoby zainteresowane tematyką</t>
  </si>
  <si>
    <t>8 pokazów</t>
  </si>
  <si>
    <t>Podniesienie wiedzy z zakresu promocji krótkich łańcuchów dostaw żywności, nowych/ulepszonych metod produkcji sera, innowacyjnych sposobów marketingu sprzedaży produktów serowarskich wytwarzanych na poziomie gospodarstwa</t>
  </si>
  <si>
    <t>Pierwsza podlaska akademia serowarska</t>
  </si>
  <si>
    <t>90</t>
  </si>
  <si>
    <t>Lubań, ul, Tadeusza Maderskiego 3, 83-422 Nowy Barkoczyn</t>
  </si>
  <si>
    <t>Pomorski Ośrodek Doradztwa Rolniczego w Lubaniu</t>
  </si>
  <si>
    <t xml:space="preserve">rolnicy, mieszkańcy obszarów wiejskich, przedstawiciele doradztwa rolniczego,  pracownicy firm i instytucji działających na rzecz rolnictwa. </t>
  </si>
  <si>
    <t>komplet</t>
  </si>
  <si>
    <t>film/ filmy edukacyjno-informacyjne</t>
  </si>
  <si>
    <t>Celem operacji jest zaprezentowanie dobrych praktyk dotyczących wdrażania innowacji w produkcji roślinnej i zwierzęcej oraz w przetwórstwie, co wpłynie na kształtowanie postaw proinnowacyjnych oraz zwiększy wiedzę na ten temat wśród odbiorców operacji z terenów woj. pomorskiego, ale również pozostałych rejonów.                                                                          
Przedmiotem operacji będzie nagranie i emisja serii filmików przedstawiających innowacyjne rozwiązania  i dobre praktyki, co wpłynie na podwyższenie wiedzy w zakresie wdrażania innowacji w rolnictwie i na obszarach wiejskich oraz wzbogaci  i uatrakcyjni formy prezentacji treści merytorycznych opracowywanych pod kierunkiem PODR w Lubaniu.</t>
  </si>
  <si>
    <t xml:space="preserve">Pomorska Wieś Innowacyjna </t>
  </si>
  <si>
    <t>ilość</t>
  </si>
  <si>
    <t xml:space="preserve">liczba emisji </t>
  </si>
  <si>
    <t>audycja radiowa</t>
  </si>
  <si>
    <t>Pomorskie Partnerstwo ds. Wody</t>
  </si>
  <si>
    <t xml:space="preserve">*rolnicy zajmujący się produkcją ekologiczną oraz zainteresowani tym typem produkcji z terenu województwa pomorskiego;
* przedstawiciele jednostek naukowych oraz instytucji związanych z sektorem rolno-spożywczym,
* doradcy/specjaliści PODR,
*przedsiębiorcy, których działalność jest związana z przetwórstwem rolno-spożywczym z terenu województwa pomorskiego.
</t>
  </si>
  <si>
    <t>liczba wydarzeń</t>
  </si>
  <si>
    <t xml:space="preserve">Celem operacji jest przekazanie praktycznej wiedzy z zakresu tworzenia innowacyjnych rozwiązań związanych z Eko-biznesem,  przedstawienie praktycznych przykładów realizowanych w Polsce, wspólne poszukiwanie rozwiązań z zakresu tworzenia eko przedsięwzięć w regionie. Operacja przyczyni się do aktywizacji rolników, przedsiębiorców, jak i mieszkańców obszarów wiejskich do łączenia produkcji rolniczej z działalnością pozarolniczą, co z pewnością przekładać się będzie na skracanie łańcucha dostaw żywności. Rolnictwo ekologiczne szansą na zwiększenie dochodowości gospodarstwa.
</t>
  </si>
  <si>
    <t xml:space="preserve">EKOBIZNES W ROLNICTWIE </t>
  </si>
  <si>
    <t>liczba emisji w TV</t>
  </si>
  <si>
    <t>materiał filmowy</t>
  </si>
  <si>
    <t>publikacja - broszura</t>
  </si>
  <si>
    <t>*rolnicy zajmujący się produkcją ekologiczną oraz zainteresowani tym typem produkcji z terenu województwa pomorskiego;
* przedstawiciele jednostek naukowych oraz instytucji związanych z sektorem rolno-spożywczym,
* doradcy/specjaliści PODR,
*przedsiębiorcy, których działalność jest związana z przetwórstwem rolno-spożywczym z terenu województwa pomorskiego.</t>
  </si>
  <si>
    <t xml:space="preserve">INNOWACJE W EKOLOGICZNYM CHOWIE ZWIERZĄT </t>
  </si>
  <si>
    <t>producenci ziemniaka lub zamierzający podjąć taką produkcję w celu zwiększenia rentowności swoich gospodarstw rolnych, doradcy rolniczy,  uczniowie szkół, producenci mogący być prekursorami technik nawodnieniowych w województwie pomorskim zdolni dać pozytywny przykład w zakresie gospodarowania wodą, inne podmioty zainteresowane tematyką</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</si>
  <si>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Operacja będzie realizowana jako m.in. audycja radiowa oraz materiał filmowy. Przewidziany czas audycji radiowej to spoty 7-minutowe nadawane trzy razy w ciągu dnia przez okres 2 tygodni. W audycji będą poruszane tematy odnośnie skutków występowania bakteriozy pierścieniowej w uprawie ziemniaka, jej diagnozowanie, odmiany zalecane do uprawy na terenie pomorza, a także jak przygotować ziemniaki do sprzedania. Organizowany w ramach operacji materiał filmowy będzie miał charakter innowacyjno-edukacyjny. Zdobyta wiedza pozwoli na transfer wiedzy w zakresie dobrych praktyk wdrażania innowacji w rolnictwie i na obszarach wiejskich ora promowania innowacyjnych technologii uprawy i konfekcjonowania ziemniaka na obszarze województwa pomorskiego.</t>
  </si>
  <si>
    <t xml:space="preserve">Nowoczesna i bezpieczna uprawa ziemniaka w województwie pomorskim </t>
  </si>
  <si>
    <t>publikacja w internecie</t>
  </si>
  <si>
    <t>analiza</t>
  </si>
  <si>
    <t>•	rolnicy - mieszkańcy woj. pomorskiego
•	przedsiębiorcy sektora rolno-spożywczego
•	przedstawiciele jednostek/ instytucji związanych z rozwojem sektora rolno-spożywczego
•	doradcy/specjaliści PODR w Lubaniu</t>
  </si>
  <si>
    <t>e-sieciowanie</t>
  </si>
  <si>
    <t>liczba emisja w TV</t>
  </si>
  <si>
    <t>ilość słuchaczy</t>
  </si>
  <si>
    <t>*pszczelarze oraz osoby  zainteresowane  tym typem produkcji,            *przedstawiciele związków i zrzeszeń pszczelarskich, *przedstawiciele jednostek naukowych  i instytucji rolniczych,                                                *doradcy/specjaliści PODR</t>
  </si>
  <si>
    <t>Celem operacji jest przedstawienie narzędzi koordynujących różne działania w celu stworzenia nowych standardów w tradycyjnej gospodarce pasiecznej oraz ochronie pszczoły miodnej. Nowoczesne  pszczelarstwo pokazuje różnego rodzaju specjalizacje:  hodowlaną,  technologiczną, towarową oraz dotyczącą przetwórstwa  produktów  pszczelich.  Aby te procesy mogły przebiegać niezakłócenie, nieodzowne staje się prawidłowe  rozpoznanie anomalii  rozwojowych, chorób zakaźnych i niezakaźnych, pasożytów i szkodników oraz znalezienie optymalnego rozwiązania  służącego poprawie  sytuacji  zdrowotnej  pasieki. Konieczne jest wdrażanie innowacyjnych rozwiązań. Istotne w tym procesie jest podjęcie współpracy i wymiana doświadczeń nt. innowacyjnych metod, co  umożliwi wymiana doświadczeń i poglądów, a co za tym idzie budowanie sieci kontaktów. Przedmiotem operacji jest zorganizowanie webinarium dla pszczelarzy, wydanie broszury, produkcja materiału filmowego oraz audycja radiowa.  W trakcie webinarium, uczestnicy będą mogli nabyć wiedzę  w omawianym temacie, wymienić się doświadczeniami i poglądami oraz uczestniczyć w dyskusji prowadzonej przez moderatora. Natomiast słuchacze audycji radiowej (kolejnej formy operacji) będą mogli nabyć wiedzę i doświadczenie w wymienionym zakresie. Ważnym elementem operacji jest również nawiązanie nowych kontaktów, chociażby poprzez usłyszenie wypowiedzi praktyków i ekspertów w tej dziedzinie. Wysłuchanie osoby, która wdrożyła nowe technologie czy zastosowania, może być  inspiracją dla  środowiska  zainteresowanego tematem pszczelarstwa. Jest to niezbędny czynnik mogący przyczynić się do powstania nowych, ciekawych i wspólnych inicjatyw w  woj. pomorskim. Ta forma realizacji operacji stwarza nowe możliwości dotarcia informacji do szerszej grupy odbiorców oraz może zaowocować włączeniem się do współpracy  innych producentów. 
Audycje będą miały charakter reportaży, rozmów z  pszczelarzami, przedsiębiorcami, osobami, które  uczestniczyły w projektach, przedstawicielami świata nauki, które pracują / pracowały nad wdrożeniem nowych technologii  z pszczelarstwa.  Wzbogacone one będą oprawą autopromocyjną projektu. 
Tematyką audycji będą innowacyjne rozwiązania oraz nowe technologie. Prezentacje „dobrych praktyk” będą impulsem do wdrażania takich rozwiązań w swoich gospodarstwach/ przedsiębiorstwach  i korzystania ze wsparcia z funduszy unijnych. Tematyka operacji będzie również prezentowana podczas materiału filmowego emitowanego w TV, który w ten sposób dotrze do szerokiego grona odbiorców. Wydanie broszury spowoduje, że nowe informacje dotrą do szerszej grupy odbiorców i zainspirują je do włączenia się do współpracy.</t>
  </si>
  <si>
    <t>Innowacyjne rozwiązania wspierające rozwój gospodarki pasiecznej oraz ochronę pszczoły miodnej</t>
  </si>
  <si>
    <t>wyjazd studyjny połączony z warsztatami</t>
  </si>
  <si>
    <t>Przedmiotem operacji jest zorganizowanie wyjazdu studyjnego w zakresie prowadzenia nowoczesnej gospodarki pasiecznej. Jego celem jest zaprezentowanie innowacyjnych metod produkcji, służących poszerzeniu wachlarza produktów wytwarzanych w pasiekach oraz wykorzystanie ich w medycynie i apiterapii. Dodatkowo, wyjazd będzie okazją do  poznania się, nawiązania współpracy oraz wymiany doświadczeń, które umożliwią utworzenie grupy operacyjnej w ramach działania "Współpraca". Po wyjeździe zostanie opracowany materiał w postaci krótkiego filmu - relacji z wyjazdu, tak aby nowe informacje dotarły do szerszej grupy odbiorców i zainspirowały do włączenia się do współpracy pozostałe osoby, które nie mogły brać udziału w wyjeździe.</t>
  </si>
  <si>
    <t>Innowacje w prowadzeniu gospodarstwa pasiecznego.</t>
  </si>
  <si>
    <t xml:space="preserve"> webinarium  </t>
  </si>
  <si>
    <t xml:space="preserve">
Operacja ma celu zapoznanie  grupy uczestników z różnymi formami przedsiębiorczości: turystyki wiejskiej, twórczości ludowej i rzemiosła, małego lokalnego przetwórstwa, a także innowacyjnymi metodami łączenie różnych źródeł dochodu, w tym z działalności pozarolniczych. Uczestnicy mają poznać  innowacyjne rozwiązania gospodarcze oraz utworzone sieci współpracy w zakresie turystyki wiejskiej i przedsiębiorczości wiejskiej. Ponadto operacja ma na celu pokazanie na przykładzie województwa podlaskiego  proces budowania sieci  komercjalizacji polskich produktów żywnościowych w powiązaniu z  turystyką wiejską. Realizacja operacji pozwoli na przekazanie wiedzy uczestnikom z zakresu małej przedsiębiorczości na obszarach wiejskich, a co za tym idzie działań mających na celu skracanie łańcucha dostaw żywności. Uczestnicy poznają różne formy usług oferowanych przez gospodarstwa rolne i mieszkańców obszarów wiejskich. Udział w przedsięwzięciu grupy docelowej ma również za zadanie ułatwienie tworzenia oraz funkcjonowania sieci kontaktów pomiędzy rolnikami, przedsiębiorcami sektora rolno-spożywczego oraz pozostałymi zainteresowanymi wdrażaniem innowacji w rolnictwie i na obszarach wiejskich, ułatwienie wymiany wiedzy fachowej oraz dobrych praktyk w zakresie wdrażania innowacji w sektorze turystycznym i spożywczym na obszarach wiejskich co może stworzyć warunki do dalszego działania we współpracy. 
</t>
  </si>
  <si>
    <t xml:space="preserve">Wspieranie przedsiębiorczości i innowacji na obszarach wiejskich przez podnoszenie poziomu wiedzy i umiejętności w obszarze małej przedsiębiorczości na przykładzie województwa podlaskiego </t>
  </si>
  <si>
    <t xml:space="preserve">   90 (3 x 30)</t>
  </si>
  <si>
    <t>Sieciowanie doradztwa, praktyki rolniczej i nauki drogą do rozwiązywania zdiagnozowanych problemów na obszarach wiejskich</t>
  </si>
  <si>
    <t>42-200 Częstochowa ul. Wyszyńskiego 70/126</t>
  </si>
  <si>
    <t>Śląski Ośrodek Doradztwa Rolniczego w Częstochowie</t>
  </si>
  <si>
    <t>Wyjazd studyjny ( woj. podkarpackie)</t>
  </si>
  <si>
    <t xml:space="preserve">"Turystyka kulinarna szansą na rozwój obszarów wiejskich" </t>
  </si>
  <si>
    <t xml:space="preserve">liczba uczestników wyjazdu studyjnego </t>
  </si>
  <si>
    <t>Wyjazd studyjny (woj. lubelskie)</t>
  </si>
  <si>
    <t xml:space="preserve">Celem operacji jest zapoznanie uczestników z innowacyjnym wykorzystaniem surowców zielarskich oraz modelu uprawy, przetwórstwa i dystrybucji ziół.                                                     Przedmiotem operacji jest zorganizowanie wyjazdu studyjnego do województwa lubelskiego.  Operacja przyczyni się do nawiązania nowych kontaktów, kreowania innowacyjnych przedsięwzięć na terenie województwa śląskiego, może być nowym kierunkiem rozwoju gospodarstw na terenach wiejskich w zakresie zielarstwa. Uczestnicy wyjazdu studyjnego zapoznają się z zakresem zielarstwa, fitoterapii oraz innowacyjnym modelem uprawy, przetwórstwa i dystrybucji ziół. </t>
  </si>
  <si>
    <t>"Najnowsze terapie roślinne w profilaktyce zdrowotnej szansą na innowacyjne wykorzystanie surowców zielarskich"</t>
  </si>
  <si>
    <t>Wyjazd studyjny ( woj. warmińsko-mazurskie)</t>
  </si>
  <si>
    <t xml:space="preserve">Celem operacji jest aktywizacja mieszkańców wsi na rzecz podejmowania innowacyjnych inicjatyw w zakresie rozwoju obszarów wiejskich. Operacja jest szansą na kreowanie innowacyjnych przedsięwzięć na terenie województwa śląskiego. Przedmiotem operacji jest zorganizowanie wyjazdu studyjnego dla 25 uczestników. Operacja przyczyni się do nawiązania kontaktów, poszukiwania nowych kierunków rozwoju gospodarstw na terenach wiejskich w zakresie hortiterapii, które mogą stać się dobrymi praktykami dla innych regionów Polski.  Realizacja operacji wyposaży w wiedzę i umiejętności uczestników wyjazdu studyjnego w zakresie merytorycznym dotyczącym hortiterapii. </t>
  </si>
  <si>
    <t>"Hortiterapia - innowacyjna terapia szansa na rozwój obszarów wiejskich"</t>
  </si>
  <si>
    <t>Wyjazd studyjny (Francja)</t>
  </si>
  <si>
    <t>"Najwyższa jakość wołowiny - innowacyjne sposoby produkcji"</t>
  </si>
  <si>
    <t>Wyjazd studyjny ( Belgia i Holandia)</t>
  </si>
  <si>
    <t xml:space="preserve">Celem operacji jest zapoznanie uczestników  z innowacyjnymi technologiami w uprawie warzyw korzeniowych oraz roślin okopowych, nowoczesne systemy ich monitorowania, walka z chorobami wirusowymi w uprawach warzyw, poprawa efektywności zarządzania gospodarstwem, podniesienie jakości wytwarzanych produktów rolnych oraz wskazanie nowych rynków zbytu.                                                                                                  Przedmiotem operacji jest zorganizowanie wyjazdu studyjnego do Belgii i Holandii dla 30 uczestników, ułatwianie kontaktów między grupami odbiorców operacji celem nawiązania stałej współpracy. </t>
  </si>
  <si>
    <t>"Nowoczesne technologie i problemy przy uprawie warzyw korzeniowych oraz roślin okopowych"</t>
  </si>
  <si>
    <t>Wyjazd studyjny (Francja/Niemcy)</t>
  </si>
  <si>
    <t xml:space="preserve"> Celem operacji jest podniesienie wiedzy uczestników na temat potencjału zwierząt ras rodzimych i innowacyjnych mieszanek do produkcji mięsa o wysokiej jakości i wartości prozdrowotnej. Operacja pozwoli na podejmowanie inicjatyw w tym m.in. zapoznania i możliwości realizacji projektów innowacyjnych w ramach działania "Współpraca".                                       Przedmiotem operacji jest zorganizowanie konferencji połączonej z wyjazdem studyjnym, podczas którego nastąpi rozpowszechnienie wiedzy nt. powstawania grup operacyjnych EPI-AGRI w efekcie czego realizowane będą wspólne działania, inicjatywy i projekty. Nawiązana współpraca może stać się podwaliną dla przyszłej grupy operacyjnej wdrażającej innowacje w temacie zwierząt ras rodzimych w ramach działania „Współpraca”. </t>
  </si>
  <si>
    <t>"Wykorzystanie potencjału zwierząt ras rodzimych i innowacyjnych mieszanek paszowych pochodzenia krajowego ( bez GMO) do produkcji mięsa i jego przetworów o wysokiej jakości i wartości prozdrowotnej"</t>
  </si>
  <si>
    <t>42-200 Częstochowa, ul. Wyszyńskiego 70/126</t>
  </si>
  <si>
    <t>2/100</t>
  </si>
  <si>
    <t xml:space="preserve">Konferencja </t>
  </si>
  <si>
    <t xml:space="preserve">Celem konferencji jest zapoznanie rolników, producentów ziemniaka z możliwościami uprawy ziemniaka, zagadnieniami z dziedzin: odmian ziemniaka, technologii uprawy, przygotowaniem gleby pod uprawę, terminowością sadzenia, nawożeniem, pielęgnacją, rozpoznawaniem i zapobieganiem chorobom oraz  prawidłowym zbiorem ziemniaka. Ponadto uczestnicy zapoznają się z informacjami dotyczącymi znakowania produktów rolnych, możliwościami promocji i budowania lokalnych marek, zasadami bioasekuracji. Przedmiotem operacji jest zorganizowanie dwóch konferencji  dla około 100 osób. Udział w konferencji pozwoli nawiązać kontakty w danym obszarze tematycznym.   </t>
  </si>
  <si>
    <t>"Innowacje w nowoczesnej uprawie ziemniaka - Program dla polskiego ziemniaka"</t>
  </si>
  <si>
    <t xml:space="preserve">20 przedstawicieli kluczowych sektorów dla gospodarki wodnej m.in. podmioty publiczne, samorządy terytorialne, rolnicy, stowarzyszenia działające na rzecz przyrody czy lasów państwowych, doradcy rolniczy, izby rolnicze, firmy mające znaczące oddziaływanie na wykorzystanie zasobów wód. </t>
  </si>
  <si>
    <t>6/120/1</t>
  </si>
  <si>
    <t xml:space="preserve">liczba spotkań/ liczba uczestników spotkań/liczba ekspertyz </t>
  </si>
  <si>
    <t>Spotkania/Ekspertyza</t>
  </si>
  <si>
    <t>Celem operacji jest stworzenie Lokalnego Partnerstwa do spraw Wody, a więc sieci efektywnej współpracy pomiędzy wszystkimi kluczowymi  Partnerami na rzecz zarządzania zasobami wody w rolnictwie i na obszarach wiejskich powiatu cieszyńskiego. Przedmiotem operacji jest zorganizowanie 6 spotkań. Tematem operacji będzie:  wzajemne poznanie zakresów działania i potrzeb związanych z gospodarowaniem wodą członków LPW,
diagnoza sytuacji w zakresie zarządzania zasobami wody pod kątem potrzeb rolnictwa i mieszkańców obszarów wiejskich dla powiatu cieszyńskiego - analiza problemów oraz potencjalnych możliwości ich rozwiązania, upowszechnianie dobrych praktyk w zakresie gospodarki wodnej i oszczędnego gospodarowania nią w rolnictwie i na obszarach wiejskich.</t>
  </si>
  <si>
    <t>"Utworzenie Lokalnego Partnerstwa do spraw Wody w powiecie cieszyńskim"</t>
  </si>
  <si>
    <t>rolnicy, mieszkańcy obszarów wiejskich, doradcy</t>
  </si>
  <si>
    <t>Szkolenia/ Konkurs</t>
  </si>
  <si>
    <t xml:space="preserve">Celem operacji jest upowszechnianie wiedzy na temat  rolnictwa ekologicznego oraz promocja dobrych praktyk w ekologicznych gospodarstwach rolnych. Podczas szkolenia zaprezentowane zostaną zasady prowadzenia gospodarstw ekologicznych wraz z uregulowaniami prawnymi w tym zakresie. Uczestnicy nabędą  wiedzę z zakresu  przetwórstwa  w ekologicznym gospodarstwie rolnym oraz możliwości  dystrybucji produktów poprzez krótkie łańcuchy dostaw. Organizowany w ramach operacji Konkurs "Najlepsze Gospodarstwo Ekologiczne" będzie uhonorowaniem najlepszych gospodarstw, które upowszechniają  ekologiczne metody produkcji rolnej, a  także propagują poprzez swoją działalność innowacyjne i prośrodowiskowe rozwiązania.   </t>
  </si>
  <si>
    <t>"Rolnictwo ekologiczne szansą dla rozwoju obszarów wiejskich"</t>
  </si>
  <si>
    <t xml:space="preserve">Celem operacji jest przekazanie wiedzy i informacji na temat mechanizmów transferu wiedzy w rolnictwie oraz w przetwórstwie rolno-spożywczym. Pokazanie kierunków współpracy pomiędzy nauką i doradztwem rolniczym i nawiązywanie sieci kontaktów w województwie. Przykładem będzie współpraca pomiędzy Zakładem Ichtiobiologii i Gospodarki Rybackiej Polskiej Akademii Nauk, jako jedyną placówką naukową związaną z produkcją żywności działającą na terenie województwa śląskiego.  Przedmiotem operacji jest konferencja dla 60 osób. </t>
  </si>
  <si>
    <t>„Budowanie sieci kontaktów pomiędzy nauką i praktyką w województwie śląskim - perspektywy i plany”</t>
  </si>
  <si>
    <t xml:space="preserve">Audycje radiowe </t>
  </si>
  <si>
    <t>"Wprowadzanie nowych ras zwierząt hodowlanych do gospodarstw rolnych województwa śląskiego"</t>
  </si>
  <si>
    <t>Celem operacji jest zaprezentowanie rolnikom województwa śląskiego możliwości produkcyjnych nowych ras zwierząt hodowlanych prezentowanych podczas Wystawy Zwierząt Hodowlanych 2020 towarzyszącej XXIX Krajowej Wystawie Rolniczej w Częstochowie w dniach 5-06.09.2020. Przedmiotem operacji jest nagranie jednego filmu. Operacja przyczyni się do podwyższenia wiedzy w zakresie wdrażania innowacji w rolnictwie w sektorze produkcji zwierzęcej.</t>
  </si>
  <si>
    <t xml:space="preserve">rolnicy, przedstawiciele doradztwa, mieszkańcy obszarów wiejskich </t>
  </si>
  <si>
    <t>liczba uczestników e-szkolenia</t>
  </si>
  <si>
    <t>E-szkolenie</t>
  </si>
  <si>
    <t>  „Naukowe wsparcie usług doradczych z zakresu zarzadzania ryzkiem agrofagów o znaczeniu gospodarczym oraz wprowadzenie odpowiednich środków zapobiegawczych”</t>
  </si>
  <si>
    <t>liczba uczestników szkolenia</t>
  </si>
  <si>
    <t>Celem operacji jest upowszechnienie wiedzy na temat produkcji miodu poprzez zakładanie pasiek na terenach o niskiej przydatności rolniczej przy wykorzystaniu roślin miododajnych jako pożytku pszczelego. Powstałe partnerstwa i wypracowane, wzajemne zaufanie pozwoli na podejmowanie inicjatyw, w tym m.in. realizacji projektów innowacyjnych w ramach działania "Współpraca"                                                                          Przedmiotem operacji jest organizacja konferencji dla 70 osób. Dzięki współpracy członków grupy pszczelarskiej i rolników nastąpi wdrażanie innowacyjnych rozwiązań w ich gospodarstwach</t>
  </si>
  <si>
    <t>„Produkcja miodu w oparciu o uprawę roślin miododajnych na gruntach o niskiej przydatności  rolniczej”</t>
  </si>
  <si>
    <t>rolnicy, przedstawiciele doradztwa, mieszkańcy obszarów wiejskich</t>
  </si>
  <si>
    <t>„Strategia ochrony rzepaku ozimego przed wybranymi agrofagami z uwzględnieniem podatności odmian, zmian klimatycznych i narastania odporności na środki ochrony roślin”</t>
  </si>
  <si>
    <t xml:space="preserve">"Krótkie łańcuchy dostaw żywności na przykładzie Niemiec/Austrii/Włoch i Francji jako innowacja marketingowa i organizacyjna dla gospodarstw w województwie śląskim" </t>
  </si>
  <si>
    <t>liczba podmiotów 
na stoisku wystawienniczym</t>
  </si>
  <si>
    <t>Modliszewice, 
ul. Piotrkowska 30, 
26-200 Końskie</t>
  </si>
  <si>
    <t>ŚODR Modliszewice</t>
  </si>
  <si>
    <t xml:space="preserve">rolnicy indywidualni z sektora ekologicznego, przedstawiciele jednostek doradczych, jednostek podmioty certyfikujące rolnictwo ekologiczne/prowadzące i wdrażające systemy jakości, przedstawiciele jednostek naukowych/uczelni rolniczych/instytutów badawczych, firmy wspierające rozwój produkcji ekologicznej   </t>
  </si>
  <si>
    <t xml:space="preserve">Celem operacji jest rozwój współpracy pomiędzy producentami ekologicznymi z województwa świętokrzyskiego ukierunkowanej na podejmowanie wspólnych inicjatyw (w zakresie produkcji, organizacji sprzedaży, marketingu), w tym również nawiązanie kontaktów z producentami ekologicznymi z całej Polski, przedstawicielami branży rolnictwa ekologicznego (przedsiębiorcy, producenci środków produkcji, sprzedawcy, przetwórcy, jednostki certyfikujące i wdrażające systemy jakości) oraz naukowcami z jednostek badawczych i uczelni rolniczych specjalizujących się w problemach rolnictwa ekologicznego. 
Przedmiotem operacji jest zorganizowanie stoiska wystawienniczego oraz konferencji na jednych z największych targów ekologicznych w Polsce „ECO-STYLE” organizowanych przez Targi Kielce. </t>
  </si>
  <si>
    <t xml:space="preserve">"Sieciowanie kontaktów jako element  organizacyjnej innowacji wśród producentów ekologicznych z województwa świętokrzyskiego" </t>
  </si>
  <si>
    <t>IV 
kwartał</t>
  </si>
  <si>
    <t xml:space="preserve">
rolnicy/producenci ziemniaka, przedstawiciele jednostek doradztwa rolniczego, jednostek i instytutów badawczych oraz instytucji, firm prywatnych i jednostek związanych z branżą ziemniaka   
</t>
  </si>
  <si>
    <t xml:space="preserve">Celem operacji jest transfer najnowszej wiedzy merytorycznej 
z zakresu upraw ziemniak, w tym innowacyjnych rozwiązań stosowanych w tej produkcji (agrotechnika, nawadnianie, przechowywanie), a także lokalny i krajowy rozwoju tej branży 
m.in. poprzez zidentyfikowanie jej aktualnych problemów oraz zaprezentowanie możliwych działań zaradczych. Operacja umożliwi przedstawienie i zapoznanie producentów z możliwościami restrukturyzacji całej branży m.in. poprzez wyeliminowanie nieprawidłowości rynkowych i fitosanitarnych (poprawna agrotechnika, nowoczesne technologie uprawy, bioasekuracja, Program dla Polskiego Ziemniaka) oraz możliwości wsparcia sprzedaży poprzez ich promocję oraz zrzeszanie się producentów.
Przedmiotem operacji jest opracowanie materiału wideo, który umożliwi osiągnięcie zakładanych celów operacji poprzez jego publikację m.in. na stronie internetowej, kanale YT ŚODR Modliszewice i mediach społecznościowych.   </t>
  </si>
  <si>
    <t>"Nowoczesna uprawa ziemniaka 
z zachowaniem zasad bioasekuracji"</t>
  </si>
  <si>
    <t>nakład drukowany 
(dodatkowo, publikacja dostępna będzie online bez ograniczeń)</t>
  </si>
  <si>
    <t>III-IV 
kwartał</t>
  </si>
  <si>
    <t>Przedstawiciele Państwowego Gospodarstwa Wodnego Wody Polskie, administracji publicznej, spółki wodnej, izby rolniczej, lasów państwowych, instytutów naukowych/ uczelni rolniczych, organizacji pozarządowych, rolnicy, właściciele stawów rybnych, przedstawiciele podmiotów doradczych, przedsiębiorcy mający oddziaływanie na stan wód na danym terenie, inne podmioty zainteresowane tematem.</t>
  </si>
  <si>
    <t>"Nawiązywanie kontaktów między podmiotami zainteresowanymi utworzeniem Lokalnego Partnerstwa ds. Wody w powiecie koneckim"</t>
  </si>
  <si>
    <t>rolnicy (producenci sektora ogrodniczego zainteresowani rozszerzeniem palety oferowanego produktu), przedstawiciele grup producenckich, rolniczych jednostek doradczych, szkół rolniczych, instytucji/podmiotów działających na rzecz rozwoju sektora ogrodniczego i przetwórczego, jednostek naukowych, instytutów badawczych, uniwersytetów rolniczych</t>
  </si>
  <si>
    <t>liczba seminariów 
z wyjazdem studyjnym</t>
  </si>
  <si>
    <t>seminarium 
z wyjazdem studyjny</t>
  </si>
  <si>
    <t xml:space="preserve">Celem operacji jest zapoznanie jej uczestników z innowacyjnymi rozwiązaniami w zakresie ogrodniczych upraw ekologicznych, co przyczyni się do nawiązania partnerskiej współpracy pomiędzy różnymi instytucjami i podmiotami sfery naukowej, sfery doradczej a producentami, ukierunkowanej na poprawę rentowności i konkurencyjności gospodarstw ogrodniczych, a w szerszej perspektywie da możliwość nawiązania współpracy (utworzenia grupy branżystów) ukierunkowanej na rozwój tej gałęzi rolnictwa, w tym również wdrażanie innowacyjnych rozwiązań z zakresu organizacji zbytu, promocji, agrotechniki, marketingu produktów ekologicznych. 
Przedmiotem operacji jest organizacja i przeprowadzenie 2-dniowego seminarium połączonego z wyjazdem studyjnym dla 25 rolników z terenu województwa świętokrzyskiego z zakresu przedmiotowej tematyki operacji. </t>
  </si>
  <si>
    <t xml:space="preserve">
"Ekologiczna uprawa i przetwórstwo warzyw i owoców jako innowacja dla produkcji ogrodniczej gospodarstw regionu sandomierskiego"</t>
  </si>
  <si>
    <t xml:space="preserve">Celem operacji jest zapoznanie jej uczestników z innowacyjnymi rozwiązaniami w zakresie upraw zielarskich (transfer wiedzy od nauki do praktyki, wymiana doświadczeń), co przyczyni się do nawiązania partnerskiej współpracy pomiędzy różnymi instytucjami i podmiotami sfery naukowej, sfery doradczej i producentami, ukierunkowanej na poprawę rentowności i konkurencyjności gospodarstw ogrodniczych, a w szerszej perspektywie da możliwość nawiązania współpracy (utworzenia grupy branżystów) ukierunkowanej na rozwój tej gałęzi rolnictwa, w tym również wdrażania innowacyjnych rozwiązań z zakresu organizacji zbytu, promocji, agrotechniki, marketingu ziół. użytkowych.  
Przedmiotem operacji jest organizacja dwudniowego wyjazdu studyjnego połączonego z blokiem wykładowym dla rolników z terenu województwa świętokrzyskiego z zakresu przedmiotowej tematyki operacji pozwalającego osiągnąć zamierzone cele. </t>
  </si>
  <si>
    <t>"Właściwości i wykorzystanie ziół użytkowych, promocja i dystrybucja produktów ziołowych jako innowacja dla produkcji ogrodniczej i przetwórstwa  w regionie świętokrzyskim"</t>
  </si>
  <si>
    <t>rolnicy, przedstawiciele podmiotów/instytucji zaangażowanych w rozwój obszarów wiejskich przedsiębiorcy i doradcy rolni z terenu województwa świętokrzyskiego</t>
  </si>
  <si>
    <t>Celem operacji jest aktywizacja mieszkańców z terenów wiejskich, zachęcanie ich do współpracy i inspirowanie do rozwoju przedsiębiorczości w zakresie lokalnego przetwórstwa, sprzedaży, turystyki oraz inicjowanie i wspieranie współpracy partnerskiej producentów, przedsiębiorców, organizacji pozarządowych, instytucji doradczych, jednostek naukowych i innych podmiotów branży rolno-spożywczej do kreowania innowacyjnych rozwiązań w tym zakresie (m.in. organizacyjnych, marketingowych, dystrybucyjnych itp.).
Przedmiotem operacji jest organizacja 3-dniowego krajowego wyjazdu studyjnego, podczas którego zaprezentowane zostaną wdrożone do praktyki rolniczej i okołorolniczej rozwiązania z ww. zakresu, na przykładzie podmiotów, które odniosły sukces, i które stanowić będą inspirację dla uczestników wyjazdu do podejmowania wspólnych inicjatyw na rzecz wdrażania rozwiązań innowacyjnych.</t>
  </si>
  <si>
    <t>„Innowacje, Kreatywność, Aktywność, Rozwój – IKAR. Transfer doświadczeń z działań związanych z rozwojem obszarów wiejskich”</t>
  </si>
  <si>
    <t>2 bilbordy, 
16 emisji</t>
  </si>
  <si>
    <t>liczba bilbordów sponsorskich 
i liczba ich emisji</t>
  </si>
  <si>
    <t xml:space="preserve">2 zapowiedzi, 4 emisje </t>
  </si>
  <si>
    <t>liczba zapowiedzi  programów telewizyjnych i liczba ich emisji</t>
  </si>
  <si>
    <t>8 
(w tym 6 powtórzeń)</t>
  </si>
  <si>
    <t>liczba emisji programów telewizyjnych (w tym liczba powtórnych emisji)</t>
  </si>
  <si>
    <t>liczba programów telewizyjnych</t>
  </si>
  <si>
    <t>40 000 
(w tym 
32 000)</t>
  </si>
  <si>
    <t>nakład druku ulotek
(w tym nakład kolportażu 
odpłatnego ulotki)</t>
  </si>
  <si>
    <t>liczba ulotek</t>
  </si>
  <si>
    <t>liczba emisji radiowych rozmów reklamowych</t>
  </si>
  <si>
    <t>liczba radiowych rozmów reklamowych</t>
  </si>
  <si>
    <t>działania upowszechnienie:
- reklama radiowa
- druk i kolportaż ulotki
- reklama telewizyjna 
  i bilbord sponsorski</t>
  </si>
  <si>
    <t>II-IV 
kwartał</t>
  </si>
  <si>
    <t xml:space="preserve">
rolnicy i przetwórcy zainteresowani wdrażaniem innowacyjnych form przetwórstwa, sprzedaży oraz promocji żywności tradycyjnej i regionalnej oraz partnerzy i przedstawiciele jednostek doradztwa rolniczego zaangażowani w budowanie marki lokalnej regionu świętokrzyskiego 
</t>
  </si>
  <si>
    <t>Celem operacji jest zwiększenie wiedzy z zakresu innowacji w sprzedaży i przetwórstwie żywności na małą skalę, w tym prezentacja dobrych praktyk o charakterze proinnowacyjnym w zakresie krótkich łańcuchów dostaw, dystrybucji żywności i ich promocji (w tym szczególnie na przykładzie funkcjonującego e-bazarku świętokrzyskiego) oraz upowszechnienie informacji o nich wśród producentów z województwa świętokrzyskiego poprzez działania w radiu, telewizji i prasie o zasięgu wojewódzkim, a także tworzenie sieci kontaktów pomiędzy świętokrzyskimi rolnikami, wytwórcami żywności oraz osobami, instytucjami, firmami działającymi w branży rolniczej i rolno-spożywczej. Upowszechnienie informacji o strategii skracania łańcuchów dostaw umożliwi nawiązywanie nowych kontaktów między rolnikami i lokalnymi wytwórcami żywności, co dzięki działaniom brokerskim świętokrzyskiego zespołu SIR pozwoli na zawiązywanie nowych partnerstw i podejmowanie wspólnych inicjatyw na rzecz wdrażania innowacji w przemyśle rolno-spożywczym. Operacja, dzięki konferencji i wyjazdowi studyjnemu, umożliwi bezpośredni transfer aktualnej wiedzy merytorycznej z zakresu produkcji żywności na mała skalę oraz praktyczną prezentację nowatorskich rozwiązań w tej branży (organizacyjnych, marketingowych, dystrybucyjnych, promocyjnych). Działania upowszechnieniowe o zasięgu wojewódzkim będą czynnikiem aktywizującym producentów i przetwórców z województwa świętokrzyskiego do nawiązania współpracy z zespołem SIR i jednocześnie prezentacją dobrego przykładu w zakresie skracania łańcuchów dostaw jakim jest e-bazarek świętokrzyski.   
Przedmiotem operacji jest:
1. Organizacja trzydniowego krajowego wyjazdu studyjnego dla 30 osób połączonego z konferencją, podczas których nastąpi transfer wiedzy z ww. tematyki operacji (w tym wymiana doświadczeń i nawiązanie współpracy i kontaktów na potrzeby przyszłych grup operacyjnych) oraz zostaną zaprezentowane rozwiązania, które przyczyniły się do sukcesów prezentowanych rozwiązań/gospodarstw. 
2. Działania upowszechnieniowe polegające na: 
- druku dwustronnej ulotki informacyjno-promocyjnej skierowanej do producentów żywności i konsumentów prezentującej dobry przykład skracania łańcuchów dostaw jakim jest świętokrzyski e-bazarku oraz jej dystrybucja w prasie o zasięgu wojewódzkim (odpłatna), periodyku ŚODR Modliszewice "Aktualności Rolnicze" oraz za pośrednictwem doradców rolnych ŚODR,
- emisja (wraz z produkcją) radiowej rozmowy reklamowej o długości 120 sekund w rozgłośni radiowej o zasięgu wojewódzkim skierowanej do producentów żywności i konsumentów mówiącej o strategii skracania łańcuchów dostaw na przykładzie świętokrzyskiego e-bazarku, 
- emisja (wraz z produkcją i przekazaniem praw autorskich do materiału dla zlecającego) 2 programów telewizyjnych o długości 5 minut każdy, w telewizji naziemnej o zasięgu wojewódzkim wraz usługami towarzyszącymi (produkcja i emisja zapowiedzi programu telewizyjnego, produkcja i emisja bilbordu sponsorskiego) kierowanego do producentów żywności i konsumentów prezentujących dobry przykład skracania łańcuchów dostaw jakim jest świętokrzyski e-bazarku.</t>
  </si>
  <si>
    <t>"Skracanie łańcuchów dostaw poprzez sprzedaż bezpośrednią jako innowacyjny sposób na poprawę dochodowości gospodarstw rolnych"</t>
  </si>
  <si>
    <t>ul. Jagiellońska 91
10-356 Olsztyn</t>
  </si>
  <si>
    <t>Warmińsko-Mazurski Ośrodek Doradztwa Rolniczego z siedzibą w Olsztynie</t>
  </si>
  <si>
    <t>liczba tytułów</t>
  </si>
  <si>
    <t>ilość spotkań</t>
  </si>
  <si>
    <t>ilość e-learningów</t>
  </si>
  <si>
    <t>e-learning</t>
  </si>
  <si>
    <t xml:space="preserve"> liczba uczestników szkolenia </t>
  </si>
  <si>
    <t>rolnicy, doradcy RS, mieszkańcy obszarów wiejskich, przedstawiciele doradztwa rolniczego,  przedstawiciele samorządu rolniczego, przedstawiciele administracji rządowej i samorządowej, pracownicy jednostek wspierających rozwój rolnictwa ekologicznego</t>
  </si>
  <si>
    <t xml:space="preserve">szkolenie on-line </t>
  </si>
  <si>
    <t>Celem operacji jest zapoznanie oraz ugruntowanie wiedzy uczestników operacji w zakresie uregulowań prawnych dotyczących rolnictwa ekologicznego i krótkich łańcuchów dostaw oraz promocja dobrych praktyk w rolnictwie ekologicznym, innowacyjnych rozwiązań wdrażanych w ekologicznych gospodarstwach rolnych. 
W trakcie trwania operacji zaprezentowane zostaną przykłady dobrych praktyk w  gospodarstwach rolnych oraz możliwości rozwoju sektora rolnictwa ekologicznego w Polsce. Omówione zostaną zagadnienia z zakresu rolnictwa ekologicznego, certyfikacji produktu oraz krótkich łańcuchów dostaw w kontekście zmieniającego się prawodawstwa unijnego. Dodatkowo zostanie opracowana i wydana broszura poświęcona najnowszym a zarazem innowacyjnym rozwiązaniom w dziedzinie ekologicznej technologii produkcji rolniczej co będzie miało znaczący wpływ  na rozwój gospodarstw ekologicznych w szczególności na efektywność ich funkcjonowania w województwie warmińsko-mazurskiego.</t>
  </si>
  <si>
    <t>Rolnictwo ekologiczne - szansa dla rolników i konsumentów z województwa warmińsko-mazurskiego</t>
  </si>
  <si>
    <t>rolnicy, mieszkańcy obszarów wiejskich, przedstawiciele doradztwa rolniczego,  pracownicy firm i instytucji działających na rzecz rolnictwa, producenci ziemniaka lub zamierzający podjąć taką produkcję w celu zwiększenia rentowności swoich gospodarstw rolnych, inne podmioty zainteresowane przedmiotową tematyką,</t>
  </si>
  <si>
    <t xml:space="preserve">Głównym celem realizacji operacji jest zapoznanie oraz ugruntowanie wiedzy uczestników operacji na temat innowacyjnych rozwiązań w uprawie ziemniaka i wykorzystanie ich w praktyce. Ponadto operacja ta pozwoli na szczegółowe przedstawienie i oswojenie uczestników z ministerialnym Programem dla Polskiego Ziemniaka, który ma na celu gruntowną restrukturyzację branży poprzez wyeliminowanie nieprawidłowości rynkowych i fitosanitarnych, jak również wsparcie producentów poprzez promocję polskich produktów żywnościowych. Ponadto celem operacji będzie ułatwienie transferu wiedzy, nawiązanie kontaktów, współpracy pomiędzy rolnikami, doradcami a firmami oferującymi innowacyjne rozwiązania dla rolnictwa.  Operacja przyczyni się także do tworzenie nowych oraz podtrzymania dotychczas funkcjonujących sieci kontaktów pomiędzy odbiorcami projektu oraz pozostałymi zainteresowanymi wdrażaniem nowoczesnej i bezpiecznej produkcji ziemniaka. </t>
  </si>
  <si>
    <t>Nowoczesna i bezpieczna produkcja ziemniaka w województwie warmińsko-mazurskim</t>
  </si>
  <si>
    <t>liczba raportów</t>
  </si>
  <si>
    <t xml:space="preserve">spotkanie on-line </t>
  </si>
  <si>
    <t>liczba uczestników  spotkania</t>
  </si>
  <si>
    <t>Warmińsko-Mazurski Ośrodek Doradztwa Rolniczego 
z siedzibą 
w Olsztynie</t>
  </si>
  <si>
    <t xml:space="preserve">rolnicy, przedstawiciele jednostek doradztwa rolniczego, pracownicy firm i jednostek działających na rzecz rolnictwa, przedstawiciele nauki, przedstawiciele samorządu terytorialnego i samorządu rolniczego, podmioty publiczne, spółki wodne, przedstawiciele lasów państwowych, organizacje pozarządowe, przedstawiciele  Państwowego Gospodarstwa Wodnego Wody Polskie </t>
  </si>
  <si>
    <t xml:space="preserve">Celem operacji jest zainicjowanie współpracy oraz stworzenie sieci kontaktów między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województwa warmińsko-mazurskiego,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t>
  </si>
  <si>
    <t>producenci rolni, przetwórcy żywności, lokalni liderzy, przedstawiciele Lokalnych Grup Działania, jednostek naukowych oraz doradztwa rolniczego</t>
  </si>
  <si>
    <t>Celem operacji jest nawiązanie współpracy między producentami żywności lokalnej, jednostkami naukowymi, podmiotami wspierającymi rozwój rynku żywności, w celu zapoznania się z funkcjonowaniem i wdrożeniem innowacyjnych rozwiązań marketingowych.  Operacja przyczyni się do wzrostu poziomu wiedzy na temat korzyści płynących z budowania sieci kontaktów i zawiązywania partnerstw na rzecz wprowadzania innowacyjnych rozwiązań marketingowych w zakresie promocji i dystrybucji produktów lokalnych na rzecz rozwoju krótkich łańcuchów dostaw oraz obszarów wiejskich.</t>
  </si>
  <si>
    <t>Innowacje marketingowe w kreowaniu wizerunku marki lokalnej</t>
  </si>
  <si>
    <t>rolnicy - właściciele małych gospodarstw, inni mieszkańcy obszarów wiejskich, w tym producenci żywności regionalnej, pracownicy nauki, doradcy rolniczy.</t>
  </si>
  <si>
    <t>Operacja ma służyć ułatwieniu transferu wiedzy i innowacji w zakresie nowych rozwiązań w działalności pozarolniczej, a także poznania  dobrych praktyk w zakresie produkcji ziół i prezentacji certyfikowanych produktów ekologicznych, dających możliwość rozwoju działalności pozarolniczej, jako alternatywy dla produkcji rolnej. Ponadto operacja przyczyni się do wymiany doświadczeń i budowania sieci kontaktów pomiędzy podmiotami zainteresowanymi prowadzeniem działalności pozarolniczej, w tym produkcją i przetwórstwem ziół w zakresie wdrażania innowacyjnych kierunków promocji i marketingu certyfikowanej żywności ekologicznej i tradycyjnej.</t>
  </si>
  <si>
    <t>Innowacyjne działalności pozarolnicze, w tym produkcja i przetwórstwo surowców zielarskich- alternatywa dla małych gospodarstw rolnych</t>
  </si>
  <si>
    <t>200</t>
  </si>
  <si>
    <t xml:space="preserve">Głównym celem realizacji operacji jest zapoznanie oraz ugruntowanie wiedzy uczestników operacji na temat innowacyjnych rozwiązań w uprawie i wykorzystanie ich w praktyce. Ponadto celem operacji będzie ułatwienie transferu wiedzy, nawiązanie kontaktów, współpracy pomiędzy rolnikami, doradcami a firmami oferującymi innowacyjne rozwiązania dla rolnictwa. Prezentacja maszyn rolniczych w zakresie efektywnego nawożenia i racjonalnej ochrony chemicznej. Operacja przyczyni się także do tworzenie nowych oraz podtrzymania dotychczas funkcjonujących sieci kontaktów pomiędzy odbiorcami projektu oraz pozostałymi zainteresowanymi wdrażaniem innowacji w rolnictwie precyzyjnym. </t>
  </si>
  <si>
    <t>Innowacyjne rozwiązania w agrotechnice ze szczególnym uwzględnieniem nowoczesnych maszyn rolniczych</t>
  </si>
  <si>
    <t>Prezentacja innowacji w rolnictwie województwa warmińsko-mazurskiego</t>
  </si>
  <si>
    <t>Poznań, ul. Sieradzka 29</t>
  </si>
  <si>
    <t>Wielkopolski Ośrodek Doradztwa Rolniczego w Poznaniu</t>
  </si>
  <si>
    <t>producenci rolni, mieszkańcy obszarów wiejskich, pracownicy jednostki doradztwa rolniczego, osoby zainteresowane tematyką</t>
  </si>
  <si>
    <t xml:space="preserve">Celem operacji jest ułatwianie transferu wiedzy w zakresie prowadzenia nowoczesnej produkcji rolnej oraz promocja dobrych praktyk w obszarze nowoczesnych rozwiązań na przykładzie działalności Gospodarstw Demonstracyjnych. Gospodarstwa Demonstracyjne są narzędziem wspierającym transfer wiedzy i ułatwiają upowszechnianie dobrych praktyk rolniczych i produkcyjnych, w tym innowacyjnych rozwiązań. 
Przedmiotem operacji jest realizacja 6 filmów ukazujących działalność Gospodarstw Demonstracyjnych, które prowadzą produkcję roślinną, zwierzęcą oraz sadowniczą. Filmy będą dostępne on-line na stronie internetowej Wielkopolskiego Ośrodka Doradztwa Rolniczego w Poznaniu oraz w serwisach społecznościowych.
</t>
  </si>
  <si>
    <t xml:space="preserve">Gospodarstwa demonstracyjne jako narzędzia wspierające transfer wiedzy </t>
  </si>
  <si>
    <t>liczba stoisk informacyjnych</t>
  </si>
  <si>
    <t>stoisko informacyjne</t>
  </si>
  <si>
    <t>rolnicy, przedstawiciele nauki, administracji rządowej i samorządowej, przedstawiciele  instytucji pracujących na rzecz rolnictwa  ekologicznego, pracownicy jednostki doradztwa rolniczego</t>
  </si>
  <si>
    <t>Celem operacji jest ułatwienie wymiany wiedzy i promocja dobrych praktyk w rolnictwie ekologicznym, a także podniesienie świadomości konsumentów na temat żywności ekologicznej.  
Przedmiotem operacji będą dwie broszury dotyczące roślin możliwym do uprawy w gospodarstwach ekologicznych, a także na temat środowiskowego i zdrowotnego znaczenia ekologicznej produkcji rolnej.   Organizowany w ramach operacji Konkurs "Najlepsze Gospodarstwo Ekologiczne" będzie uhonorowaniem najlepszych gospodarstw w Wielkopolsce, które upowszechniają ekologiczne metody produkcji rolnej, a  także propagują poprzez swoją działalność innowacyjne i prośrodowiskowe rozwiązania. "Konkurs Najlepszy Doradca Ekologiczny" wpłynie na popularyzację i promowanie osiągnięć doradców w zakresie innowacji dotyczących rolnictwa ekologicznego". W ramach realizacji operacji zorganizowane zostaną dwa stoiska informacyjne podczas zorganizowanych przez Ośrodek imprez masowych, promujące rolnictwo ekologiczne.</t>
  </si>
  <si>
    <t>Rolnictwo ekologiczne - szansa dla rolników i konsumentów*</t>
  </si>
  <si>
    <t>producenci rolni, pracownicy jednostki doradztwa rolniczego</t>
  </si>
  <si>
    <t>Celem operacji jest ułatwianie transferu wiedzy w zakresie nowoczesnej i bezpiecznej produkcji ziemniaka. Realizacja operacji obejmuje zagadnienia, które są istotne dla podniesienia opłacalności produkcji ziemniaka w Polsce. 
Przedmiotem operacji jest szkolenie, jego zakres merytoryczny dotyczy w szczególności produkcji bezpiecznej żywności- bioasekuracji w uprawie ziemniaka, systemów nawodnieniowych, optymalizacji metod uprawy ziemniaka z zastosowaniem biodegradowalnych hydrożeli w warunkach zmian klimatycznych, systemów jakości jako podstawowego element w budowie marki i wzrostu przychodów 
z produkcji ziemniaka.</t>
  </si>
  <si>
    <t>Nowoczesna i bezpieczna produkcja ziemniaka w województwie wielkopolskim</t>
  </si>
  <si>
    <t>producenci rolni, mieszkańcy obszarów wiejskich, pracownicy jednostki doradztwa rolniczego</t>
  </si>
  <si>
    <t xml:space="preserve">Celem operacji jest identyfikacja osób i podmiotów mogących wchodzić w skład Grup Operacyjnych Działania "Współpraca". Realizacja operacji wspierać będzie aktywizację rolników i mieszkańców obszarów wiejskich, będzie zachęcać do współpracy i inspirować do rozwoju przedsiębiorczości w zakresie lokalnego przetwórstwa oraz krótkich łańcuchów dostaw żywności. Proces tworzenia nowych rozwiązań dla rolnictwa wymaga trwałego powiązania między różnymi podmiotami. Realizacja operacji przyczyni się do propagowania tworzenia grup operacyjnych oraz podniesienia poziomu wiedzy na temat działań poprawiających konkurencyjność i osiągania sukcesu na rynku. W trakcie operacji będą przekazane informacje nt. działania „Współpraca” dotyczące finansowania, zasad zakładania grup operacyjnych i realizacji projektów.
Przedmiotem operacji jest 5 filmów prezentujących dobre praktyki w obszarze przetwórstwa żywności oraz sprzedaży w ramach krótkich łańcuchów dostaw żywności (dostawy bezpośrednie, sprzedaż bezpośrednia, działalność marginalna, lokalna i ograniczona oraz rolniczy handel detaliczny) z terenu województwa wielkopolskiego.
</t>
  </si>
  <si>
    <t>Sposób na sukces - przetwarzanie i sprzedaż produktów z gospodarstwa rolnego</t>
  </si>
  <si>
    <t xml:space="preserve">liczba wydanych egzemplarzy publikacji </t>
  </si>
  <si>
    <t>Celem operacji jest ułatwianie transferu wiedzy w zakresie innowacyjnej produkcji ogrodniczej. Ogrodnictwo jest ważną gałęzią rolnictwa, które obejmuje produkcję owoców z drzew i krzewów, warzyw i kwiatów gruntowych i spod osłon oraz drzew i krzewów ozdobnych. Działania kierunkowe wspierające wzrost poziomu wiedzy i umiejętności mogą przyczynić się do rozwoju polskiego ogrodnictwa.
Przedmiotem operacji są 4 publikacje z zakresu innowacyjnych rozwiązań w hodowli roślin ogrodniczych, wprowadzania do upraw nowych gatunków warzyw i owoców w celu poszerzenia asortymentu płodów rolnych, rozwijania innowacyjnych technologii przechowywania produktów ogrodniczych, przetwórstwa przydomowego jako dodatkowego źródła przychodów gospodarstw ogrodniczych.</t>
  </si>
  <si>
    <t>Innowacyjna produkcja ogrodnicza</t>
  </si>
  <si>
    <t>liczba wydanych egzemplarzy publikacji</t>
  </si>
  <si>
    <t xml:space="preserve">Celem operacji jest ułatwianie transferu wiedzy w zakresie podejmowania nowych inicjatyw wspierających przedsiębiorczość na obszarach wiejskich w zakresie wytwarzania żywnościowych produktów lokalnych, prowadzenia agroturystyki oraz lokalnych punktów usługowych.
Przedmiotem operacji jest film na temat nowych inicjatyw wspierających przedsiębiorczość na obszarach wiejskich; 3 wyjazdy studyjne związane z tematyką tworzenia i rozwijania inkubatorów przetwórczych - inkubatorów kuchennych, przetwórstwa żywności i krótkich łańcuchów dostaw; tworzenia i rozwijania turystyki wiejskiej; publikacja na temat przedsiębiorczości na obszarach wiejskich.
</t>
  </si>
  <si>
    <t>Mała przedsiębiorczość na obszarach wiejskich</t>
  </si>
  <si>
    <t xml:space="preserve">dystrybucja ulotek </t>
  </si>
  <si>
    <t>liczba roll-upów</t>
  </si>
  <si>
    <t>roll-up</t>
  </si>
  <si>
    <t>liczba plakatów</t>
  </si>
  <si>
    <t>plakat</t>
  </si>
  <si>
    <t xml:space="preserve"> producenci rolni, przetwórcy artykułów rolno- spożywczych, przedsiębiorcy, konsumenci</t>
  </si>
  <si>
    <t>ulotka</t>
  </si>
  <si>
    <t>Celem operacji jest podniesienie wiedzy z zakresu proinnowacyjnych rozwiązań stosowanych do skracania łańcucha dostaw żywności, dystrybucji żywności i jej promocji w oparciu o "Wielkopolski e-bazarek"  oraz upowszechnienie informacji wśród wielkopolskich producentów, tworzenie bezpośredniej sieci kontaktów pomiędzy wielkopolskimi rolnikami, wytwórcami żywności, konsumentami oraz osobami i instytucjami oferującymi usługi na rzecz rolnictwa. Ponadto celem jest również popularyzacja proinnowacyjnych postaw opartych na krótkich łańcuchach dostaw żywności. Upowszechnienie informacji o strategii skracania łańcuchów dostaw umożliwi nawiązywanie nowych kontaktów. Przedmiotem operacji jest działanie upowszechniające, polegające na: wydruku ulotek informacyjnych kierowanych do producentów i konsumentów, przygotowaniu roll-upów informujących o możliwości skorzystania z narzędzia, jakim jest e-bazarek. Zakres operacji obejmuje m.in. promocję produktów rolniczych tj. artykułów spożywczych wytworzonych w gospodarstwach: przetworzonych, nieprzetworzonych, zwierząt żywych, roślin, płodów rolnych, sprzętu rolniczego oraz usług rolniczych. Dzięki temu pokazujemy dobry przykład skracania łańcucha dostaw żywności przy użyciu  doskonałego narzędzia, jakim jest e-bazarek. Działania upowszechnieniowe o zasięgu wojewódzkim mogą przyczynić się do aktywizacji producentów i przetwórców z województwa wielkopolskiego.</t>
  </si>
  <si>
    <t xml:space="preserve">Nowatorskie narzędzie służące skracaniu łańcucha dostaw żywności </t>
  </si>
  <si>
    <t>producenci rolni, mieszkańcy obszarów wiejskich, pracownicy jednostki doradztwa rolniczego, przedstawiciele administracji samorządowej, przedstawiciele spółek wodnych</t>
  </si>
  <si>
    <t>łączna liczba uczestników  spotkań</t>
  </si>
  <si>
    <t>spotkanie polowe</t>
  </si>
  <si>
    <t>liczba spotkań polowych</t>
  </si>
  <si>
    <t>Operacja ma na celu budowę sieci powiązań między sferą nauki i biznesu a rolnictwem oraz ułatwienie transferu wiedzy i innowacji do praktyki rolniczej. Proces tworzenia nowych rozwiązań dla rolnictwa wymaga trwałego powiązania między różnymi podmiotami. Przedmiotem operacji są spotkania polowe „Dni Pola”. 
Operacja umożliwi zaprezentowanie innowacyjnych rozwiązań, w tym: nowoczesnych narzędzi wykorzystywanych w produkcji roślinnej w dobie ograniczania dostępności substancji czynnych środków ochrony roślin, innowacyjnej technologii uprawy kukurydzy pod folią, optymalizacji metod uprawy roślin z zastosowaniem biodegradowalnych hydrożeli w warunkach zmian klimatycznych, zastosowania skanera do gleby- narzędzia nowoczesnego rolnictwa oraz innowacyjnych możliwości wykorzystania roślin włóknistych w biogospodarce oraz ochrony kukurydzy metodą biologiczną za pomocą dronów.</t>
  </si>
  <si>
    <t>DZIEŃ POLA- Innowacyjne rozwiązania w produkcji polowej</t>
  </si>
  <si>
    <t>Poznań 60-163, ul. Sieradzka 29</t>
  </si>
  <si>
    <t>rolnicy, pracownicy jednostek doradztwa rolniczego</t>
  </si>
  <si>
    <t xml:space="preserve">Celem operacji jest promowanie działalności zagród edukacyjnych jako przykładu innowacyjności w zakresie przedsiębiorczości na obszarach wiejskich. Przedmiotem operacji jest wyjazd studyjny na terenie Polski do czynnie działających zagród edukacyjnych, który ułatwi wymianę wiedzy, informacji i doświadczenia pomiędzy osobami prowadzącymi już działalność edukacyjną oraz tymi, którzy chcą się podjąć takiego zadania. Ważne jest, aby poprzez wyjazd studyjny rolnicy dostrzegli, jaki potencjał tkwi w ich gospodarstwach i w nich samych. Wyjazd studyjny przyczyni się do wspierania rozwoju przedsiębiorczości na obszarach wiejskich przez podnoszenie poziomu wiedzy osób chcących prowadzić działalność edukacyjną we własnym gospodarstwie. </t>
  </si>
  <si>
    <t>Różnicowanie pozarolniczej działalności na obszarach wiejskich</t>
  </si>
  <si>
    <t>Celem operacji jest wymiana wiedzy i doświadczeń o charakterze innowacyjnym ze środowiska naukowego do praktyki rolniczej, pozwalających ograniczyć negatywny wpływ na środowisko w produkcji rolniczej. Przedmiotem operacji jest wyjazd studyjny na terenie Polski związany z tematyką stosowania różnych systemów uprawy roli, nawożenia i zmianowania na gospodarkę wodną gleby i plonowanie roślin, nowatorskich rozwiązań melioracyjnych i sposobów zarzadzania wodą na obiektach drenarskich oraz stosowania systemów nawodnień.</t>
  </si>
  <si>
    <t>Rolnictwo a zmiany klimatu</t>
  </si>
  <si>
    <t>Barzkowice 2                                     73-134 Barzkowice</t>
  </si>
  <si>
    <t>Zachodniopomorski Ośrodek Doradztwa Rolniczego w Barzkowicach</t>
  </si>
  <si>
    <t xml:space="preserve">rolnicy, przedsiębiorcy , mieszkańcy obszarów wiejskich, pracownicy jednostki doradztwa rolniczego </t>
  </si>
  <si>
    <t>Celem operacji jest poszerzenie wiedzy z zakresu przetwórstwa i sprzedaży lokalnych produktów, prezentacja dobrych praktyk  oraz zachęcenie uczestników do podejmowania nowych inicjatyw we własnych gospodarstwach - przetwórstwa płodów rolnych . Celem jest również zainicjowanie tworzenia sieci kontaktów między przedstawicielami doradztwa rolniczego, biznesu oraz rolnikami - zainteresowanymi rozwijaniem przetwórstwa w województwie zachodniopomorskim.</t>
  </si>
  <si>
    <t xml:space="preserve">Wymiana doświadczeń i poznawanie dobrych praktyk opartych na wykorzystaniu lokalnych zasobów kreujących rozwój obszarów wiejskich </t>
  </si>
  <si>
    <t>Barzkowice 2                                                    73-134 Barzkowice</t>
  </si>
  <si>
    <t xml:space="preserve"> III-IV</t>
  </si>
  <si>
    <t xml:space="preserve">telekonferencja </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</si>
  <si>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zachodniopomorskim.</t>
  </si>
  <si>
    <t xml:space="preserve">Nowoczesna i bezpieczna uprawa ziemniaka w województwie zachodniopomorskim </t>
  </si>
  <si>
    <t>Barzkowice 2                                       73-134 Barzkowice</t>
  </si>
  <si>
    <t xml:space="preserve">rolnicy prowadzący gospodarstwa ekologiczne , instytucje pracujące  na rzecz rolnictwa ekologicznego </t>
  </si>
  <si>
    <t xml:space="preserve">liczba  </t>
  </si>
  <si>
    <t xml:space="preserve">Celem  operacji jest promocja dobrych praktyk w rolnictwie ekologicznym, innowacyjnych rozwiązań wdrażanych w ekologicznych gospodarstwach rolnych. Podczas konferencji zaprezentowane zostaną przykłady dobrych praktyk w gospodarstwach rolnych oraz możliwość rozwoju sektora rolnictwa ekologicznego w Polsce. Konkurs Najlepszy Doradca Ekologiczny wpłynie na popularyzacje i promowanie osiągnieć doradców w zakresie innowacji dotyczących rolnictwa ekologicznego. Operacja przyczyni się do zacieśnienia współpracy pomiędzy uczestnikami także umożliwi wymianę wiedzy i doświadczeń. </t>
  </si>
  <si>
    <t xml:space="preserve">Rolnictwo ekologiczne - szansą  dla rolników z województwa zachodniopomorskiego </t>
  </si>
  <si>
    <t>Przedstawiciele Państwowego Gospodarstwa Wodnego Wody Polskie, administracji publicznej, spółki wodnej, izby rolniczej, lasów państwowych, organizacji pozarządowych, rolnicy, 
przedstawiciele podmiotów doradczych, przedsiębiorcy mający oddziaływanie na stan wód na danym terenie, inne podmioty zainteresowane tematem.</t>
  </si>
  <si>
    <t>Barzkowice 2                                      73-134</t>
  </si>
  <si>
    <t xml:space="preserve">pracownicy jednostki doradztwa rolniczego , mieszkańcy obszarów wiejskich , osoby zainteresowane funkcjonowaniem inkubatorów </t>
  </si>
  <si>
    <t xml:space="preserve"> Celem operacji jest zapoznanie uczestników z genezą i ideą utworzenia Inkubatora przetwórczego, opartego na partnerskiej współpracy z samorządem lokalnym i zasadami funkcjonowania oraz wymogami i standardami określonymi przepisami dla tego typu obiektów na przykładzie Inkubatora przetwórczego w Dwikozach prowadzonego przez Ośrodek Promowania Przedsiębiorczości w Sandomierzu. Poznanie formy korzystania z Inkubatora przez potencjalnych użytkowników oraz zasad promocji usług i wyrobów, zwiedzanie  obiektu  Inkubatora i zapoznanie się  z jego wyposażeniem. Zajęcia warsztatowe ,  udział uczestników w pełnym procesie produkcji soku lub dżemu, przyjęcie surowca, przygotowanie do przerobu – mycie a następnie załadunek do multimixa - specjalistyczne urządzenie do przetwórstwa, przetwarzanie, napełnianie słoików i pasteryzacja. Degustacja produktów wytwarzanych w Inkubatorze. Na zakończenie procesu każdy uczestnik otrzymuje produkt, który powstał przy jego udziale i zaangażowaniu.  Operacja przyczyni się do wsparcia promowania idei krótkich łańcuchów dostaw żywności.</t>
  </si>
  <si>
    <t xml:space="preserve">Tworzenie i funkcjonowania inkubatorów przetwórczych, dobre praktyki promocji produktów regionalnych i zasobów lokalnych </t>
  </si>
  <si>
    <t xml:space="preserve">rolnicy, właściciele małych  gospodarstw, mieszkańcy obszarów wiejskich </t>
  </si>
  <si>
    <t xml:space="preserve">film krótkometrażowy </t>
  </si>
  <si>
    <t>Celem operacji jest pokazanie możliwości wykorzystania nowych innowacyjnych rozwiązań na poziomie gospodarstwa. Zostaną przedstawione zasady prowadzenia przetwórstwa i funkcjonowania przydomowych serowarni oraz obowiązki jakie niesie za sobą prowadzenie tego rodzaju działalności a także rolniczy handel detaliczny. Przedmiotem realizacji będzie nagranie filmu  z  przeprowadzenia warsztatów serowarskich co pozwoli na zdobycie praktycznych umiejętności wykonywania serów.  Film zostanie zamieszczony na stronie internetowej Ośrodka oraz na portalu społecznościowym Ośrodka i krajowego SIR.</t>
  </si>
  <si>
    <t xml:space="preserve">Przetwórstwo mleka sposobem na dywersyfikacje dochodów </t>
  </si>
  <si>
    <t>Barzkowice 2                                          73-134 Barzkowice</t>
  </si>
  <si>
    <t>I -IV</t>
  </si>
  <si>
    <t xml:space="preserve">rolnicy , mieszkańcy obszarów wiejskich </t>
  </si>
  <si>
    <t xml:space="preserve"> Celem operacji jest zapoznanie z tematyką dotyczącą  gospodarowania zasobami wody z wykorzystaniem nowoczesnych technik zarządzania wodą przy zbiornikach wodnych , w tym wykorzystanie innowacyjnych technik melioracyjnych.  Przedmiotem realizacji jest  nagranie filmów krótkometrażowych których tematem będzie:                                                                                                                                          - tworzenie małych zbiorników retencjonujących wody opadowe,           - budowa ujęć rezerwowych (wód podziemnych) i innych rozwiązań mających zapobiec suszy lub redukujących jej skutki,  jak np. Uprawy odporne na suszę, czy wskazówki dotyczące zwiększenie retencji w glebie, takich jak, np. melioracje, rowy nawadniająco-odwadniające,                                                             Ponadto zostaną również przedstawione  możliwości  pozyskiwania dofinansowania na instalację urządzeń nawadniających . Filmy zaprezentują wzorcowe gospodarstwa posiadające nowoczesne zbiorniki retencyjne. Filmy , które zostaną zamieszczone na stronie internetowej Ośrodka i na portalu społecznościowym Ośrodka i krajowego SIR prócz przedstawienia informacji o których mowa powyżej będą też formą reportażu zrealizowanego w gospodarstwach posiadających nowe urządzenia retencyjne.</t>
  </si>
  <si>
    <t xml:space="preserve">Racjonalne gospodarowanie  zasobami wody w warunkach suszy </t>
  </si>
  <si>
    <t xml:space="preserve">film  krótkometrażowy </t>
  </si>
  <si>
    <t xml:space="preserve">rolnicy, przedstawiciele instytucji działających w obszarze rolnictwa ekologicznego, pracownicy jednostki doradztwa rolniczego </t>
  </si>
  <si>
    <t>Celem operacji jest zachęcenie do zmiany trybu gospodarowania z konwencjonalnej na bardziej przyjazną środowisku naturalnemu  i mający pozytywny wpływ na zachowanie bioróżnorodności. Przedmiotem realizacji będzie nagranie filmu krótkometrażowego  z wizyty w  gospodarstwem ekologicznym na terenie województwa zachodniopomorskiego i pokazanie jakie możliwości daje gospodarstwo ekologiczne. Za pomocą filmu zostanie przedstawione innowacyjne podejście do rolnictwa ekologicznego. Film zostanie zamieszczony na stronie internetowej Ośrodka oraz na portalu społecznościowym Ośrodka i krajowego SIR  co przyczyni się  do wzrostu wiedzy na temat  istoty funkcjonowania gospodarstw ekologicznych, różnorodnych kierunków gospodarowania, sposobów zwiększenia rentowności , co może przyczynić się do rozwoju obszarów wiejskich.</t>
  </si>
  <si>
    <t>Innowacyjne rozwiązania w gospodarstwach ekologicznych szansą rozwoju zachodniopomorskich gospodarstw.</t>
  </si>
  <si>
    <t>Operacja ma na celu zapoznanie się uczestników z innowacjami technologicznymi w zakresie mechanizacji rolnictwa. Realizacja operacji ułatwi transfer wiedzy i innowacji w rolnictwie oraz na obszarach wiejskich, a także przyczyni się do promocji innowacji w rolnictwie i produkcji żywności. Uczestnicy wyjazdu zapoznają się z innowacyjnymi technologiami produkcji maszyn rolniczych oraz sposobami na efektywne wykorzystanie nowych technologii w swoich gospodarstwach co w późniejszych latach może skutkować podniesieniem rentowności gospodarstw.</t>
  </si>
  <si>
    <t>Wdrażanie działań na rzecz transferu wiedzy pomiędzy nauka a praktyką rolniczą -promowanie innowacyjnych rozwiązań w rolnictwie</t>
  </si>
  <si>
    <t xml:space="preserve"> I -IV</t>
  </si>
  <si>
    <t>pszczelarze, a także osoby zawodowo i hobbystycznie zajmujące się prowadzeniem pasiek o różnej skali produkcji z terenu województwa zachodniopomorskiego, osoby zainteresowane ww. tematyką pochodzące z województwa zachodniopomorskiego, związki, stowarzyszenia, zrzeszenia oraz grupy producenckie pszczelarzy, przedstawiciele jednostek naukowych oraz pracownicy jednostki doradztwa rolniczego</t>
  </si>
  <si>
    <t xml:space="preserve">liczba warsztatów </t>
  </si>
  <si>
    <t xml:space="preserve">  warsztaty + film krótkometrażowy </t>
  </si>
  <si>
    <t>Operacja ma posłużyć jako wsparcie dla  pszczelarzy. Zawód pszczelarza jest bardzo trudny ze względu na wymagania specjalistycznej wiedzy na temat pszczół, roślin miododajnych , ekonomii , przetwórstwa itd. Nowoczesne pszczelarstwo narzuca pewnego rodzaju specjalizacje :
-hodowlaną -pasieki reprodukcyjne i zarodowe,
- technologiczną rozwiązania nowatorskie w produkcji,
-towarową -pasieki produkcyjne, przetwórstwo produktów pszczelich.  Skuteczne prowadzenie gospodarki pasiecznej wymaga szerokiego wachlarza umiejętności z dziedziny zarządzania i marketingu, ekonomii i prawa. Dostosowywanie się do potrzeb zmieniającego się rynku wymusza na pszelarzach innowacyjny styl zarządzania gospodarstwem pasiecznym.  W związku z tym Zachodniopomorski Ośrodek Doradztwa Rolniczego w Barzkowicach chce stworzyć innowacyjną  pasikę i na potrzeby realizacji operacji planuje zakupić 3 ule typy FLOW -HIVE, które posiadają nowoczesny system, który umożliwia miodobranie bez otwierania ula. W  pszczelarstwie, które uprawiane jest od tylu lat tymi samymi metodami odczuwalna jest potrzeba nowości i innowacji .  Celem jest przedstawienie innowacyjnej pasieki dostępnej dla wszystkich zainteresowanych niemalże bez ograniczeń czasowych. Jest to dobra alternatywa dla wyjazdów studyjnych , których koszt jest znacznie wyższy od szacowanych kosztów założenia innowacyjnej pasieki a jednocześnie wyjazdy do tej pory dawały ograniczenia braku możliwości zwizualizowania takich pasiek dla wszystkich zainteresowanych.. Zostaną nakręcone filmy krótkometrażowe  , które zostaną zamieszczone na stronie Ośrodka oraz na portalu społecznościowym Ośrodka i krajowego SIR.</t>
  </si>
  <si>
    <t xml:space="preserve">Innowacyjne rozwiązania w gospodarce pasiecznej </t>
  </si>
  <si>
    <t>Barzkowice 2                              73-134 Barzkowice</t>
  </si>
  <si>
    <t>rolnicy ,mieszkańcy obszarów wiejskich, właściciele gospodarstw agroturystyczny</t>
  </si>
  <si>
    <t xml:space="preserve">Celem operacji jest przekazanie uczestnikom jakie korzyści dla rolników może przynieść prowadzenie zagrody edukacyjnej, uczestnicy przez bezpośredni kontakt z osobami, które posiadają takie zagrody będą mogli dowiedzieć się jakie wymogi trzeba spełniać by prowadzić taką zagrodę.   Celem operacji jest również wymiana dobrych praktyk na obszarach wiejskich  w zakresie gospodarstw edukacyjnych. Operacja poprzez rozpowszechnianie dobrych praktyk i aktywizowanie różnych grup społecznych na rzecz propagowania nowych rozwiązań wpisuje się w priorytet PROW 2014-2020 dotyczący wspierania transferu wiedzy i innowacji w rolnictwie oraz na obszarach wiejskich. </t>
  </si>
  <si>
    <t xml:space="preserve">Zagrody edukacyjne jako przykład innowacyjnej przedsiębiorczości na terenach wiejskich </t>
  </si>
  <si>
    <t xml:space="preserve">drukowane materiały informacyjne i promocyjne               </t>
  </si>
  <si>
    <t>Barzkowice 2                            73-134 Barzkowice</t>
  </si>
  <si>
    <t xml:space="preserve">rolnicy , mieszkańcy obszarów wiejskich , osoby zainteresowane tematyką chowu alpak </t>
  </si>
  <si>
    <t xml:space="preserve">liczba pokazów </t>
  </si>
  <si>
    <t xml:space="preserve">Pokaz alpak </t>
  </si>
  <si>
    <t>Celem operacji jest podniesienie świadomości rolników i społeczeństwa w zakresie chowu i hodowli alpak pozwoli na pokazanie wszechstronnych możliwości produkcyjnych tych zwierząt takich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t>
  </si>
  <si>
    <t xml:space="preserve">III Międzyregionalny Pokaz Alpak </t>
  </si>
  <si>
    <t xml:space="preserve">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zostaną wydane trzy broszury oraz 10 metodyk które poświęcone  są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Stoisko informacyjno-promocyjne na Targach Bio Expo będzie miejscem promocji działań związanych z rolnictwem ekologicznym oraz da możliwość udzielania konsultacji w zakresie innowacyjnych rozwiązań. Operacja przyczyni się do zacieśnienia współpracy pomiędzy uczestnikami, a także umożliwi wymianę wiedzy i doświadczeń. </t>
  </si>
  <si>
    <t xml:space="preserve">rolnicy, przedstawiciele doradztwa rolniczego, przedstawiciele nauki, administracja rządowa i samorządowa,  instytucje pracujące na rzecz rolnictwa  ekologicznego, osoby zainteresowane tematem </t>
  </si>
  <si>
    <t xml:space="preserve"> materiał informacyjny  - druk </t>
  </si>
  <si>
    <t>rolnicy, mieszkańcy obszarów wiejskich, przedstawiciele doradztwa rolniczego, przedstawiciele nauki, brokerzy innowacji, przedstawiciele instytucji pozarządowych i samorządowych</t>
  </si>
  <si>
    <t xml:space="preserve">przedstawiciele JDR oraz prywatnych podmiotów doradczych, przedstawiciele IR, rolnicy, przedstawiciele szkół rolniczych, mieszkańcy obszarów wiejskich, przedstawiciele instytutów naukowych, uczelni rolniczych  oraz zainteresowani tematyką       </t>
  </si>
  <si>
    <t xml:space="preserve">Konferencja online, publikacja </t>
  </si>
  <si>
    <t>rolnicy, doradcy rolniczy i brokerzy, pracownicy JDR, szkoły rolnicze</t>
  </si>
  <si>
    <t>Celem operacji jest upowszechnianie wiedzy na temat innowacyjnych technologii uprawy kukurydzy, których wykorzystanie będzie sprzyjało łagodzeniu skutków niekorzystnego oddziaływania warunków glebowo-klimatycznych na wzrost i rozwój kukurydzy oraz umożliwi uzyskanie zadowalających plonów o dobrej jakości. Kukurydza jest rośliną bardzo dobrze gospodarującą zapasami wody glebowej, to susza i upały, szczególnie występujące na przełomie czerwca i lipca mogą niekorzystnie oddziaływać na rośliny. Dlatego tak ważne jest przestrzeganie zasad właściwej agrotechniki, które pozwalają złagodzić wpływ stresu suszy i często uratować znaczny plon. Odpowiedni płodozmian, właściwa uprawa roli itp. mają na celu zminimalizowanie parowania wody z gleby.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</si>
  <si>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rolnicy,
przedstawiciele doradztwa rolniczego,  przedsiębiorcy, przedstawiciele instytucji rolniczych, około rolniczych i naukowych, osoby zainteresowane tematyką</t>
  </si>
  <si>
    <t>Celem operacji jest poszukiwanie partnerów do współpracy w ramach działania „Współpraca” poprzez realizacje operacji, której celem jest  upowszechnianie i wymiana wiedzy oraz doświadczeń z zakresu innowacji technologicznych w produkcji drobiarskiej.  W webinarium wezmą udział uczestnicy zainteresowani możliwością współpracy we wdrażaniu innowacyjnych technologii oraz stymulowanie do takiej współpracy. Udział w webinarium będzie odpowiedzią na innowacje w produkcji drobiarskiej i oczekiwania konsumentów oraz umożliwi powstanie organizacji grupy operacyjnej wśród rolników, doradców, przedstawicieli działających w branży drobiarskiej z terenu województwa lubelskiego.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</si>
  <si>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Celem operacji jest podniesienie wiedzy w zakresie uprawy, technologii produkcji  i pielęgnacji roślin ozdobnych oraz innowacyjnych rozwiązań możliwych do zastosowania w gospodarstwach szkółkarskich. Wykładowcami na webinarium będą m.in. pracownicy naukowi zajmujący się zagadnieniami szkółkarstwa, mający wiedzę i doświadczenie w zakresie nowych rozwiązań, które mogą zostać zaimplementowane w gospodarstwach rolnych.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</si>
  <si>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Celem operacji jest wielokierunkowe oddziaływanie na świadomość oraz operatywność mieszkańców obszarów wiejskich. Podnoszenie świadomości ekologicznej tej grupy społecznej, wśród której znajdują się również producenci rolni ma istotny wpływ na jakość produkowanej żywności, stan zasobów przyrodniczych, co przekłada się w znacznym stopniu na kondycję i zdrowie szerszego grona konsumentów. Organizacja konferencji w formie webinarium będzie miała na celu pobudzenie aktywności mieszkańców obszarów wiejskich poprzez wymianę doświadczeń, inspirację do poszukiwania nowych kierunków rozwoju oraz szans na innowacyjną produkcję, będącą źródłem dochodu. Obecnie produkcja żywności doskonałej jakości oraz dbałość o stan środowiska uważa się za jedną z najbardziej dynamicznie rozwijających się dziedzin życia, które mają przed sobą perspektywistyczny rozwój. Celem operacji będzie również powstanie siatki kontaktów między konsumentami poszukującymi zdrowej, ekologicznej żywności oraz cennych surowców zielarskich a producentami rolnymi, którzy pragną wytwarzać żywność z uwzględnieniem szacunku do przyrody i zasad zrównoważonego rozwoju. Webinarium będzie okazją do wymiany doświadczeń między uczestnikami, przybliżenia zagadnień związanych z Siecią na rzecz innowacji w rolnictwie i na obszarach wiejskich oraz możliwościami uzyskania wsparcia w ramach działania "Współpraca".</t>
  </si>
  <si>
    <t>rolnicy, producenci rolni, przedstawiciele doradztwa rolniczego, członkowie stowarzyszeń działających na terenach wiejskich, firmy poszukujące żywności wysokiej jakości, osoby zainteresowane tematyką</t>
  </si>
  <si>
    <t>Celem operacji jest popularyzacja wśród producentów ekologicznych krótkich łańcuchów dostaw żywności (Paczka od rolnika, RWS, Kooperatywy spożywcze), które mogą stanowić urozmaicenie  możliwości sprzedaży oraz wzrost znaczenia i upowszechnienie współpracy między rolnikami jako narzędzie poprawy konkurencyjności na obszarach wiejskich. W przypadku trudności ze zbytem produktów ekologicznych, oraz w sytuacji osiągania niewystarczającego wynagrodzenia za produkowaną żywność, krótkie łańcuchy dostaw i sprzedaż bezpośrednio do konsumenta pomoże rolnikom ekologicznym uzyskać korzystniejsze ceny za swoje polny. Prelekcje osób bezpośrednio związanych z konkretnymi metodami dystrybucji żywności mogą okazać się inspiracją dla zainteresowanych rolników ekologicznych, oraz pomogą rozpocząć podobne inicjatywy w ich własnych gospodarstwach z wykorzystaniem innowacyjnych rozwiązań. Konferencja w formie webinarium będzie okazją do wymiany doświadczeń między uczestnikami, przybliżenia zagadnień związanych z Siecią na rzecz innowacji w rolnictwie i na obszarach wiejskich oraz możliwościami uzyskania wsparcia w ramach działania "Współpraca".</t>
  </si>
  <si>
    <t>ekologiczni producenci rolni, rolnicy, przedstawiciele doradztwa rolniczego, przedsiębiorcy, przedstawiciele instytucji rolniczych, około rolniczych i naukowych, przedstawiciele stowarzyszeń i grup producenckich, osoby zainteresowane tematyką</t>
  </si>
  <si>
    <t>rolnicy,
przedstawiciele doradztwa rolniczego, przedsiębiorcy, przedstawiciele instytucji rolniczych, około rolniczych i naukowych przedstawiciele stowarzyszeń, osoby zainteresowane tematyką</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</si>
  <si>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Organizowana w ramach operacji konferencja w formie webinaru  będzie miała charakter innowacyjno-edukacyjny. Zdobyta wiedza pozwoli na transfer wiedzy w zakresie dobrych praktyk wdrażania innowacji w rolnictwie i na obszarach wiejskich oraz promowania innowacyjnych technologii uprawy ziemniaka w województwie lubelskim.</t>
  </si>
  <si>
    <t xml:space="preserve">Przekazanie wiedzy w dziedzinie hodowli zwierząt z naciskiem na nowatorską hodowlę alpak w gospodarstwie i rolę alpakoterapii. Pokaz zwierząt podczas szkolenia będzie okazją do przekazu informacji w zakresie hodowli alpak dla szerokiego grona zainteresowanych. Forma operacji (szkolenie) pozwoli na przedstawienie informacji w zakresie mechanizmu wsparcia finansowego w ramach Działania "Współpraca" i aktywizacji inicjatyw w ramach powstania Grup Operacyjnych.    </t>
  </si>
  <si>
    <t>3 x 25</t>
  </si>
  <si>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zostanie opracowana i wydana broszura poświęcona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Operacja przyczyni się do zacieśnienia współpracy pomiędzy uczestnikami, a także umożliwi wymianę wiedzy i doświadczeń pomiędzy prelegentami a uczestnikami operacji.</t>
  </si>
  <si>
    <t>Rolnicy, przedstawiciele doradztwa rolniczego, pracownicy uczelni i jednostek naukowych, przedsiębiorcy, studenci kierunków rolniczych, zainteresowani tematyką operacji</t>
  </si>
  <si>
    <t>Koła Gospodyń Wiejskich, mieszkańcy obszarów wiejskich, rolnicy, osoby zainteresowane tematem</t>
  </si>
  <si>
    <t>rolnicy, mieszkańcy obszarów wiejskich, Koła Gospodyń Wiejskich, organizacje pozarządowe, przedstawiciele doradztwa rolniczego, osoby zainteresowane tematem</t>
  </si>
  <si>
    <t>3
1
25
 2</t>
  </si>
  <si>
    <t xml:space="preserve">film
webinarium 
 liczba uczestników
sktypty 
</t>
  </si>
  <si>
    <t>1 
1 
250</t>
  </si>
  <si>
    <t>1
1
250</t>
  </si>
  <si>
    <t xml:space="preserve">   11 
   11  x20 osób= 220 osób </t>
  </si>
  <si>
    <t>1 
1
 500</t>
  </si>
  <si>
    <t xml:space="preserve">szkolenie online
film instruktażowy - transmisja online           </t>
  </si>
  <si>
    <t>szkolenie online,
film instruktażowy - transmisja online,
liczba uczestników</t>
  </si>
  <si>
    <t xml:space="preserve">3
51
</t>
  </si>
  <si>
    <t>1
60
2
13</t>
  </si>
  <si>
    <t>Głównym celem opracowania e-broszury  jest przedstawienie innowacyjnych środków i sposobów polepszających bezpieczeństwo i komfort pracy rolników. Omówione zostaną nowatorskie rozwiązania proponowane przez producentów sprzętu rolniczego (pojazdów, maszyn, urządzeń), a także rozwiązania, które rolnik może wdrożyć we własnym zakresie w gospodarstwie. Zaproponowane zostaną także zasady bezpiecznej eksploatacji sprzętu rolniczego.</t>
  </si>
  <si>
    <t xml:space="preserve">Celem wydanych broszur, e-broszur będzie pokazanie praktycznego wymiaru realizowanych przedsięwzięć, zaprezentowanie „dobrych praktyk” oraz ułatwienia transferu wiedzy z zakresu innowacyjnych rozwiązań w rolnictwie. Projekt będzie obejmował opracowanie, wydrukowanie oraz udostępnienie w wersji online 4 broszur z następującej tematyki: "Chwasty, które żywią i leczą", "Nowoczesna uprawa roślin zielarskich i ich innowacyjne wykorzystanie", „Usługi prozdrowotne jako innowacyjna forma oferty gospodarstw agroturystycznych”, „Naturalne produkty wzmacniające odporność w ofercie gospodarstw agroturystycznych”. Broszury, e-broszury wzmacniają świadomość odbiorców w obszarze produkcji żywności wysokiej jakości, ochrony środowiska i bioróżnorodności, wzbogacania ofert turystycznych i przedstawienie możliwości upraw wartościowych roślin, a także przetwarzania ich na produkty zdrowotne.  </t>
  </si>
  <si>
    <t>Celem projektu jest zapoznanie jego uczestników z możliwościami wykorzystania Internetu i mediów społecznościowych w działalności marketingowej gospodarstwa rolnego i agroturystycznego.  Zapoznanie z możliwością prowadzenia działalności  agroturystycznej w celu zróżnicowania źródeł utrzymania i zwiększenia dochodów gospodarstwa rolnego.  Przybliżenia możliwości wdrożenia zasad projektowania oferty gospodarstwa rolnego i agroturystycznego zgodnie z charakterem wiejskości i potrzebami klienta, a także sposobami promocji przygotowanej oferty za pomocą znanych platform społecznościowych, możliwości  wykorzystania do promowania produktów gospodarstwa oraz nawiązywania relacji z potencjalnymi klientami. Opracowanie i wdrożenie kompleksowego, nowego modelu uprawy, zbioru, zarządzania gospodarstwem rolnym i agroturystycznym. Projekt zakłada realizację 4 tematów szkoleń: „Agroturystyka jako innowacyjny kierunek rozwoju obszarów wiejskich”, "Wykorzystanie Internetu i social mediów w marketingu gospodarstwa rolnego",  „Źródła finansowania innowacji w agroturystyce”, „Strategiczna ocena przedsięwzięcia innowacyjnego w agroturystyce”, "Agroleśnictwo najważniejsza innowacja w rolnictwie".</t>
  </si>
  <si>
    <t>spotkania tematyczne 
raport
film krótkometrażowy</t>
  </si>
  <si>
    <t xml:space="preserve">spotkania tematyczne
liczba uczestników
raport
film
</t>
  </si>
  <si>
    <t xml:space="preserve">6
120
2
1
</t>
  </si>
  <si>
    <t xml:space="preserve">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zostanie opracowany   i wydany 1 katalog poświęcony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Operacja przyczyni się do zacieśnienia współpracy pomiędzy uczestnikami, a także umożliwi wymianę wiedzy i doświadczeń. </t>
  </si>
  <si>
    <t>katalog - druk i opracowanie</t>
  </si>
  <si>
    <t xml:space="preserve">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wideokonferencji będzie miało charakter innowacyjno-edukacyjny. Zdobyta wiedza pozwoli na transfer wiedzy w zakresie dobrych praktyk wdrażania innowacji w rolnictwie i na obszarach wiejskich oraz promowania innowacyjnych technologii uprawy ziemniaka w województwie podkarpackim . </t>
  </si>
  <si>
    <t>Liczba wideokonferencji
Liczba uczestników wideokonferencji</t>
  </si>
  <si>
    <r>
      <t xml:space="preserve">Przedmiotem operacji jest zorganizowanie m.in. spotkań on-line, których celem jest tworzenie sieci kontaktów i współpracy, usprawniających transfer wiedzy między nauką a praktyką rolniczą, a także zwrotny przekaz informacji z praktyki do nauki. Dzięki wzajemnym kontaktom i interakcjom (dyskusja, wymiana doświadczeń, możliwość zadawania pytań na czacie) będzie możliwa  wymiana doświadczeń w zakresie wdrażania innowacyjnych rozwiązań problemów i przygotowanie się do wyzwań stojących aktualnie przed rolnictwem i obszarami wiejskimi woj. pomorskiego.                                        
  Zadanie będzie realizowane  w 3 poddziałaniach - grupach tematycznych :
– </t>
    </r>
    <r>
      <rPr>
        <i/>
        <sz val="11"/>
        <rFont val="Calibri"/>
        <family val="2"/>
        <charset val="238"/>
      </rPr>
      <t>produkcja rolnicza  a adaptacja zmian klimatu,</t>
    </r>
    <r>
      <rPr>
        <sz val="11"/>
        <rFont val="Calibri"/>
        <family val="2"/>
        <charset val="238"/>
      </rPr>
      <t xml:space="preserve">
-</t>
    </r>
    <r>
      <rPr>
        <i/>
        <sz val="11"/>
        <rFont val="Calibri"/>
        <family val="2"/>
        <charset val="238"/>
      </rPr>
      <t xml:space="preserve"> produkcja ekologiczna i budowanie świadomości konsumentów</t>
    </r>
    <r>
      <rPr>
        <sz val="11"/>
        <rFont val="Calibri"/>
        <family val="2"/>
        <charset val="238"/>
      </rPr>
      <t xml:space="preserve">,
- </t>
    </r>
    <r>
      <rPr>
        <i/>
        <sz val="11"/>
        <rFont val="Calibri"/>
        <family val="2"/>
        <charset val="238"/>
      </rPr>
      <t>przedsiębiorczość, krótkie łańcuchy dostaw, budowanie marki, promocja</t>
    </r>
    <r>
      <rPr>
        <sz val="11"/>
        <rFont val="Calibri"/>
        <family val="2"/>
        <charset val="238"/>
      </rPr>
      <t xml:space="preserve">.  Każda grupa tematyczna  odbędzie własne, odrębne spotkanie, z moderatorem dyskusji oraz elementami coachingu. Jest to kontynuacja spotkania sieciującego w 2019 r., z perspektywą dalszych cyklicznych spotkań, zawężonych w konkretnych grupach tematycznych.  Realizacja operacji odbędzie poprzez wybór różnych form realizacji : webinarium (szkolenia on-line),  audycja radiowa i emisja materiału filmowego w TV. Taki dobór form realizacji pozwoli wykorzystać narzędzia cyfrowe, ale również dostępne media, tak aby dotrzeć do jak największej liczby odbiorców (zachowując zasady bezpieczeństwa w dobie COVID). </t>
    </r>
  </si>
  <si>
    <t>* odbiorcy zainteresowani tematyką *rolnicy,                                              *doradcy/specjaliści PODR, *przedsiębiorcy sektora rolno-spożywczego,                                                 * przedstawiciele nauki i instytucji związanych z sektorem rolnym w województwie pomorskim.</t>
  </si>
  <si>
    <t xml:space="preserve">* odbiorcy zainteresowani tematyką * rolnicy, *doradcy/specjaliści PODR,                 *przedsiębiorcy sektora rolno-spożywczego                            *mieszkańcy obszarów wiejskich,                        *przedstawiciele jednostek/ instytucji związanych z rozwojem sektora rolno-spożywczego
</t>
  </si>
  <si>
    <t>*pszczelarze posiadający nr weterynaryjny,     *przedstawiciele związków i zrzeszeń pszczelarskich, *przedstawiciele jednostek naukowych  i instytucji rolniczych                                          *doradcy/specjaliści PODR   * inni, zainteresowani tematyką</t>
  </si>
  <si>
    <t>Celem operacji jest analiza skuteczności coachingu, realizowanego przez narzędzia ICT, w procesie tworzenia grup operacyjnych na rzecz innowacji (EPI) oraz w opracowaniu projektów przez grupy operacyjne EPI.
Przedmiotem operacji jest organizacja i przeprowadzenie e-spotkań rolników, przedsiębiorców i innych podmiotów, mogących wchodzić w skład grup EPI. Spotkania będą miały formę cykliczną, prowadzoną narzędziami ICT w czterech etapach. 
W pierwszym etapie zrealizowana zostanie e-kampania marketingowa operacji (m.in. przez fora społecznościowe, platformy branżowe) oraz cykl e–spotkań z brokerami PODR w Lubaniu w celu naboru uczestników do drugiego etapu operacji. Na tym etapie uczestnicy zostaną podzieleni na grupy tematyczne. Problematyka grup zostanie dostosowana do potrzeb zgłoszonych przez uczestników oraz specyfiki regionu, ze szczególnym uwzględnieniem krótkich łańcuchów dostaw żywności, tematyki ochrony środowiska, biogospodarki, przeciwdziałania zmianom klimatu oraz racjonalnego gospodarowania wodą.
Drugi etap obejmie organizację i realizację cyklu e-spotkań grup tematycznych z coachem. Efektem przeprowadzonych procesów coachingu będzie utworzenie nieformalnych grup operacyjnych działających na rzecz innowacji.
Etap trzeci, to praca grup operacyjnych nad projektami innowacji, wspierana przez cykl e-spotkań, realizowanych wg metodyki procesów coachingu. Uczestnicy operacji, zgodnie ze zgłaszanymi potrzebami, uzyskają wsparcie (grupowe i/lub indywidualne) specjalistów, w tym specjalistów ds. marketingu oraz prawników. Spodziewanym efektem tego etapu jest złożenie przez uczestników operacji wniosków w IV naborze działania Współpraca w ramach PROW 2014-2020.
Ostatni etap to merytoryczna ocena operacji. W ramach operacji e-sieciowanie opracowana zostanie analiza skuteczności przeprowadzonej operacji, ze wskazaniem jej mocnych i słabych stron, w celu rozwoju przyjętej w niniejszej operacji strategii i metod pracy brokerów SIR. Analiza zostanie opublikowana na stronach internetowych PODR i SIR.</t>
  </si>
  <si>
    <t>Celem operacji  jest zaprezentowanie innowacyjnych metod produkcji w systemie rolnictwa ekologicznego, w  tym zasady chowu zwierząt w systemie ekologicznym  oraz nawiązanie kontaktów, które umożliwią wymianę wiedzy i doświadczeń w tym zakresie. Bardzo ważnym elementem operacji jest transfer wiedzy, a co za tym idzie inspiracja środowiska  zainteresowanego tematem rolnictwa ekologicznego, jest to niezbędny czynnik mogący przyczynić się do powstania nowych, ciekawych , wspólnych inicjatyw.  Realizacja operacji odbędzie poprzez wybór różnych form realizacji : webinarium (szkolenia on-line),  audycja radiowa, materiał filmowy emitowany w TV, co pozwoli wykorzystać narzędzia cyfrowe, ale również dostępne media, tak aby dotrzeć do jak największej liczy odbiorców (zachowując zasady bezpieczeństwa w dobie COVID). Zostanie również opracowany materiał w postaci broszury, tak aby nowe informacje dotarły do szerszej grupy odbiorców i zainspirowały do włączenia się do współpracy pozostałe osoby, które nie mogły brać udziału w szkoleniu.</t>
  </si>
  <si>
    <t>Przedstawiciele Państwowego Gospodarstwa Wodnego Wody Polskie, administracji publicznej, spółki wodnej, izby rolniczej, lasów państwowych, parków krajobrazowych, instytutów naukowych/ uczelni rolniczych, organizacji pozarządowych, rolnicy, właściciele stawów rybnych,
przedstawiciele podmiotów doradczych, przedsiębiorcy mający oddziaływanie na stan wód na danym terenie, inne podmioty zainteresowane tematem.</t>
  </si>
  <si>
    <t>Celem operacji jest zapoznanie rolników z kanałami dystrybucji artykułów żywnościowych w Niemczech, Włoszech, Austrii i Francji. Pokazanie możliwości zwiększenia dochodu z gospodarstwa poprzez dywersyfikację działalności. Przedmiotem operacji jest przeprowadzenie e-szkolenia dla 25 osób, które przyczyni się do promocji obszarów wiejskich, wymiany kontaktów oraz przekazania wzajemnych doświadczeń na ww. zagadnienia</t>
  </si>
  <si>
    <t xml:space="preserve">Celem szkolenia jest przygotowanie rolników do zarządzania ryzykiem agrofagów o znaczeniu gospodarczym, a doradców do wdrożenia tematu podczas wizyt w gospodarstwach rolnych. Nie mniejsze znaczenie ma przygotowanie tych samych grup odbiorców do wprowadzenia odpowiednich środków zapobiegawczych. Doskonała znajomość tematu z pewnością wpłynie na czujność rolników, działanie w odpowiednim momencie i ostatecznie na wysokość uzyskiwanych plonów czyli  temat ów ma duże znaczenie gospodarcze. Przedmiotem operacji jest zorganizowanie e-szkolenie dla 15 rolników z powiatu rybnickiego oraz doradców rolniczych na wyżej wymienione zagadnienia. Udział w e-szkolenia pozwoli nawiązać kontakty w danym obszarze tematycznym.
 </t>
  </si>
  <si>
    <t>"Wprowadzanie nowych ras zwierząt hodowlanych do gospodarstw rolnych województwa śląskiego" Wystawa Zwierząt Hodowlanych 2020</t>
  </si>
  <si>
    <t>rolnicy, hodowcy zwierząt gospodarskich, osoby zainteresowane tematem</t>
  </si>
  <si>
    <t xml:space="preserve">Celem operacji jest zaprezentowanie rolnikom województwa śląskiego możliwości produkcyjnych nowych ras zwierząt hodowlanych prezentowanych podczas Wystawy Zwierząt Hodowlanych 2020 oraz ras polecanych przez Instytut Zootechniki. Przedmiotem operacji jest nagranie cyklu audycji radiowych. Operacja przyczyni się do promocji hodowli bydła mięsnego w województwie śląskim, zacieśnienia się współpracy z Instytutem Zootechniki. Operacja przyczyni się do poszerzenia wiedzy na temat wołowiny oraz jej dystrybucji w ramach krótkich łańcuchów dostaw żywności. </t>
  </si>
  <si>
    <t xml:space="preserve">liczba szkoleń/   liczba konkursów;                         liczba uczestników szkoleń/ liczba laureatów konkursu  </t>
  </si>
  <si>
    <t>9/1; 180/3</t>
  </si>
  <si>
    <t xml:space="preserve">liczba konferencji,                      liczba  uczestników konferencji </t>
  </si>
  <si>
    <t>Celem operacji jest zainicjowanie współpracy oraz stworzenie sieci kontaktów miedzy lokalnym społeczeństwem a instytucjami i urzędami  na terenie powiatu koneckiego, w zakresie gospodarki wodnej na obszarach wiejskich, w tym zapoznanie się z innowacyjnymi rozwiązaniami stosowanymi w racjonalnym gospodarowaniu wodą, ze szczególnym uwzględnieniem rolnictwa. Operacja umożliwi wzajemne poznanie zakresów działania i potrzeb związanych z gospodarowaniem wodą członków LPW, zdiagnozowanie sytuacji w zakresie zarządzania zasobami wodnymi pod kątem potrzeb rolnictwa i mieszkańców obszarów wiejskich powiatu koneckiego (przeanalizowanie problemów oraz potencjalnych innowacyjnych możliwości ich rozwiązania), a także upowszechnianie dobrych praktyk w zakresie gospodarki wodnej i oszczędnego gospodarowania nią w rolnictwie i na obszarach wiejskich.
Przedmiotem operacji jest organizacja i przeprowadzenie 4 spotkań dla 100 przedstawicieli grupy docelowej operacji, których efektem będzie powołanie pilotażowego Lokalnego Partnerstwa ds. Wody, obejmującego swym zasięgiem powiat konecki, w którego skład wejdą przedstawiciele administracji publicznej, rolników, doradztwa rolniczego, nauki oraz opracowanie raportu na temat obecnej sytuacji wodnej w powiecie koneckim.</t>
  </si>
  <si>
    <t>Operacje własne jednostek wsparcia sieci w zakresie SIR</t>
  </si>
  <si>
    <t>Przed zminą</t>
  </si>
  <si>
    <t>Po zmianie</t>
  </si>
  <si>
    <t>Plan operacyjny KSOW na lata 2020-2021 (z wyłączeniem działania 8 Plan komunikacyjny) - Dolnośląski ODR - luty 2021</t>
  </si>
  <si>
    <t>Główne cele operacji to przede wszystkim: zachęcenie uczestników (rolników, producentów żywności) do współpracy w zakresie tworzenia grup operacyjnych EPI ukierunkowanych na realizację innowacyjnych projektów w zakresie krótkich łańcuchów dostaw; rozwój lokalnych rynków produktów wysokiej jakości; podniesienie poziomu wiedzy w zakresie wspólnej promocji, budowania wspólnej marki; skracania łańcuchów dostaw wśród dolnośląskich rolników i producentów; budowanie świadomości konsumenckiej w zakresie produktów wytwarzanych przez dolnośląskich rolników i producentów, a także wskazanie konsumentowi końcowemu bezpośredniego źródła sprzedaży produktów z gospodarstwa rolnego i małego przetwórstwa oraz innych usług i artykułów od rolników na stoiskach podczas targów.</t>
  </si>
  <si>
    <t>targi,
informacje i publikacje w Internecie</t>
  </si>
  <si>
    <t>Liczba targów</t>
  </si>
  <si>
    <t>Szacowana liczba uczestników targów</t>
  </si>
  <si>
    <t>12 000</t>
  </si>
  <si>
    <t>Liczba postów na portalu społecznościowym</t>
  </si>
  <si>
    <t>144</t>
  </si>
  <si>
    <t>Uzasadnienie: W 2020 roku w czasie pandemii szczególnie odczuwalny dla dolnośląskich rolników był brak miejsc umożliwiających sprzedaż żywności wysokiej jakości, wytwarzanej na niewielką skalę bezpośrednio finalnemu konsumentowi. Odwołane wydarzenia plenerowe, kiermasze, targi czy wystawy spowodowały, że dolnośląscy rolnicy nie mieli możliwości sprzedaży swoich produktów, bez udziału pośredników. Producenci, którzy dłużej funkcjonują na rynku i zdążyli nawiązać współpracę z lokalnymi sklepami kontynuowali sprzedaż. Jednak w większości sprzedaż rolników opierała się na bezpośrednim kontakcie z klientem, co pozwalało na budowanie relacji z klientem, edukowanie oraz osiąganie wyższych dochodów.  Zorganizowanie w 2020 roku cyklicznego Dolnośląskiego Targu Rolnego pozwoliło na stworzenie miejsca, w którym z jednej strony dolnośląscy rolnicy, producenci żywności mieli możliwość sprzedaży swoich produktów oraz bezpośredniej promocji i rozmowy z kupującymi. Z drugiej strony konsumenci otrzymali możliwość poznania osób od których nabywają produkty, uzyskania informacji o procesie produkcji czy specyficznych walorach. Pozwoliło to na budowanie odpowiednich relacji rolnik, producent-konsument, wzmacnianie świadomości konsumenckiej i edukowanie w zakresie żywności wysokiej jakości. Poprzez udział w Targu dolnośląscy rolnicy i producenci żywności wysokiej jakości mieli możliwość wspólnej promocji, budowania marki oraz dotarcia do szerszej grupy odbiorców. W tworzeniu i kreowaniu Dolnośląskiego Targu Rolnego zostali zaangażowani dolnośląscy rolnicy i producenci regionalnej, tradycyjnej i ekologicznej żywności oraz twórcy rękodzieła, którzy utworzyli Zespół Tematyczny, co wpłynęło na zacieśnianie współpracy i zachęciło do podejmowania przez nich kolejnych wspólnych przedsięwzięć. Kontynuowanie Dolnośląskiego Targu Rolnego w roku 2021 pozwoli na dalszy rozwój współpracy, jaka nawiązała się pomiędzy Wystawcami, którzy wzajemnie promują swoje produkty, wymieniają się doświadczeniami, wspierają, doradzają. W najbliższym czasie planują założyć grupę operacyjną i aplikować o środki na tworzenie lub rozwój krótkich łańcuchów żywności w ramach Działania „Współpraca”.</t>
  </si>
  <si>
    <t>Spotkanie Zespołu tematycznego związanego z serowarstwem. Dojrzeć do serowarstwa.</t>
  </si>
  <si>
    <t>Operacja poprzez realizację wyjazdu studyjnego ma na celu poszukiwanie partnerów KSOW chcących realizować innowacyjne projekty w ramach działania "Współpraca", a zatem w swoim założeniu ma przysłużyć się tworzeniu grup operacyjnych EPI na rzecz innowacji w zakresie serowarstwa. Podsumowaniem wyjazdu studyjnego, podczas którego uczestnicy będą mieli możliwość skorzystania z praktycznej wiedzy fachowej w zakresie serowarstwa, samodzielnego wyprodukowania serów oraz zobaczenia, jak powinna funkcjonować serowarnia będzie spotkanie, na którym utworzony zostanie  Zespół Tematyczny ds. serowarstwa.</t>
  </si>
  <si>
    <t>wyjazd studyjny,
spotkanie</t>
  </si>
  <si>
    <t>Liczna wyjazdów studyjnych</t>
  </si>
  <si>
    <t>rolnicy, producenci rolni, doradcy, mieszkańcy obszarów wiejskich i inne osoby zainteresowane wdrażaniem innowacji w rolnictwie i na obszarach wiejskich, z wykorzystaniem środków dostępnych w ramach działania „Współpraca", zainteresowane prowadzeniem lokalnego przetwórstwa oraz  realizacją przedsięwzięć w zakresie produkcji, promocji wprowadzania do obrotu regionalnej żywności wysokiej jakości w oparciu o zasadę krótkich łańcuchów dostaw</t>
  </si>
  <si>
    <t>Liczba uczestników wyjazdów studyjnych</t>
  </si>
  <si>
    <t>14</t>
  </si>
  <si>
    <t>Liczba uczestników spotkań</t>
  </si>
  <si>
    <t xml:space="preserve">Uzasadnienie: Obecnie na Dolnym Śląsku funkcjonują zaledwie trzy spółdzielnie mleczarskie oraz kilka serowarni farmerskich i zagrodowych. Pomimo umożliwienia rolnikom przetwórstwa na poziomie gospodarstwa, wciąż niewielu decyduje się na przetwórstwo mleka i produkcję zwłaszcza serów dojrzewających, których wytwarzanie jest zdecydowanie trudniejsze niż serów miękkich. Spowodowane jest to brakiem profesjonalnego przygotowania i odpowiedniego kierunkowego wykształcenia, dającego podstawy do przetwórstwa mleka. Przygotowanie mleka, mechaniczno-termiczna obróbka skrzepu, formowanie, higiena produkcji i personelu, dodatki do produkcji, dojrzewanie serów to tylko część podstawowej wiedzy, którą powinien posiadać każdy, kto chce rozpocząć przygodę z serowarstwem, a której brakuje dolnośląskim rolnikom. Pokazanie podczas wyjazdu studyjnego dobrych praktyk oraz współpracy pomiędzy niemieckimi serowarami zrzeszonymi w stowarzyszeniu, zachęci uczestników do podejmowania współpracy ukierunkowanej na rozwój przedsiębiorczości na obszarach wiejskich, co jest szczególnie ważne na obszarach o rozdrobnionej strukturze rolnej oraz niekorzystnych warunkach gospodarowania, gdzie przychody z działalności rolniczej nie są w stanie zapewnić odpowiedniej jakości życia. Utworzenie Zespołu Tematycznego ds. serowarstwa umożliwi stworzenie platformy podnoszenia poziomu wiedzy, wymiany doświadczeń, bezpośredniej rozmowy, ułatwi tworzenie sieci kontaktów podmiotów zainteresowanych innowacjami w rolnictwie, produkcji żywności i na obszarach wiejskich. W konsekwencji powstaną grupy operacyjne, podejmujące innowacyjne projekty i przedsięwzięcia w zakresie skracania łańcuchów dostaw. </t>
  </si>
  <si>
    <t>Targ sera "Wielkie SER-wowanie"</t>
  </si>
  <si>
    <t xml:space="preserve">Poprzez organizację targu możliwe będzie poszukiwanie partnerów KSOW (rolnicy, producenci żywności) do współpracy w zakresie tworzenia grup operacyjnych EPI ukierunkowanych na realizację innowacyjnych projektów w zakresie krótkich łańcuchów dostaw. Dodatkowo celem operacji jest wskazanie możliwości zrównoważonego rozwoju gospodarstw rodzinnych, w obszarze przetwórstwa mlecznego, promocja produktów, nawiązanie relacji biznesowych oraz bezpośrednich relacji producent-klient (krótki łańcuch dostaw), podniesienie poziomu wiedzy na temat produkcji farmerskiej, a także przybliżenie i wskazanie dostępności produktów wytworzonych lokalnie konsumentom na terenie Dolnego Śląska. </t>
  </si>
  <si>
    <t>targ</t>
  </si>
  <si>
    <t>rolnicy, producenci żywności, każdy potencjalny, nabywca produktów wytworzonych lokalnie, ze względu na realizację wydarzenia we Wrocławiu jest to mieszkaniec województwa dolnośląskiego, zainteresowany prawidłowym odżywianiem, zakupem produktów wytworzonych lokalnie i o wysokiej jakości potwierdzonej stosownym certyfikatem</t>
  </si>
  <si>
    <t>600</t>
  </si>
  <si>
    <t>Wiosna w winnicy</t>
  </si>
  <si>
    <t xml:space="preserve">Poprzez realizację operacji uczestnicy będą mieli możliwość skorzystania z fachowej wiedzy i doświadczeń w zakresie prowadzenia młodej winnicy. Fachowa wiedza przekazana na warsztatach, pozwoli na wdrażanie nowych innowacyjnych rozwiązań w gospodarstwach przyszłych bądź początkujących uczestników-winiarzy. Uczestnicy dowiedzą się między innymi o podstawowych zasadach cięcia winorośli, stosowanych wiosennych środkach ochrony i nawożenia czy systemach prowadzenia winorośli. W części praktycznej uczestnicy będą mieli możliwość nauczyć się pierwszego cięcia jednorocznej winnicy, jak i kilkuletniej. Udział w warsztatach zachęci uczestników do rozwijania przedsiębiorczości, co jest szczególnie ważne na obszarach o rozdrobnionej strukturze rolnej oraz niekorzystnych warunkach gospodarowania, gdzie przychody z działalności rolniczej nie są w stanie zapewnić odpowiedniej jakości życia, a  które doskonale nadają się np. do uprawy winorośli. </t>
  </si>
  <si>
    <t>Liczba warsztatów</t>
  </si>
  <si>
    <t>Liczba uczestników warsztatów</t>
  </si>
  <si>
    <t xml:space="preserve">Uzasadnienie: Na winiarskiej mapie Dolnego Śląska co roku pojawiają się nowe winnice, które po kilku latach zaczynają wprowadzać swoje wina do sprzedaży, a wiele z już funkcjonujących zwiększa areał upraw. Niestety wielu winiarzy podejmuje decyzję o prowadzeniu gospodarstwa winiarskiego bez uprzedniego profesjonalnego przygotowania i odpowiedniego kierunkowego wykształcenia, dającego podstawy do uprawy winorośli i prowadzenia winnicy. Brak fachowej wiedzy i umiejętności powoduje, że wielu winiarzy popełnia elementarne błędy szczególnie w momencie zakładania winnicy jak i początkowych latach. Ponoszenie konsekwencji niewłaściwych decyzji jest zazwyczaj dotkliwe i może trwać nawet wiele lat. Dlatego niezwykle ważne jest przygotowanie przyszłych bądź początkujących winiarzy do tak trudnego zajęcia jakim jest prowadzenie winnicy. Z uwagi na obszerną do przekazania wiedzę, zaplanowano dwudniowe warsztaty składające się z części teoretycznej i praktycznej. Warsztaty odbywać się będą się w młodej, jednorocznej dolnośląskiej winnicy, gdzie oprócz zajęć teoretycznych, podczas których uczestnicy uzyskają podstawową wiedzę z zakresu technologii uprawy winorośli, będą mieli możliwość nauczenia się jak prawidłowo ciąć winorośl zarówno jednoroczną jak i kilkuletnią. Warsztaty są jedną z lepszych form szkoleniowych, ponieważ umożliwiają łączenie nauki z praktyką, dają możliwość bliższego poznania innych uczestników, wymiany doświadczeń, nawiązania kontaktów co w przyszłości ułatwi budowanie sieci kontaktów. Uzupełnieniem warsztatów będą artykuły branżowe, które zostaną opublikowane w miesięczniku "Twój Doradca Rolniczy Rynek" oraz na stronie internetowej Ośrodka. Umożliwi to dostęp do fachowej wiedzy szerszej grupie odbiorców, a uczestnikom lepsze utrwalenie pozyskanej podczas warsztatów wiedzy. </t>
  </si>
  <si>
    <t>Produkcja win musujących w małej winiarni</t>
  </si>
  <si>
    <t xml:space="preserve">Realizacja operacji pozwoli dolnośląskim winiarzom na skorzystanie z  fachowej wiedzy i doświadczeń niemieckich winiarzy z regionu Hesja, na którym funkcjonuje ponad 400 winnic, o łącznej powierzchni uprawna winorośli ponad 26 tys. ha. To właśnie tutaj od 1872 roku funkcjonuje Uniwersytet Geisenheim z Wydziałem Enologii oraz własną winnicą i winiarnią produkującą wina, w tym bardzo  wysokiej kategorii wina musujące. Zaplanowana w ramach operacji wizyta studyjna do niemieckich gospodarstw winiarskich oraz spotkanie z przedstawicielami Uniwersytetu Geisenheim pozwolą transfer wiedzy z nauki do praktyki w oparciu o profesjonalną bazę dydaktyczną i innowacyjne przedsięwzięcia, stanowiące źródło inspiracji dla uczestników. </t>
  </si>
  <si>
    <t>Liczba wyjazdów studyjnych</t>
  </si>
  <si>
    <t>dolnośląscy winiarze, rolnicy, mieszkańcy obszarów wiejskich, właściciele gospodarstw agroturystycznych, doradcy, osoby  zainteresowane podejmowaniem i rozwojem przedsiębiorczości na obszarach wiejskich oraz wdrażaniem innowacyjnych rozwiązań na obszarach wiejskich</t>
  </si>
  <si>
    <t xml:space="preserve">Uzasadnienie: Tradycja wytwarzania win musujących jest bardzo bogata, a ich produkcja na świecie rośnie najbardziej ze wszystkich rodzajów wina. Jest to podyktowane przede wszystkim wyższą zyskownością, co ma szczególne znaczenie zwłaszcza dla niewielkich gospodarstw. Wprawdzie obecnie dolnośląskie winiarstwo przeżywa renesans, jednak wina musujące nadal wytwarzane są na niewielką skalę. Przyczyną takiego stanu jest przede wszystkim brak profesjonalnego przygotowania i odpowiedniego kierunkowego wykształcenia, dającego podstawy do wytwarzania win musujących. Produkcja win musujących metodą pradawną czy tradycyjną dedykowaną dla małych przetwórni, nadal nie jest znana dolnośląskim winiarzom, którzy mogliby rozszerzyć swoje oferty o nowe produktu, cieszące się ogromnym zainteresowaniem wśród klientów. Warunki klimatyczne naszego regionu sprzyjają uprawie takich odmian jak: chardonnay, riesling, johaniter, czy pinot nior, które idealnie nadają się do produkcji win musujących. Udział w wyjeździe to również znakomita okazja do promowania innowacji, jako efektywnego narzędzia wzrostu konkurencyjności w rolnictwie i na obszarach wiejskich oraz zmotywowania uczestników do podejmowania działań w zakresie wdrażania innowacyjnych rozwiązań, które w efekcie będą skutkowały podniesieniem rentowności gospodarstw. Podczas wizyt studyjnych u niemieckich producentów wina, którzy od wielu pokoleń zajmują się uprawą winorośli i produkcją wina, zostaną pokazane dobre praktyki, które dolnośląscy winiarze będą mogli przełożyć na własny grunt. Swoją wiedzą i doświadczeniem podzielą się wszakże eksperci z Uniwersytetu Geisenheim, który ma bogate tradycje i doświadczenie w kształceniu enologów. </t>
  </si>
  <si>
    <t>Cykl filmów "Wino integruje ludzi"</t>
  </si>
  <si>
    <t xml:space="preserve">Operacja ma na celu opracowanie cyklu filmów ukazujących codzienną pracę dolnośląskich winiarzy, stanowiąc przy tym źródło inspiracji i wiedzy, a także dobrych praktyk dla początkujących oraz zainteresowanych rozpoczęciem takiej działalności beneficjentów. Dolnośląscy winiarze, to ludzie przedsiębiorczy, kreatywni, niebojący się wyzwań, realizujący we współpracy z innymi podmiotami innowacyjne przedsięwzięcia i projekty, ukierunkowane na rozwój i transfer nauki do praktyki. Bohaterowie filmów podzielą się swoją wiedzą, spostrzeżeniami, doświadczeniami, radościami, ponieważ prowadzenie winnicy to nie tylko obowiązki, ale również satysfakcja z wyprodukowanego wina, zadowolenia enoturystów odwiedzających gospodarstwo czy tworzenia pewnej wspólnoty winiarskiej. Cykl filmów zaktywizuje mieszkańców obszarów wiejskich do budowania sieci kontaktów i podejmowania innowacyjnych przedsięwzięć wpływających na rozwój przedsiębiorczości, a także wskaże możliwości wdrażania nowych rozwiązań w produkcji winiarskiej. Poznanie ludzi posiadających wiedzę i doświadczenie w tej trudnej tematyce pozwoli na podniesienie poziomu wiedzy oraz wskaże możliwości nawiązania kontaktu z praktykami, zachęci do współpracy. </t>
  </si>
  <si>
    <t>Liczba filmów</t>
  </si>
  <si>
    <t>dolnośląscy winiarze, rolnicy, producenci lokalnej żywności, twórcy rękodzieła mieszkańcy obszarów wiejskich, właściciele gospodarstw agroturystycznych, doradcy, osoby  zainteresowane tematyką oraz podejmowaniem i rozwojem przedsiębiorczości na obszarach wiejskich oraz wdrażaniem innowacyjnych rozwiązań na obszarach wiejskich</t>
  </si>
  <si>
    <t>Zespół Tematyczny związany z zagadnieniami chowu i hodowli bydła mięsnego</t>
  </si>
  <si>
    <t>spotkanie,
wyjazd studyjny</t>
  </si>
  <si>
    <t>dolnośląscy rolnicy, producenci, hodowcy bydła, doradcy, przedstawiciele świata nauki, mieszkańcy obszarów wiejskich zainteresowani tematyką</t>
  </si>
  <si>
    <t>120</t>
  </si>
  <si>
    <t>Dolnośląskie Partnerstwo ds. Wody (DPW) na terenie powiatu górowskiego</t>
  </si>
  <si>
    <t>Celem operacji jest zainicjowanie współpracy oraz stworzenie sieci kontaktów miedzy lokalnym społeczeństwem a instytucjami i urzędami, w zakresie gospodarki wodnej na obszarach wiejskich powiatu górowskiego, ze szczególnym uwzględnieniem rolnictwa. Przedmiotem operacji jest powołanie Dolnośląskiego Partnerstwa ds. Wody, obejmującego swym zasięgiem powiat górowski, w którego skład wejdą przedstawiciele  administracji publicznej, rolników, doradztwa rolniczego oraz nauki. Tematem operacji będzie: wzajemne poznanie zakresów działania i potrzeb związanych z gospodarowaniem wodą członków DPW powiatu gorówskiego, diagnoza sytuacji w zakresie zarządzania zasobami wody pod kątem potrzeb rolnictwa i mieszkańców obszarów wiejskich powiatu górowskiego, analiza problemów oraz potencjalnych możliwości ich rozwiązania, upowszechnianie dobrych praktyk w zakresie gospodarki wodnej i oszczędnego gospodarowania nią w rolnictwie i na obszarach wiejskich powiatu górowskiego.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</si>
  <si>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górowskiego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</si>
  <si>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To właśnie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Dolnośląskiego Partnerstwa ds. Wody na terenie powiatu górowskiego pozwoli na wdrożenie właśnie takiego modelu współpracy.                  </t>
  </si>
  <si>
    <t>Dolnośląskie Partnerstwo ds. Wody (DPW) na terenie powiatu oleśnickiego</t>
  </si>
  <si>
    <t>Celem operacji jest zainicjowanie współpracy oraz stworzenie sieci kontaktów miedzy lokalnym społeczeństwem a instytucjami i urzędami, w zakresie gospodarki wodnej na obszarach wiejskich powiatu oleśnickiego, ze szczególnym uwzględnieniem rolnictwa. Przedmiotem operacji jest powołanie Dolnośląskiego Partnerstwa ds. Wody, obejmującego swym zasięgiem powiat oleśnicki, w którego skład wejdą przedstawiciele  administracji publicznej, rolników, doradztwa rolniczego oraz nauki. Tematem operacji będzie: wzajemne poznanie zakresów działania i potrzeb związanych z gospodarowaniem wodą członków DPW powiatu oleśnickiego, diagnoza sytuacji w zakresie zarządzania zasobami wody pod kątem potrzeb rolnictwa i mieszkańców obszarów wiejskich powiatu oleśnickiego, analiza problemów oraz potencjalnych możliwości ich rozwiązania, upowszechnianie dobrych praktyk w zakresie gospodarki wodnej i oszczędnego gospodarowania nią w rolnictwie i na obszarach wiejskich powiatu oleśnickiego.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</si>
  <si>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oleśnickiego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</si>
  <si>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To właśnie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Dolnośląskiego Partnerstwa ds. Wody na terenie powiatu oleśnickiego pozwoli na wdrożenie właśnie takiego modelu współpracy.                  </t>
  </si>
  <si>
    <t>Dolnośląskie Partnerstwo ds. Wody (DPW) na terenie powiatu oławskiego</t>
  </si>
  <si>
    <t>Celem operacji jest zainicjowanie współpracy oraz stworzenie sieci kontaktów miedzy lokalnym społeczeństwem a instytucjami i urzędami, w zakresie gospodarki wodnej na obszarach wiejskich powiatu oławskiego, ze szczególnym uwzględnieniem rolnictwa. Przedmiotem operacji jest powołanie Dolnośląskiego Partnerstwa ds. Wody, obejmującego swym zasięgiem powiat oławski, w którego skład wejdą przedstawiciele  administracji publicznej, rolników, doradztwa rolniczego oraz nauki. Tematem operacji będzie: wzajemne poznanie zakresów działania i potrzeb związanych z gospodarowaniem wodą członków DPW powiatu oławskiego, diagnoza sytuacji w zakresie zarządzania zasobami wody pod kątem potrzeb rolnictwa i mieszkańców obszarów wiejskich powiatu oławskiego, analiza problemów oraz potencjalnych możliwości ich rozwiązania, upowszechnianie dobrych praktyk w zakresie gospodarki wodnej i oszczędnego gospodarowania nią w rolnictwie i na obszarach wiejskich powiatu oławskiego.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</si>
  <si>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oławskiego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</si>
  <si>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To właśnie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Dolnośląskiego Partnerstwa ds. Wody na terenie powiatu oławskiego pozwoli na wdrożenie właśnie takiego modelu współpracy.                  </t>
  </si>
  <si>
    <t>Dolnośląskie Partnerstwo ds. Wody (DPW) na terenie powiatu milickiego</t>
  </si>
  <si>
    <t>Celem operacji jest zainicjowanie współpracy oraz stworzenie sieci kontaktów miedzy lokalnym społeczeństwem a instytucjami i urzędami, w zakresie gospodarki wodnej na obszarach wiejskich powiatu milickiego, ze szczególnym uwzględnieniem rolnictwa. Przedmiotem operacji jest powołanie Dolnośląskiego Partnerstwa ds. Wody, obejmującego swym zasięgiem powiat milicki, w którego skład wejdą przedstawiciele  administracji publicznej, rolników, doradztwa rolniczego oraz nauki. Tematem operacji będzie: wzajemne poznanie zakresów działania i potrzeb związanych z gospodarowaniem wodą członków DPW powiatu milickiego, diagnoza sytuacji w zakresie zarządzania zasobami wody pod kątem potrzeb rolnictwa i mieszkańców obszarów wiejskich powiatu milickiego, analiza problemów oraz potencjalnych możliwości ich rozwiązania, upowszechnianie dobrych praktyk w zakresie gospodarki wodnej i oszczędnego gospodarowania nią w rolnictwie i na obszarach wiejskich powiatu milickiego.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</si>
  <si>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milickiego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</si>
  <si>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To właśnie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Dolnośląskiego Partnerstwa ds. Wody na terenie powiatu milickiego pozwoli na wdrożenie właśnie takiego modelu współpracy.                  </t>
  </si>
  <si>
    <t>Dolnośląskie Partnerstwo ds. Wody (DPW) na terenie powiatu strzelińskiego</t>
  </si>
  <si>
    <t>Celem operacji jest zainicjowanie współpracy oraz stworzenie sieci kontaktów miedzy lokalnym społeczeństwem a instytucjami i urzędami, w zakresie gospodarki wodnej na obszarach wiejskich powiatu strzelińskiego, ze szczególnym uwzględnieniem rolnictwa. Przedmiotem operacji jest powołanie Dolnośląskiego Partnerstwa ds. Wody, obejmującego swym zasięgiem powiat strzeliński, w którego skład wejdą przedstawiciele  administracji publicznej, rolników, doradztwa rolniczego oraz nauki. Tematem operacji będzie: wzajemne poznanie zakresów działania i potrzeb związanych z gospodarowaniem wodą członków DPW powiatu strzelińskiego, diagnoza sytuacji w zakresie zarządzania zasobami wody pod kątem potrzeb rolnictwa i mieszkańców obszarów wiejskich powiatu strzelińskiego, analiza problemów oraz potencjalnych możliwości ich rozwiązania, upowszechnianie dobrych praktyk w zakresie gospodarki wodnej i oszczędnego gospodarowania nią w rolnictwie i na obszarach wiejskich powiatu strzelińskiego.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</si>
  <si>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strzelińskiego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</si>
  <si>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To właśnie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Dolnośląskiego Partnerstwa ds. Wody na terenie powiatu strzelińskiego pozwoli na wdrożenie właśnie takiego modelu współpracy.                  </t>
  </si>
  <si>
    <t>Dolnośląskie Partnerstwo ds. Wody (DPW) na terenie powiatu średzkiego</t>
  </si>
  <si>
    <t>Celem operacji jest zainicjowanie współpracy oraz stworzenie sieci kontaktów miedzy lokalnym społeczeństwem a instytucjami i urzędami, w zakresie gospodarki wodnej na obszarach wiejskich powiatu średzkiego, ze szczególnym uwzględnieniem rolnictwa. Przedmiotem operacji jest powołanie Dolnośląskiego Partnerstwa ds. Wody, obejmującego swym zasięgiem powiat średzki, w którego skład wejdą przedstawiciele  administracji publicznej, rolników, doradztwa rolniczego oraz nauki. Tematem operacji będzie: wzajemne poznanie zakresów działania i potrzeb związanych z gospodarowaniem wodą członków DPW powiatu średzkiego, diagnoza sytuacji w zakresie zarządzania zasobami wody pod kątem potrzeb rolnictwa i mieszkańców obszarów wiejskich powiatu średzkiego, analiza problemów oraz potencjalnych możliwości ich rozwiązania, upowszechnianie dobrych praktyk w zakresie gospodarki wodnej i oszczędnego gospodarowania nią w rolnictwie i na obszarach wiejskich powiatu średzkiego.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</si>
  <si>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średzkiego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</si>
  <si>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To właśnie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Dolnośląskiego Partnerstwa ds. Wody na terenie powiatu średzkiego pozwoli na wdrożenie właśnie takiego modelu współpracy.                  </t>
  </si>
  <si>
    <t>Dolnośląskie Partnerstwo ds. Wody (DPW) na terenie powiatu trzebnickiego</t>
  </si>
  <si>
    <t>Celem operacji jest zainicjowanie współpracy oraz stworzenie sieci kontaktów miedzy lokalnym społeczeństwem a instytucjami i urzędami, w zakresie gospodarki wodnej na obszarach wiejskich powiatu trzebnickiego, ze szczególnym uwzględnieniem rolnictwa. Przedmiotem operacji jest powołanie Dolnośląskiego Partnerstwa ds. Wody, obejmującego swym zasięgiem powiat trzebnicki, w którego skład wejdą przedstawiciele  administracji publicznej, rolników, doradztwa rolniczego oraz nauki. Tematem operacji będzie: wzajemne poznanie zakresów działania i potrzeb związanych z gospodarowaniem wodą członków DPW powiatu trzebnickiego, diagnoza sytuacji w zakresie zarządzania zasobami wody pod kątem potrzeb rolnictwa i mieszkańców obszarów wiejskich powiatu trzebnickiego, analiza problemów oraz potencjalnych możliwości ich rozwiązania, upowszechnianie dobrych praktyk w zakresie gospodarki wodnej i oszczędnego gospodarowania nią w rolnictwie i na obszarach wiejskich powiatu trzebnickiego.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</si>
  <si>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trzebnickiego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</si>
  <si>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To właśnie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Dolnośląskiego Partnerstwa ds. Wody na terenie powiatu trzebnickiego pozwoli na wdrożenie właśnie takiego modelu współpracy.                  </t>
  </si>
  <si>
    <t>Dolnośląskie Partnerstwo ds. Wody (DPW) na terenie powiatu wołowskiego</t>
  </si>
  <si>
    <t>Celem operacji jest zainicjowanie współpracy oraz stworzenie sieci kontaktów miedzy lokalnym społeczeństwem a instytucjami i urzędami, w zakresie gospodarki wodnej na obszarach wiejskich powiatu wołowskiego, ze szczególnym uwzględnieniem rolnictwa. Przedmiotem operacji jest powołanie Dolnośląskiego Partnerstwa ds. Wody, obejmującego swym zasięgiem powiat wołowski, w którego skład wejdą przedstawiciele  administracji publicznej, rolników, doradztwa rolniczego oraz nauki. Tematem operacji będzie: wzajemne poznanie zakresów działania i potrzeb związanych z gospodarowaniem wodą członków DPW powiatu wołowskiego, diagnoza sytuacji w zakresie zarządzania zasobami wody pod kątem potrzeb rolnictwa i mieszkańców obszarów wiejskich powiatu wolowskiego, analiza problemów oraz potencjalnych możliwości ich rozwiązania, upowszechnianie dobrych praktyk w zakresie gospodarki wodnej i oszczędnego gospodarowania nią w rolnictwie i na obszarach wiejskich powiatu wołowskiego.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</si>
  <si>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wołowskiego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</si>
  <si>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To właśnie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Dolnośląskiego Partnerstwa ds. Wody na terenie powiatu wołowskiego pozwoli na wdrożenie właśnie takiego modelu współpracy.                  </t>
  </si>
  <si>
    <t>Dolnośląskie Partnerstwo ds. Wody (DPW) na terenie powiatu wrocławskiego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</si>
  <si>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wrocławskiego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</si>
  <si>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To właśnie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Dolnośląskiego Partnerstwa ds. Wody na terenie powiatu wrocławskiego pozwoli na wdrożenie właśnie takiego modelu współpracy.                  </t>
  </si>
  <si>
    <t>Dolnośląskie Partnerstwo ds. Wody (DPW) na terenie powiatu głogowskiego</t>
  </si>
  <si>
    <t>Celem operacji jest zainicjowanie współpracy oraz stworzenie sieci kontaktów miedzy lokalnym społeczeństwem a instytucjami i urzędami, w zakresie gospodarki wodnej na obszarach wiejskich powiatu głogowskiego, ze szczególnym uwzględnieniem rolnictwa. Przedmiotem operacji jest powołanie Dolnośląskiego Partnerstwa ds. Wody, obejmującego swym zasięgiem powiat głogowski, w którego skład wejdą przedstawiciele  administracji publicznej, rolników, doradztwa rolniczego oraz nauki. Tematem operacji będzie: wzajemne poznanie zakresów działania i potrzeb związanych z gospodarowaniem wodą członków DPW powiatu głogowskiego, diagnoza sytuacji w zakresie zarządzania zasobami wody pod kątem potrzeb rolnictwa i mieszkańców obszarów wiejskich powiatu głogowskiego, analiza problemów oraz potencjalnych możliwości ich rozwiązania, upowszechnianie dobrych praktyk w zakresie gospodarki wodnej i oszczędnego gospodarowania nią w rolnictwie i na obszarach wiejskich powiatu głogowskiego.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</si>
  <si>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głogowskiego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</si>
  <si>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To właśnie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Dolnośląskiego Partnerstwa ds. Wody na terenie powiatu głogowskiego pozwoli na wdrożenie właśnie takiego modelu współpracy.                  </t>
  </si>
  <si>
    <t>Dolnośląskie Partnerstwo ds. Wody (DPW) na terenie powiatu jaworskiego</t>
  </si>
  <si>
    <t>Celem operacji jest zainicjowanie współpracy oraz stworzenie sieci kontaktów miedzy lokalnym społeczeństwem a instytucjami i urzędami, w zakresie gospodarki wodnej na obszarach wiejskich powiatu jaworskiego, ze szczególnym uwzględnieniem rolnictwa. Przedmiotem operacji jest powołanie Dolnośląskiego Partnerstwa ds. Wody, obejmującego swym zasięgiem powiat jaworski, w którego skład wejdą przedstawiciele  administracji publicznej, rolników, doradztwa rolniczego oraz nauki. Tematem operacji będzie: wzajemne poznanie zakresów działania i potrzeb związanych z gospodarowaniem wodą członków DPW powiatu jaworskiego, diagnoza sytuacji w zakresie zarządzania zasobami wody pod kątem potrzeb rolnictwa i mieszkańców obszarów wiejskich powiatu jaworskiego, analiza problemów oraz potencjalnych możliwości ich rozwiązania, upowszechnianie dobrych praktyk w zakresie gospodarki wodnej i oszczędnego gospodarowania nią w rolnictwie i na obszarach wiejskich powiatu jaworskiego.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</si>
  <si>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jaworskiego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</si>
  <si>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To właśnie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Dolnośląskiego Partnerstwa ds. Wody na terenie powiatu jaworskiego pozwoli na wdrożenie właśnie takiego modelu współpracy.                  </t>
  </si>
  <si>
    <t>Dolnośląskie Partnerstwo ds. Wody (DPW) na terenie powiatu legnickiego</t>
  </si>
  <si>
    <t>Celem operacji jest zainicjowanie współpracy oraz stworzenie sieci kontaktów miedzy lokalnym społeczeństwem a instytucjami i urzędami, w zakresie gospodarki wodnej na obszarach wiejskich powiatu legnickiego, ze szczególnym uwzględnieniem rolnictwa. Przedmiotem operacji jest powołanie Dolnośląskiego Partnerstwa ds. Wody, obejmującego swym zasięgiem powiat legnicki, w którego skład wejdą przedstawiciele  administracji publicznej, rolników, doradztwa rolniczego oraz nauki. Tematem operacji będzie: wzajemne poznanie zakresów działania i potrzeb związanych z gospodarowaniem wodą członków DPW powiatu legnickiego, diagnoza sytuacji w zakresie zarządzania zasobami wody pod kątem potrzeb rolnictwa i mieszkańców obszarów wiejskich powiatu legnickiego, analiza problemów oraz potencjalnych możliwości ich rozwiązania, upowszechnianie dobrych praktyk w zakresie gospodarki wodnej i oszczędnego gospodarowania nią w rolnictwie i na obszarach wiejskich powiatu legnickiego.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</si>
  <si>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legnickiego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</si>
  <si>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To właśnie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Dolnośląskiego Partnerstwa ds. Wody na terenie powiatu legnickiego  pozwoli na wdrożenie właśnie takiego modelu współpracy.                  </t>
  </si>
  <si>
    <t>Dolnośląskie Partnerstwo ds. Wody (DPW) na terenie powiatu polkowickiego</t>
  </si>
  <si>
    <t>Celem operacji jest zainicjowanie współpracy oraz stworzenie sieci kontaktów miedzy lokalnym społeczeństwem a instytucjami i urzędami, w zakresie gospodarki wodnej na obszarach wiejskich powiatu polkowickiego, ze szczególnym uwzględnieniem rolnictwa. Przedmiotem operacji jest powołanie Dolnośląskiego Partnerstwa ds. Wody, obejmującego swym zasięgiem powiat polkowicki, w którego skład wejdą przedstawiciele  administracji publicznej, rolników, doradztwa rolniczego oraz nauki. Tematem operacji będzie: wzajemne poznanie zakresów działania i potrzeb związanych z gospodarowaniem wodą członków DPW powiatu polkowickiego, diagnoza sytuacji w zakresie zarządzania zasobami wody pod kątem potrzeb rolnictwa i mieszkańców obszarów wiejskich powiatu polkowickiego, analiza problemów oraz potencjalnych możliwości ich rozwiązania, upowszechnianie dobrych praktyk w zakresie gospodarki wodnej i oszczędnego gospodarowania nią w rolnictwie i na obszarach wiejskich powiatu polkowickiego.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</si>
  <si>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polkowickiego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</si>
  <si>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To właśnie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Dolnośląskiego Partnerstwa ds. Wody na terenie powiatu polkowickiego  pozwoli na wdrożenie właśnie takiego modelu współpracy.                  </t>
  </si>
  <si>
    <t>Dolnośląskie Partnerstwo ds. Wody (DPW) na terenie powiatu złotoryjskiego</t>
  </si>
  <si>
    <t>Celem operacji jest zainicjowanie współpracy oraz stworzenie sieci kontaktów miedzy lokalnym społeczeństwem a instytucjami i urzędami, w zakresie gospodarki wodnej na obszarach wiejskich powiatu złotoryjskiego, ze szczególnym uwzględnieniem rolnictwa. Przedmiotem operacji jest powołanie Dolnośląskiego Partnerstwa ds. Wody, obejmującego swym zasięgiem powiat złotoryjski, w którego skład wejdą przedstawiciele  administracji publicznej, rolników, doradztwa rolniczego oraz nauki. Tematem operacji będzie: wzajemne poznanie zakresów działania i potrzeb związanych z gospodarowaniem wodą członków DPW powiatu złotoryjskiego, diagnoza sytuacji w zakresie zarządzania zasobami wody pod kątem potrzeb rolnictwa i mieszkańców obszarów wiejskich powiatu złotoryjskiego, analiza problemów oraz potencjalnych możliwości ich rozwiązania, upowszechnianie dobrych praktyk w zakresie gospodarki wodnej i oszczędnego gospodarowania nią w rolnictwie i na obszarach wiejskich powiatu złotoryjskiego.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</si>
  <si>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złotoryjskiego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</si>
  <si>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To właśnie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Dolnośląskiego Partnerstwa ds. Wody na terenie powiatu złotoryjskiego  pozwoli na wdrożenie właśnie takiego modelu współpracy.                  </t>
  </si>
  <si>
    <t>Dolnośląskie Partnerstwo ds. Wody (DPW) na terenie powiatu lubińskiego</t>
  </si>
  <si>
    <t>Celem operacji jest zainicjowanie współpracy oraz stworzenie sieci kontaktów miedzy lokalnym społeczeństwem a instytucjami i urzędami, w zakresie gospodarki wodnej na obszarach wiejskich powiatu lubińskiego, ze szczególnym uwzględnieniem rolnictwa. Przedmiotem operacji jest powołanie Dolnośląskiego Partnerstwa ds. Wody, obejmującego swym zasięgiem powiat lubiński, w którego skład wejdą przedstawiciele  administracji publicznej, rolników, doradztwa rolniczego oraz nauki. Tematem operacji będzie: wzajemne poznanie zakresów działania i potrzeb związanych z gospodarowaniem wodą członków DPW powiatu lubińskiego, diagnoza sytuacji w zakresie zarządzania zasobami wody pod kątem potrzeb rolnictwa i mieszkańców obszarów wiejskich powiatu lubińskiego, analiza problemów oraz potencjalnych możliwości ich rozwiązania, upowszechnianie dobrych praktyk w zakresie gospodarki wodnej i oszczędnego gospodarowania nią w rolnictwie i na obszarach wiejskich powiatu lubińskiego.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</si>
  <si>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lubińskiego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</si>
  <si>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To właśnie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Dolnośląskiego Partnerstwa ds. Wody na terenie powiatu lubińskiego  pozwoli na wdrożenie właśnie takiego modelu współpracy.                  </t>
  </si>
  <si>
    <t>Dolnośląskie Partnerstwo ds. Wody (DPW) na terenie powiatu świdnickiego</t>
  </si>
  <si>
    <t>Celem operacji jest zainicjowanie współpracy oraz stworzenie sieci kontaktów miedzy lokalnym społeczeństwem a instytucjami i urzędami, w zakresie gospodarki wodnej na obszarach wiejskich powiatu świdnickiego, ze szczególnym uwzględnieniem rolnictwa. Przedmiotem operacji jest powołanie Dolnośląskiego Partnerstwa ds. Wody, obejmującego swym zasięgiem powiat świdnicki, w którego skład wejdą przedstawiciele  administracji publicznej, rolników, doradztwa rolniczego oraz nauki. Tematem operacji będzie: wzajemne poznanie zakresów działania i potrzeb związanych z gospodarowaniem wodą członków DPW powiatu świdnickiego, diagnoza sytuacji w zakresie zarządzania zasobami wody pod kątem potrzeb rolnictwa i mieszkańców obszarów wiejskich powiatu świdnickiego, analiza problemów oraz potencjalnych możliwości ich rozwiązania, upowszechnianie dobrych praktyk w zakresie gospodarki wodnej i oszczędnego gospodarowania nią w rolnictwie i na obszarach wiejskich powiatu świdnickiego.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</si>
  <si>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świdnickiego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</si>
  <si>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To właśnie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Dolnośląskiego Partnerstwa ds. Wody na terenie powiatu świdnickiego  pozwoli na wdrożenie właśnie takiego modelu współpracy.                  </t>
  </si>
  <si>
    <t>Dolnośląskie Partnerstwo ds. Wody (DPW) na terenie powiatu wałbrzyskiego</t>
  </si>
  <si>
    <t>Celem operacji jest zainicjowanie współpracy oraz stworzenie sieci kontaktów miedzy lokalnym społeczeństwem a instytucjami i urzędami, w zakresie gospodarki wodnej na obszarach wiejskich powiatu wałbrzyskiego, ze szczególnym uwzględnieniem rolnictwa. Przedmiotem operacji jest powołanie Dolnośląskiego Partnerstwa ds. Wody, obejmującego swym zasięgiem powiat wałbrzyski, w którego skład wejdą przedstawiciele  administracji publicznej, rolników, doradztwa rolniczego oraz nauki. Tematem operacji będzie: wzajemne poznanie zakresów działania i potrzeb związanych z gospodarowaniem wodą członków DPW powiatu wałbrzyskiego, diagnoza sytuacji w zakresie zarządzania zasobami wody pod kątem potrzeb rolnictwa i mieszkańców obszarów wiejskich powiatu wałbrzyskiego, analiza problemów oraz potencjalnych możliwości ich rozwiązania, upowszechnianie dobrych praktyk w zakresie gospodarki wodnej i oszczędnego gospodarowania nią w rolnictwie i na obszarach wiejskich powiatu wałbrzyskiego.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</si>
  <si>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wałbrzyskiego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</si>
  <si>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To właśnie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Dolnośląskiego Partnerstwa ds. Wody na terenie powiatu wałbrzyskiego pozwoli na wdrożenie właśnie takiego modelu współpracy.                  </t>
  </si>
  <si>
    <t>Dolnośląskie Partnerstwo ds. Wody (DPW) na terenie powiatu ząbkowickiego</t>
  </si>
  <si>
    <t>Celem operacji jest zainicjowanie współpracy oraz stworzenie sieci kontaktów miedzy lokalnym społeczeństwem a instytucjami i urzędami, w zakresie gospodarki wodnej na obszarach wiejskich powiatu ząbkowickiego, ze szczególnym uwzględnieniem rolnictwa. Przedmiotem operacji jest powołanie Dolnośląskiego Partnerstwa ds. Wody, obejmującego swym zasięgiem powiat ząbkowicki, w którego skład wejdą przedstawiciele  administracji publicznej, rolników, doradztwa rolniczego oraz nauki. Tematem operacji będzie: wzajemne poznanie zakresów działania i potrzeb związanych z gospodarowaniem wodą członków DPW powiatu ząbkowickiego, diagnoza sytuacji w zakresie zarządzania zasobami wody pod kątem potrzeb rolnictwa i mieszkańców obszarów wiejskich powiatu ząbkowickiego, analiza problemów oraz potencjalnych możliwości ich rozwiązania, upowszechnianie dobrych praktyk w zakresie gospodarki wodnej i oszczędnego gospodarowania nią w rolnictwie i na obszarach wiejskich powiatu ząbkowickiego.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</si>
  <si>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ząbkowickiego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</si>
  <si>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To właśnie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Dolnośląskiego Partnerstwa ds. Wody na terenie powiatu ząbkowickiego pozwoli na wdrożenie właśnie takiego modelu współpracy.                  </t>
  </si>
  <si>
    <t>Dolnośląskie Partnerstwo ds. Wody (DPW) na terenie powiatu dzierżoniowskiego</t>
  </si>
  <si>
    <t>Celem operacji jest zainicjowanie współpracy oraz stworzenie sieci kontaktów miedzy lokalnym społeczeństwem a instytucjami i urzędami, w zakresie gospodarki wodnej na obszarach wiejskich powiatu dzierżoniowskiego, ze szczególnym uwzględnieniem rolnictwa. Przedmiotem operacji jest powołanie Dolnośląskiego Partnerstwa ds. Wody, obejmującego swym zasięgiem powiat dzierżoniowski, w którego skład wejdą przedstawiciele  administracji publicznej, rolników, doradztwa rolniczego oraz nauki. Tematem operacji będzie: wzajemne poznanie zakresów działania i potrzeb związanych z gospodarowaniem wodą członków DPW powiatu dzierżoniowskiego, diagnoza sytuacji w zakresie zarządzania zasobami wody pod kątem potrzeb rolnictwa i mieszkańców obszarów wiejskich powiatu dzierżoniowskiego, analiza problemów oraz potencjalnych możliwości ich rozwiązania, upowszechnianie dobrych praktyk w zakresie gospodarki wodnej i oszczędnego gospodarowania nią w rolnictwie i na obszarach wiejskich powiatu dzierżoniowskiego.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</si>
  <si>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dzierżoniowskiego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</si>
  <si>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To właśnie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Dolnośląskiego Partnerstwa ds. Wody na terenie powiatu dzierżoniowskiego pozwoli na wdrożenie właśnie takiego modelu współpracy.                  </t>
  </si>
  <si>
    <t>Dolnośląskie Partnerstwo ds. Wody (DPW) na terenie powiatu kłodzkiego</t>
  </si>
  <si>
    <t>Celem operacji jest zainicjowanie współpracy oraz stworzenie sieci kontaktów miedzy lokalnym społeczeństwem a instytucjami i urzędami, w zakresie gospodarki wodnej na obszarach wiejskich powiatu kłodzkiego, ze szczególnym uwzględnieniem rolnictwa. Przedmiotem operacji jest powołanie Dolnośląskiego Partnerstwa ds. Wody, obejmującego swym zasięgiem powiat kłodzki, w którego skład wejdą przedstawiciele  administracji publicznej, rolników, doradztwa rolniczego oraz nauki. Tematem operacji będzie: wzajemne poznanie zakresów działania i potrzeb związanych z gospodarowaniem wodą członków DPW powiatu kłodzkiego, diagnoza sytuacji w zakresie zarządzania zasobami wody pod kątem potrzeb rolnictwa i mieszkańców obszarów wiejskich powiatu kłodzkiego, analiza problemów oraz potencjalnych możliwości ich rozwiązania, upowszechnianie dobrych praktyk w zakresie gospodarki wodnej i oszczędnego gospodarowania nią w rolnictwie i na obszarach wiejskich powiatu kłodzkiego.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</si>
  <si>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kłodzkiego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</si>
  <si>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To właśnie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Dolnośląskiego Partnerstwa ds. Wody na terenie powiatu kłodzkiego pozwoli na wdrożenie właśnie takiego modelu współpracy.                  </t>
  </si>
  <si>
    <t>Dolnośląskie Partnerstwo ds. Wody (DPW) na terenie powiatu bolesławieckiego</t>
  </si>
  <si>
    <t>Celem operacji jest zainicjowanie współpracy oraz stworzenie sieci kontaktów miedzy lokalnym społeczeństwem a instytucjami i urzędami, w zakresie gospodarki wodnej na obszarach wiejskich powiatu bolesławieckiego, ze szczególnym uwzględnieniem rolnictwa. Przedmiotem operacji jest powołanie Dolnośląskiego Partnerstwa ds. Wody, obejmującego swym zasięgiem powiat bolesławiecki, w którego skład wejdą przedstawiciele  administracji publicznej, rolników, doradztwa rolniczego oraz nauki. Tematem operacji będzie: wzajemne poznanie zakresów działania i potrzeb związanych z gospodarowaniem wodą członków DPW powiatu bolesławieckiego, diagnoza sytuacji w zakresie zarządzania zasobami wody pod kątem potrzeb rolnictwa i mieszkańców obszarów wiejskich powiatu bolesławieckiego, analiza problemów oraz potencjalnych możliwości ich rozwiązania, upowszechnianie dobrych praktyk w zakresie gospodarki wodnej i oszczędnego gospodarowania nią w rolnictwie i na obszarach wiejskich powiatu bolesławieckiego.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</si>
  <si>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bolesławieckiego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</si>
  <si>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To właśnie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Dolnośląskiego Partnerstwa ds. Wody na terenie powiatu bolesławieckiego pozwoli na wdrożenie właśnie takiego modelu współpracy.                  </t>
  </si>
  <si>
    <t>Dolnośląskie Partnerstwo ds. Wody (DPW) na terenie powiatu jeleniogórskiego</t>
  </si>
  <si>
    <t>Celem operacji jest zainicjowanie współpracy oraz stworzenie sieci kontaktów miedzy lokalnym społeczeństwem a instytucjami i urzędami, w zakresie gospodarki wodnej na obszarach wiejskich powiatu jeleniogórskiego, ze szczególnym uwzględnieniem rolnictwa. Przedmiotem operacji jest powołanie Dolnośląskiego Partnerstwa ds. Wody, obejmującego swym zasięgiem powiat jeleniogórski, w którego skład wejdą przedstawiciele  administracji publicznej, rolników, doradztwa rolniczego oraz nauki. Tematem operacji będzie: wzajemne poznanie zakresów działania i potrzeb związanych z gospodarowaniem wodą członków DPW powiatu jeleniogórskiego, diagnoza sytuacji w zakresie zarządzania zasobami wody pod kątem potrzeb rolnictwa i mieszkańców obszarów wiejskich powiatu jeleniogórskiego, analiza problemów oraz potencjalnych możliwości ich rozwiązania, upowszechnianie dobrych praktyk w zakresie gospodarki wodnej i oszczędnego gospodarowania nią w rolnictwie i na obszarach wiejskich powiatu jeleniogórskiego.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</si>
  <si>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jeleniogórskiego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</si>
  <si>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To właśnie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Dolnośląskiego Partnerstwa ds. Wody na terenie powiatu jeleniogórskiego pozwoli na wdrożenie właśnie takiego modelu współpracy.                  </t>
  </si>
  <si>
    <t>Dolnośląskie Partnerstwo ds. Wody (DPW) na terenie powiatu lubańskiego</t>
  </si>
  <si>
    <t>Celem operacji jest zainicjowanie współpracy oraz stworzenie sieci kontaktów miedzy lokalnym społeczeństwem a instytucjami i urzędami, w zakresie gospodarki wodnej na obszarach wiejskich powiatu lubańskiego, ze szczególnym uwzględnieniem rolnictwa. Przedmiotem operacji jest powołanie Dolnośląskiego Partnerstwa ds. Wody, obejmującego swym zasięgiem powiat lubański, w którego skład wejdą przedstawiciele  administracji publicznej, rolników, doradztwa rolniczego oraz nauki. Tematem operacji będzie: wzajemne poznanie zakresów działania i potrzeb związanych z gospodarowaniem wodą członków DPW powiatu lubańskiego, diagnoza sytuacji w zakresie zarządzania zasobami wody pod kątem potrzeb rolnictwa i mieszkańców obszarów wiejskich powiatu lubańskiego, analiza problemów oraz potencjalnych możliwości ich rozwiązania, upowszechnianie dobrych praktyk w zakresie gospodarki wodnej i oszczędnego gospodarowania nią w rolnictwie i na obszarach wiejskich powiatu lubańskiego.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</si>
  <si>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lubańskiego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</si>
  <si>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To właśnie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Dolnośląskiego Partnerstwa ds. Wody na terenie powiatu lubańskiego pozwoli na wdrożenie właśnie takiego modelu współpracy.                  </t>
  </si>
  <si>
    <t>Dolnośląskie Partnerstwo ds. Wody (DPW) na terenie powiatu lwóweckiego</t>
  </si>
  <si>
    <t>Celem operacji jest zainicjowanie współpracy oraz stworzenie sieci kontaktów miedzy lokalnym społeczeństwem a instytucjami i urzędami, w zakresie gospodarki wodnej na obszarach wiejskich powiatu lwóweckiego, ze szczególnym uwzględnieniem rolnictwa. Przedmiotem operacji jest powołanie Dolnośląskiego Partnerstwa ds. Wody, obejmującego swym zasięgiem powiat lwówecki, w którego skład wejdą przedstawiciele administracji publicznej, rolników, doradztwa rolniczego oraz nauki. Tematem operacji będzie: wzajemne poznanie zakresów działania i potrzeb związanych z gospodarowaniem wodą członków DPW powiatu lwóweckiego, diagnoza sytuacji w zakresie zarządzania zasobami wody pod kątem potrzeb rolnictwa i mieszkańców obszarów wiejskich powiatu lwóweckiego, analiza problemów oraz potencjalnych możliwości ich rozwiązania, upowszechnianie dobrych praktyk w zakresie gospodarki wodnej i oszczędnego gospodarowania nią w rolnictwie i na obszarach wiejskich powiatu lwóweckiego.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</si>
  <si>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lwóweckiego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</si>
  <si>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To właśnie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Dolnośląskiego Partnerstwa ds. Wody na terenie powiatu lwóweckiego pozwoli na wdrożenie właśnie takiego modelu współpracy.                  </t>
  </si>
  <si>
    <t>Dolnośląskie Partnerstwo ds. Wody (DPW) na terenie powiatu zgorzeleckiego</t>
  </si>
  <si>
    <t>Celem operacji jest zainicjowanie współpracy oraz stworzenie sieci kontaktów miedzy lokalnym społeczeństwem a instytucjami i urzędami, w zakresie gospodarki wodnej na obszarach wiejskich powiatu zgorzeleckiego, ze szczególnym uwzględnieniem rolnictwa. Przedmiotem operacji jest powołanie Dolnośląskiego Partnerstwa ds. Wody, obejmującego swym zasięgiem powiat zgorzelecki, w którego skład wejdą przedstawiciele administracji publicznej, rolników, doradztwa rolniczego oraz nauki. Tematem operacji będzie: wzajemne poznanie zakresów działania i potrzeb związanych z gospodarowaniem wodą członków DPW powiatu zgorzeleckiego, diagnoza sytuacji w zakresie zarządzania zasobami wody pod kątem potrzeb rolnictwa i mieszkańców obszarów wiejskich powiatu zgorzeleckiego, analiza problemów oraz potencjalnych możliwości ich rozwiązania, upowszechnianie dobrych praktyk w zakresie gospodarki wodnej i oszczędnego gospodarowania nią w rolnictwie i na obszarach wiejskich powiatu zgorzeleckiego.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</si>
  <si>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zgorzeleckiego zainteresowane tematem</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</si>
  <si>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To właśnie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Dolnośląskiego Partnerstwa ds. Wody na terenie powiatu zgorzeleckiego pozwoli na wdrożenie właśnie takiego modelu współpracy.                  </t>
  </si>
  <si>
    <t>Dolnośląskie Partnerstwo ds. Wody (DPW) na terenie powiatu kamiennogórskiego</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</si>
  <si>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na terenie powiatu kamiennogórskiego zainteresowane tematem</t>
  </si>
  <si>
    <t>Racjonalne wykorzystanie zasobów wodnych na Dolnym Śląsku</t>
  </si>
  <si>
    <t>Planowana w ramach operacji konferencja ma na celu podsumowanie prac i wniosków opracowanych przez Dolnośląskie Partnerstwa ds. Wody na terenie województwa dolnośląskiego. Fachowa wiedza przekazywana podczas konferencji wskaże nie tylko, możliwości racjonalnego wykorzystania zasobów wodnych na Dolnym Śląsku, ale również pozwoli na przedstawienie rekomendacji  dla MRiRW w zakresie gospodarowania ograniczonymi zasobami wodnymi (na potrzeby gospodarstw domowych, rolnictwa i do innych zastosowań). Przedstawione przez DPW z różnych powiatów wyniki diagnozy sytuacji, w zakresie zarządzania zasobami wody pod kątem potrzeb rolnictwa i mieszkańców obszarów wiejskich, pozwolą na przeprowadzenie analizy problemów oraz potencjalnych możliwości ich rozwiązania. Możliwe będzie także upowszechnienie dobrych praktyk w zakresie gospodarki wodnej w województwie dolnośląskim.</t>
  </si>
  <si>
    <t>przedstawiciele Państwowego Gospodarstwa Wodnego Wody Polskie, administracji publicznej, spółki wodnej, izby rolniczej, lasów państwowych, parków narodowych i krajobrazowych, jednostek naukowo-badawczych, rolniczych, organizacji pozarządowych, rolnicy, właściciele stawów rybnych,
przedstawiciele podmiotów doradczych, przedsiębiorcy mający oddziaływanie na stan wód na danym terenie, inne podmioty zainteresowane tematem z województwa dolnośląskiego</t>
  </si>
  <si>
    <t>Uzasadnienie: Realizowane  w 2021 roku operacje dotyczące utworzenia Dolnośląskich Partnerstw ds. Wody we wszystkich powiatach Dolnego Śląska, mają na celu  zdiagnozowanie stanu gospodarki wodnej i wypracowanie metod działania w zakresie jej racjonalnego gospodarowania. Podsumowaniem działań, wszystkich nowo powstałych Dolnośląskich Partnerstw ds. Wody (25 powiatów) oraz już utworzonego (pilotażowego) na powiecie kamiennogórskim, będzie organizacja konferencji. Przedmiotowa konferencja podsumowująca pozwoli nie tylko na wymianę wiedzy i doświadczeń, ale przede wszystkim umożliwi porównanie diagnoz i analiz  dotyczących zarządzania zasobami wody pod kątem potrzeb rolnictwa i mieszkańców obszarów wiejskich, w poszczególnych powiatach Dolnego Śląska. Dzięki konferencji zostanie stworzona platforma służąca wymianie informacji, prowadzenia konsultacji, a także doradztwa w zakresie gospodarowania wodą. Dodatkowo realizowana konferencja wpłynie  na podniesienie świadomości mieszkańców i pozwoli na podejmowanie inicjatyw społecznych w zakresie racjonalnego korzystania z zasobów wodnych.</t>
  </si>
  <si>
    <t>Tworzenie sieci kontaktów sprzyjających innowacjom w rozwoju usług turystycznych na obszarach wiejskich Dolnego Śląska</t>
  </si>
  <si>
    <t xml:space="preserve">Operacja poprzez realizację konferencji, wydanie katalogu dobrych praktyk i organizację konkursu ma na celu utworzenie sieci kontaktów, wymianę wiedzy i doświadczeń pomiędzy rolnikami, producentami rolnymi, doradcami, przedstawicielami instytucji oraz mieszkańcami obszarów wiejskich zaangażowanymi we wdrażanie innowacji w rolnictwie, a także prezentację dobrych praktyk na obszarach wiejskich. Konferencją będzie doskonałą okazją do zaprezentowania innowacyjnych rozwiązań, które mogą usprawnić tworzenie i funkcjonowanie sieci kontaktów, np. sieciowanie produktów turystycznych, wspólne budowanie marki regionu, networking sprzyjający wymianie doświadczeń. Podczas konferencji zaprezentowane zostaną również oferty laureatów wojewódzkiego konkursu na „Najlepszą zagrodę edukacyjną z Dolnego Śląska”, jako przykładu dobrych praktyk. Konkurs jako forma realizacji operacji umożliwi wyłonienie najlepszych obiektów, a opracowany katalog zwierający opisy gospodarstw agroturystycznych i zagród edukacyjnych z Dolnego Śląska, będzie stanowić gotową bazę dobrych praktyk około 100 obiektów, umożliwiającą zarówno wymianę kontaktów, jak i prezentację innowacji na obszarach wiejskich. </t>
  </si>
  <si>
    <t>konferencja,
konkurs,
katalog</t>
  </si>
  <si>
    <t>rolnicy, mieszkańcy obszarów wiejskich, doradcy rolniczy, wiejscy oferenci usług turystycznych, przedstawiciele instytucji,  właścicieli gospodarstw agroturystycznych i zagród edukacyjnych, mieszkańcy obszarów wiejskich oraz osoby zaangażowane we wdrażanie innowacji na obszarach wiejskich Dolnego Śląska</t>
  </si>
  <si>
    <t>Liczba katalogów</t>
  </si>
  <si>
    <t>Nakład (egz.)</t>
  </si>
  <si>
    <t>Zrównoważony chów bydła w kontekście Zielonego Ładu</t>
  </si>
  <si>
    <t>Głównym celem operacji poprzez realizowaną konferencję jest podniesienie poziomu wiedzy uczestników na temat zrównoważonego chowu bydła, w kontekście powstrzymywania zmian klimatu, przeciwdziałania utracie różnorodności biologicznej i zmniejszania poziomu zanieczyszczeń. Dodatkowo operacja poprzez wspieranie transferu wiedzy i innowacji w rolnictwie i na obszarach wiejskich przyczyni się do realizacji działań na rzecz tworzenia sieci kontaktów w województwie dolnośląskim.</t>
  </si>
  <si>
    <t xml:space="preserve">Uzasadnienie: Wobec wyczerpywania się zasobów surowców nieodnawialnych, wzrostu ich cen i rosnącej zależności Polski od ich dostaw z zagranicy, co powoduje ryzyka dla dalszego rozwoju gospodarczego kraju oraz wyzwania w kontekście ochrony środowiska, konieczne jest przyspieszenie transformacji w kierunku gospodarki o obiegu zamkniętym jako niezbędnego elementu tworzenia niskoemisyjnej, zasobooszczędnej, innowacyjnej i konkurencyjnej gospodarki Polski. Jednym z wyzwań stojących przed sektorem bydła jest Europejski Nowy Zielony Ład i strategia „od pola do stołu”, która zakłada m.in. ograniczenie o połowę środków ochrony roślin, redukcję zużycia antybiotyków i zwiększenie ilości gruntów rolnych przeznaczonych na rolnictwo ekologiczne. Organizacja konferencji umożliwi wymianę wiedzy i doświadczeń w zakresie powyższych zagadnień pomiędzy dolnośląskimi rolnikami, hodowcami była, doradcami, przedsiębiorcami czy przedstawicielami świata nauki. Stworzenie odpowiedniej płaszczyzny ułatwi nawiązywanie kontaktów, co w przyszłości może zaowocować tworzeniem grup zainteresowanych realizowaniem wspólnych innowacyjnych projektów w tym zakresie. </t>
  </si>
  <si>
    <t>Plan operacyjny KSOW na lata 2020-2021 (z wyłączeniem działania 8 Plan komunikacyjny) - Kujawsko-pomorski ODR - luty 2021</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</si>
  <si>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</si>
  <si>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 xml:space="preserve">Liczba konferencji
Liczba uczestników </t>
  </si>
  <si>
    <t>Krajowe Dni Pola Minikowo 2021 – Europejski Zielony Ład na pol@ch w Polsce</t>
  </si>
  <si>
    <t xml:space="preserve">Celem operacji jest upowszechnienie i propagowanie na terenie całego kraju innowacji w produkcji roślinnej poprzez popularyzację postępu hodowlanego roślin uprawnych jak i w obszarze technologii uprawy, nawożenia, ochrony roślin i nawadniania pod kątem Europejskiego Zielonego Ładu. Cel ten zostanie osiągnięty poprzez zorganizowanie Krajowych Dni Pola w Minikowie.  Na poletkach odmianowych zaprezentowany zostanie potencjał hodowlany szerokiej gamy gatunków roślin uprawnych. Corocznie impreza cieszy się bardzo dużym zainteresowaniem.  Celem operacji jest także wymiana fachowej wiedzy w obszarze postępu hodowlanego, technologii uprawy, ochrony roślin, nawożenia oraz nawadniania, a także innowacji w obszarze rolnictwa precyzyjnego. Operacja obejmie wszystkich uczestników zainteresowanych tematem. Rezultaty będą rozpowszechnione na terenie całej Polski. Będzie to możliwe dzięki zorganizowaniu cyklu konferencji, demonstracji oraz relacji "na żywo" z Krajowych Dni Pola. </t>
  </si>
  <si>
    <t>Relacja "na żywo" z wydarzenia</t>
  </si>
  <si>
    <t>Liczba dni relacji</t>
  </si>
  <si>
    <t>Demonstracja polowa</t>
  </si>
  <si>
    <t xml:space="preserve">Liczba demonstracji </t>
  </si>
  <si>
    <r>
      <rPr>
        <b/>
        <sz val="11"/>
        <color theme="1"/>
        <rFont val="Calibri"/>
        <family val="2"/>
        <charset val="238"/>
        <scheme val="minor"/>
      </rPr>
      <t>Uzasadnienie:</t>
    </r>
    <r>
      <rPr>
        <sz val="11"/>
        <color theme="1"/>
        <rFont val="Calibri"/>
        <family val="2"/>
        <charset val="238"/>
        <scheme val="minor"/>
      </rPr>
      <t xml:space="preserve"> Operacja pozwoli poszerzyć wiedzę rolników na temat innowacji możliwych do wdrożenia w obszarze produkcji roślinnej dzięki zaprezentowaniu osiągnięć krajowych oraz zagranicznych hodowli roślin. Innowacyjny materiał hodowlany, który zostanie rolnikom zaprezentowany pozwoli na zwiększenie dochodowości gospodarstw rolnych, gdyż daje szansę na zwiększenie wydajności produkcyjnej i ekonomicznej gospodarstw. Dodatkowo podczas konferencji i relacji z pola uczestnicy poszerzą swoją wiedzę na temat innowacyjnych rozwiązań związanych z uprawą, nawożeniem, nawadnianiem oraz ochroną roślin uprawnych. Dlatego, aby zapewnić rozwój gospodarstw rolnych tak istotne jest stworzenie przestrzeni do prezentacji postępu hodowlanego i innowacji technologicznych. Udział rolników w tego typu wydarzeniach daje także możliwość nawiązywania kontaktów oraz wymiany doświadczeń. Dla uczestników wydarzenia będą pełniły funkcje edukacyjne oraz aktywizujące do wdrażania innowacji w swoich gospodarstwach, szczególnie w ujęciu wyzwań związanych z wdrażaniem w przyszłej WPR Europejskiego Zielonego Ładu.</t>
    </r>
  </si>
  <si>
    <t>Dużo zdrowego miodu od pszczelego rodu - innowacyjne rozwiązania w gospodarstwach pasiecznych.</t>
  </si>
  <si>
    <t>Operacja ma na celu zapoznanie uczestników z innowacyjnymi rozwiązaniami w zakresie wytwarzania miodów i produktów pszczelich oraz wskazanie dobrych przykładów dotyczących dywersyfikacji dochodów w gospodarstwach pasiecznych. Uczestnicy operacji zdobędą wiedzę na temat organizacji pracy w pasiekach, nowoczesnych linii technologicznych i sprzętu pszczelarskiego do produkcji miodu, będą mieli również okazję zobaczenia tych elementów w praktyce. Zapoznają się także z innowacyjnymi metodami walki z chorobami owadów użytkowych, zdobędą wiedzę na temat ekonomiki w gospodarstwach pasiecznych, wykorzystania apiterapii, tradycji pszczelarskich i kulinarnych w celu zróżnicowania dochodów pasiek. Przedsięwzięcie będzie realizowane dwuetapowo. Pierwszym etapem będzie krajowy wyjazd studyjny. Drugim zaś konferencja podczas wydarzenia targowego Kujawsko-Pomorskie Miodowe Lato organizowanego przez KPODR O/Zarzeczewo. Dzięki temu wiedza zdobyta podczas wyjazdu studyjnego, oprócz rozpowszechnienia w wydawnictwach KPODR, trafi do szerokiego grona przedstawicieli środowiska pszczelarskiego.</t>
  </si>
  <si>
    <t>pszczelarze, rolnicy, mieszkańcy obszarów wiejskich, przedstawiciele doradztwa rolniczego, pracownicy naukowi, zainteresowani tematyką</t>
  </si>
  <si>
    <r>
      <rPr>
        <b/>
        <sz val="11"/>
        <rFont val="Calibri"/>
        <family val="2"/>
        <charset val="238"/>
        <scheme val="minor"/>
      </rPr>
      <t>Uzasadnienie:</t>
    </r>
    <r>
      <rPr>
        <sz val="11"/>
        <rFont val="Calibri"/>
        <family val="2"/>
        <charset val="238"/>
        <scheme val="minor"/>
      </rPr>
      <t xml:space="preserve"> Operacja została zaproponowana do realizacji, gdyż pszczelarstwo i gospodarka pasieczna cieszy się dużym zainteresowaniem wśród mieszkańców obszarów wiejskich. Jest to pomysł na zróżnicowanie dochodów na obszarach wiejskich. Wzrasta również zainteresowanie owadami zapylającymi w aspekcie zachowania bioróżnorodności oraz integrowanej ochrony roślin. Istnieje więc rosnące zapotrzebowanie na zaspokojenie wiedzy w tym zakresie. Dzięki wyjazdowi studyjnemu nawiązana zostanie sieć kontaktów między doradcami rolniczymi, a specjalistami z branży pszczelarskiej, co umożliwi późniejszą wymianę informacji i transfer wiedzy od doradców do zainteresowanych osób z terenów wiejskich. Ponadto realizacja tego przedsięwzięcia będzie doskonałym uzupełnieniem imprezy wystawienniczo-targowej Kujawsko-Pomorskie Miodowe Lato, w której co roku uczestniczą pszczelarze, producenci sprzętu pszczelarskiego, przedstawiciele związków pszczelarskich z terenu całej Polski. Drugi etap operacji - konferencja w trakcie Miodowego Lata - umożliwi przekaz zdobytej podczas wyjazdu studyjnego wiedzy szerokiemu gronu odbiorców z branży pszczelarskiej.  </t>
    </r>
  </si>
  <si>
    <t>Gala Grup EPI województwa                                  kujawsko-pomorskiego</t>
  </si>
  <si>
    <t>Podczas pierwszej uroczystej Gali Grup Operacyjnych EPI w województwie kujawsko-pomorskim, planowana jest promocja i upowszechnianie rezultatów GO, a także konsultacje z przedstawicielami Grup i brokerami innowacji, sesje networkigowe, oraz podsumowanie działania „Współpraca” i przyszłości Grup Operacyjnych. Operacja polegać będzie na popularyzowaniu wymiany wiedzy i dobrych praktyk w zakresie wdrażania innowacyjnych rozwiązań między przedstawicielami Grup Operacyjnych.</t>
  </si>
  <si>
    <t>konsorcjanci Grup Operacyjnych EPI realizujących swoje projekty na terenie woj. kujawsko-pomorskiego, osoby zainteresowane tematem innowacji w rolnictwie</t>
  </si>
  <si>
    <t xml:space="preserve"> II-IV</t>
  </si>
  <si>
    <r>
      <rPr>
        <b/>
        <sz val="11"/>
        <color theme="1"/>
        <rFont val="Calibri"/>
        <family val="2"/>
        <charset val="238"/>
        <scheme val="minor"/>
      </rPr>
      <t>Uzasadnienie:</t>
    </r>
    <r>
      <rPr>
        <sz val="11"/>
        <color theme="1"/>
        <rFont val="Calibri"/>
        <family val="2"/>
        <charset val="238"/>
        <scheme val="minor"/>
      </rPr>
      <t xml:space="preserve"> Na terenie województwa kujawsko-pomorskiego rolnictwo oczekuje nowych rozwiązań zarówno w produkcji roślinnej, jak i zwierzęcej. Wprowadzenie do praktyki w produkcji rolnej nowych innowacyjnych rozwiązań w obszarze wskazanym w załączniku nr 1 do Traktatu o funkcjonowaniu Unii Europejskiej, pozwoli na dalszy rozwój rolnictwa w woj. kujawsko-pomorskim i wzmocni ideę transferu wiedzy od nauki do praktyki. Podczas pierwszej uroczystej Gali Grup Operacyjnych EPI w województwie kujawsko-pomorskim, planowana jest promocja i upowszechnianie rezultatów GO, a także konsultacje z przedstawicielami grup i brokerami innowacji, sesje networkigowe oraz podsumowanie działania „Współpraca” i przyszłości Grup Operacyjnych. Wydarzenie przyczyni się również do zwiększenia świadomości beneficjentów odnośnie działania Współpraca oraz Sieci na rzecz innowacji w rolnictwie i na obszarach wiejskich, a także umożliwi im nawiązanie nowych kontaktów oraz większą otwartości na dalszą współpracę pomiędzy instytutami, przedsiębiorcami, rolnikami a jednostkami naukowymi.
Organizacja Gali Inauguracyjnej Grup EPI przyczyni się w znacznym stopniu do tworzenia sieci kontaktów i współpracy, usprawniających transfer wiedzy między nauką a praktyką rolniczą, a także zwrotny przekaz informacji z praktyki do nauki. Dzięki wzajemnym kontaktom i interakcjom będzie możliwa wymiana doświadczeń w zakresie wdrażania innowacyjnych rozwiązań problemów i przygotowanie się do wyzwań stojących aktualnie przed rolnictwem i obszarami wiejskimi woj. kujawsko- pomorskiego.                                                                                                                     
W tworzeniu sieci kontaktów niezwykle istotne jest umożliwienie powiązania osób/podmiotów zarejestrowanych w funkcjonującej od 2015 roku bazie Partnerów SIR oraz potencjalnych Partnerów, poprzez kontakty osobiste tj. bezpośrednie spotkania "twarzą w twarz". Aby zacieśniać nawiązane kontakty należy umożliwić Partnerom dzielenie się doświadczeniami w zakresie wspierania i wdrażania innowacyjnych rozwiązań, prowadzonej działalności oraz identyfikacji obszarów do współpracy.   </t>
    </r>
  </si>
  <si>
    <t xml:space="preserve">Upowszechnianie wiedzy oraz dobrych praktyk w przetwórstwie i rolnictwie ekologicznym. </t>
  </si>
  <si>
    <r>
      <t xml:space="preserve">Celem operacji jest poszerzenie wiedzy uczestników z zakresu agrotechniki w rolnictwie ekologicznym.  Zapoznanie uczestników z przetwórstwem produktów ekologicznych  - prezentacja  dobrych przykładów z województwa małopolskiego. Zachęcenie uczestników do podejmowania inicjatywy przetwarzania produktów we własnych gospodarstwach poprzez dzielenie się doświadczeniem w zakresie przetwórstwa.  Nawiązanie współpracy między uczestnikami wyjazdu oraz odwiedzanymi gospodarstwami.                                                              Konkurs ma na celu szerzenie dobrych praktyk w zakresie rolnictwa ekologicznego, wdrażanie najlepszych rozwiązań w gospodarstwach rolnych oraz rozpowszechnianie wiedzy z zakresu rolnictwa ekologicznego. Upowszechnianie systemu rolnictwa ekologicznego jako rolnictwa przyjaznego dla środowiska naturalnego.                                                                                                             </t>
    </r>
    <r>
      <rPr>
        <b/>
        <u/>
        <sz val="11"/>
        <rFont val="Calibri"/>
        <family val="2"/>
        <charset val="238"/>
        <scheme val="minor"/>
      </rPr>
      <t xml:space="preserve"> </t>
    </r>
    <r>
      <rPr>
        <sz val="11"/>
        <rFont val="Calibri"/>
        <family val="2"/>
        <charset val="238"/>
        <scheme val="minor"/>
      </rPr>
      <t/>
    </r>
  </si>
  <si>
    <r>
      <t xml:space="preserve">rolnicy i przetwórcy ekologiczni, certyfikowane gospodarstwa ekologiczne, rolnicy konwencjonalni zainteresowania prowadzeniem gospodarstwa metodami ekologicznymi, przedstawiciele doradztwa  rolniczego                                                                 </t>
    </r>
    <r>
      <rPr>
        <b/>
        <u/>
        <sz val="11"/>
        <rFont val="Calibri"/>
        <family val="2"/>
        <charset val="238"/>
        <scheme val="minor"/>
      </rPr>
      <t/>
    </r>
  </si>
  <si>
    <r>
      <rPr>
        <b/>
        <sz val="11"/>
        <rFont val="Calibri"/>
        <family val="2"/>
        <charset val="238"/>
        <scheme val="minor"/>
      </rPr>
      <t>Uzasadnienie:</t>
    </r>
    <r>
      <rPr>
        <sz val="11"/>
        <rFont val="Calibri"/>
        <family val="2"/>
        <charset val="238"/>
        <scheme val="minor"/>
      </rPr>
      <t xml:space="preserve"> W ostatnich latach nastąpiło zwiększone zainteresowanie produktami rolnictwa ekologicznego. Coraz częściej żywności wytwarzanej tą metodą poszukują rodzice małych dzieci, osoby w starszym wieku, osoby uczulone na środki chemiczne oraz duża grupa konsumentów, świadomych walorów żywności ekologicznej. Rośnie wartość rynku produktów rolnictwa ekologicznego, nie tylko w naszym kraju, ale na terenie całej Unii Europejskiej i na świecie. Według danych statystycznych światowy rynek ekologiczny wart jest już 80 mld dolarów i rośnie w tempie 10% rocznie. Tymczasem w Polsce obserwujemy tendencję spadkową liczby producentów rolnych, zajmujących się gospodarowaniem zgodnym z zasadami rolnictwa ekologicznego. Polska mimo, że w Unii Europejskiej jest jednym z potentatów w liczbie gospodarstw ekologicznych to niestety, pod względem wielkości produkcji nie zajmuje już wysokiej pozycji. Wg danych EUROSTAT w 2012 roku Polska z liczbą 26  251 gospodarstw ekologicznych znajdowała się na 3 miejscu w UE pod względem liczby gospodarstw ekologicznych. Wartość polskiego rynku ekologicznego zbliża się aktualnie do 1 mld zł, ale większość produktów w naszych sklepach pochodzi z importu. Polscy rolnicy i przetwórcy  ekologiczni w swojej działalności, spotykają się z wieloma problemami jak:
- trudności w zaistnieniu na rynku pojedynczych gospodarstw, wyspecjalizowanych w produkcji kilku produktów, 
- zbyt niskie ceny oferowane przez firmy skupujące produkty ekologiczne,
- brak obrotu i infrastruktury rynkowej,
- brak współpracy rolników w tworzeniu wspólnej oferty produktów i później wprowadzaniu jej na rynek, 
- ograniczenia i problemy agrotechniczne w rolnictwie ekologicznym, wynikające m.in. z braku dostatecznej wiedzy w tym zakresie,
- ograniczenia w dostępie do przetwórstwa surowców ekologicznych.
Wyjazd da możliwość pozyskania szerokiej praktycznej i fachowej wiedzy z zakresu ekologicznej produkcji. Wiedza  poparta dobrymi praktykami, fachowymi poradami naukowców w tej dziedzinie to szansa na usprawnienie funkcjonowania naszych lokalnych gospodarstw ekologicznych. Element przetwórczy wpisany w program wyjazdu, doświadczenia z tym związane to również dążenie do inicjacji wspólnych zamierzeń i szansa na rozwój rynku żywności ekologicznej polskich producentów. Rozpowszechnianie i popularyzowanie systemu rolnictwa ekologicznego w  województwie kujawsko-pomorskim daje szansę na zwiększenie produkcji certyfikowanej żywności ekologicznej, efektem czego będzie poprawa jakości życia na wsi.  Rolnictwo ekologiczne stanowi jedyną alternatywę dla utrzymania bioróżnorodność na obszarach wiejskich, co też wpływa na rozwój potencjału turystycznego wsi, chroni środowisko naturalne poprzez ograniczenie w stosowaniu środków chemicznych w produkcji, jak i promuje obszary wiejskie jako miejsce przyjazne dla człowieka. Dlatego też, tak ważne jest by dążyć do promowania tego systemu produkcji np. poprzez Konkurs Na Najlepsze Gospodarstwo ekologiczne. Konkurs to również forma  poszukiwania  dobrych  praktyk i innowacyjnych rozwiązań, które warto pokazywać i promować na szerszą skalę, by dać przykład, mobilizację dla innych gospodarstw ekologicznych.
</t>
    </r>
  </si>
  <si>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Lokalnego Partnerstwa ds. Wody, obejmującego swym zasięgiem dziesięć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</si>
  <si>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</si>
  <si>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Spotkanie online</t>
  </si>
  <si>
    <t>Liczba spotkań online</t>
  </si>
  <si>
    <t>Broszura</t>
  </si>
  <si>
    <t>Ilość egzemplarzy</t>
  </si>
  <si>
    <t>Opracowanie</t>
  </si>
  <si>
    <t>Liczba opracowań</t>
  </si>
  <si>
    <r>
      <rPr>
        <b/>
        <sz val="11"/>
        <rFont val="Calibri"/>
        <family val="2"/>
        <charset val="238"/>
        <scheme val="minor"/>
      </rPr>
      <t>Uzasadnienie:</t>
    </r>
    <r>
      <rPr>
        <sz val="11"/>
        <rFont val="Calibri"/>
        <family val="2"/>
        <charset val="238"/>
        <scheme val="minor"/>
      </rPr>
      <t xml:space="preserv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coraz bardziej niestabilnych warunków klimatycznych, objawiających się: okresowymi suszami albo obfitymi opadami i powodziami, generalnie jednak pogłębiającym się deficytem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powinni nawiązać współpracę i wspólnie działać na rzecz zrównoważonej gospodarki wodnej. Po wprowadzeniu pilotażu na terenie dwóch powiatów w 2020 r. zgłosiło się dużo zainteresowanych osób, aby również na ich terenie wprowadzić LPW. Operacja pozwoli na kontynuacje wdrażania działania w województwie kujawsko-pomorskim.</t>
    </r>
  </si>
  <si>
    <t>Przed zmianą</t>
  </si>
  <si>
    <t>Plan operacyjny KSOW na lata 2020-2021 (z wyłączeniem działania 8 Plan komunikacyjny) - Lubelski ODR - luty 2021</t>
  </si>
  <si>
    <t>Innowacyjne technologie uprawy rzepaku na terenie województwa lubelskiego</t>
  </si>
  <si>
    <t xml:space="preserve">Uzasadnienie:  Rzepak jest roślina uprawną, która w ostatnich latach zyskuje na znaczeniu. Coraz większe zapotrzebowanie na oleje roślinne oraz śrutę powoduję wzmożony popyt na surowe nasiona. Rolnicy na terenie województwa lubelskiego coraz chętniej wprowadzają rzepak do zmianowania również ze względu na poprawę płodozmianu. Udział zbóż w strukturze zasiewów przekracza 65 % w większości gospodarstw. Rzepak doskonale poprawia właściwości gleb dzięki temu że ma głęboki system korzeniowy oraz zostawia dużo resztek pożniwnych, które pozytywnie wpływają na poprawę zawartości materii organicznej.
Wzrost powierzchni uprawy rzepaku niesie za sobą również dużo problemów związanych z prawidłową technologią uprawy tego gatunku, szczególnie w gospodarstwach, które po raz pierwszy decydują się na jego zasiewy. Jego uprawa nie należy do najłatwiejszych ze względu na długi okres wegetacji. Rzepak jest rośliną, która pozostaje na polu najdłużej spośród wszystkich upraw jednorocznych bo ok. 11 miesięcy. Wymaga to dużej dbałości o wszystkie elementy agrotechniki poczynając od doboru odmian przez odpowiednią uprawę gleby, siew i nawożenie na ochronie kończąc. W ostatnim czasie duże znaczenie ma również dostosowanie agrotechniki rzepaku do zmian klimatu i coraz częstszych okresów bezdeszczowych. Wymaga to poszukiwania nowych rozwiązań technologicznych szczególnie związanych z uprawą gleby i sposobem siewu. W związku z tym istnieje coraz większa konieczność uprawy rzepaku metodami zabezpieczającymi zapasy wody glebowej, w tym metodami bezorkowymi. Szybko rosnący udział rzepaku w strukturze zasiewów, wymusza również stosowania odpowiednio dobieranych roślin do płodozmianu oraz wysiew poplonów i roślin towarzyszących które mogą korzystnie wpływać nie tylko na rozwój samych roślin ale również pozytywnie oddziaływać na glebę. Dużym wyzwaniem jest również ochrona rzepaku przed agrofagami, których w uprawie rzepaku jest wyjątkowo dużo. Szczególnie duże wyzwanie związane jest z ochroną przed jesiennymi szkodnikami występującymi na korzeniach i liściach. Rosnące zagrożenie na terenie województwa lubelskiego takimi szkodnikami jak śmietka kapuściana, chowacz galasówek, gnatarz rzepakowiec czy mszyce często prowadzi do całkowitego zniszczenia plantacji. Wzrost udziału rzepaku prowadzi również do wzmożonego nasilenia występowania chorób grzybowych. Zarodniki zgnilizny twardzikowej oraz suchej zgnilizny kapustnych z roku na rok występują większym nasileniu co wymusza również poszukiwania nowych metod ochrony. Rosnące koszty produkcji wymuszają również poszukiwania metod alternatywnych dla chemicznej ochrony roślin oraz stosowania racjonalnego nawożenia.
W związku z powyższym wzrost zainteresowania uprawą rzepaku wymaga doskonalenia elementów agrotechniki w taki sposób aby produkcja nasion była prowadzona w sposób bezpieczny zarówno dla środowiska jak i dla konsumentów. Poszukiwanie innowacyjnych metod uprawy jest również konieczne w celu zapewnienia odpowiednich plonów oraz zadowalających dochodów dla producentów.  
</t>
  </si>
  <si>
    <t>Nowe technologie uprawy roślin bobowatych grubonasiennych oraz soi</t>
  </si>
  <si>
    <t>Uzasadnienie: Uprawa roślin bobowatych grubonasiennych ma duże znaczenie gospodarcze. Rośliny te wiążą wolny azot z powietrza (obniża się koszty nawożenia azotowego). Pozostawiają bardzo dobre stanowisko dla rośliny następczej np. zbóż, rzepaku czy kukurydzy. Rośliny bobowate mogą być uprawiane w każdym gospodarstwie z uwzględnieniem warunków glebowo-klimatycznych.  Bobik, groch oraz łubiny należące do rodzimych gatunków roślin bobowatych grubonasiennych stanowią cenne źródło białka. Podobnie jak soja, która oprócz białka w nasionach zawiera również ok. 20% tłuszczu, dzięki czemu jest gatunkiem o wszechstronnym wykorzystaniu. Wcześniej wymienione gatunki mogą być uprawiane w każdym gospodarstwie z uwzględnieniem warunków glebowo-klimatycznych. Przy czym konieczne jest podejmowanie działań zmniejszających ryzyko uprawy tej grupy roślin. Jednym ze sposobów jest stosowanie innowacyjnych rozwiązań agrotechnicznych, w tym konserwujących systemów uprawy roli, jako nowego rozwiązania w produkcji roślin bobowatych grubonasiennych (bobik, groch, łubiny) oraz soi. Duże znaczenie ma również wybór odpowiedniej odmiany dostosowanej do warunków konkretnego gospodarstwa. Planowane webinarium odpowiada na potrzeby rolników.</t>
  </si>
  <si>
    <t>Świadomość konsumenta a kształtowanie rynków produkcji ekologicznej w Polsce</t>
  </si>
  <si>
    <t xml:space="preserve">Celem operacji jest ukierunkowanie zarówno producentów i konsumentów na działania zmierzające do rozwoju produkcji ekologicznej w Polsce. W obecnym czasie, kiedy priorytetem staje się zwiększanie powierzchni upraw ekologicznym bardzo ważną kwestią jest kształtowanie świadomości ekologicznej. Zarówno świadomość konsumencka, jak również świadomość klimatyczna mają duży wpływ na kształtowanie nawyków żywieniowych wśród społeczeństwa kształtujących popyt na produkty ekologiczne. Duże znaczenie ma również edukacja ekologiczna rolników, którzy potencjalnie mogą przestawiać swoje gospodarstwa na metody ekologiczne.  W ramach konferencji zostaną przedstawione dobre praktyki gospodarowania metodą ekologiczną, opowiedziane przez rolników, którzy już od kilkunastu lat  prowadzą z powodzeniem swoje gospodarstwa właśnie w ten sposób. Poruszone zostaną również zagadnienia związane ze zmianami klimatycznymi na świecie i ich wpływem na życie człowieka. </t>
  </si>
  <si>
    <t>rolnicy, producenci rolni, przedstawiciele doradztwa rolniczego, członkowie stowarzyszeń działających na terenach wiejskich, firmy poszukujące żywności wysokiej jakości</t>
  </si>
  <si>
    <t xml:space="preserve">Uzasadnienie: Świadomość klimatyczna dotycząca emisji szkodliwych gazów cieplarnianych ma wpływ na kształtowanie dobrych nawyków chroniących środowisko naturalne. Osobnym panelem będzie świadomość konsumencka, która pozwala na racjonalny wybór produktów żywieniowych wyprodukowanych metodami ekologicznymi. Wzrost świadomości ekologicznej konsumentów może pociągnąć za sobą długofalowy efekt w postaci zwiększonego zainteresowania ofertą produktów ekologicznych w Polsce, a co za tym idzie możliwością rozwoju rynków produkcji ekologicznej. </t>
  </si>
  <si>
    <t>Rola agroleśnictwa w przeciwdziałaniu zmianom klimatu</t>
  </si>
  <si>
    <t xml:space="preserve">Celem operacji jest zwiększenie świadomości rolników i mieszkańców obszarów wiejskich na temat wpływu zadrzewień na produkcję rolną i klimat oraz zapoznanie z agroleśnictwem uznanym za jedną z najważniejszych innowacji ostatnich czasów. W ramach przeprowadzonych wykładów zostaną przedstawione informacje na temat gospodarowania w systemach rolno-drzewnych. Zostaną omówione gatunki polecane do nasadzeń w naszych warunkach klimatycznych, oraz przykłady z innych państw, w jaki sposób odbywa się uprawa w tego typu założeniach. Omówione zostaną korzyści wprowadzania nasadzeń drzew i krzewów w produkcji zwierzęcej. Przedstawione zostaną przykłady założeń leśno-pastwiskowych, które zapewniają korzystne warunki dla zwierząt - stanowią miejsce schronienia, bogate źródło paszy, miejsce odpoczynku, ale także wzbogacają bioróżnorodność na pastwiskach, mogą stanowić bariery dla zwierząt, ograniczające ich przemieszczanie miedzy kwaterami. Przeprowadzenie webinarium  przyczyni się do wzrostu świadomości rolników i mieszkańców obszarów wiejskich, dotyczącej znaczenia zadrzewień dla lokalnych ekosystemów, ale także w kontekście globalnym. Wpłynie na świadome podejmowanie decyzji podczas planowania zagospodarowania przestrzeni na obszarach wiejskich.
</t>
  </si>
  <si>
    <t xml:space="preserve">Uzasadnienie: Rolnictwo jest jedną z dziedzin gospodarki, która w największym stopniu jest zależna od warunków środowiska i klimatu. Jest także jedną z gałęzi, która w największy sposób oddziałuje na środowisko. Negatywne zmiany możemy odwrócić i wpłynąć na poprawę warunków środowiskowych poprzez wprowadzanie do uprawy systemów rolno-leśnych. Zadrzewienia śródpolne czy uprawa współrzędna roślin drzewiastych i roślin uprawnych wpływają korzystnie na poprawę mikroklimatu, zachowywanie wilgoci w glebie, sprzyjanie rozwojowi bioróżnorodności. Zadrzewienia w znacznym stopniu przyczyniają się także do ograniczania erozji gleb: wietrznej i wodnej, co w latach z powtarzającymi się okresami suszy i następującymi po nich deszczami nawalnymi jest niezwykle istotne. Drzewa na obszarach wiejskich mają wartość estetyczną, kulturową, ale są także źródłem surowców leczniczych, drewna. Wpływają na łagodzenie klimatu, zmniejszają erozję gleb, zatrzymują składniki pokarmowe, wydobywają je z miejsc niedostępnych dla roślin uprawnych. Są źródłem bytowania szerokiego spektrum mikro i makroorganizmów, stanowią źródło pożytku dla pszczół i innych zapylaczy. Obecność drzew przekłada się bezpośrednio na zwiększenie plonów, a co za tym idzie dochodów w rolnictwie. Planowane webinarium pozwoli podnieść świadomość uczestników w tym zakresie oraz zachęci do stosowania systemów agroleśnych we własnym otoczeniu/gospodarstwie.
</t>
  </si>
  <si>
    <t xml:space="preserve">Innowacje w winiarstwie </t>
  </si>
  <si>
    <t>Celem operacji jest podniesienie poziomu wiedzy w zakresie innowacyjnych rozwiązań uprawy winorośli z wykorzystaniem zasobów środowiska naturalnego,  nowoczesnego podejścia do technologii przetwórstwa owoców winorośli wpływającego na podniesienie walorów produkowanego wina oraz wspieranie transferu wiedzy. Przetwórstwo produktów rolnych, jest doskonałą szansą na poprawę dochodowości gospodarstw, zwłaszcza tych małych. Gatunkiem idealnie wpisującym się w ten segment działalności rolniczej jest wyrób wina z winogron. Aby jednak zapewnić surowiec do produkcji wina trzeba na szerszą skalę wprowadzać winorośl do produkcji i doskonalić technologię jej uprawy. Poprzez organizację warsztatów chcemy pomóc lokalnym przetwórcom w podniesieniu poziomu wiedzy w zakresie innowacyjnych rozwiązań uprawy winorośli, nowoczesnego podejścia do technologii przetwórstwa owoców winorośli, wpływającego na podniesienie walorów produkowanego wina oraz wspieranie transferu wiedzy.</t>
  </si>
  <si>
    <t>rolnicy, przetwórcy, posiadacze winnic, producenci wina, osoby zainteresowane tematyką</t>
  </si>
  <si>
    <t xml:space="preserve">film relacja </t>
  </si>
  <si>
    <t>Uzasadnienie: Winorośl w województwie lubelskim uprawiana jest przez coraz liczniejszą grupę ludzi, nie tylko rolników, ale i osób, które do tej pory nie były związane z rolnictwem. Produkcja jest bardzo rozdrobniona. Większość winnic, to małe uprawy. Przeciętnie obejmują powierzchnię od 20-30 arów. Winorośl uprawiana jest przede wszystkim w gospodarstwach agroturystycznych na potrzeby własne i ku uciesze wypoczywających w nich gości. W tych gospodarstwach prowadzi się również, choć na niewielką skalę, wyrób wina. Są i średniej wielkości gospodarstwa winiarskie uprawiające winorośl na znacznie większych areałach, od jednego do kilku lub nawet kilkunastu hektarów. Rolnicy ci produkują już wino na cele rynkowe. Trafia ono wprost do sklepów, gastronomii i innych placówek handlowych. Powinno się również polepszać jakość produkowanego wina, aby dochodzić do europejskiego poziomu. Tego cały czas uczymy się. Winiarze, którzy zdecydowali się na inwestycje w winiarstwo często wyjeżdżają za granicę, aby nauczyć się odpowiedniej uprawy winorośli i produkcji wina. Organizacja warsztatów jest odpowiedzią na zgłaszane zapotrzebowanie. Uczestnicy będą mieli możliwość pogłębienia wiedzy oraz wymiany doświadczeń, zapoznania z nowymi rozwiązaniami w zakresie produkcji wina.</t>
  </si>
  <si>
    <t>Innowacje w przetwórstwie produktów pochodzenia zwierzęcego</t>
  </si>
  <si>
    <t xml:space="preserve">Celem operacji jest wspieranie rozwoju innowacyjnej przedsiębiorczości na obszarach wiejskich Lubelszczyzny w zakresie przetwórstwa mięsa poprzez podnoszenie wiedzy i umiejętności w obszarze lokalnego przetwórstwa, zachęcanie do tworzenia partnerstw podejmujących wspólne innowacyjne przedsięwzięcia w zakresie produkcji, promocji, certyfikacji i wprowadzania do obrotu regionalnej żywności wysokiej jakości. Warsztaty obejmują poznawanie oryginalnych starych receptur i nowych technologii masarskich. Niektóre z nich są chronione przed zapomnieniem i przekazywane z pokolenia na pokolenie. Na kursie dla początkujących można nauczyć się wyrobu wędlin domowym sposobem. Jest to bardzo przydatne w dobie wysoko przetwarzanych wyrobów masarskich, których jakość jest zaniżana, aby obniżyć koszty produkcji. Zdobyta wiedza teoretyczna i praktyczna z pewnością odmieni dotychczasowy sposób życia i odżywiania. Realizacja operacji pozwoli na poszerzenie wiedzy na temat możliwości przetwórstwa produktów wytwarzanych w małych gospodarstwach, poznanie innowacyjnych możliwości jakie daje przetwórstwo, zapoznanie z wybranymi przykładami dobrych praktyk, umożliwi określonej grupie odbiorców poznanie nowych technologii związanych z wytwarzaniem i sprzedażą produktów na poziomie gospodarstwa, a także da możliwość ich zaadaptowania do potrzeb własnego rozwoju. </t>
  </si>
  <si>
    <t>rolnicy, przetwórcy, osoby zainteresowane tematyką</t>
  </si>
  <si>
    <t xml:space="preserve">Uzasadnienie: Przemysł mięsny to największa branża przemysłu spożywczego w Polsce. Obejmuje firmy przetwarzające surowce mięsne, tj. ubój zwierząt rzeźnych, rozbiór tusz na elementy i wykrawanie mięsa drobnego oraz produkcję przetworów mięsnych, podrobów i konserw mięsnych, tłuszczów, wyrobów garmażeryjnych, gotowych dań mięsnych, łącznie z porcjowaniem, plasterkowaniem i paczkowaniem. Każdy proces produkcyjny, zwłaszcza związany z wytwarzaniem żywności, realizowany jest według ściśle określonych  zasad  wynikających  z  uwarunkowań  technologicznych,  technicznych,   ekonomicznych,   a zwłaszcza czynników związanych z końcową jakością produktu. Stworzenie rolnikom możliwości prowadzenia przydomowego przetwórstwa, które będzie traktowane jak przedłużenie działalności rolniczej, zanim podejmą decyzję stania się przedsiębiorcami jest szczególnie ważne dla małych rodzinnych gospodarstw rolnych, które poprzez zaoferowanie swoich wyrobów na rynku mogą pozyskać dodatkowe źródło dochodu. Jednocześnie lokalni producenci powinni zadbać o stworzenie i zorganizowanie segmentu na rynku sprzedaży tych produktów, innego niż produkt masowy, najlepiej z pominięciem pośredników i zapewnienie sobie godziwego zysku ze sprzedaży. </t>
  </si>
  <si>
    <t>Innowacje w zielarstwie i kosmetyce naturalnej</t>
  </si>
  <si>
    <t>rolnicy, mieszkańcy obszarów wiejskich, osoby zainteresowane tematyką</t>
  </si>
  <si>
    <t>Z NATURY innowacyjne… - Innowacyjne formy działalności na terenach wiejskich. Ziołowy zakątek. Innowacyjne zastosowanie ziół w gospodarstwie</t>
  </si>
  <si>
    <t xml:space="preserve">Celem operacji jest zachęcenie uczestników do współpracy w zakresie tworzenia grup operacyjnych EPI ukierunkowanych na realizację innowacyjnych projektów, a także przekazanie wiedzy na temat krótkich łańcuchów dostaw, ekologii, świadomym wyborze zdrowego żywienia. Wyjazd studyjny przyczyni się także do budowy powiązań i sieci kontaktów pomiędzy rolnikami, oraz rolnikami a innymi uczestnikami łańcucha innowacji zainteresowanych tworzeniem grup operacyjnych. Realizacja operacji ułatwił transfer wiedzy i innowacji w rolnictwie oraz na obszarach wiejskich, a co za tym idzie pomoże zawiązać współpracę pomiędzy podmiotami zajmującymi się rolnictwem i przetwórstwem ekologicznym, a  także przyczyni się do promocji innowacji w rolnictwie i produkcji żywności ekologicznej oraz może pomóc w utworzeniu potencjalnej grupy operacyjnej, która działałaby w obszarze innowacyjnych metod stosowanych w przetwórstwie ekologicznym i rolnictwie. </t>
  </si>
  <si>
    <t>W stronę innowacji: wyjazd studyjny do woj. dolnośląskiego - regionu produkcji serów</t>
  </si>
  <si>
    <t>rolnicy, przetwórcy, osoby zainteresowane tworzeniem grup operacyjnych w zakresie przetwórstwa mleka</t>
  </si>
  <si>
    <t>Celem operacji jest wspieranie i rozwój pszczelarstwa z powodu coraz częściej pojawiających się informacji o ginięciu owadów zapylających, w tym pszczoły miodnej, podniesienie poziomu wiedzy i świadomość osób zainteresowanych tematyką pszczelarską w zakresie aktualnych szans i problemów w pszczelarstwie. Ze względu na duże zainteresowanie warsztatami przeprowadzonymi w 2020 roku, organizowana jest II edycja.  Uczestnicy warsztatów zdobędą wiedzę i umiejętności z zakresu zakładania i prowadzenia pasieki oraz wykorzystania nowoczesnych narzędzi w monitorowaniu i zarządzaniu pasieką. Dodatkowo powstanie film relacja, który będzie zamieszczony na stronie internetowej i kanale youtube.</t>
  </si>
  <si>
    <t>rolnicy, początkujący pszczelarze, osoby zainteresowane tematyką</t>
  </si>
  <si>
    <t>Uzasadnienie: Chcąc zatrzymać proces wymierania populacji pszczół, zadbać o przyszłość ludzkości, warto propagować tradycję pszczelarską wśród społeczeństwa, należy podnieść poziom wiedzy i świadomość osób zainteresowanych tematyką pszczelarską z województwa lubelskiego w zakresie aktualnych szans i problemów w pszczelarstwie. Realizacja operacji zapewni nabywanie najnowszych wiadomości, informacji o innowacyjnych metodach utrzymywania pszczół oraz innowacyjnych metodach leczenia pszczół z różnego rodzaju chorób, które osłabiają rodziny pszczele. Uczestnicy warsztatów zdobędą wiedzę i umiejętności z zakresu zakładania i prowadzenia pasieki. Pszczelarstwo jako alternatywna produkcja zwierzęca może wpłynąć na zwiększanie rentowności gospodarstw i wzrost konkurencyjności w rolnictwie. Obecnie najszerszą grupą pszczelarzy są osoby starsze, które przekazują jedynie tradycyjne metody prowadzenia pasieki. Uczestnicy warsztatów dowiedzą się o innowacyjnych metodach utrzymania pszczół oraz dowiedzą się jak korzystać ze współczesnych i innowacyjnych metod pracy i źródeł informacji tj. komputer, Internet, aplikacje mobilne itp.</t>
  </si>
  <si>
    <t>Ekoinnowacyjność w gospodarstwach rolnych - wykorzystanie odnawialnych źródeł energii</t>
  </si>
  <si>
    <t>rolnicy,
przedstawiciele doradztwa rolniczego,  przedsiębiorcy, przedstawiciele instytucji rolniczych, około rolniczych i naukowych, przedstawiciele administracji publicznej</t>
  </si>
  <si>
    <t xml:space="preserve">Uzasadnienie: Biorąc pod uwagę zanieczyszczenie powietrza PM10, PM2,5 oraz B(a)P, Polska jest jednym z krajów Unii Europejskiej (UE) o najgorszej jakości powietrza. Najwyższa Izba Kontroli (NIK) podała, że spośród 28 krajów UE najczęstsze przekroczenia stężeń dobowych PM10 (w skali całego kraju) występowały w Bułgarii, a zaraz potem w Polsce. Z kolei w przypadku PM2,5 oraz B(a)P wysokość stężeń rocznych tych substancji plasowała Polskę na pierwszym miejscu wśród najbardziej zanieczyszczonych krajów UE. Szansę na poprawę jakości powietrza w Polsce dają: zwiększenie udziału produkcji energii ze źródeł odnawialnych, wymiana starych źródeł ogrzewania na bardziej nowoczesne i efektywniejsze, spełniające nowe normy piece, zwiększenie udziału w rynku samochodowym samochodów hybrydowych i elektrycznych oraz ciągłe ustawiczne uświadamianie ludzi o możliwościach zmiany sposobu/stylu swojego życia, a także korzyściach wynikających z tego dla naszego zdrowia, życia i ekonomii. Zorganizowany wyjazd będzie okazją do zapoznania się uczestników z konkretnymi, wdrożonymi rozwiązaniami mającymi bezpośredni wpływ na poprawę jakości powietrza poprzez wykorzystanie odnawialnych źródeł energii w gospodarstwach rolnych, przedsiębiorczości, inwestycjach komunalnych,  co w dużo większym stopniu pozwoli uwierzyć uczestnikom w możliwość i sens realizacji analogicznych działań tzw. dotknięcie projektu. Będzie okazją do wymiany poglądów uczestników operacji na zmiany zachodzące w aspekcie działań mających na celu poprawę jakości powietrza z wykorzystaniem odnawialnych źródeł energii,  a także prowadzenia dyskusji, która może prowadzić do nowatorskich-innowacyjnych pomysłów, wykorzystujących nabytą wiedzę, doświadczenie i nawiązane podczas wyjazdu kontakty.
</t>
  </si>
  <si>
    <t>Nowoczesne technologie w uprawie maliny i jeżyny</t>
  </si>
  <si>
    <t xml:space="preserve">Uzasadnienie: W województwie lubelskim jest długa tradycja uprawy malin. Lubelszczyzna jest największym rejonem uprawy malin w Polsce. Jednak na przestrzeni lat technologia uprawy ulega ciągłym zmianom. Do uprawy wkraczają nowe odmiany, coraz częściej producenci decydują się na zmianę kierunku produkcji z przemysłowego na deserowy, który jest bardziej dochodowy. Z roku na rok przybywa również upraw malin pod osłonami. Także ochrona jest coraz większym wyzwaniem w czasie kiedy coraz więcej środków ochrony chemicznej jest wycofywana. Aby wyjść naprzeciw potrzebom rolników dotyczącym poszerzenia wiedzy na temat uprawy, doboru odmian, nawożenia i ochrony potrzebne są szkolenia z tego zakresu. Planowane webinarium odpowiada na potrzeby rolników w zakresie transferu nowej wiedzy oraz odpowiedzi na problemy i pytania. Zdobyta wiedza ułatwi prowadzenie nowoczesnych upraw, co wpłynie na poprawę jakości owoców i konkurencyjność gospodarstw. 
</t>
  </si>
  <si>
    <t>Nowoczesna agrotechnika warzyw kapustnych</t>
  </si>
  <si>
    <t>I - II</t>
  </si>
  <si>
    <t xml:space="preserve">Uzasadnienie: W każdej dziedzinie, w tym w uprawie warzyw, kluczem do sukcesu i rozwoju jest dostęp do najnowszej wiedzy i sprawdzonych informacji. Zwiększenie wydajności produkcji z jednostki powierzchni jest możliwe pod warunkiem ciągłego wprowadzania zmian technologicznych. Nowoczesne rolnictwo to dostęp do nowych mieszańcowych odmian które z jednej strony będą dobrze się sprawdzały w zmieniających się warunkach pogodowych (wysokie temperatury, deficyt wody w niektórych okresach), posiadały cechy odporności lub tolerancji wobec najważniejszych chorób czy szkodników (kiła kapusty, tipburn, wciornastki, mszyce) ale również będą łatwe w produkcji i zbiorze. Ten ostatni aspekt okazuje się mieć coraz większe znaczenie, w sytuacji gdy w większości krajów związanych z produkcją warzyw odczuwalny jest coraz bardziej brak siły roboczej. Nowoczesne rolnictwo to nie tylko wybieranie najlepszych  na rynku nawozów ale przede wszystkim znajomość zagadnień związanych z żywieniem roślin i dbałością o środowisko glebowe. Nie wystarczy kupić dobry nawóz, trzeba wiedzieć jak, ile i kiedy go zastosować, aby stworzyć najlepsze warunki do wzrostu roślin i móc w pełni wykorzystać potencjał plonotwórczy odmian. Bezpieczeństwo żywność to kolejny aspekt którego nie może zabraknąć w nowoczesnym rolnictwie. System ochrony powinien gwarantować zarówno odpowiednią wartością odżywczą, jak i możliwie najmniejszą zawartością substancji, których obecność może stanowić ryzyko dla zdrowia. Planowane webinarium odpowiada na potrzeby rolników, dostarczy nowej wiedzy w zakresie technologii uprawy i zmieniających się warunków gospodarowania. Zdobyta wiedza ułatwi prowadzenie nowoczesnych upraw, co wpłynie na poprawę jakości warzyw i konkurencyjność gospodarstw. </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</si>
  <si>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pilotażowych Lokalnych Partnerstw ds. Wody, na terenie każdego powiatu województwa lubelskiego, w których skład wejdą przedstawiciele  administracji publicznej, rolników, doradztwa rolniczego, nauki.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</si>
  <si>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Lokalnych Partnerstw ds. Wody na terenie każdego powiatu w województwie jest kolejnym krokiem do wdrożenia takiego modelu współpracy. </t>
  </si>
  <si>
    <t>Zielony AgroPiknik Młodych Rolników</t>
  </si>
  <si>
    <t>wykłady</t>
  </si>
  <si>
    <t>rolnicy, osoby planujące rozpocząć działalność rolniczą, 
przedstawiciele doradztwa rolniczego,  przedsiębiorcy, przedstawiciele instytucji rolniczych, około rolniczych i naukowych, przedstawiciele organizacji i stowarzyszeń, osoby zainteresowane tematyką</t>
  </si>
  <si>
    <t>I - III</t>
  </si>
  <si>
    <t>relacja</t>
  </si>
  <si>
    <t>Produkcja świń w dobie zmieniających się warunków produkcji z uwzględnieniem wpływu na środowisko</t>
  </si>
  <si>
    <t>Celem operacji jest upowszechnianie wiedzy na temat innowacyjnych technologii w produkcji świń. Podczas webinarium przedstawione będą alternatywy do stosowania poekstrakcyjnej śruty sojowej w żywieniu świń. Zgodnie z założeniami Programów wieloletnich: „Ulepszanie krajowych źródeł białka roślinnego, ich produkcji, systemu obrostu i wykorzystania w paszach” oraz „Zwiększenie wykorzystania krajowego białka paszowego dla produkcji wysokiej jakości produktów zwierzęcych w warunkach zrównoważonego rozwoju” chcemy przedstawić możliwości stosowania w żywieniu krajowych roślinnych pasz wysokobiałkowych. Warto zachęcać do stosowania i promować zarówno krajowe pasze wysokobiałkowe (łubiny, bobik, groch, wyka, soja) jak i pasze rzepakowe które wciąż nie są wystarczająco wykorzystywane a potrafią obniżyć koszty produkcji. Podczas webinarium będzie poruszony również temat przechowywania odchodów zwierzęcych oraz wykorzystania ich w biogazowniach rolniczych.</t>
  </si>
  <si>
    <t xml:space="preserve">Uzasadnienie: Z roku na rok zmniejsza się ilość gospodarstw utrzymujących świnie. Hodowcy muszą utrzymywać świnie w ciągle zmieniających się warunkach, utrzymując przy tym wysoki poziom bioasekuracji gospodarstw, zapewniając zwierzętom odpowiedni poziom dobrostanu ale jednocześnie nie mogą zapominać o  dbaniu o środowisko. W roku 2021 wydane będą „ Nowe zalecenia żywieniowe i wartość pokarmowa pasz dla świń”.  W tej publikacji opracowano normy i zalecenia, które mają być dużą pomocą  przede wszystkim do hodowców świń. Dlatego każdy uczestnik webinarium otrzyma ją jako niezbędnik do dalszej pracy, będą nimi zarówno hodowcy świń jak i doradcy którzy z nimi współpracują.
Hodowla świń i innych zwierząt  jest nierozerwalnie związana z powstawaniem gnojowicy, obornika czy innych odchodów. Dotychczas odchody te gromadzone są na gnojowisku, w zbiorniku gnojowicy na terenie podwórza za budynkami inwentarskimi, a część odchodów jest wywożona i gromadzona (do czasu właściwego dla nawożenia) na pryzmach w polu. Ten sposób postępowania nie tylko wiąże się z emisją odorów, ale również jednego z bardziej uciążliwych gazów cieplarnianych. Dlatego biogazownie rolnicze pozwalają na zasadnicze zmiany korzystania w tym zakresie ze środowiska. Biogazownie rolnicze odgrywają ważną rolę w utylizacji produktów ubocznych rolnictwa i   pozostałości   z   przemysłu   rolno-spożywczego   przyczyniając   się   wydatnie   do   ochrony środowiska  naturalnego.
</t>
  </si>
  <si>
    <t>Plan operacyjny KSOW na lata 2020-2021 (z wyłączeniem działania 8 Plan komunikacyjny) - Lubuski ODR - luty 2021 r.</t>
  </si>
  <si>
    <r>
      <rPr>
        <sz val="11"/>
        <rFont val="Calibri"/>
        <family val="2"/>
        <charset val="238"/>
        <scheme val="minor"/>
      </rPr>
      <t>Celem operacji jest aktywizacja mieszkańców obszarów wiejskich w celu stworzenia partnerstw na rzecz realizacji projektów w ramach powstania potencjalnych Grup Operacyjnych nakierowanych na innowacyjne rozwiązania w dziedzinie ekologii, zdrowego żywienia, życia w zgodzie z naturą, kształtowania postaw proekologicznych połączone z inicjatywą współpracy rolników ekologicznych w skracaniu łańcucha dostaw żywności. Przedmiotem realizacji operacji będzie nagranie film</t>
    </r>
    <r>
      <rPr>
        <sz val="11"/>
        <color rgb="FFFF0000"/>
        <rFont val="Calibri"/>
        <family val="2"/>
        <charset val="238"/>
        <scheme val="minor"/>
      </rPr>
      <t xml:space="preserve">ów </t>
    </r>
    <r>
      <rPr>
        <sz val="11"/>
        <rFont val="Calibri"/>
        <family val="2"/>
        <charset val="238"/>
        <scheme val="minor"/>
      </rPr>
      <t>krótkometrażow</t>
    </r>
    <r>
      <rPr>
        <sz val="11"/>
        <color rgb="FFFF0000"/>
        <rFont val="Calibri"/>
        <family val="2"/>
        <charset val="238"/>
        <scheme val="minor"/>
      </rPr>
      <t>ych</t>
    </r>
    <r>
      <rPr>
        <sz val="11"/>
        <rFont val="Calibri"/>
        <family val="2"/>
        <charset val="238"/>
        <scheme val="minor"/>
      </rPr>
      <t xml:space="preserve"> z wizyt w gospodarstwach ekologicznych na terenie województwa lubuskiego. W film</t>
    </r>
    <r>
      <rPr>
        <sz val="11"/>
        <color rgb="FFFF0000"/>
        <rFont val="Calibri"/>
        <family val="2"/>
        <charset val="238"/>
        <scheme val="minor"/>
      </rPr>
      <t xml:space="preserve">ach, </t>
    </r>
    <r>
      <rPr>
        <sz val="11"/>
        <rFont val="Calibri"/>
        <family val="2"/>
        <charset val="238"/>
        <scheme val="minor"/>
      </rPr>
      <t>któr</t>
    </r>
    <r>
      <rPr>
        <sz val="11"/>
        <color rgb="FFFF0000"/>
        <rFont val="Calibri"/>
        <family val="2"/>
        <charset val="238"/>
        <scheme val="minor"/>
      </rPr>
      <t>e</t>
    </r>
    <r>
      <rPr>
        <sz val="11"/>
        <rFont val="Calibri"/>
        <family val="2"/>
        <charset val="238"/>
        <scheme val="minor"/>
      </rPr>
      <t xml:space="preserve"> zostan</t>
    </r>
    <r>
      <rPr>
        <sz val="11"/>
        <color rgb="FFFF0000"/>
        <rFont val="Calibri"/>
        <family val="2"/>
        <charset val="238"/>
        <scheme val="minor"/>
      </rPr>
      <t>ą</t>
    </r>
    <r>
      <rPr>
        <sz val="11"/>
        <rFont val="Calibri"/>
        <family val="2"/>
        <charset val="238"/>
        <scheme val="minor"/>
      </rPr>
      <t xml:space="preserve"> zamieszczon</t>
    </r>
    <r>
      <rPr>
        <sz val="11"/>
        <color rgb="FFFF0000"/>
        <rFont val="Calibri"/>
        <family val="2"/>
        <charset val="238"/>
        <scheme val="minor"/>
      </rPr>
      <t xml:space="preserve">e </t>
    </r>
    <r>
      <rPr>
        <sz val="11"/>
        <rFont val="Calibri"/>
        <family val="2"/>
        <charset val="238"/>
        <scheme val="minor"/>
      </rPr>
      <t>na stronie internetowej Ośrodka i serwisie społecznościowym (krajowym SIR) zostaną zaprezentowane innowacyjne rozwiązania w ramach rolnictwa ekologicznego. Film</t>
    </r>
    <r>
      <rPr>
        <sz val="11"/>
        <color rgb="FFFF0000"/>
        <rFont val="Calibri"/>
        <family val="2"/>
        <charset val="238"/>
        <scheme val="minor"/>
      </rPr>
      <t>y</t>
    </r>
    <r>
      <rPr>
        <sz val="11"/>
        <rFont val="Calibri"/>
        <family val="2"/>
        <charset val="238"/>
        <scheme val="minor"/>
      </rPr>
      <t xml:space="preserve"> będ</t>
    </r>
    <r>
      <rPr>
        <sz val="11"/>
        <color rgb="FFFF0000"/>
        <rFont val="Calibri"/>
        <family val="2"/>
        <charset val="238"/>
        <scheme val="minor"/>
      </rPr>
      <t>ą</t>
    </r>
    <r>
      <rPr>
        <sz val="11"/>
        <rFont val="Calibri"/>
        <family val="2"/>
        <charset val="238"/>
        <scheme val="minor"/>
      </rPr>
      <t xml:space="preserve"> źródłem dobrych praktyk i inicjacją do współpracy w ramach projektów Działania "Współpraca". Ponadto, przekazanie wiedzy teoretycznej potwierdzonej praktyką w zakresie wdrażania ekologii, uprawy ziół, skracaniu łańcucha dostaw żywności, rozwoju innowacyjnych form działalności na terenach wiejskich.</t>
    </r>
  </si>
  <si>
    <r>
      <t xml:space="preserve">Mieszkańcy obszarów wiejskich, ekolodzy, rolnicy, instytucje naukowe i samorządowe, przedsiębiorcy, przetwórcy oraz specjaliści LODR </t>
    </r>
    <r>
      <rPr>
        <sz val="11"/>
        <color rgb="FFFF0000"/>
        <rFont val="Calibri"/>
        <family val="2"/>
        <charset val="238"/>
        <scheme val="minor"/>
      </rPr>
      <t xml:space="preserve">i inni </t>
    </r>
    <r>
      <rPr>
        <sz val="11"/>
        <rFont val="Calibri"/>
        <family val="2"/>
        <charset val="238"/>
        <scheme val="minor"/>
      </rPr>
      <t>zainteresowani innowacyjnymi aspektami tematyki zdrowej żywności.</t>
    </r>
  </si>
  <si>
    <t>Uzasadnienie: zmianie uległ wskaźnik realizacji operacji związany z faktyczną ilością powstałych 6 filmów oraz przedmiot operacji. Ponadto, został wskazany prawidłowy budżet brutto operacji. Zmniejszenie budżetu podyktowane jest brakiem, wcześniej planowanym, wszczęcia postępowania wyboru wykonawcy zewnętrznego na realizację filmów. W ramach wykorzystania budżetu z funkcjonowania pracownik LODR dokonał realizacji wszystkich filmów.</t>
  </si>
  <si>
    <r>
      <t xml:space="preserve">Przekazanie wiedzy w dziedzinie hodowli zwierząt z naciskiem na nowatorską hodowlę alpak w gospodarstwie i rolę alpakoterapii. Pokaz zwierząt podczas szkolenia będzie okazją do przekazu informacji w zakresie hodowli alpak dla szerokiego grona zainteresowanych. Forma operacji (szkolenie) pozwoli na przedstawienie informacji w zakresie mechanizmu wsparcia finansowego w ramach Działania "Współpraca" i aktywizacji inicjatyw w ramach powstania Grup Operacyjnych. </t>
    </r>
    <r>
      <rPr>
        <sz val="11"/>
        <color rgb="FFFF0000"/>
        <rFont val="Calibri"/>
        <family val="2"/>
        <charset val="238"/>
        <scheme val="minor"/>
      </rPr>
      <t>Wzbogaceniem operacji będzie zrealizowanie filmu stanowiącego kompendium wiedzy w zakresie hodowli alpak przekazanej przez właściciela wizytowanego gospodarstwa prowadzącego hodowlę alpak w województwie lubuskim. Ponadto, zwieńczeniem operacji będzie opracowanie materiału informacyjnego w postaci broszury będącego źródłem wiedzy w dziedzinie hodowli alpak w gospodarstwie i rolę alpakoterapii. Operacja, będzie okazją na uświadomienie uczestnikom o wszechstronnych możliwościach produkcyjnych alpak takich jak: włókno, turystyka i rekreacja oraz alpakoterapia, które mogą zostać wykorzystane dla rozwoju małych gospodarstw jak również stać się dodatkowym alternatywnym źródłem dochodu.</t>
    </r>
    <r>
      <rPr>
        <sz val="11"/>
        <rFont val="Calibri"/>
        <family val="2"/>
        <charset val="238"/>
        <scheme val="minor"/>
      </rPr>
      <t xml:space="preserve">    </t>
    </r>
  </si>
  <si>
    <r>
      <t>Właściciele gospodarstw agroturystycznych, mieszkańcy obszarów wiejskich, rolnicy, hodowcy, specjaliści LODR</t>
    </r>
    <r>
      <rPr>
        <sz val="11"/>
        <color rgb="FFFF0000"/>
        <rFont val="Calibri"/>
        <family val="2"/>
        <charset val="238"/>
        <scheme val="minor"/>
      </rPr>
      <t xml:space="preserve"> i inni zainteresowani nowatorską hodowlą alpak.</t>
    </r>
  </si>
  <si>
    <t>Uzasadnienie: odpowiednio zmieniony został przedmiot operacji oraz grupa docelowa z uwagi na dodaną formę operacji w postaci filmu. Ponadto, zmieniono budżet brutto operacji w ramach faktycznie poniesionych kosztów operacji. Zmniejszenie budżetu podyktowane jest przeprowadzeniem postępowania w ramach opracowania i wydruku materiałów informacyjnych w postaci broszury na podstawie wyboru najkorzystniejszej oferty wykonawców usług i dostawców towarów.</t>
  </si>
  <si>
    <t>Uzasadnienie: zmianie uległ budżet brutto operacji związany z faktycznie poniesionymi kosztami w ramach operacji. Zmniejszenie budżetu podyktowane jest brakiem, wcześniej planowanym, wszczęcia postępowania wyboru wykonawcy zewnętrznego na realizację filmu. W ramach wykorzystania budżetu z funkcjonowania pracownik LODR dokonał realizacji filmu. Przy tym, przeprowadzono postępowanie w ramach opracowania i wydruku materiałów informacyjnych w postaci broszury na podstawie wyboru najkorzystniejszej oferty wykonawców usług i dostawców towarów.</t>
  </si>
  <si>
    <r>
      <t xml:space="preserve">100 </t>
    </r>
    <r>
      <rPr>
        <sz val="11"/>
        <color rgb="FFFF0000"/>
        <rFont val="Calibri"/>
        <family val="2"/>
        <charset val="238"/>
        <scheme val="minor"/>
      </rPr>
      <t>+ 5 wolnych słuchaczy</t>
    </r>
  </si>
  <si>
    <t>Uzasadnienie: liczba uczestników została zwiększona o 5 wolnych słuchaczy, którzy wzięli udział w spotkaniach Zespołów Tematycznych ds innowacji. Ponadto, usunięto jedną z form operacji - drukowane materiały informacyjne (plakat), który został sfinansowany w ramach funkcjonowania SIR. Budżet brutto został zmieniony na podstawie faktycznie poniesionych kosztów operacji. Zmniejszenie budżetu podyktowane zostało brakiem, wcześniej planowanym realizacji cateringu na przedmiotowych spotkaniach.</t>
  </si>
  <si>
    <t>Uzasadnienie: zmianie uległ budżet brutto operacji związany z faktycznie poniesionymi kosztami w ramach przedmiotowej operacji. Zmniejszenie budżetu podyktowane jest brakiem, wcześniej planowanym, wszczęcia postępowania wyboru wykonawcy zewnętrznego na realizację filmu. W ramach wykorzystania budżetu z funkcjonowania pracownik LODR dokonał realizacji przedmiotowego filmu.</t>
  </si>
  <si>
    <t xml:space="preserve">Realizacja operacji przyczyni się do powstania filmu krótkometrażowego w zakresie innowacyjnej formy działalności jaką jest prowadzenie gospodarstwa opiekuńczego. W filmie, który umieszczony zostanie na stronie Ośrodka wskazany będzie kontakt umożliwiający zainteresowanych utworzeniem Grupy Operacyjnej w ramach Działania "Współpraca". Tym samym operacja, wpłynie na nawiązanie kontaktów pomiędzy Ośrodkiem a gospodarstwami. Taki sposób innowacyjnego prowadzenia gospodarstwa jest wciąż mało znany na terenie województwa lubuskiego, stąd potrzeba realizacji przedmiotowej operacji. Operacja przyczyni się do zapoznania gospodarstw z dobrą praktyką prowadzenia gospodarstw opiekuńczych na poczet powstania potencjalnej Grupy Operacyjnej. </t>
  </si>
  <si>
    <t>Uzasadnienie: zmianie uległ budżet brutto operacji związany z faktycznie poniesionymi kosztami w ramach przedmiotowej operacji. Zmniejszenie budżetu podyktowane jest brakiem, wcześniej planowanym, wszczęcia postępowania wyboru wykonawcy zewnętrznego na realizację filmu. W ramach wykorzystania budżetu z funkcjonowania pracownik LODR dokonał realizacji przedmiotowego filmu. Ponadto, w ramach pierwotnego budżetu planowano wyjazd do kilku gospodarstw opiekuńczych zlokalizowanych w różnych miejscach Polski. Natomiast, ze względu na panującą sytyację pandemii i związanych z nią obostrzeń zrealizowano jeden wyjazd zespołu SIR do siedziby KPODR w Minikowie oraz gospodarstw opiekuńczych znajdujących się w województwie kujawsko-pomorskim, będących najlepszym przykładem prowadzenia takiej formy gospodarstwa na poczet zebrania materiału filmowego.</t>
  </si>
  <si>
    <r>
      <t xml:space="preserve">Przedmiotem operacji będzie nagranie filmu przedstawiającego poszczególne etapy uprawy winorośli i produkcji wina na terenie województwa lubuskiego. Ponadto, celem operacji będzie pokazanie potrzeb oraz problemów, nad których rozwiązaniami mogą pracować przyszłe Grupy Operacyjne bazujące na doświadczeniu lubuskich winiarzy. </t>
    </r>
    <r>
      <rPr>
        <sz val="11"/>
        <color rgb="FFFF0000"/>
        <rFont val="Calibri"/>
        <family val="2"/>
        <charset val="238"/>
        <scheme val="minor"/>
      </rPr>
      <t>Ponadto, przedmiotem operacji będzie zorganizowanie warsztatów dot. cięcia zimowego winorośli, zamykającego tematykę uprawy i pielęgnacji winorośli.</t>
    </r>
    <r>
      <rPr>
        <sz val="11"/>
        <rFont val="Calibri"/>
        <family val="2"/>
        <charset val="238"/>
        <scheme val="minor"/>
      </rPr>
      <t xml:space="preserve"> </t>
    </r>
    <r>
      <rPr>
        <sz val="11"/>
        <color rgb="FFFF0000"/>
        <rFont val="Calibri"/>
        <family val="2"/>
        <charset val="238"/>
        <scheme val="minor"/>
      </rPr>
      <t>Przy tym</t>
    </r>
    <r>
      <rPr>
        <sz val="11"/>
        <rFont val="Calibri"/>
        <family val="2"/>
        <charset val="238"/>
        <scheme val="minor"/>
      </rPr>
      <t>, w ramach operacji zostaną opracowane materiały informacyjne dot. winnic na terenie województwa lubuskiego stanowiące podstawę do weryfikacji potencjalnych partnerów do Grup Operacyjnych zainteresowanych innowacyjnymi rozwiązaniami w uprawie i pielęgnacji winorośli oraz zarządzania winnicą. Nawiązane kontakty przyczynią się do wzbogacenia bazy o potencjalnych partnerów do Grup Operacyjnych w ramach Działania "Współpraca".</t>
    </r>
  </si>
  <si>
    <t>Uzasadnienie: odpowiednio zmieniony został przedmiot operacji uwzględniający dodaną formę operacji w postaci warsztatów. Ponadto, zmieniono budżet brutto operacji w ramach faktycznie poniesionych kosztów operacji. Zmniejszenie budżetu podyktowane jest brakiem, wcześniej planowanym, wszczęcia postępowania wyboru wykonawcy zewnętrznego na realizację filmu. W ramach wykorzystania budżetu z funkcjonowania pracownik LODR dokonał realizacji filmu. Przy tym, przeprowadzono postępowanie w ramach opracowania i wydruku materiałów informacyjnych w postaci broszury na podstawie wyboru najkorzystniejszej oferty wykonawców usług i dostawców towarów.</t>
  </si>
  <si>
    <r>
      <t xml:space="preserve">Operacja skierowana jest dla uczestników spotkań zespołów tematycznych, rolników, przedsiębiorców,  przetwórców, pszczelarzy, przedstawicieli instytucji naukowych, samorządowych i doradczych </t>
    </r>
    <r>
      <rPr>
        <sz val="11"/>
        <color rgb="FFFF0000"/>
        <rFont val="Calibri"/>
        <family val="2"/>
        <charset val="238"/>
        <scheme val="minor"/>
      </rPr>
      <t>oraz innych</t>
    </r>
    <r>
      <rPr>
        <sz val="11"/>
        <rFont val="Calibri"/>
        <family val="2"/>
        <charset val="238"/>
        <scheme val="minor"/>
      </rPr>
      <t xml:space="preserve"> zainteresowanych innowacjami w gospodarce pasiecznej na poczet powstania Grup Operacyjnych w ramach Działania "Współpraca" na terenie województwa lubuskiego.</t>
    </r>
  </si>
  <si>
    <t>Uzasadnienie: zmianie uległ wskaźnik realizacji operacji związany z faktyczną ilością powstałych 4 filmów dot. gospodarki pasiecznej w ramach przedmiotowej operacji. Ponadto, wskazany został prawidłowy budżet brutto operacji na podstawie wyboru najkorzystniejszej oferty wykonawców usług i dostawców towarów. Przy tym, zmniejszenie budżetu podyktowane jest brakiem, wcześniej planowanym, wszczęcia postępowania wyboru wykonawcy zewnętrznego na realizację filmów. W ramach wykorzystania budżetu z funkcjonowania pracownik LODR dokonał realizacji wszystkich 4 filmów.</t>
  </si>
  <si>
    <r>
      <t xml:space="preserve">Celem operacji jest sieciowanie partnerów zainteresowanych innowacjami w produkcji roślinnej, nowatorskimi technologiami stosowanymi w uprawie (zastosowanie dronów) w ramach powstania potencjalnych Grup Operacyjnych dot. działania "Współpraca" wraz z upowszechnianiem i propagowanie innowacji w produkcji roślinnej. </t>
    </r>
    <r>
      <rPr>
        <sz val="11"/>
        <color rgb="FFFF0000"/>
        <rFont val="Calibri"/>
        <family val="2"/>
        <charset val="238"/>
        <scheme val="minor"/>
      </rPr>
      <t>Przedmiotem</t>
    </r>
    <r>
      <rPr>
        <sz val="11"/>
        <rFont val="Calibri"/>
        <family val="2"/>
        <charset val="238"/>
        <scheme val="minor"/>
      </rPr>
      <t xml:space="preserve"> operacji jest bezpośrednia demonstracja upraw połączona z przekazem fachowej wiedzy w</t>
    </r>
    <r>
      <rPr>
        <sz val="11"/>
        <color rgb="FFFF0000"/>
        <rFont val="Calibri"/>
        <family val="2"/>
        <charset val="238"/>
        <scheme val="minor"/>
      </rPr>
      <t xml:space="preserve"> zakresie </t>
    </r>
    <r>
      <rPr>
        <sz val="11"/>
        <rFont val="Calibri"/>
        <family val="2"/>
        <charset val="238"/>
        <scheme val="minor"/>
      </rPr>
      <t xml:space="preserve">innowacyjnej produkcji roślinnej. Postęp hodowlany roślin uprawnych jak i w obszarze technologii uprawy, nawożenia, ochrony roślin i nawadniania w połączeniu z wykorzystaniem nowatorskiej technologii (zastosowanie dronów) doskonale wpisuje się w przedmiot operacji. </t>
    </r>
    <r>
      <rPr>
        <sz val="11"/>
        <color rgb="FFFF0000"/>
        <rFont val="Calibri"/>
        <family val="2"/>
        <charset val="238"/>
        <scheme val="minor"/>
      </rPr>
      <t>Przedmiotem operacji będzie</t>
    </r>
    <r>
      <rPr>
        <sz val="11"/>
        <rFont val="Calibri"/>
        <family val="2"/>
        <charset val="238"/>
        <scheme val="minor"/>
      </rPr>
      <t xml:space="preserve"> zorganizowanie "Dni Pola" w Złotniku. Na polach uprawnych zaprezentowany zostanie potencjał hodowlany szerokiej gamy gatunków roślin uprawnych. Celem operacji będzie wymiana fachowej wiedzy pomiędzy partnerami będącymi zainteresowanymi założeniem Grupy Operacyjnej w obszarze postępu technologii uprawy, ochrony roślin, nawożenia oraz nawadniania, a także innowacji w obszarze rolnictwa precyzyjnego. Będzie to możliwe dzięki zorganizowaniu przedmiotowych warsztatów polowych połączonych z demonstracją pól uprawnych. </t>
    </r>
    <r>
      <rPr>
        <sz val="11"/>
        <color rgb="FFFF0000"/>
        <rFont val="Calibri"/>
        <family val="2"/>
        <charset val="238"/>
        <scheme val="minor"/>
      </rPr>
      <t xml:space="preserve">Wzbogaceniem operacji będzie powstanie filmu z przedmiotowych „Dni Pola” zorganizowanych w czerwcu 2020 r. w Złotniku. </t>
    </r>
  </si>
  <si>
    <t xml:space="preserve">Uzasadnienie: odpowiednio zmieniony został przedmiot operacji uwzględniający jednocześnie dodaną formę operacji w postaci filmu. Ponadto, zmieniono budżet brutto operacji w ramach faktycznie poniesionych kosztów operacji. W ramach wszczętego postępowania wybory wykonawcy usługi związanej z cateringiem wyłoniono najkporzystniejszą ofertę, która wskazywała wartości niższe od planowanych. </t>
  </si>
  <si>
    <r>
      <t>Celem operacji jest dokładne przedstawienie założeń "Programu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t>
    </r>
    <r>
      <rPr>
        <sz val="11"/>
        <color rgb="FFFF0000"/>
        <rFont val="Calibri"/>
        <family val="2"/>
        <charset val="238"/>
        <scheme val="minor"/>
      </rPr>
      <t xml:space="preserve"> 2</t>
    </r>
    <r>
      <rPr>
        <sz val="11"/>
        <rFont val="Calibri"/>
        <family val="2"/>
        <charset val="238"/>
        <scheme val="minor"/>
      </rPr>
      <t xml:space="preserve"> szkoleni</t>
    </r>
    <r>
      <rPr>
        <sz val="11"/>
        <color rgb="FFFF0000"/>
        <rFont val="Calibri"/>
        <family val="2"/>
        <charset val="238"/>
        <scheme val="minor"/>
      </rPr>
      <t>a</t>
    </r>
    <r>
      <rPr>
        <sz val="11"/>
        <rFont val="Calibri"/>
        <family val="2"/>
        <charset val="238"/>
        <scheme val="minor"/>
      </rPr>
      <t xml:space="preserve"> </t>
    </r>
    <r>
      <rPr>
        <sz val="11"/>
        <color rgb="FFFF0000"/>
        <rFont val="Calibri"/>
        <family val="2"/>
        <charset val="238"/>
        <scheme val="minor"/>
      </rPr>
      <t>(Złotnik, Ośno Lubuskie) połączone adekwatnie z 2 pokazami polowymi (Złotnik, Połęcko) będą</t>
    </r>
    <r>
      <rPr>
        <sz val="11"/>
        <rFont val="Calibri"/>
        <family val="2"/>
        <charset val="238"/>
        <scheme val="minor"/>
      </rPr>
      <t xml:space="preserve"> miały charakter innowacyjno-edukacyjny </t>
    </r>
    <r>
      <rPr>
        <sz val="11"/>
        <color rgb="FFFF0000"/>
        <rFont val="Calibri"/>
        <family val="2"/>
        <charset val="238"/>
        <scheme val="minor"/>
      </rPr>
      <t>w połączeniu z praktyczną stroną hodowli ziemniaka.</t>
    </r>
    <r>
      <rPr>
        <sz val="11"/>
        <rFont val="Calibri"/>
        <family val="2"/>
        <charset val="238"/>
        <scheme val="minor"/>
      </rPr>
      <t xml:space="preserve"> Zdobyta wiedza pozwoli na transfer wiedzy w zakresie dobrych praktyk wdrażania innowacji w rolnictwie i na obszarach wiejskich oraz promowania innowacyjnych technologii uprawy ziemniaka w województwie lubuskim. </t>
    </r>
    <r>
      <rPr>
        <sz val="11"/>
        <color rgb="FFFF0000"/>
        <rFont val="Calibri"/>
        <family val="2"/>
        <charset val="238"/>
        <scheme val="minor"/>
      </rPr>
      <t>Powstały w ramach operacji film w części merytorycznej przedstawia dokładne założenia "Programu dla polskiego Ziemniaka" zaprezentowane przez jednostki naukowe (PIORIN, IHAR) W filmie ponadto, godne uwagi będą prezentacje innowacyjnych rozwiązań występujących w gospodarstwach na terenie woj. lubuskiego. Film będzie przedstawiał wiele informacji w zakresie dobrych praktyk wdrażania innowacji w rolnictwie i na obszarach wiejskich oraz promowania innowacyjnych technologii uprawy ziemniaka w województwie lubuskim.</t>
    </r>
  </si>
  <si>
    <r>
      <t xml:space="preserve">Producenci, przetwórcy i dystrybutorzy ziemniaka lub zamierzający podjąć taką produkcję w celu zwiększenia rentowności swoich gospodarstw rolnych, doradcy i specjaliści rolniczy,  producenci mogący być prekursorami w prawie ziemniaka w województwie lubuskim, inne podmioty </t>
    </r>
    <r>
      <rPr>
        <sz val="11"/>
        <color rgb="FFFF0000"/>
        <rFont val="Calibri"/>
        <family val="2"/>
        <charset val="238"/>
        <scheme val="minor"/>
      </rPr>
      <t>oraz inne podmioty i osoby</t>
    </r>
    <r>
      <rPr>
        <sz val="11"/>
        <rFont val="Calibri"/>
        <family val="2"/>
        <charset val="238"/>
        <scheme val="minor"/>
      </rPr>
      <t xml:space="preserve"> zainteresowane tematyką</t>
    </r>
  </si>
  <si>
    <t>Uzasadnienie: odpowiednio zmieniony został przedmiot i grupa docelowa operacji uwzględniające wszystkie formy operacji. Ponadto, zmieniono budżet brutto operacji w ramach faktycznie poniesionych kosztów operacji. Zmniejszenie budżetu związane jest z brakiem, wcześniej zakładanych, kosztów pokazów polowych w gospodarstwach oraz brakiem wszczęcia postępowania wyboru wykonawcy zewnętrznego na realizację filmu. W ramach wykorzystania budżetu z funkcjonowania pracownik LODR dokonał realizacji przedmiotowego filmu.</t>
  </si>
  <si>
    <t>Uzasadnienie: zmieniony został wskaźnik monitorowania operacji uwzględniający faktyczną liczbę uczestników biorących udział w spotkaniach dot. Lokalnego Partnerstwa ds. wody. Ponadto, zmieniono budżet brutto operacji w ramach poniesionych kosztów operacji związanych z wyborem najkorzystniejszej oferty wykonawców usług i dostawców towarów.</t>
  </si>
  <si>
    <r>
      <t xml:space="preserve">Celem operacji w każdej z form jest </t>
    </r>
    <r>
      <rPr>
        <sz val="11"/>
        <color rgb="FFFF0000"/>
        <rFont val="Calibri"/>
        <family val="2"/>
        <charset val="238"/>
        <scheme val="minor"/>
      </rPr>
      <t>wsparcie nawiązania kontaktów pomiędzy potencjalnymi członkami Grup Operacyjnych</t>
    </r>
    <r>
      <rPr>
        <sz val="11"/>
        <color theme="1"/>
        <rFont val="Calibri"/>
        <family val="2"/>
        <charset val="238"/>
        <scheme val="minor"/>
      </rPr>
      <t xml:space="preserve"> w aspekcie Krótkich Łańcuchów Dostaw Żywności będących zainteresowanymi złożeniem wniosków w ramach Działania "Współpraca". Wpływ pandemii ma aktualnie ogromny wpływ na zachowania konsumentów na rynku żywności. </t>
    </r>
    <r>
      <rPr>
        <sz val="11"/>
        <color rgb="FFFF0000"/>
        <rFont val="Calibri"/>
        <family val="2"/>
        <charset val="238"/>
        <scheme val="minor"/>
      </rPr>
      <t xml:space="preserve">Podczas spotkań zostaną zaprezentowane tematy dotyczące możliwości uzyskania wsparcia finansowego w ramach działania "Współpraca" oraz zagadnienia </t>
    </r>
    <r>
      <rPr>
        <sz val="11"/>
        <color theme="1"/>
        <rFont val="Calibri"/>
        <family val="2"/>
        <charset val="238"/>
        <scheme val="minor"/>
      </rPr>
      <t xml:space="preserve">rynku żywności, konsekwencji zaistniałej sytuacji epidemiologicznej dla organizacji sprzedaży produktów rolnych w aspekcie Krótkich Łańcuchów Dostaw. </t>
    </r>
    <r>
      <rPr>
        <sz val="11"/>
        <color rgb="FFFF0000"/>
        <rFont val="Calibri"/>
        <family val="2"/>
        <charset val="238"/>
        <scheme val="minor"/>
      </rPr>
      <t>Wzbogaceniem operacji będzie powstanie materiałów informacyjnych w postaci broszury będącej kompendium wiedzy w zakresie Krótkich Łańcuchów Dostaw w tym sprzedaży i dostaw bezpośrednich produktów rolnych, działalności RHD.</t>
    </r>
  </si>
  <si>
    <t>spotkania informacyjne</t>
  </si>
  <si>
    <t>Uzasadnienie: usunięto formę realizacji operacji - wyjazd studyjny, ze względu na panujące obostrzenia epidemiologiczne. Wyjazd studyjny generował potencjalnie największe koszty przedmiotowej operacji. Zmieniono odpowiednio przedmiot operacji nawiązując do zrealizowanych form operacji. W ramach operacji przeprowadzono spotkania z potencjalymi rolnikami, mieszkańcami obszarów wiejskich jak również zainteresowanymi założeniem Grupy Operacyjnej i złożeniem wniosku w ramach działania "Współpraca" dot. Krótkich Łańcuchów Dostaw Żywności. W ramach spotkań nie zrealizowano usługi cateringowej, która pierwotnie była zakładana w ramach całkowitego budżetu.</t>
  </si>
  <si>
    <t>materiał informacyjny</t>
  </si>
  <si>
    <t>Uzasadnienie: zmieniono jedną z form realizacji operacji związaną z powstaniem materiałów informacyjnych w postaci broszur, będących kompendium wiedzy w zakresie innowacyjnych rozwiązań stosowanych w gospodarstwach ekologicznych województwa lubuskiego. Ponadto, zmniejszono wskaźniki monitorowania operacji związany z liczbą zrealizowanych konferencji oraz liczbą biorących udział uczestników ze względu na obowiązujące obostrzenia co przyczyniło się na zmniejszenie budżetu operacji. Na obniżenie budżetu operacji miał również wpływ zorganizowany Konkurs na Najlepszego Doradcę Ekologicznego, w ramach którego nie została przedstawiona w obowiązującym terminie żadna kandydatura.</t>
  </si>
  <si>
    <t>Innowacyjne rozwiązania problemów suszy na przykładzie portugalskich gospodarstw rolnych. Regionalne systemy zarządzania wodą.</t>
  </si>
  <si>
    <t>Celem operacji jest upowszechnienie i praktyczne wdrożenie wiedzy na temat innowacyjnych systemów nawadniania na przykładzie portugalskich gospodarstw rolnych oraz sklasyfikowanie potrzeb i problemów nad którymi przyszłe Grupy Operacyjne w ramach Działania "Współpraca" w tej tematyce mogą pracować. Dobre praktyki portugalskich rolników w zakresie stosowania rozwiązań zapobiegania skutkom suszy będą wskazówką dla nowych ścieżek rozwoju oraz możliwości zastosowania innowacyjnych rozwiązań w województwie lubuskim. Operacja będzie okazją do nawiązania międzynarodowych kontaktów, poszukiwania partnerów do współpracy w ramach Działania "Współpraca".</t>
  </si>
  <si>
    <t xml:space="preserve">Rolnicy, przedsiębiorcy branży rolnej, przedstawiciele świata nauki oraz specjaliści LODR i inni zainteresowani tworzeniem grup operacyjnych EPI w dziedzinie systemów zarządzania wodą </t>
  </si>
  <si>
    <t>Uzasadnienie:  operacja pozwoli na identyfikację potencjalnych partnerów do Grup Operacyjnych ich potrzeb oraz problemów nad którymi rozwiązaniami mogą pracować przyszłe Grupy Operacyjne. W związku z występowaniem w naszych warunkach klimatycznych coraz częściej zjawiska suszy uzasadnnionym jest realizacja przedmiotowej operacji dla zapoznania się przez uczestników z nowoczesnymi rozwiązaniami technicznymi i organizacyjnymi w zakresie regionalnych systemów zarządzania wodą i inteligentnymi systemami nawadniania w Portugalii. Kraj ten, w którym susza występuje co roku jest przykładem wielu wzorcowych rozwiązań infrastrukturalnych (zapora Alqueva, innowacyjne systemy irygacji i nawodnień) oraz społecznych (powstałe organizacje Federacji Rolników Portugalskich, Spółka Rozwoju i Infrastruktury Alqueva, Stowarzyszenie Irygantów i Beneficjentów Idanha a Nova). Wizytacje w gospodarstwach bedę najlepszym przykładem dobrych praktyk dla przedstawienia wykorzystywanego systemu nawodnień pozwalającego na dywersyfikację upraw i zwiększenie plonów. Zaobserwowane przykłady będą inspiracją dla potencjalnych członków Grup Operacyjnych EPI na poczet innowacyjnych rozwiązań na arenie międzynarodowej.  W ramach wyjazdu nastąpi wymiana doświadczeń pomiędzy portugalskimi rolnikami a stroną polską oraz wymiana informacji w ramach zrealizowanych projektów z funduszy europejskich. Uczestnicy zapoznają się z aspektami portugalskiego rolnictwa wraz ze sposobami radzenia sobie rolników portugalskich, władz lokalnych, samorządowych i organów władzy państwowej w sytuacji zagrożenia suszą. Wyjazd umożliwi podjęcie działań w celu wprowadzenia innowacji w infrastrukturze systemu nawodnień oraz będzie dobrą okazją do nawiązania ścisłych kontaktów z organizacjami rolniczymi działającymi w Portugalii w celu wymiany informacji o podjętych lub planowanych przykładach projektów zrealizowanych w ramach funduszy europejskich, które moglibyśmy przenieść na polskie warunki w ramach obowiązującego prawodastwa.</t>
  </si>
  <si>
    <t>Innowacje w chowie i hodowli bydła mięsnego w Polsce i na świecie.</t>
  </si>
  <si>
    <t xml:space="preserve">Głównym celem operacji będzie podniesienie poziomu wiedzy na temat aktualnych innowacji technologicznych w produkcji bydła mięsnego oraz identyfikacja potrzeb i problemów w tym zakresie. Porównanie rozwoju polskiej hodowli z produkcją światową. Wyjazd studyjny zrealizowany w danym gospodarstwie bezpośrednio po konferencji pozwoli na konfrontację zdobytej wiedzy z praktyką. Takie połączenie form realizacji operacji najbardziej wpisuje się w efektywną współpracę rolników z hodowcami, przedsiębiorcami, przetwórcami oraz jednostkami naukowymi i doradczymi dla rozwoju sieci na rzecz innowacji. </t>
  </si>
  <si>
    <t>konferencja + wyjazd studyjny</t>
  </si>
  <si>
    <t>Rolnicy, hodowcy bydła, przedsiębiorcy, przetwórcy, przedstawicieli instytucji naukowych, samorządowych i doradczych zainteresowanych innowacjami w chowie i hodowli bydła w Polsce oraz na świecie.</t>
  </si>
  <si>
    <t>II - III</t>
  </si>
  <si>
    <t>Uzasadnienie: hodowla bydła w województwie lubuskim stale wiedzie prym wśród hodowców. Organizacja przedmiotowej operacji (zawsze w okresie czerwca) zapisała się w LODR w Kalsku w cykliczne wydarzenie o charakterze sieciującym, na którą zapraszani są uczestnicy z całej Polski. Sukcesywnie ilość osób zainteresowanych udziałem w konferencji stale rośnie pokazując zasadność i potrzebę jej organizacji. W ramach operacji zostanie zorganizowany wyjazd studyjny do Hodowli Zwierząt Zarodowych w Osowej Sieni, której głównym celem jest hodowla i chów bydła mlecznego. Chów i hodowla bydła prowadzona jest w nowo wybudowanych oborach z zapleczem 1600 krów. Na bazie jałówek cielnych czystej krwi rasy Limousine zapoczątkowana została hodowla bydła mięsnego. Obiekt, w którym się znajdują ma do dyspozycji ok. 9 ha pastwisk. Perspektywą rozwoju jest kolejne 100 ha łąk. HZZ prowadzi również produkcję roslinną na użytkach rolnych o powierzchni 3612 ha z czego 2795 ha stanowią grunty orne. Głównym kierunkiem produkcji roślinnej jest uprawa zbóż, rzepaku, buraków cukrowych oraz kukurydzy na ziarno i kiszonkę. Przedmiotowy wyjazd połączony z konferencją będzie okazją do nawiązania nowych kontaktów wśród hodowców, przedsiębiorców sektora rolno-spożywczego i przedstawicieli róznych instytucji branży rolniczej.</t>
  </si>
  <si>
    <r>
      <t>Dobre praktyki w rolnictwie łotewskim: hodowla bydła i przetwórstwo. Produkcja zwierzęca oraz przetwórstwo na</t>
    </r>
    <r>
      <rPr>
        <sz val="11"/>
        <rFont val="Calibri"/>
        <family val="2"/>
        <charset val="238"/>
        <scheme val="minor"/>
      </rPr>
      <t xml:space="preserve"> Podlasiu</t>
    </r>
    <r>
      <rPr>
        <sz val="11"/>
        <color theme="1"/>
        <rFont val="Calibri"/>
        <family val="2"/>
        <charset val="238"/>
        <scheme val="minor"/>
      </rPr>
      <t xml:space="preserve"> wzorem innowacji. </t>
    </r>
  </si>
  <si>
    <r>
      <t xml:space="preserve">Celem operacji jest aktywizacja mieszkańców obszarów wiejskich, hodowców w ramach stworzenia partnerstw na rzecz reazliacji projektów dla powstania potencjalnych Grup Operacyjnych nakierowanych na innowacyjne rozwiązania w zakresie hodowli bydła oraz przetwórstwa. Przedstawienie dobrych praktyk w zakresie wdrażania innowacyjnych rozwiązań w rolnictwie i na obszarach wiejskich w tym m.in. w zakresie hodowli bydła mięsnego i mlecznego na przykładzie Łotwy będzie podstawą dla inspiracji nowatorskich projektów w przedmiocie działania "Współpraca". Wzbogaceniem operacji będzie poznanie innowacyjnych przykładów w prowadzeniu produkcji zwierzęcej oraz przetwórstwa </t>
    </r>
    <r>
      <rPr>
        <sz val="11"/>
        <rFont val="Calibri"/>
        <family val="2"/>
        <charset val="238"/>
        <scheme val="minor"/>
      </rPr>
      <t>na Podlasiu. Dobre praktyki w zakresie produktów regionalnych - produkcja i dystrybucja - krótkie łańcuchy dostaw żywności. Si</t>
    </r>
    <r>
      <rPr>
        <sz val="11"/>
        <color theme="1"/>
        <rFont val="Calibri"/>
        <family val="2"/>
        <charset val="238"/>
        <scheme val="minor"/>
      </rPr>
      <t>eciowanie partnerów KSOW w połączeniu z identyfikacją partnerów na poczet powstania potencjalnych Grup Operacyjnych.</t>
    </r>
  </si>
  <si>
    <t>Uczestnicy zespołów tematycznych, mieszkańcy obszarów wiejskich, rolnicy, hodowcy bydła oraz przedsiębiorcy i przedstawiciele jednostek naukowych oraz samorządowych, właściciele gospodarstw agroturystycznych zainteresowani nowymi rozwiązaniami w dziedzinie produkcji zwierzęcej oraz agroturystyki.</t>
  </si>
  <si>
    <t xml:space="preserve"> Uzasadnienie: w ramach nawiązanej współpracy w 2019 r. przez LODR w Kalsku z doradztwem rolniczym na Łotwie powstał pomysł zrealizowania przedmiotowego wyjazdu studyjnego w kwestii zapoznania się polskich rolników, hodowców, przetwórców z łotewskimi innowacjami w dziedzinie rolnictwa będące podstawą dla inicjacji innowacyjnych rozwiazań dla tworzących się potencjalnych Grup Operacyjnych. Łotwa prezentuje różniące się od polskich rozwiązania w hodowli bydła mięsnego i mlecznego, które warto w ramach międzynarodowej współpracy poznać. Przy tym, poznanie na terenie Podlasia nowatorskich rozwiązań w zakresie produkcji zwierzęcej oraz przetwórstwa będzie dodatkowym wzbogaceniem przedmiotowej operacji. Wyjazd będzie podstawą do nawiązania międzynarodowej współpracy i inicjacją nawiązania kontaktów, stworzenie sposobności do zapoczątkowania dalekosiężnych relacji partnerskich w ramach sieci na rzecz innowacji w rolnictwie i na obszarach wiejskich, identyfikacji nowatorskich rozwiązań wśród przedsiębiorców, mieszkańców obszarów wiejskich, rolników oraz doradców rolniczych między dwoma państwami.</t>
  </si>
  <si>
    <t>Celem konferencji oraz wyjazu studyjnego jest przekazanie wiedzy teoretycznej potwierdzonej praktyką w zakresie rolnictwa ekologicznego, uprawy ziół, skracaniu łańcucha dostaw żywności, rozwoju innowacyjnych form działalności na terenach wiejskich.</t>
  </si>
  <si>
    <t>Mieszkańcy obszarów wiejskich, właściciele gospodarstw ekologicznych, rolnicy, instytucje naukowe i samorządowe, przedsiębiorcy, przetwórcy oraz specjaliści LODR i inni zainteresowani innowacyjnymi aspektami tematyki zdrowej żywności.</t>
  </si>
  <si>
    <t>Uzasadnienie: wzorem dwóch ostatnich lat, pojawiła się inicjatywa organizacji cyklicznego wydarzenia w obrębie tematyki żywności ekologicznej. Zważywszy na duże zainteresowanie uczestników tematyką i nawiązaną współpracą z jednostkami organizacyjnymi (KOWR) i samorządowymi (Lubuskie Centrum Produktu Regionalnego w Zielonej Górze) uzasadnionym jest realizacja przedmiotowej operacji. Organizacja cyklicznego wydarzenia wpłynie na kształtowanie postaw proekologicznych wśród mieszkańców obszarów wiejskich oraz rozwój lokalnych gospodarstw rolnych ze szczególnym uwzględnieniem współpracy rolników ekologicznych w skracaniu łańcucha dostaw żywności. Poprzez realizację przedmiotowej operacji zostanie osiągnięty cel poprzez podnoszenie wiedzy w obszarze lokalnego przetwórstwa, zachęcania do tworzenia partnerstw podejmujących wspólne innowacyjne przedsiewzięcia w zakresie produkcji, bezpośredniej sprzedaży, promocji, certyfikacji i wprowadzania do obrotu regionalnej żywności wysokiej jakości. Operacja będzie możliwością spotkania się różnych instytucji, jednostek samorządowych z rolnikami, właścicielami gospodarstw ekologicznych i przetwórcami przy wsparciu jednostek doradczych w przedmiocie identyfikacji innowacyjnych projektów w ramach rozwoju sieci na rzecz innowacji w rolnictwie i na obszarach wiejskich.</t>
  </si>
  <si>
    <t>Innowacje podczas Targów Rolniczych</t>
  </si>
  <si>
    <t>Przekazanie wiedzy w dziedzinie innowacyjnych rozwiązań technologicznych oraz hodowli zwierząt, w tym użytkowych z naciskiem na nowatorską hodowlę alpak w gospodarstwie i rolę alpakoterapii. Wystawa zwierząt podczas targów rolniczych będzie okazją do przekazu informacji w zakresie hodowli  dla szerokiego grona zainteresowanych.</t>
  </si>
  <si>
    <t>Uzasadnienie: w ramach planowanych przez LODR Targów Rolniczych  w Kalsku oraz Gliśnie (Oddział zamiejscowy LODR) zespół SIR chce zorganizować pokaz zwierząt użytkowych z naciskiem na innowacyjną hodowlę alpak. Przedmiotowa operacja będzie źródłem informacji dla właścicieli gospodarstw rolnych, w tym agroturystycznych w zakresie wsparcia finansowego chowu i hodowli alpak. Ponadto, będzie okazją na uświadomienie uczestnikom o wszechstronnych możliwościach produkcyjnych tych zwierząt takich jak: włókno, mięso, turystyka i rekreacja oraz alpakoterapia, które mogą zostać wykorzystane dla rozwoju małych gospodarstw i stworzenia alternatywnych źródeł dochodu. Przedmiotowa operacja jest kontynuacją zainteresowania w województwie lubuskim gospodarstwami opiekuńczymi. Organizacja pokazów zwierząt podczas targów będzie okazją dotarcia do szerokiego grona zainteresowanych innowacjami w sektorze rolnictwa.</t>
  </si>
  <si>
    <t>Spotkania Zespołów Tematycznych ds. innowacji</t>
  </si>
  <si>
    <t>Celem poszczególnych Zespołów Tematycznych ds. innowacji jest inicjowanie wymiany wiedzy i doświadczeń, identyfikacji bieżących problemów oraz poszukiwanie możliwości ich rozwiązania pomiędzy przedstawicielami róznych środowisk np. rolników, doradców, jednostek naukowych i samorządowych,  przedsiębiorców czy hodowców. Tematyka wokół powstałych zespołów ściśle odpowiada na potrzeby i charakter województwa lubuskiego. Przy tym, powstałe zespoły będą podstawą dla tworzących się inicjatyw na poczet rozwoju innowacji w rolnictwie.</t>
  </si>
  <si>
    <t xml:space="preserve">Uzasadnienie: organizacja przedmiotowych spotkań Zespołów Tematycznych ds. innowacji związana będzie kontynuacją realizowanych wcześniej spotkań zrzeszających zainteresowanych ze ścisłą dziedziną rolnictwa np. hodowla bydła, winiarstwo, pszczelarstwo, rolnictwo ekologiczne, gospodarstwa agroturystycznych/zagrody edukacyjne itp. Wśród zainteresowanych identyfikowane będą aktualne problemy i pytania w danym zakresie. Podczas spotkań będą przedstawiane wyjaśnienia na nurtujące uczestników bieżące tematy przy współpracy jednostek naukowych i instytucji rolniczych. Ponadto, będą okazją do podnoszenia wiedzy i umiejętności w danym obszarze zainteresowań oraz okazją do zachęcania tworzenia partnerstw dla rozwoju innowacyjnych przedsięwzięć w zakresie produkcji zwierzęcej i roślinnej, promocji, bezpośredniej sprzedaży oraz przetwórstwa. </t>
  </si>
  <si>
    <t>Innowacyjna technologia produkcji wina - Gruzja kolebką światowego winiarstwa</t>
  </si>
  <si>
    <t>Celem wyjazdu jest zapoznanie uczestników, głównie lubuskich winiarzy z gruzińską innowacyjną (kachetyjską) metodą produkcji wina. W ramach wyjazdu zostaną też przekazane informacje poświęcone wsparciu, jakie gruziński rząd oferuje producentom produktów regionalnych. Podniesienie poziomu wiedzy i wymiana doświadczeń pomiędzy polskimi producentami wina a producentami z Gruzji. Poznanie tradycji, wskazanie nowych ścieżek rozwoju oraz możliwości zastosowania innowacyjnych rozwiązań. Ułatwianie wymiany wiedzy i rezultatów działań pomiędzy uczestnikami dla rozwoju obszarów wiejskich. W wyjeździe wezmą udział początkujący jak i doświadczone osoby w produkcji wina co przyczyni się do przekazania doświadczeń a przy tym wskazania nowych ścieżek rozwoju, możliwości zastosowania innowacyjnych rozwiązań uprawy winorośli oraz nawiązanie współpracy.</t>
  </si>
  <si>
    <t>Uczestnicy spotkań zespołów tematycznych, rolnicy, przedsiębiorcy,  winiarze, przedstawicieli instytucji naukowych, samorządowych i doradczych zainteresowani innowacjami w uprawie winorośli.</t>
  </si>
  <si>
    <t xml:space="preserve">Uzasadnienie: wyjazd jest nawiązaniem do tematyki winiarstwa a głównie zrealizowanego w ramach PO na lata 2018-2019 wyjazdu studyjnego na Morawy (Czechy). Podczas wyjazdu pojawił się pomysł poznania odmiennej technologii produkcji wina jaką prezentuje Gruzja. Zasadnym jest realizacja przedmiotowej operacji, która będzie możliwością porównania i następnie wykorzystania zdobytej wiedzy przez lubuskich winiarzy.  W ramach wyjazdu zostaną też przekazane informacje poświęcone wsparciu, jakie gruziński rząd oferuje producentom produktów regionalnych. </t>
  </si>
  <si>
    <t>Innowacyjne formy prowadzenia winorośli</t>
  </si>
  <si>
    <t>Celem operacji jest podniesienie świadomości w zakresie nowoczesnej uprawy winorośli, innowacyjnego podejścia do technologii przetwórstwa owoców wpływającego na podniesienie walorów produkowanego wina oraz znaczenie winiarstwa w województwie lubuskim. Ponadto, poszerzenie wiedzy ze wskazaniem nowych rozwiązań w uprawie winorośli w polskich warunkach klimatycznych. Przedmiotem operacji będzie pokazanie potrzeb oraz problemów, nad których rozwiązaniami mogą pracować lubuscy winiarze. Nawiązane kontakty z winnicami przyczynią się do wzbogacenia bazy o potencjalnych partnerów sieci na rzecz innowacji w rolnictwie.</t>
  </si>
  <si>
    <t>Winiarze, rolnicy, uczestnicy spotkań zespołów tematycznych, przetwórcy, przedstawicieli instytucji naukowych, samorządowych i doradczych zainteresowanych innowacjami w uprawie winorośli na poczet rozwoju sieci innowacji w rolnictwie na terenie województwa lubuskiego.</t>
  </si>
  <si>
    <t xml:space="preserve">Uzasadnienie: przedmiotowa operacja jest kontynuacją tematyki winiarskiej przejawiającej się w lubuskich operacjach własnych (wcześniej konferencjach, wyjazdach studyjnych) w ramach dwuletnich Planów Operacyjnych w zakresie SIR. Uzasadnieniem realizacji operacji jest rosnące zainteresowanie innowacjami w uprawie winorośli, które mogą być podstawą dla powstania nowatorskich rozwiązań w dziedzinie uprawy winorośli i produkcji wina na terenie województwa lubuskiego. Podczas szkolenia zaprezentowanie zostanie m.in. cięcie winorośli, które będzie doskonałym przykładem dobrych praktyk wskazujące nowe ścieżki rozwoju dla prowadzenia winnicy i pielęgnacji winorośli. </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</si>
  <si>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Lokalnych Partnerstw ds. Wody wzorem pilotażowej operacji na terenie powiatu świebodzińskiego w 2020 r. W skład przedmiotowych partnerstw należeć będą przedstawiciele  administracji publicznej, rolników, doradztwa rolniczego i nauki.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na terenie województwa lubuskiego.</t>
  </si>
  <si>
    <t>Przedstawiciele administracji publicznej reprezentujący sektor gospodarki wodnej, spółek wodnych, izby rolniczej, lasów państwowych, parków narodowych i krajobrazowych, instytutów naukowych/uczelni rolniczych, organizacji pozarządowych, rolnicy, właściciele stawów rybnych,
przedstawiciele podmiotów doradczych, przedsiębiorcy mający oddziaływanie na stan wód na danym terenie, inne podmioty zainteresowane tematem.</t>
  </si>
  <si>
    <t>20 x 20</t>
  </si>
  <si>
    <t xml:space="preserve">Uzasadnienie: operacja jest kontynuacją operacji związanej z powstaniem pilotażowego Lokalnego Partnerstwa ds. Wody na terenie powiatu świebodzińskiego, które ukazało zasadność powstaniach przedmiotowych form organizacji dla poprawy stosunków wodnych, zarządzania melioracja na terenie woj. lubuskiego.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Lokalnych Partnerstw ds. Wody na terenie jednego z poszczególnych powiatów województwa jest pierwszym krokiem do wdrożenia takiego modelu współpracy. </t>
  </si>
  <si>
    <t>"DNI POLA" w województwie lubuskim. Innowacyjne rozwiązania wspierające produkcję roślinną z naciskiem na produkcję polskiego białka.</t>
  </si>
  <si>
    <t xml:space="preserve">Przedmiotem operacji jest bezpośrednia demonstracja upraw połączona z przekazem fachowej wiedzy w zakresie innowacyjnej produkcji roślinnej. Celem operacji jest wymiana doświadczeń pomiędzy uczestnikami w obszarze postępu technologii uprawy, ochrony roślin, nawożenia oraz nawadniania, a także innowacji w sektorze rolnictwa precyzyjnego.Będzie to możliwe dzięki zorganizowaniu przedmiotowych warsztatów polowych połączonych z demonstracją pól uprawnych. „Dni Pola” odpowiednio w dwóch regionach (południowy i północny) woj. lubuskiego przyczynią się do poznanie i wskazanie nowych ścieżek rozwoju oraz możliwości zastosowania innowacyjnych rozwiązań w rolnictwie. W ramach operacji wezmą udział początkujący jak i doświadczone osoby wykorzystujące nowatorskie rozwiązania w produkcji roślinnej, co przyczyni się do nawiązania współpracy lubuskich rolników. </t>
  </si>
  <si>
    <t>Rolnicy, mieszkańcy obszarów wiejskich, przedsiębiorcy, doradcy i specjaliści rolniczy, jednostki naukowe  i samorządowe.</t>
  </si>
  <si>
    <t>Uzasadnienie: doświadczeniem roku poprzedniego i organizowanych Dni Pola w Złotniku planowana jest realizacja DNI POLA w dwóch regionach (południowy i północny) woj. lubuskiego. Występujące problemy w produkcji roślinnej związane z niedoborem wody na terenach wiejskich, naciskiem na produkcję białka, metodami stosowania środków ochrony roślin zainicjowały zorganizowanie przedmiotowej operacji. Projekt związany bezpośrednio z organizacją demonstracji polowych jest najbardziej korzystną od strony praktycznej dla uczestników operacją. Doświadczeni rolnicy, właściciele upraw mają sposobność podzielenia się innowacyjną wiedzą merytoryczną oraz praktyczną w zakresie plantacji nasiennych. Wzbogaceniem operacji będzie możliwa prezentacja drona i jego możliwości zastosowania w rolnictwie w tym m.in. oprysków pól.</t>
  </si>
  <si>
    <t>Zwierzęta użytkowe - kierunek chowu i hodowli na przykładzie polskich doświadczeń.</t>
  </si>
  <si>
    <t xml:space="preserve">Głównym celem operacji będzie poznanie innowacyjnych kierunków działań prowadzonych przez Instytut Zootechniki PIB w Balicach. Zapoznanie uczestników z wiedzą prezentowaną przez naukowców i specjalistów przedmiotowego Instytutu, prowadzącego prace rozwojowe, obejmujących hodowlę wszystkich gatunków zwierząt gospodarskich, produkcję bezpiecznej żywności w warunkach przyjaznych dla zwierząt i środowiska przyrodniczego, a także wykorzystanie zwierząt gospodarskich dla celów biomedycznych. Ponadto, celem operacji będzie poznanie zakresu działań prowadzonych przez instytut, dotyczących hodowli i produkcji zwierzęcej, zdolnej do konkurowania na rynku europejskim opierającej się na najnowszych osiągnięciach nauki polskiej i światowej w dziedzinie hodowli i produkcji zwierzęcej.
</t>
  </si>
  <si>
    <t>Rolnicy, producenci rolni, hodowcy, mieszkańcy obszarów wiejskich, właściciele gospodarstw ekologicznych,  jednostki naukowe i samorządowe, specjaliści LODR i inne osoby zainteresowane wdrażaniem innowacji w rolnictwie i na obszarach wiejskich.</t>
  </si>
  <si>
    <t>Uzasadnienie: organizacja przedmiotowego wyjazdu studyjnego podyktowana jest rosnącym wśród lubuskich rolników i hodowców zainteresowaniem chowem i hodowlą zwierząt użytkowych w gospodarstwie. Uczetnicy będą mieli sposobność zapoznania się z niektórymi programami badawczymi Instytutu realizowanymi w 10 zakładach naukowych oraz pracami badawczo-rozwojowymi. Zakres działania zakładów uznawany jest za strategiczny dla zmieniających się potrzeb produkcji zwierzęcej. W ramach przedmiotowego wyjazdu planowane są wizyty w gospodarstwach realizujących innowacyjne rozwiązania w dziedzinie hodowli zwierząt, które mogą być cennym przykładem i inspiracją dla rozwiązań stosowanych w województwie lubuskim.</t>
  </si>
  <si>
    <t>Przed zmianą:</t>
  </si>
  <si>
    <t>Po zmianie:</t>
  </si>
  <si>
    <t>Plan operacyjny KSOW na lata 2020-2021 (z wyłączeniem działania 8 Plan komunikacyjny) - Łódzki ODR - luty 2021</t>
  </si>
  <si>
    <t xml:space="preserve">Uzasadnienie: Zmiana kosztów operacji wynika z błędnie wpisanej kwoty przy poprzedniej zmianie planu operacyjnego. Wpisana kwota powstała w wyniku wyboru Wykonawcy na realizację operacji trybem  przetargu nieograniczonego - zgodnie z Prawem zamówień publicznych. Kwota ustalona w trybie przetargu nieograniczonego jest jak najbardziej racjonalna, korzystna i najniższa cenowo. </t>
  </si>
  <si>
    <t xml:space="preserve">
konferencja       
liczba uczestników operacji
liczba nagranych filmów
 liczba emisji telewizyjnych</t>
  </si>
  <si>
    <t xml:space="preserve">
1
 30 
1
1                                                                                       </t>
  </si>
  <si>
    <t>liczba nagranych filmów
liczba emisji telewizyjnych
 ilość ulotek</t>
  </si>
  <si>
    <t>1
1
5000</t>
  </si>
  <si>
    <t>Uzasadnienie: Operacja miał dotyczyć pokazania dobrej praktyki na przykładzie grupy operacyjnej w ramach której funkcjonują gospodarstwa, które mają krótki łańcuch dostaw. Niestety wniosek grupy operacyjnej został pozostawiony bez rozpatrzenia i grupa nie rozpoczęła projektu. W związku z tym realizacja operacji jest nie możliwa.</t>
  </si>
  <si>
    <t xml:space="preserve">
liczba nagranych filmów
liczba emisji telewizyjnych</t>
  </si>
  <si>
    <t xml:space="preserve">1 
1 </t>
  </si>
  <si>
    <t xml:space="preserve">
ilość szkoleń
liczba uczestników szkoleń</t>
  </si>
  <si>
    <t>2
100</t>
  </si>
  <si>
    <t xml:space="preserve">
ilość spotkań    
liczba uczestników spotkań</t>
  </si>
  <si>
    <t>4  
                                    200</t>
  </si>
  <si>
    <t xml:space="preserve">                                                   liczba wyjazdów
ilość uczestników wyjazdu                                    </t>
  </si>
  <si>
    <t xml:space="preserve">1
30                                                                                                                                                                                                                                                                                                                                                                                                            </t>
  </si>
  <si>
    <t xml:space="preserve">Innowacje w prowadzeniu pasieki i hodowli pszczół  </t>
  </si>
  <si>
    <t xml:space="preserve">Celem wyjazdu jest zapoznanie uczestników z nowymi możliwościami i dobrymi praktykami uzyskanym przez podmioty związane z pszczelnictwem. Wyjazd studyjny przyczyni się do zebrania nowych  doświadczeń i wiedzy z zakresu m.in. prowadzenia pasieki, leczenia pszczół w zmieniających się warunkach środowiskowych i klimatycznych, znaczenia roślin i ziół miododajnych w hodowli pszczół, hodowli pszczół rasy buckfast.  Niniejszy wyjazd jest niezwykle istotny dla pszczelarzy z woj. łódzkiego, ponieważ pozwoli na unowocześnienie ich gospodarstw pasiecznych, nabycia nowych doświadczeń i wiedzy z zakresu hodowli pszczół co bez wątpienia przyczyni się do zwiększenia jakości produkcji oraz rentowności gospodarstw na terenie woj. łódzkiego. </t>
  </si>
  <si>
    <t xml:space="preserve">                                                    liczba wyjazdów
                                                      liczba uczestników wyjazdu</t>
  </si>
  <si>
    <t>1                  
                                     30</t>
  </si>
  <si>
    <t>Innowacje w uprawie i pielęgnacji winorośli. Wymagania prawno - ekonomiczne prowadzenia winnicy.</t>
  </si>
  <si>
    <t xml:space="preserve">Celem operacji jest nawiązanie bliższej współpracy na rzecz tworzenia innowacyjnych projektów w zakresie uprawy winorośli i produkcji wina w ramach działania "Współpraca". Wyjazd studyjny poszerzy wiedzę uczestników w zakresie nowych rozwiązań w uprawie i pielęgnacji winorośli oraz zapozna z przepisami prawno-ekonomicznymi dotyczącymi założenia i prowadzenia winnic. Organizacja operacji pozwoli na zdobycie wiedzy praktycznej w ww. tematyce oraz pokaże możliwości współpracy i wdrożenia innowacji w gospodarstwach poprzez działanie "Współpraca". Dzięki operacji zostaną nawiązane kontakty między uczestnikami, które będą płaszczyzną wymiany wiedzy i mogą zaowocować powstaniem  grupy operacyjnej w tym zakresie na terenie województwa łódzkiego . </t>
  </si>
  <si>
    <t xml:space="preserve">                                                    liczba wyjazdów
                                                   liczba uczestników wyjazdu</t>
  </si>
  <si>
    <t>sadownicy, rolnicy, mieszkańcy obszarów wiejskich, pracownicy naukowi, doradcy rolniczy, pracownicy jednostek doradztwa rolniczego</t>
  </si>
  <si>
    <t>Przetwórstwo w kierunku produktów fermentowanych w ramach RHD.</t>
  </si>
  <si>
    <t xml:space="preserve">Operacja ma na celu popularyzację rzadko wykorzystywanych innowacyjnych rozwiązań dotyczących przetwórstwa i produkcji żywności fermentowanej oraz możliwości sprzedaży produktów fermentowanych w ramach RHD. W ramach operacji zostaną omówione możliwości wprowadzenia przetwórstwa produktów fermentowanych m.in. serów, wina, pieczywa na zakwasie, różnego rodzaju kiszonek do gospodarstw edukacyjnych na terenie województwa łódzkiego jako rozszerzenie ich dotychczasowej działalności. W ramach operacji planowany jest wyjazd studyjny podczas którego zostaną przeprowadzone wykłady z tematyki przetwórstwa i właściwości żywności fermentowanej oraz wizyty praktyczne w gospodarstwach zajmujących się przetwórstwem oraz produkcją produktów fermentowanych. Realizacja operacji może przyczynić się do wzrostu producentów rolnych zajmujących się przetwórstwem i produkcją produktów fermentowanych w regionie, co sprawi, że staną się oni bardziej konkurencyjni na rynku i bardziej widoczni dla konsumenta. </t>
  </si>
  <si>
    <t xml:space="preserve">                                                    liczba wyjazdów
                                        liczba uczestników wyjazdu</t>
  </si>
  <si>
    <t>1                 
                                   30</t>
  </si>
  <si>
    <t>rolnicy, przetwórcy RHD, przedstawiciele Kół Gospodyń Wiejskich, mieszkańcy obszarów wiejskich, pracownicy naukowi, doradcy rolniczy, pracownicy jednostek doradztwa rolniczego</t>
  </si>
  <si>
    <t xml:space="preserve">Łódzki Ośrodek Doradztwa Rolniczego z siedziba w Bratoszewicach </t>
  </si>
  <si>
    <t>Prezentacja postępu hodowlanego w produkcji roślinnej</t>
  </si>
  <si>
    <t>Celem operacji jest zaprezentowanie uczestnikom postępu hodowlanego w produkcji roślinnej oraz innowacyjnych rozwiązań agrotechnicznych m.in. w uprawach zbóż, rzepaku, roślin bobowatych. Konferencja ma za zadanie bezpośrednie przedstawienie najnowszej wiedzy i praktycznych rozwiązań, a także wymianę doświadczeń jej uczestników. Konferencja pozwoli przybliżyć te zagadnienia w sposób teoretyczny oraz praktyczny podczas wizyty na poletkach demonstracyjnych ŁODR, gdzie będzie można zobaczyć około 300 odmian różnych gatunków roślin, głównie zbóż, rzepaku i bobowatych. W celu dotarcia do większej liczby odbiorców planowany jest  film z przedmiotowego wydarzenia oraz jego emisja w telewizji o zasięgu regionalnym.</t>
  </si>
  <si>
    <t>konferencja                                                                             film krótkometrażowy                                                        emisja telewizyjna</t>
  </si>
  <si>
    <t xml:space="preserve">
liczba konferencji   
                                                                                   liczba nagranych filmów
liczba emisji telewizyjnych   
liczba uczestników konferencji</t>
  </si>
  <si>
    <t>1     
                                1   
                                 1      
80</t>
  </si>
  <si>
    <t>rolnicy, mieszkańcy obszarów wiejskich, pracownicy naukowi, doradcy rolniczy, pracownicy jednostek doradztwa rolniczego oraz innych instytucji związanych z branżą rolniczą, osoby zainteresowane tematem</t>
  </si>
  <si>
    <t xml:space="preserve">Uzasadnienie: Dobre wyniki w produkcji roślinnej uzyskuje się stosując odpowiednie zabiegi agrotechniczne, racjonalne nawożenie dostosowane do potrzeb pokarmowych roślin, zrównoważoną ochronę, a także wybierając nowe bardziej wydajne odmiany. Postęp hodowlany jest ważny i niezbędny, ale musi być także zweryfikowany w lokalnych warunkach klimatyczno-glebowych. Konferencja pozwoli przybliżyć te zagadnienia w sposób teoretyczny oraz praktyczny, gdyż obok na poletkach demonstracyjnych będzie można zobaczyć około 300 odmian różnych gatunków roślin, głównie zbóż, rzepaku i bobowatych. Rozszerzenie zasięgu oddziaływania zagadnień poruszanych na konferencji będzie możliwa poprzez realizację filmu oraz jego emisję w telewizji regionalnej. Operacja pozwoli na nawiązanie kontaktów między uczestnikami operacji, które będą płaszczyzną wymiany wiedzy i mogą zaowocować dalszą współpracą na rzecz szukania innowacyjnych rozwiązań w zakresie postępu hodowlanego w produkcji roślinnej na terenie woj. łódzkiego. </t>
  </si>
  <si>
    <t>Współpraca i tworzenie partnerstw w branży pszczelarskiej</t>
  </si>
  <si>
    <t>Celem operacji jest aktywizowanie uczestników w kierunku nawiązania bliższej współpracy na rzecz tworzenia innowacyjnych projektów w zakresie pszczelarstwa w ramach działania "Współpraca". Operacja zrealizowana w formie wyjazdu studyjnego ułatwi nawiązywanie kontaktów pomiędzy pszczelarzami, rolnikami, przedstawicielami doradztwa oraz nauki, a także pokaże dobre praktyki współpracy w tym zakresie. Realizacja operacji przyczyni się również do podniesienia poziomu wiedzy w zakresie innowacyjnych rozwiązań stosowanych w branży pszczelarskiej.</t>
  </si>
  <si>
    <t>1              
                                    30</t>
  </si>
  <si>
    <t>pszczelarze, rolnicy, przedstawiciele instytucji działających na rzecz rolnictwa, mieszkańcy obszarów wiejskich, pracownicy naukowi, doradcy rolniczy, pracownicy jednostek doradztwa rolniczego</t>
  </si>
  <si>
    <t>Konkurs na Najlepsze Gospodarstwo Ekologiczne - finał wojewódzki</t>
  </si>
  <si>
    <t>Celem operacji jest szerzenie dobrych praktyk w zakresie rolnictwa ekologicznego, propagowanie innowacyjnych rozwiązań  w ekologicznych gospodarstwach rolnych oraz rozpowszechnianie wiedzy z zakresu rolnictwa ekologicznego.  Organizowany w ramach operacji Konkurs "Najlepsze Gospodarstwo Ekologiczne" będzie uhonorowaniem najlepszych gospodarstw, które upowszechniają  ekologiczne metody produkcji rolnej, a  także propagują poprzez swoją działalność innowacyjne i prośrodowiskowe rozwiązania.  Operacja przyczyni się do zacieśnienia współpracy pomiędzy uczestnikami, a także umożliwi wymianę wiedzy i doświadczeń.</t>
  </si>
  <si>
    <t>rolnicy ekologiczni, mieszkańcy obszarów wiejskich, doradcy rolniczy, pracownicy jednostek doradztwa rolniczego, instytucje pracujące na rzecz rolnictwa ekologicznego oraz osoby zainteresowane tematem</t>
  </si>
  <si>
    <t xml:space="preserve">Uzasadnienie: Rolnictwo ekologiczne to prowadzenie produkcji rolniczej w sposób łączący: najkorzystniejsze dla środowiska praktyki,  wysoki  stopień  różnorodności  biologicznej,  ochronę  zasobów  naturalnych, stosowanie  wysokich standardów dotyczących dobrostanu zwierząt. Oferuje ono konsumentom wyroby wytwarzane przy użyciu substancji naturalnych i naturalnych procesów. Ponadto rolnictwo ekologiczne pełni podwójną funkcję społeczną: z jednej strony dostarcza towarów na rynek kształtowany przez popyt na produkty ekologiczne, a z drugiej strony jest działaniem w interesie publicznym,  ponieważ przyczynia  się  do  ochrony  środowiska,  dobrostanu zwierząt  i  rozwoju obszarów wiejskich.   Konkurs przyczyni się do promocji rolnictwa ekologicznego, wymiany doświadczeń pomiędzy uczestniczącymi w nim gospodarstwami a także do wdrożenia dobrych praktyk w rolnictwie. Informacja o laureatach rozpowszechniana będzie na stronie ośrodka, czasopiśmie RADA oraz podczas wręczenia nagród laureatom.  Zachowanie bioróżnorodności do której przyczynia się prowadzenie gospodarstwa metodami ekologicznymi wpisuje się w realizację polityki państwa w tym zakresie.  Ekologiczne metody produkcji prowadzone są w stosunkowo małej ilości gospodarstw dlatego istnieje potrzeba szerokiej promocji takich działań, aby w przyszłości mogły być wprowadzane w innych gospodarstwach.
</t>
  </si>
  <si>
    <t>Celem operacji jest promocja dobrych praktyk w zakresie rolnictwa ekologicznego opartego na wyspecjalizowanej kadrze doradczej pracującej na innowacyjnych metodach i rozwiązaniach w systemie rolnictwa ekologicznego. Konkurs ma za zadanie zachęcić doradców do podejmowania nowych wyzwań na rzecz innowacji w rolnictwie ekologicznym oraz do podnoszenia swoich kompetencji w tym zakresie. Operacja wpłynie na promocję systemu rolnictwa ekologicznego oraz doradztwa z zakresu innowacji w  ekologii, produkcji i przetwórstwa metodami ekologicznymi.</t>
  </si>
  <si>
    <t xml:space="preserve"> doradcy rolniczy, pracownicy jednostek doradztwa rolniczego, instytucje pracujące na rzecz rolnictwa  ekologicznego oraz osoby zainteresowane tematem</t>
  </si>
  <si>
    <t>Uzasadnienie: Rolnictwo ekologiczne stanowi jedną z najszybciej rozwijających się gałęzi rolnictwa na świecie, w tym w szczególności w Unii Europejskiej. Również w Polsce w ostatnich latach nastąpił znaczny wzrost liczby gospodarstw i  przetwórni zajmujących się produkcją wysokojakościowych produktów rolnictwa ekologicznego. Rozwój rolnictwa ekologicznego, zmiany w przepisach prawa, wprowadzanie innowacyjnych metod na rzecz wydajnego, nowoczesnego zrównoważonego rolnictwa wymaga wyspecjalizowanej kadry doradczej. Wszystkie państwa Unii Europejskiej (UE) posiadają system doradztwa rolniczego. System ten pomaga rolnikom lepiej zrozumieć i spełniać wymogi zawarte w unijnych przepisach dotyczących środowiska, zdrowia publicznego, zdrowia i dobrostanu zwierząt oraz dobrej kultury rolnej zgodnej z ochroną środowiska.  Konkurs ma  promować i zachęcić doradców do podejmowania nowych wyzwań i do podnoszenia swoich kompetencji w dziedzinie rolnictwa ekologicznego.</t>
  </si>
  <si>
    <t>Lokalne Partnerstwo do spraw Wody 2021</t>
  </si>
  <si>
    <t xml:space="preserve">Celem operacji jest zastosowanie innowacyjnego podejścia dla działań związanych z łagodzeniem skutków suszy na obszarach wiejskich województwa łódzkiego. Jego istota polega na stworzeniu grup osób współpracujących nad zrównoważoną gospodarką wodną. Celem projektu jest aktywizacja  i integracja mieszkańców obszarów wiejskich i podmiotów odpowiedzialnych za gospodarkę wodną na danym obszarze, wraz ze zdefiniowaniem problemów oraz potrzeb związanych z szeroko pojętą gospodarką wodną.  </t>
  </si>
  <si>
    <t xml:space="preserve">      
ilość spotkań                
                                                                                                                    liczba uczestników 
spotkań</t>
  </si>
  <si>
    <t>16       
                                           800</t>
  </si>
  <si>
    <t>rolnicy, przedstawiciele doradztwa, przedstawiciele administracji publicznej, potencjalni partnerzy LPW</t>
  </si>
  <si>
    <t xml:space="preserve">Uzasadnienie: W dobie zachodzących zmian klimatycznych problem dostępu do wody, w szczególności do wody czystej będzie się nasilał (mniejsza suma opadów, wysychanie cieków). Chcąc podjąć działania w zakresie szeroko pojętej racjonalnej gospodarki wodą niezwykle ważne jest pozyskanie informacji na temat: zasobów wodnych na danym terenie, prognoz meteorologicznych w bieżącym sezonie wegetacyjnym,  szacowania zużycia i analizy tempa odzyskiwania wód. Ważne jest również upowszechnianie dobrych praktyk optymalizujących zużycie wody z jednej strony, a z drugiej sposoby jej gromadzenia w okresach nadmiaru (ulewy, roztopy) i wykorzystania w okresach niedoboru. Racjonalna gospodarka wodna wymaga uwzględnienia wszystkich potrzeb mieszkańców, ze szczególnym, zwróceniem uwagi na produkcję rolną, która decyduje o bezpieczeństwie żywnościowym kraju.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Dlatego tak ważne jest zaangażowania  administracji wszystkich szczebli oraz samych użytkowników wód, których decyzje bezpośrednio wpływają na ilość i jakość wody w rolnictwie i na obszarach wiejskich. </t>
  </si>
  <si>
    <t xml:space="preserve">Przed zmianą </t>
  </si>
  <si>
    <t xml:space="preserve"> </t>
  </si>
  <si>
    <t>Plan operacyjny KSOW na lata 2020-2021 (z wyłączeniem działania 8 Plan komunikacyjny) - Małopolski ODR - luty 2021</t>
  </si>
  <si>
    <r>
      <t xml:space="preserve">Celem operacji jest promowanie  produkcji zielarskiej jako dodatkowego źródła dochodu w niewielkich gospodarstwach województwa małopolskiego oraz zwiększenie poziomu wiedzy uczestników w tym zakresie.   Przedmiotem operacji jest organizacja wyjazdu studyjnego dotyczącego produkcji zielarskiej dla </t>
    </r>
    <r>
      <rPr>
        <sz val="11"/>
        <color rgb="FFFF0000"/>
        <rFont val="Calibri"/>
        <family val="2"/>
        <charset val="238"/>
        <scheme val="minor"/>
      </rPr>
      <t>grupy 25 osób</t>
    </r>
    <r>
      <rPr>
        <sz val="11"/>
        <rFont val="Calibri"/>
        <family val="2"/>
        <charset val="238"/>
        <scheme val="minor"/>
      </rPr>
      <t>.  Tematem operacji jest wspieranie rozwoju przedsiębiorczości oraz wspieranie dywersyfikacji dochodu na obszarach wiejskich.</t>
    </r>
  </si>
  <si>
    <t>Uzasadnienie: zmiana ma na celu skorygowanie pomyłki w opisie operacji.</t>
  </si>
  <si>
    <t>Lokalne Partnerstwo ds. Wody (LPW) w Małopolsce.</t>
  </si>
  <si>
    <t xml:space="preserve">Celem operacji jest  wsparcie tworzenia sieci kontaktów pomiędzy lokalnym społeczeństwem a instytucjami i urzędami w zakresie gospodarki wodnej na obszarach wiejskich ze szczególnym uwzględnieniem rolnictwa.  Operacja jest kontynuacją działań rozpoczętych podczas pilotażu w roku 2020.  Przedmiotem operacji jest tworzenie Partnerstw ds. Wody, obejmujących swym zasięgiem kolejne powiaty województwa małopolskiego.  Tematem operacji jest:  wzajemne poznanie zakresów działania i potrzeb związanych z gospodarowaniem wodą członków LPW,   identyfikacja  problemów w obszarze zarządzania zasobami wody pod kątem potrzeb rolnictwa i mieszkańców obszarów wiejskich  oraz potencjalnych możliwości ich rozwiązania a także upowszechnianie dobrych praktyk w zakresie gospodarki wodnej i oszczędnego gospodarowania nią w rolnictwie i na obszarach wiejskich.   </t>
  </si>
  <si>
    <t xml:space="preserve">konferencje w trybie zdalnym, audycje telewizyjne, publikacje  </t>
  </si>
  <si>
    <t>Przedstawiciele Państwowego Gospodarstwa Wodnego Wody Polskie, administracji publicznej, lasów państwowych, parków narodowych i krajobrazowych, spółek wodnych, instytutów naukowych, uczelni rolniczych, organizacji pozarządowych, rolnicy, właściciele stawów rybnych, przedstawiciele podmiotów doradczych, przedsiębiorcy mający oddziaływanie na stan wód na danym terenie, inne podmioty i osoby zainteresowane tematem, mieszkańcy województwa małopolskiego.</t>
  </si>
  <si>
    <t>liczba uczestników konferencji w trybie zdalnym</t>
  </si>
  <si>
    <t>łączna liczba egzemplarzy publikacji</t>
  </si>
  <si>
    <t xml:space="preserve">Uzasadnienie:  Przygotowanie polskiego rolnictwa na trwające zmiany klimatyczne jest zadaniem niezwykle istotnym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Operacja Lokalne Partnerstwo ds. Wody (LPW) w Małopolsce ma na celu wsparcie nawiązywania kontaktów pomiędzy osobami i podmiotami działającymi na rzecz ochrony zasobów wodnych w otoczeniu rolnictwa.  Przeprowadzony w 2020 roku pilotaż w powiatach proszowickim i miechowskim potwierdził duże zainteresowanie tematem  jak i potrzebę kontynuowania działań w kolejnych powiatach województwa małopolskiego. </t>
  </si>
  <si>
    <t>Innowacyjne formy funkcjonowania krótkich łańcuchów dostaw żywności</t>
  </si>
  <si>
    <t>Celem operacji jest  zaprezentowanie udanych przykładów przedsięwzięć  dotyczących innowacyjnych form przetwórstwa i sprzedaży produktów rolnych oraz wsparcie tworzenia krótkich łańcuchów dostaw.   Przedmiotem operacji będzie wyprodukowanie oraz wyemitowanie w telewizji naziemnej o zasięgu regionalnym 2 programów (reportaży).  Tematem operacji będzie upowszechnianie wiedzy w zakresie tworzenia krótkich łańcuchów dostaw i małego przetwórstwa.</t>
  </si>
  <si>
    <t>Rolnicy, mieszkańcy obszarów wiejskich, przedstawiciele instytucji i organizacji działających na rzecz rolnictwa, osoby zainteresowane tematem, mieszkańcy województwa małopolskiego.</t>
  </si>
  <si>
    <t>Uzasadnienie:  Gospodarstwa rolne w województwie małopolskim są niewielkie i rozdrobnione,  średnia powierzchnia gruntów rolnych w gospodarstwie jest najmniejsza w kraju i wynosi 4,16 ha przy średniej krajowej 11,04 ha (ARiMR, 2020).  Przekłada się to na słabą zdolność konkurowania na rynku produktów rolnych i niewystarczające przychody.   Szczególną niszą i szansą dla niewielkich gospodarstw jest rozwój małego przetwórstwa i sprzedaż własnych produktów z ograniczeniem liczby pośredników (RHD, sprzedaż bezpośrednia).  W ramach operacji korzystając z udanych przykładów z Małopolski, promowane będą dobre praktyki w tym zakresie.</t>
  </si>
  <si>
    <t>Nowoczesna produkcja pszczelarska w Małopolsce</t>
  </si>
  <si>
    <t xml:space="preserve">Celem operacji jest  promowanie nowoczesnych i innowacyjnych rozwiązań w produkcji pszczelarskiej oraz wspieranie tworzenia sieci kontaktów pomiędzy różnymi grupami interesariuszy.   Przedmiotem operacji jest zorganizowanie wyjazdów szkoleniowych w celu zapoznania uczestników z najlepszymi pasiekami południowej Polski.  Tematem operacji jest wspieranie rozwoju sieci współpracy partnerskiej dotyczącej rolnictwa  oraz przedsiębiorczości na obszarach wiejskich. </t>
  </si>
  <si>
    <t>wyjazd szkoleniowy</t>
  </si>
  <si>
    <t>liczba wyjazdów szkoleniowych</t>
  </si>
  <si>
    <t>Pszczelarze, rolnicy, mieszkańcy obszarów wiejskich, przedstawiciele podmiotów doradczych, przedstawiciele instytucji i organizacji działających na rzecz rolnictwa.</t>
  </si>
  <si>
    <t>liczba uczestników wyjazdów szkoleniowych</t>
  </si>
  <si>
    <t xml:space="preserve">Uzasadnienie: Według danych Inspekcji Weterynaryjnej z 2019 roku w Polsce jest około 1,68 miliona rodzin pszczelich, w tym w Małopolsce 153 tysiące rodzin co stawia to województwo na czwartym miejscu w kraju.  W Małopolsce przeważają niewielkie pasieki amatorskie, średnia wielkość pasieki to 16,8 rodziny.  W pasiekach  liczących do 50 rodzin pszczelich znajduje się  łącznie 119,5 tys. rodzin.  Niestety sektor pszczelarski boryka się z wieloma trudnymi problemami do których należą:  narażenie na choroby pogarszające stan zdrowotny pszczół (co skutkuje zwiększonymi stratami zimowymi rodzin) przy braku wystarczająco skutecznych metod leczenia,  wysokie napszczelenie (zagęszczenie rodzin pszczelich) sięgające w Małopolsce 10,1 rodziny na 1 km kwadratowy,  zanieczyszczenie chemiczne środowiska, niedobory pokarmowe czy niestabilne warunki pogodowe.   Tradycyjne metody prowadzenia gospodarki pasiecznej stosowane, gdy zagrożeń było mniej przestają się sprawdzać.  W związku z tym niezmiernie ważne jest  ciągłe zwiększanie poziomu wiedzy pszczelarzy oraz wspieranie wymiany wiedzy fachowej i  doświadczeń.  Temu służyć ma niniejsza operacja mająca za zadanie pokazanie metod gospodarowania stosowanych w najlepszych pasiekach regionu.   </t>
  </si>
  <si>
    <t>Agroturystyka a dziedzictwo kulturowe w okresie zagrożenia epidemiologicznego</t>
  </si>
  <si>
    <t xml:space="preserve">Celem operacji jest wzmocnienie branży agroturystycznej, przygotowanie jej na zakończenie pandemii wirusa SARS-CoV-2 oraz aktywizowanie do podejmowania odpowiednich działań. Wobec wyzwań powodujących zmiany w branży przedstawione zostaną nowe możliwości i kierunki rozwoju w zmienionej rzeczywistości gospodarczej.  Przedsięwzięcie pokaże możliwości wzmocnienia i nawiązywania kontaktów pomiędzy gospodarstwami agroturystycznymi a podmiotami działającymi na rzecz rozwoju turystyki wiejskiej.  Przedmiotem operacji jest organizacja konferencji dla 100 uczestników, opracowanie i wydanie publikacji oraz katalogu gospodarstw agroturystycznych. Tematem operacji jest wspieranie rozwoju przedsiębiorczości na obszarach wiejskich przez podnoszenie poziomu wiedzy i umiejętności uczestników. </t>
  </si>
  <si>
    <t>konferencja, publikacja</t>
  </si>
  <si>
    <t>liczba konferencji stacjonarnych lub w trybie zdalnym</t>
  </si>
  <si>
    <t xml:space="preserve">Rolnicy, właściciele gospodarstw agroturystycznych,  mieszkańcy obszarów wiejskich, przedstawiciele podmiotów doradczych, przedstawiciele instytucji i organizacji działających na rzecz rolnictwa, osoby zainteresowane tematem. </t>
  </si>
  <si>
    <t>liczba uczestników konferencji stacjonarnych lub w trybie zdalnym</t>
  </si>
  <si>
    <t>Uzasadnienie:    Przygotowanie sektora agroturystyki i turystyki wiejskiej na zachodzące  w gospodarce zmiany wynikające z pandemii wirusa SARS-CoV-2 to zadanie niezwykle potrzebne, oczekiwane przez rolników i wymagające  zaangażowania nie tylko samych właścicieli gospodarstw agroturystycznych jak również administracji wszystkich szczebli.  Potwierdzają to przeprowadzone w 2020 roku badania ankietowe, które pokazały duże zainteresowanie jak i potrzebę stworzenia nowej marki wśród właścicieli gospodarstw agroturystycznych.</t>
  </si>
  <si>
    <t>Innowacyjna Małopolska</t>
  </si>
  <si>
    <t>Celem operacji jest promocja produktów lokalnych oraz wsparcie ich sprzedaży w ramach krótkich łańcuchów dostaw żywności.  Realizacja operacji sprzyja nawiązywaniu kontaktów pomiędzy producentami żywności a konsumentami zainteresowanymi produktami lokalnymi.  Przedmiotem operacji jest stworzenie stoisk promujących dziedzictwo kulinarne regionu w czasie 2 wystaw rolniczych planowanych przez Małopolski Ośrodek Doradztwa Rolniczego w roku 2021.  W czasie wydarzeń dystrybuowane będą materiały promocyjne, przewidziano degustację produktów tradycyjnych, organizowane będą konkursy itp.    Tematem operacji będzie popularyzacja sprzedaży żywności w ramach krótkich łańcuchów dostaw.</t>
  </si>
  <si>
    <t>stoisko promocyjno-wystawiennicze</t>
  </si>
  <si>
    <t>liczba zorganizowanych stoisk promocyjno - wystawienniczych</t>
  </si>
  <si>
    <t>Rolnicy, mieszkańcy obszarów wiejskich, przedstawiciele instytucji i organizacji działających na rzecz rolnictwa, mieszkańcy województwa małopolskiego, osoby zainteresowane tematem.</t>
  </si>
  <si>
    <t xml:space="preserve">Uzasadnienie:  Szansą dla niewielkich  gospodarstw województwa małopolskiego jest poszukiwanie nowych,  niszowych kierunków produkcji i nowych rynków zbytu.   Ponadto rolnicy mogą aktywnie czerpać z bogatej tradycji kulinarnej województwa.  Zmienia się również  świadomość konsumentów, którzy coraz częściej oczekują  sprawdzonych produktów o wysokiej jakości i lokalnym pochodzeniu. Realizowana operacja przyczyni się do promocji wykorzystania produktów lokalnych, regionalnych i tradycyjnych oraz kanałów sprzedaży opartych na budowie krótkich łańcuchów dostaw.  Operacja wpierać będzie nawiązywanie trwałych, opartych na zaufaniu kontaktów pomiędzy producentami i konsumentami żywności.  Ograniczanie liczby pośredników pomiędzy producentami żywności a konsumentami przyczyni się do zwiększenia efektywności ekonomicznej gospodarstw.  </t>
  </si>
  <si>
    <t>Plan operacyjny KSOW na lata 2020-2021 (z wyłączeniem działania 8 Plan komunikacyjny) - Mazowiecki ODR - luty 2021</t>
  </si>
  <si>
    <t xml:space="preserve">Wsparcie w innowacyjnej działalności pozarolniczej </t>
  </si>
  <si>
    <t xml:space="preserve">Celem operacji jest ułatwianie wymiany wiedzy fachowej oraz dobrych praktyk w zakresie wdrażania innowacji w rolnictwie i na obszarach wiejskich w zakresie działalności pozarolniczej. Cel zostanie zrealizowany poprzez wspieranie rozwoju innowacyjnych form przedsiębiorczości pozarolniczej. Operacja przyczyni się do upowszechnienia wiedzy z zakresu prowadzenia działalności turystycznej na terenach wiejskich oraz przetwórstwa żywności w gospodarstwie rolnym. Operacja będzie stanowiła wsparcie podejmowania innowacyjnych działań w kierunku rozwijania i doskonalenia działalności pozarolniczej tj. prowadzenie działalności turystycznej, agroturystycznej i edukacyjnej  oraz wytwarzania i sprzedaży produktów na rynek lokalny. </t>
  </si>
  <si>
    <t>ilość konferencji</t>
  </si>
  <si>
    <t>mieszkańcy obszarów wiejskich  zainteresowani małym przetwórstwem lokalnym oraz  prowadzeniem działalności turystycznej, agroturystycznej i edukacyjnej,  przedstawiciele KGW, organizacji pozarządowych,  pracownicy JDR, osoby zainteresowane tematem</t>
  </si>
  <si>
    <t>ilość uczestników konferencji</t>
  </si>
  <si>
    <t xml:space="preserve">Uzasadnienie wprowadzenia nowej operacji: Trudna sytuacja małych gospodarstw stwarza potrzebę poszukiwania dochodów z innych źródeł niż rolnicze. Mieszkańcy obszarów wiejskich poszukują innowacyjnych możliwości rozwijania działalności pozarolniczej, wśród których są:  przetwórstwo w gospodarstwie rolnym, działalność turystyczna, agroturystyczna i edukacyjna.  Brak wiedzy, szczególnie nt. bezpieczeństwa żywności, zagrożeń występujących podczas wytwarzania żywności,  często paraliżuje  działania i zniechęca mieszkańców wsi do uruchomienia działalności  w ramach tzw. „krótkich łańcuchów żywnościowych”. W tym zakresie odczuwają również brak wiedzy funkcjonujące Koła Gospodyń Wiejskich, stowarzyszenia, fundacje i inne organizacje pozarządowe dla których wytwarzanie i sprzedaż  żywności tradycyjnej i regionalnej stwarza dużą szansę na aktywizację mieszkańców wsi i rozwój obszarów wiejskich.  Dużym problemem dla mieszkańców wsi jest brak umiejętności prawidłowego  etykietowania sprzedawanej żywności, które jest istotnym elementem zapewnienia  bezpieczeństwa żywności i informowania o wytwarzanym produkcie konsumentów. 
Mieszkańcom wsi, którzy zainteresowani są prowadzeniem działalności turystycznej, agroturystycznej i edukacyjnej brakuje wiedzy w zakresie uruchamiania i doskonalenia tego typu działalności, przepisów prawnych, sposobów wykorzystania posiadanych w gospodarstwie zasobów oraz (w związku ze wzrastającymi wymaganiami turystów) podnoszenia jakości usług i doskonalenia oferty. 
Koniecznym zatem staje się podniesienie wiedzy w wyżej wymienionym zakresie poprzez  zorganizowanie dwóch konferencji i przygotowanie filmów, prezentujących przykłady prowadzonych przez rolników działalności. Operacja wspierać będzie innowacje w zakresie i wykorzystania zasobów obszarów wiejskich na rzecz ich rozwoju. Niezbędne w tym będzie zaangażowanie  wielu podmiotów (naukowcy, doradcy, rolnicy, przedstawiciele organizacji pozarządowych, KGW). 
</t>
  </si>
  <si>
    <t>Innowacje łąkowo-pastwiskowe w produkcji mleka i wołowiny</t>
  </si>
  <si>
    <t xml:space="preserve">Celem operacji jest poszukiwanie partnerów  do współpracy w ramach działania „Współpraca” poprzez wspieranie  tworzenia sieci kontaktów pomiędzy rolnikami, przedsiębiorcami rolnymi, doradcami, przedstawicielami instytucji naukowych, przedstawicielami instytucji rolniczych i około rolniczych wspierających wdrażanie innowacji na obszarach wiejskich w zakresie wypracowania nowych,  rozwiązań w produkcji pasz objętościowych z TUZ w zmieniających się warunkach klimatycznych, celem pozyskania zdrowej żywności. Zakres operacji obejmował będzie: zdobycie wiedzy przez uczestników szkolenia z tematyki „Innowacje łąkowo-pastwiskowe w produkcji mleka i wołowiny” oraz  działanie na rzecz  poszukiwania partnerów do współpracy w ramach działania „Współpraca’’ - zapoznanie uczestników z założeniami działania "Współpraca", doświadczeniami przydatnych w tworzeniu i funkcjonowaniu grup operacyjnych. Dzięki operacji zostaną nawiązane kontakty pomiędzy uczestnikami operacji, które mogą stanowić podstawę do stworzenia potencjalnej grupy operacyjnej zainteresowanej szukaniem innowacyjnych rozwiązań w zakresie produkcji mleka i wołowiny. </t>
  </si>
  <si>
    <t>rolnicy, mieszkańcy obszarów wiejskich, pracownicy JDR, przedsiębiorcy, osoby zainteresowane tworzeniem grup operacyjnych</t>
  </si>
  <si>
    <t>Formalne i nieformalne formy wspólnego i innowacyjnego działania producentów rolnych</t>
  </si>
  <si>
    <t>Uzasadnienie wprowadzenia nowej operacji: Proces organizowania się producentów jest procesem trudnym, skomplikowanym i napotyka na swojej drodze wiele barier. Najważniejszą sprawą w całym procesie popularyzacji grupowego  gospodarowania jest przełamanie barier psychologicznych, tworzenie pozytywnych wzorców wspólnego działania dla innych oraz zapewnienie rolnikom dostępu do fachowego  doradztwa. Wsparcie merytoryczne i organizacyjne  procesu powstawania i funkcjonowania wspólnego i innowacyjnego działania producentów rolnych jest konieczne.</t>
  </si>
  <si>
    <t>Współdziałanie na rzecz rozwoju mazowieckiej wsi</t>
  </si>
  <si>
    <t>Celem operacji jest podniesienie świadomości producentów i przedsiębiorców rolnych w zakresie korzyści jakie daje wdrażanie innowacyjnych rozwiązań i współpracy między nauką i praktyką. Operacja zakłada zaprezentowanie przykładów dobrych praktyk producentów i przedsiębiorców rolnych, którzy wyróżniają się osiąganymi efektami technologicznymi i ekonomicznymi, rozwijają swą działalność przy pomocy funduszy unijnych oraz przy współpracy z doradztwem i nauką. Operacja ma za zadanie usprawnienie transferu wiedzy i informacji na temat praktycznych rozwiązań w rolnictwie.</t>
  </si>
  <si>
    <t>rolnicy, mieszkańcy obszarów wiejskich, przedsiębiorcy, przedstawiciele doradztwa rolniczego, osoby zainteresowane tematem</t>
  </si>
  <si>
    <t>Rolnictwo ekologiczne szansą na zwiększenie bioróżnorodności</t>
  </si>
  <si>
    <t xml:space="preserve">Celem operacji jest rozpowszechnienie wśród rolników oraz mieszkańców obszarów wiejskich najnowszej wiedzy na temat bioróżnorodności, która jest nierozerwalnie połączona z rolnictwem ekologicznym. To właśnie na różnorodności biologicznej rolnik  ekologiczny opiera prawidłowe funkcjonowanie swojego gospodarstwa. Podczas konferencji będą przekazane informacje na temat dobrych praktyk sprzyjających i pozytywnie oddziałowujących na środowisko przyrodnicze oraz zostaną przedstawione innowacje i możliwości ich zastosowania w rolnictwie ekologicznym. 
Konkurs na "Najlepsze Gospodarstwo Ekologiczne" zostanie zrealizowany w ramach operacji aby docenić najlepsze gospodarstwa, które są najbardziej zaangażowane w upowszechnianie metod ekologicznej produkcji a  także będące skutecznym narzędziem chroniącym bioróżnorodność. Prezentacja najlepszych, najbardziej rozwiniętych gospodarstw ekologicznych w ramach konkursu aktywizuje pozostałych rolników i mieszkańców obszarów wiejskich wpływając na przyspieszenie tempa rozwoju rolnictwa ekologicznego. Konkurs motywuje pozostałych rolników do  planowania rozwoju, modernizacji, inwestowania i wdrażania innowacji w swoich  gospodarstwach oraz do przestawiania gospodarstw konwencjonalnych na metody ekologiczne. Konkurs na "Najlepsze gospodarstwo ekologiczne" jest formą, która poprzez promowanie i rozpowszechnianie pozytywnego wizerunku rolnictwa ekologicznego w województwie mazowieckim, potencjalnie wpłynie na wzrost świadomości konsumentów w tym zakresie. Kładąc nacisk na zacieśnianie współpracy pomiędzy uczestnikami operacji należy podkreślić ich zaangażowanie w wymianę wiedzy i doświadczeń. </t>
  </si>
  <si>
    <t>rolnicy prowadzący gospodarstwa ekologiczne i rolnicy zainteresowani przestawieniem swoich gospodarstw na ekologiczne metody produkcji, mieszkańcy obszarów wiejskich</t>
  </si>
  <si>
    <t xml:space="preserve">Uzasadnienie wprowadzenia nowej operacji: Rolnictwo ekologiczne nieodłącznie wiąże się z ochroną wiejskiej bioróżnorodności. Różnorodność biologiczna wzmacnia naturalne systemy oraz  korzystnie wpływa na ich wydajność i odporność zaś jej utrata stanowi duże zagrożenie dla gospodarki człowieka. Bioróżnorodność w rolnictwie spełnia wiele istotnych funkcji takich jak: zapylanie roślin uprawnych, biologiczna ochrona upraw czy utrzymywanie właściwej struktury i żyzności gleby.  W związku z licznymi korzystnymi czynnikami wynikającymi z produkcji ekologicznej powinniśmy dążyć do zachęcenia jak największej liczby rolników do gospodarowania tym systemem, a która obecnie w Polsce nadal nie jest wystarczająco duża. W ostatnich latach odnotowuje się nawet spadek gospodarstw ekologicznych. W związku z powyższym, bardzo istotną kwestią jest ciągła promocja rolnictwa ekologicznego poprzez różne formy w tym przeprowadzenie szkoleń i konferencji jak również konkursy będące zwieńczeniem i uhonorowaniem ciężkiej pracy rolnika. Operacja  pozwoli na przekazanie informacji potencjalnym podmiotom zainteresowanym rolnictwem ekologicznym.                 </t>
  </si>
  <si>
    <t>VII Mazowiecka Konferencja Pszczelarska „Ratujmy Pszczoły”  innowacyjne rozwiązania w dobie zmian klimatu</t>
  </si>
  <si>
    <t>Celem operacji jest zapoznanie pszczelarzy, mieszkańców obszarów wiejskich oraz doradców z innowacjami w zakresie gospodarki pasiecznej w dobie zmian klimatu. Rosnąca globalna temperatura,  gwałtowne zjawiska pogodowe przynoszą szereg negatywnych konsekwencji dla zapylaczy. Zwiększenie temperatur ma wpływ na większą śmiertelność rodzin pszczelich. Celem nadrzędnym operacji jest wymiana wiedzy pomiędzy uczestnikami biorącymi udział w spotkaniu, a także podzielenie się bogatym doświadczeniem na polu gospodarki pasiecznej w dobie zmian klimatu. Aby w pełni zrozumieć zachodzące procesy przyrodnicze należy skupić się na polu nowych doświadczeń naukowych, wspierających nowoczesne rolnictwo.</t>
  </si>
  <si>
    <t>pszczelarze, rolnicy, mieszkańcy obszarów wiejskich, pracownicy JDR</t>
  </si>
  <si>
    <t>Uzasadnienie wprowadzenia nowej operacji: Odnotowane w ostatnich latach zmiany klimatyczne dodatkowo wpływają bardzo niekorzystnie na rodziny pszczele. Ciepłe zimy powodują, że wiele rodzin nie poddaje się odpowiedniej  hibernacji, co wpływa na znaczne ich osłabienie. Zmniejszona odporność skutkuje częstszą  zachorowalnością na warrozę, która dziesiątkuje rodziny pszczele. W wyniku niekorzystnych zjawisk 30 % populacji nie jest w stanie przetrwać zimy. Spadek różnorodności i liczebności zapylaczy poprzez zmieniający się klimat ma ogromne znaczenie zarówno dla przyrody, jak i gospodarki człowieka. Bardzo ważne jest systematyczne prowadzenie działań edukacyjno-informacyjnych skierowanych do pszczelarzy, i mieszkańców obszarów wiejskich. Konferencja będzie najwłaściwszą formą realizacji operacji, ponieważ 60 uczestników uzyska w sposób bezpośredni fachową wiedzę, którą będzie mogło wdrożyć w praktyce. Mamy nadzieję na utworzenie sieci kontaktów pomiędzy naukowcami, doradcami a  pszczelarzami w celu pozyskania nowych doświadczeń. Eksperci z zakresu pszczelarstwa przybliżą zagadnienia z zakresu innowacyjnej gospodarki pasiecznej w dobie zmian klimatu, zwalczania chorób i szkodników pszczół oraz wsparcia rynku produktów pszczelich. Wybrana tematyka wykładów przyczyni się do utrzymania w lepszej kondycji zdrowotnej rodzin pszczelich, co za tym idzie ograniczenia wymierania rodzin pszczelich, poprawy jakości produktów pszczelich, zwiększenia dochodów gospodarstw jak również do utrzymania równowagi ekosystemowej środowiska. W efekcie końcowym zostanie utrzymana na odpowiednim poziomie populacja pszczoły miodnej w województwie mazowieckim.</t>
  </si>
  <si>
    <t>Przetwórstwo jako innowacyjny sposób na poprawę dochodowości gospodarstw rolnych</t>
  </si>
  <si>
    <t>Celem operacji jest transfer wiedzy i wdrażanie innowacji na obszarach wiejskich w zakresie produkcji żywności w warunkach domowych w ramach  krótkich łańcuchów żywnościowych. Operacja będzie stanowiła wsparcie innowacyjnych działań w ramach działalności pozarolniczej mieszkańców obszarów wiejskich. Operacja zakłada działania na rzecz tworzenia sieci kontaktów dla podmiotów, które będą wdrażać innowacyjne sposoby na poprawę dochodowości gospodarstw rolnych, poprzez bezpośrednie zaangażowanie w niej różnych podmiotów - doradcy, rolnicy, przedstawiciele organizacji pozarządowych.</t>
  </si>
  <si>
    <t>ilość wyjazdów studyjnych</t>
  </si>
  <si>
    <t>mieszkańcy obszarów wiejskich  zainteresowani małym przetwórstwem lokalnym,  rolnicy, przedstawiciele KGW, organizacji pozarządowych i pracownicy JDR</t>
  </si>
  <si>
    <t>ilość uczestników wyjazdów studyjnych</t>
  </si>
  <si>
    <t>Plan operacyjny KSOW na lata 2020-2021 (z wyłączeniem działania 8 Plan komunikacyjny) - Opolski ODR - luty 2021</t>
  </si>
  <si>
    <t>Mieszkańcy obszarów wiejskich, rolnicy, właściciele gospodarstw agroturystycznych i zagród edukacyjnych, przedstawiciele podmiotów doradczych przedstawiciele ośrodków pomocy społecznej oraz ośrodka wsparcia ekonomii społecznej, przedstawiciele lokalnych władz.</t>
  </si>
  <si>
    <t xml:space="preserve">Celem operacji jest przedstawienie innowacyjnych rozwiązań przez osoby zarejestrowane w bazie Partnerów SIR.   Aktywne tworzenie sieci kontaktów, ich wzajemne sieciowanie, dzięki którym może nawiązać się współpraca  przyczyniająca się do rozwoju polskiego rolnictwa i będąca przez to dobrą praktyką. Ułatwienie wymiany wiedzy, doświadczeń oraz dobrych praktyk w zakresie realizowania przyszłych projektów mających przyczynić się do podniesienia poziomu innowacyjności w sektorze rolno-spożywczym. Podczas konferencji przedstawione zostaną informacje o działaniu „Współpraca” oraz zasadach tworzenia Grup Operacyjnych EPI. Operacja będzie doskonałą okazją  aktywizowania uczestników do tworzenia wielopodmiotowych partnerstw mających na celu wdrażanie innowacyjnych rozwiązań w rolnictwie i na obszarach wiejskich. </t>
  </si>
  <si>
    <t xml:space="preserve">Uzasadnienie:  Operacja planowana jest w systemie stacjonarnym, jednak w związku z zaistniałą sytuacją epidemiologiczną, zagrożeniem zarażeniem wirusem COVID-19  oraz wprowadzonymi obostrzeniami w roku 2020, które uniemożliwiały organizację konferencji operacja będzie zrealizowana w roku 2021.  Forma stacjonarna tego typu konferencji pozwala na najbardziej efektywne sieciowanie kontaktów. </t>
  </si>
  <si>
    <t xml:space="preserve">1
1                                20        </t>
  </si>
  <si>
    <t xml:space="preserve">Mieszkańcy obszarów wiejskich, rolnicy, właściciele gospodarstw agroturystycznych i zagród edukacyjnych, przedstawiciele podmiotów doradczych. </t>
  </si>
  <si>
    <t>Mieszkańcy obszarów wiejskich, rolnicy, właściciele gospodarstw agroturystycznych i zagród edukacyjnych, przedstawiciele podmiotów doradczych , przedstawiciele lokalnych władz, osoby zainteresowane tematem.</t>
  </si>
  <si>
    <t xml:space="preserve">Hodowcy bydła mlecznego, rolnicy indywidualni działający na terenie województwa opolskiego, doradcy rolniczy, pracownicy jednostek doradztwa rolniczego, spółdzielnie mleczarskie, osoby zainteresowane hodowlą bydła mlecznego. </t>
  </si>
  <si>
    <t xml:space="preserve">Producenci i hodowcy trzody chlewnej z województwa opolskiego, doradcy rolniczy,  pracownicy jednostek doradztwa rolniczego oraz  osoby zainteresowane hodowlą trzody chlewnej. </t>
  </si>
  <si>
    <t>Doradcy rolniczy, pracownicy jednostek doradztwa rolniczego, rolnicy, samorządowcy, mieszkańcy województwa opolskiego.</t>
  </si>
  <si>
    <t xml:space="preserve"> Mieszkańcy województwa opolskiego – doradcy rolniczy, pracownicy jednostek doradztwa rolniczego, rolnicy ekologiczni i konwencjonalni zainteresowani przetwórstwem.</t>
  </si>
  <si>
    <r>
      <rPr>
        <sz val="12"/>
        <color rgb="FFFF0000"/>
        <rFont val="Calibri"/>
        <family val="2"/>
        <charset val="238"/>
        <scheme val="minor"/>
      </rPr>
      <t>Konferencja-online,</t>
    </r>
    <r>
      <rPr>
        <sz val="12"/>
        <rFont val="Calibri"/>
        <family val="2"/>
        <charset val="238"/>
        <scheme val="minor"/>
      </rPr>
      <t xml:space="preserve"> konkursy</t>
    </r>
  </si>
  <si>
    <r>
      <rPr>
        <sz val="12"/>
        <color rgb="FFFF0000"/>
        <rFont val="Calibri"/>
        <family val="2"/>
        <charset val="238"/>
        <scheme val="minor"/>
      </rPr>
      <t>konferencja-online</t>
    </r>
    <r>
      <rPr>
        <sz val="12"/>
        <rFont val="Calibri"/>
        <family val="2"/>
        <charset val="238"/>
        <scheme val="minor"/>
      </rPr>
      <t xml:space="preserve">
liczba uczestników
konkursy
liczba uczestników</t>
    </r>
  </si>
  <si>
    <t>Uzasadnienie: Różnica pomiędzy kwotą zaplanowaną, a wydatkowaną wynika z przeprowadzenia procedury zapytań ofertowych oraz wyłonienia najkorzystniejszych ofert. W związku z zaistniałą sytuacją epidemiologiczną i zagrożeniem zarażeniem wirusem  COVID-19 część operacji tj. konferencja zostanie zrealizowana w formie online w pierwszym kwartale 2021r.  Podczas konferencji  zostaną przedstawione min. prezentacje dot. charakterystyki gospodarstw laureatów konkursów pt. „Opolska OZE” oraz ”Gospodarstwo rolne przyjazne środowisku”. Wręczenie nagród i statuetek, które miało się odbyć podczas stacjonarnej konferencji, ze względu na zmianę formy realizacji operacji nie odbędzie się w zaplanowanej formie. Nagrody i statuetki  zostaną dostarczone laureatom osobiście przez pracowników OODR. Z wręczenia nagród zostaną zrobione zdjęcia i podpisane zostaną protokoły odbioru.</t>
  </si>
  <si>
    <t>Innowacyjne rozwiązania techniczne zapobiegające zmianom klimatu - racjonalne gospodarowanie wodą w gospodarstwie rolnym i ograniczanie strat azotu w produkcji rolniczej</t>
  </si>
  <si>
    <t>Doradcy rolniczy, pracownicy jednostek doradztwa rolniczego, rolnicy, mieszkańcy obszarów wiejskich oraz osoby zainteresowane tematem.</t>
  </si>
  <si>
    <t>Rolnicy, doradcy rolni, mieszkańcy obszarów wiejskich oraz osoby zainteresowane tematem.</t>
  </si>
  <si>
    <t>Producenci rolni, doradcy rolniczy, pracownicy jednostek doradztwa rolniczego, mieszkańcy obszarów wiejskich oraz osoby zainteresowane tematem.</t>
  </si>
  <si>
    <t>Szkolenia e-learningowe z zakresu innowacyjnych rozwiązań w gospodarstwach rolnych i agroturystycznych</t>
  </si>
  <si>
    <t>Innowacje szansą na rozwój obszarów wiejskich – konopie włókniste</t>
  </si>
  <si>
    <t>Potencjalni partnerzy LPW, przedstawiciele jednostek naukowych, samorządów terytorialnych, spółek wodnych, rolnicy, pracownicy jednostek doradztwa rolniczego, oraz osoby zainteresowane tematem.</t>
  </si>
  <si>
    <r>
      <t xml:space="preserve">Celem projektu jest przygotowanie polskiego rolnictwa na trwające zmiany klimatyczne; projekt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t>
    </r>
    <r>
      <rPr>
        <sz val="12"/>
        <color rgb="FFFF0000"/>
        <rFont val="Calibri"/>
        <family val="2"/>
        <charset val="238"/>
        <scheme val="minor"/>
      </rPr>
      <t xml:space="preserve"> Operacja obejmuje również opracowanie raportu z przeprowadzonych prac LPW na terenie powiatu objętego pilotażem oraz film promującego dobre praktyki w rolnictwie i</t>
    </r>
    <r>
      <rPr>
        <sz val="12"/>
        <rFont val="Calibri"/>
        <family val="2"/>
        <charset val="238"/>
        <scheme val="minor"/>
      </rPr>
      <t xml:space="preserve"> </t>
    </r>
    <r>
      <rPr>
        <sz val="12"/>
        <color rgb="FFFF0000"/>
        <rFont val="Calibri"/>
        <family val="2"/>
        <charset val="238"/>
        <scheme val="minor"/>
      </rPr>
      <t>gospodarstwie.</t>
    </r>
  </si>
  <si>
    <t xml:space="preserve">spotkania tematyczne 
raport
film 
</t>
  </si>
  <si>
    <t>spotkania tematyczne
liczba uczestników
raport
film</t>
  </si>
  <si>
    <r>
      <t xml:space="preserve">6
</t>
    </r>
    <r>
      <rPr>
        <sz val="12"/>
        <color theme="1"/>
        <rFont val="Calibri"/>
        <family val="2"/>
        <charset val="238"/>
        <scheme val="minor"/>
      </rPr>
      <t>120</t>
    </r>
    <r>
      <rPr>
        <sz val="12"/>
        <rFont val="Calibri"/>
        <family val="2"/>
        <charset val="238"/>
        <scheme val="minor"/>
      </rPr>
      <t xml:space="preserve">
</t>
    </r>
    <r>
      <rPr>
        <sz val="12"/>
        <color rgb="FFFF0000"/>
        <rFont val="Calibri"/>
        <family val="2"/>
        <charset val="238"/>
        <scheme val="minor"/>
      </rPr>
      <t>1</t>
    </r>
    <r>
      <rPr>
        <sz val="12"/>
        <rFont val="Calibri"/>
        <family val="2"/>
        <charset val="238"/>
        <scheme val="minor"/>
      </rPr>
      <t xml:space="preserve">
1
</t>
    </r>
  </si>
  <si>
    <t>Producenci ziemniaka lub zamierzający podjąć taką produkcję oraz przedstawiciele podmiotów doradczych na terenie województwa opolskiego.</t>
  </si>
  <si>
    <r>
      <t xml:space="preserve">Nowoczesna i bezpieczna uprawa ziemniaka </t>
    </r>
    <r>
      <rPr>
        <b/>
        <sz val="12"/>
        <color rgb="FFFF0000"/>
        <rFont val="Calibri"/>
        <family val="2"/>
        <charset val="238"/>
        <scheme val="minor"/>
      </rPr>
      <t>w województwie opolskim</t>
    </r>
  </si>
  <si>
    <r>
      <rPr>
        <sz val="12"/>
        <color rgb="FFFF0000"/>
        <rFont val="Calibri"/>
        <family val="2"/>
        <charset val="238"/>
        <scheme val="minor"/>
      </rPr>
      <t>szkolenie on-line</t>
    </r>
    <r>
      <rPr>
        <sz val="12"/>
        <rFont val="Calibri"/>
        <family val="2"/>
        <charset val="238"/>
        <scheme val="minor"/>
      </rPr>
      <t xml:space="preserve">
liczba uczestników</t>
    </r>
  </si>
  <si>
    <r>
      <t xml:space="preserve">1
</t>
    </r>
    <r>
      <rPr>
        <sz val="12"/>
        <color theme="1"/>
        <rFont val="Calibri"/>
        <family val="2"/>
        <charset val="238"/>
        <scheme val="minor"/>
      </rPr>
      <t>70</t>
    </r>
  </si>
  <si>
    <t>Uzasadnienie: Nastąpiło uszczegółowienie nazwy operacji. W związku z zaistniałą sytuacją epidemiologiczną, zagrożeniem zarażeniem wirusem COVID-19  oraz wprowadzonymi obostrzeniami  nastąpiła zmiana  formy szkolenia ze stacjonarnego na on-line, co spowodowało zmniejszenie budżetu operacji (brak konieczności zapewnienia wyżywienia dla uczestników, wynajmu sali szkoleniowej itp.)</t>
  </si>
  <si>
    <t>Głównym celem broszury, e-broszury jest podniesienie wiedzy na temat innowacyjnych metod, w tym zastosowania odnawialnych źródeł energii do walki ze smogiem. Smog  stanowi ogromne zagrożenie dla ludzkości, wywołuje wiele chorób. Największym wytwórcą smogu jesteśmy my ludzie poprzez zastosowanie starych urządzeń grzewczych oraz trujących paliw do ogrzewania naszych domów. Dlatego tak ważne jest uzmysłowienie społeczeństwu jak wielką rolę odgrywa zastosowanie przez nas prostych, bardziej ekologicznych metod, dzięki którym możemy  poprawić  jakość naszego powietrza. Rozpowszechnianie wiedzy na tak ważny temat jest priorytetowym działaniem, które powinniśmy w jak najszerszy sposób rozpowszechniać, bo takie działania na pewno wpłyną na walkę ze smogiem. Projekt będzie obejmował opracowanie, wydrukowanie oraz udostępnienie w wersji online broszury z następującej tematyki "Zatrzymaj Smog! Innowacyjne rozwiązania walki ze smogiem poprzez zastosowanie nowoczesnych metod energetycznych, w tym zastosowanie odnawialnych źródeł energii".</t>
  </si>
  <si>
    <t xml:space="preserve">Głównym celem broszury, e-broszury jest podniesienie wiedzy na temat innowacyjnych metod , w tym zastosowania odnawialnych źródeł energii do walki ze smogiem. Smog  stanowi ogromne zagrożenie dla ludzkości, wywołuje wiele chorób .  Największym wytwórcą smogu jesteśmy my ludzie poprzez zastosowanie starych urządzeń grzewczych oraz trujących paliw do ogrzewania naszych domów. Dlatego tak ważne jest uzmysłowienie społeczeństwu jak wielką rolę odgrywa zastosowanie przez nas prostych, bardziej ekologicznych metod, dzięki którym możemy  poprawić  jakość naszego powietrza. Rozpowszechnianie wiedzy na tak ważny temat jest priorytetowym działaniem, które powinniśmy w jak najszerszy sposób rozpowszechniać, bo takie działania na pewno wpłyną na walkę ze smogiem. Projekt będzie obejmował opracowanie, wydrukowanie oraz udostępnienie w wersji online broszury. </t>
  </si>
  <si>
    <r>
      <t>Broszur</t>
    </r>
    <r>
      <rPr>
        <sz val="12"/>
        <color rgb="FFFF0000"/>
        <rFont val="Calibri"/>
        <family val="2"/>
        <charset val="238"/>
        <scheme val="minor"/>
      </rPr>
      <t>a, e-broszura</t>
    </r>
  </si>
  <si>
    <t xml:space="preserve">Broszura
ilość egzemplarzy
wersja online                                                                                                                     </t>
  </si>
  <si>
    <t>Innowacyjne rozwiązania zapobiegające stratom azotu oraz optymalizacja warunków glebowo-wodnych w produkcji rolniczej</t>
  </si>
  <si>
    <t xml:space="preserve"> szkolenie z wyjazdem studyjnym           </t>
  </si>
  <si>
    <t>szkolenie z wyjazdem  studyjnym
liczba uczestników</t>
  </si>
  <si>
    <t xml:space="preserve">1
40 </t>
  </si>
  <si>
    <t xml:space="preserve">Uzasadnienie: Podczas szkolenia uczestnicy będą mogli wziąć udział w dyskusji oraz zadać pytania ekspertom. Operacja przeprowadzona zostanie w celu pokazania innowacyjnych metod ochrony wód i gleb zgodnie z nowymi przepisami . Założeniem operacji jest uświadamianie mieszkańców obszarów wiejskich o procedurach rolniczego wykorzystania nawozów, w tym dawek i równomierności ich rozprowadzania zapewniając ograniczenie strat substancji odżywczych do wody na dopuszczalnym poziomie. Gospodarstwa rolne są traktowane jako istotne punktowe źródło zanieczyszczenia wód. Dbałość o jakość wód gruntowych poprzez racjonalne zarządzanie składnikami pokarmowymi na poziomie gospodarstwa rolnego ma zasadnicze znaczenie w redukcji emisji zanieczyszczeń związkami biogennymi do wód. Projekt skierowany jest głównie do osób związanych bezpośrednio z produkcją rolniczą oraz  zainteresowanych wspólnymi inicjatywami, mających na celu wdrażanie innowacyjnych rozwiązań.  </t>
  </si>
  <si>
    <t xml:space="preserve">Celem wydania broszury jest ułatwianie transferu wiedzy i innowacji w rolnictwie ekologicznym. Możliwe będzie  upowszechnienie dobrych praktyk w tym obszarze rolnictwa, również z uwzględnieniem nowości możliwych do wdrożenia. Publikacja broszury i upowszechnienie jej wśród osób wzmocni świadomość odbiorców w obszarze produkcji ekologicznej. Produkcja ekologiczna to nie tylko bezpieczna żywność wysokiej jakości, ale również forma ochrony środowiska i odpowiedzialne zarządzanie zasobami naturalnymi.  </t>
  </si>
  <si>
    <t>broszura                                                    liczba egzemplarzy                                               wersja online</t>
  </si>
  <si>
    <t>1                                                                                          300                                                                    1</t>
  </si>
  <si>
    <t>Producenci rolni, rolnicy ekologiczni i konwencjonalni, doradcy rolniczy, pracownicy jednostek doradztwa rolniczego, mieszkańcy obszarów wiejskich oraz osoby zainteresowane tematem.</t>
  </si>
  <si>
    <t xml:space="preserve">Uzasadnienie: Odbiorcy po zapoznaniu się z broszurą pogłębiają swoją wiedzę dotyczącą rolnictwa ekologicznego, korzystając z wydanych materiałów. Celem rolnictwa ekologicznego jest nieszkodliwa dla środowiska i energooszczędna produkcja pełnowartościowych płodów rolnych. Zakres tematyczny publikacji ukierunkowany będzie m.in. na wyzwania dla rolnictwa ekologicznego i zagadnień z zakresu tematyki ochrony środowiska. Przedstawione zostaną podstawowe akty prawne regulujące produkcję ekologiczną, ogólne zasady produkcji ekologicznej, uprawy roli, nawożenia, ochrony roślin.  Edukacja  dot. rolnictwa ekologicznego pozwoli  na wdrażanie innowacji oraz możliwości rozwoju  gospodarstw ekologicznych w województwie opolskim. Opolszczyzna to województwo z najmniejszą liczbą gospodarstw ekologicznych. Rolnictwo ekologiczne umacnia swoją pozycję na świecie, dlatego  należy podnosić wiedzę rolników i zachęcać ich do nowych wyzwań w tej tematyce. </t>
  </si>
  <si>
    <t xml:space="preserve">Celem szkolenia jest ułatwienie wymiany wiedzy pomiędzy podmiotami uczestniczącymi w rozwoju obszarów wiejskich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Ważnym czynnikiem definiującym koszty w gospodarstwie rolnym jest zużycie energii. Nabycie wiedzy w zakresie poprawy efektywności energetycznej w gospodarstwach rolnych przyczynia się do obniżenia kosztów związanych z zużyciem energii w gospodarstwie rolnym, a także skutkuje zmniejszeniem oddziaływania gospodarstw rolnych na zmiany klimatu. Zastosowanie odnawialnych źródeł energii przyczynia się do poprawy stanu powietrza poprzez wdrażanie gospodarki niskoemisyjnej. Szkolenie składać się będzie z części teoretycznej i praktycznej wykorzystania odnawialnych źródeł energii do wdrażania gospodarki niskoemisyjnej. Polska zajmuje ostatnie miejsce w Europie pod względem zanieczyszczania powietrza i konieczne jest wdrażanie innowacyjnych metod jakimi są odnawialne źródła energii do poprawy tego stanu. </t>
  </si>
  <si>
    <t>szkolenie z wyjazdem studyjnym
                                                 liczba uczestników</t>
  </si>
  <si>
    <t xml:space="preserve">   1   
     40</t>
  </si>
  <si>
    <t>Doradcy rolniczy, pracownicy jednostek doradztwa rolniczego,  rolnicy, samorządowcy, mieszkańcy województwa opolskiego.</t>
  </si>
  <si>
    <t xml:space="preserve">Uzasadnienie:  Szkolenie będzie okazją do uzyskania kompleksowych informacji na temat gospodarki niskoemisyjnej oraz jej wpływu na poprawę ochrony środowiska. Wymiana informacji i wiedzy pomiędzy jednostkami służb wspierających wdrażanie innowacji na obszarach wiejskich, a producentami rolnymi.  Szkolenie pozwoli na przeniesienie dobrych praktyk w zakresie wdrażania nowatorskich i innowacyjnych metod z zakresu odnawialnych źródeł energii oraz gospodarki niskoemisyjnej. Polityka wzrostu wykorzystania OZE, nawet najlepiej przygotowana i wspomagana przez państwo, wymaga aktywnego udziału wszystkich użytkowników energii w jej realizacji. Konsumenci energii, producenci, przedsiębiorcy, mieszkańcy wsi mogą codziennym zachowaniem aktywnie wspierać realizację gospodarki niskoemisyjnej. </t>
  </si>
  <si>
    <t>Dbamy o nasze środowisko – działania na rzecz ochrony środowiska na poziomie gospodarstwa</t>
  </si>
  <si>
    <t>Głównym celem zadania będzie rozwój wiedzy i podniesienie świadomości rolników na temat produkcji rolnej, która w coraz większym stopniu musi uwzględniać działania prośrodowiskowe. Ochrona środowiska to podjęcie lub zaniechanie działań umożliwiających zachowanie lub przywracanie równowagi przyrodniczej. Przedstawienie innowacyjnych działań związanych z ochroną środowiska tj. wykorzystanie źródeł odnawialnych do produkcji energii w kierunku ochrony powietrza, gleb i wód, kształtowania krajobrazu, zapobiegania zmianom klimatu oraz ochrony zdrowia ludzi i zwierząt, przyczyni się do zmniejszenia ryzyka wystąpienia szkód, bądź zachęci do efektywnego wykorzystywania zasobów naturalnych, w tym środków służących oszczędzaniu energii i stosowania odnawialnych źródeł energii.</t>
  </si>
  <si>
    <t xml:space="preserve">Konferencja online, </t>
  </si>
  <si>
    <t xml:space="preserve">konferencja online 
liczba uczestników
</t>
  </si>
  <si>
    <t xml:space="preserve">1
50
</t>
  </si>
  <si>
    <t xml:space="preserve">Uzasadnienie: uwarunkowania prawne w zakresie ochrony środowiska określają kierunek rozwoju obszarów wiejskich w tym gospodarstw rolnych, które w dużym stopniu mają wpływ na kształtowanie środowiska naturalnego, wykorzystując w sposób racjonalny jego zasoby do produkcji rolnej. Jest to niezmiernie ważne wyzwanie stojące nie tylko  przed współczesnym rolnikiem, ale także przed całym społeczeństwem obszarów wiejskich. Produkcja rolna stanowi jedno z głównych źródeł emisji zanieczyszczeń do środowiska. Działania podejmowane od pewnego czasu, a znajdujące odzwierciedlenie m.in. w polityce rolnej Unii Europejskiej zmierzają do ograniczenia bądź wyeliminowania źródeł ich powstawania. Dbałość o glebę, wodę, powietrze, dobrostan zwierząt gospodarskich, ale także o zdrowie konsumentów poprzez produkcję żywności wysokiej jakości, wolnej od zanieczyszczeń chemii rolnej, winny być podstawą działań każdego gospodarstwa rolnego. Odnotowuje się, że gospodarstwa rolne w sposób ciągły narażają środowisko na zanieczyszczenie, stąd też istnieje konieczność weryfikacji ich działań, prowadzenia działań edukacyjnych oraz wyeksponowanie innowacyjnych działań podejmowanych w gospodarstwach rolnych służących ochronie środowiska, w kierunku efektywnego gospodarowania jego zasobami. Podczas konferencji online poruszane będą takie zagadnienia jak;  zasady projektowania i działania oraz wpływ fotowoltaiki  na grunty rolne i otoczenie oraz  ochrona środowiska w obszarze rolnictwa – przykłady rozwiązań w polu i zagrodzie.  W związku z zaistniałą sytuacją epidemiologiczną i zagrożeniem zarażeniem wirusem SARS COVID-19 operacja zostanie zrealizowana w formie online. 
</t>
  </si>
  <si>
    <t>Innowacje w praktyce - wpływ uprawy roślin strączkowych na środowisko</t>
  </si>
  <si>
    <t>Celem szkolenia połączonego z warsztatami polowymi jest zaprezentowanie dobrych praktyk rolniczych i upowszechnienie stosowanych na niewielką skalę rozwiązań jakimi jest między innymi obecność roślin strączkowych w płodozmianie . Wymiana wiedzy oraz doświadczeń pomiędzy uczestnikami szkolenia ma umożliwić rozwiązywanie problemów towarzyszących uprawie roślin strączkowych i pokazać korzyści płynące z uprawy roślin strączkowych.</t>
  </si>
  <si>
    <t>szkolenie połączone z warszatami polowymi</t>
  </si>
  <si>
    <t>szkolenie - warsztaty polowe                             liczba uczestników szkolenia</t>
  </si>
  <si>
    <t>1
24</t>
  </si>
  <si>
    <t>Producenci rolni i specjaliści/doradcy rolniczy, naukowcy, przedstawiciele biznesu</t>
  </si>
  <si>
    <t>Uzasadnienie: Istotą operacji jest przekazanie rzetelnych informacji dotyczących uprawy roślin strączkowych oraz ich dobroczynnego działania. Duży udział zbóż w uprawach polowych i jednocześnie stosowanie płodozmianu strączkowego na niewielką skalę wymaga zwrócenia uwagi na korzyści płynące z uprawy roślin wysokobiałkowych. Realizacja szkolenia umożliwi transfer wiedzy, natomiast warsztaty polowe to doskonały sposób na naoczne przedstawienie nowych rozwiązań w uprawie roślin strączkowych: wysoko plonujących odmian i zastosowanych środków produkcji.</t>
  </si>
  <si>
    <t xml:space="preserve">spotkania tematyczne on-line,
druk raportu 
</t>
  </si>
  <si>
    <t xml:space="preserve">spotkania tematyczne
liczba uczestników
liczba egzemplarzy raportu
</t>
  </si>
  <si>
    <t xml:space="preserve">7
140
250
</t>
  </si>
  <si>
    <t>Potencjalni partnerzy LPW, przedstawiciele jednostek naukowych, samorządów terytorialnych, spółek wodnych, rolnicy, pracownicy jednostek doradztwa rolniczego oraz osoby zainteresowane tematem.</t>
  </si>
  <si>
    <t>Szkolenia dla kooperantów lokalnych partnerstw do spraw wody (LPW) - dobre praktyki w gospodarce wodnej</t>
  </si>
  <si>
    <t>spotkania tematyczne
materiały szkoleniowe</t>
  </si>
  <si>
    <t xml:space="preserve">spotkania tematyczne
liczba uczestników
materiały szkoleniowe
</t>
  </si>
  <si>
    <t xml:space="preserve">10
200
135
</t>
  </si>
  <si>
    <t xml:space="preserve">Uzasadnienie: Dbając o zasoby wodne istnieje potrzeba ciągłego upowszechniania i doskonalenia wiedzy z zakresu dobrych praktyk w gospodarce wodnej, aby odpowiednio ukierunkować działania lokalnych partnerstw ds. wody. </t>
  </si>
  <si>
    <t>Zakładanie lokalnych partnerstw do spraw wody (LPW) - nowatorskie elementy racjonalnej gospodarki wodnej na obszarach wiejskich</t>
  </si>
  <si>
    <t xml:space="preserve">Celem operacji jest promowanie innowacyjnych rozwiązań oraz upowszechnianie doświadczeń w gospodarce wodnej, za pośrednictwem filmów, broszur i e-broszur o nowoczesnych i skutecznych działaniach zapobiegających stratom wody. </t>
  </si>
  <si>
    <t xml:space="preserve">
broszury, e-broszury, filmy krótkometrażowe
</t>
  </si>
  <si>
    <t xml:space="preserve">
broszury
łączna liczba egzemplarzy 
filmy</t>
  </si>
  <si>
    <t xml:space="preserve">
3
750
2</t>
  </si>
  <si>
    <t>Uzasadnienie: Kontynuując zakładanie lokalnych partnerstw do spraw wody (LPW) oraz poszukiwań innowacyjnych rozwiązań w zakresie oszczędnych metod zatrzymywania i pozyskiwania wody konieczne staje się upowszechnianie wiedzy i doświadczeń w tym zakresie.</t>
  </si>
  <si>
    <t>Nowatorskie rozwiązania w hodowli bydła mlecznego</t>
  </si>
  <si>
    <t>szkolenie on-line</t>
  </si>
  <si>
    <t>Szkolenie                                    liczba uczestników</t>
  </si>
  <si>
    <t>Uzasadnienie: Operacja ma na celu podniesienie poziomu wiedzy z zakresu innowacyjnych rozwiązań w produkcji mleka w tym żywienia bydła mlecznego oraz zwrócenia uwagi na możliwości utrzymania krów w oborze w kontekście dobrostanu co wpływa na ekonomikę produkcji w gospodarstwie. Przeprowadzenie szkolenia w formie webinarium umożliwi uczestnikom zapoznanie się z opinią specjalistów z omawianej dziedzinie, najnowszymi doniesieniami technologicznymi, żywieniowymi i ekonomicznymi. Hodowcy bydła w Polsce prowadzą hodowle pod coraz większą presją, czasami opłacalność produkcji jest na granicy utrzymania gospodarstwa, dlatego tak ważne jest ciągłe pogłębianie wiedzy z zakresu najnowszych rozwiązań dzięki, którym produkcja mleka będzie przedsięwzięciem opłacalnym dla hodowcy.</t>
  </si>
  <si>
    <t>Innowacje w produkcji trzody chlewnej</t>
  </si>
  <si>
    <t xml:space="preserve">szkolenie </t>
  </si>
  <si>
    <t xml:space="preserve">szkolenie                                               liczba uczestników </t>
  </si>
  <si>
    <t xml:space="preserve">Uzasadnienie: Szkolenie stwarza  dogodne warunki do przeprowadzania w krótkim czasie licznych rozmów producentów rolnych z ekspertami w danej dziedzinie, co przyczynia się do promowania wśród mieszkańców obszarów wiejskich najnowszych technologii produkcji trzody chlewnej, a także wdrażania do praktyki najnowszych wyników badań naukowych.  
</t>
  </si>
  <si>
    <t>Omówienie wyników innowacyjnych doświadczeń polowych Opolskiego Ośrodka Doradztwa Rolniczego
w Łosiowie za rok 2020</t>
  </si>
  <si>
    <t xml:space="preserve">publikacja
</t>
  </si>
  <si>
    <t>publikacja                             liczba egzemplarzy                                         wersja online</t>
  </si>
  <si>
    <t>1                          300                                 1</t>
  </si>
  <si>
    <t>Producenci rolni, doradcy rolni, spółki i spółdzielnie produkcyjne prowadzące produkcję roślinną na terenie województwa opolskiego i województw ościennych, a także firmy nasienne, chemiczne i nawozowe współpracujące z Opolskim Ośrodkiem Doradztwa Rolniczego w Łosiowie, osoby zainteresowane tematem.</t>
  </si>
  <si>
    <t xml:space="preserve">Uzasadnienie: Operacja pozwoli pokazać producentom rolnym i doradcom rolnym,  nowe  odmiany oraz rozwiązania agrotechniczne, które  są pomocne  podjąć trudną decyzję odnośnie wyboru odpowiedniej, wysoko plonującej odmiany lub zastosowania konkretnych s.o.r. w uprawie roślin. Ponadto decydowanie się na uprawę niezarejestrowanej odmiany zawsze wiąże się z ryzykiem spadku opłacalności produkcji. Biorąc pod uwagę ilość i jakość odmian zarejestrowanych i przebadanych w Polsce przez COBORU, nie ma większej potrzeby testowania na własny koszt oferowanego przez różne firmy sprowadzonego materiału siewnego. Odbiorca nie tylko skorzysta z wyników, ale będzie mógł do nich wrócić w każdej chwili, gdy pojawią się wątpliwości odnośnie prawidłowej agrotechniki. 
</t>
  </si>
  <si>
    <t>Przewodnik po innowacyjnych doświadczeniach polowych OODR w Łosiowie 2021</t>
  </si>
  <si>
    <t>Celem przewodnika jest ułatwienie pozyskania istotnych  informacji  z naciskiem na doświadczalnictwo odmianowo agrotechniczne dla szerokiego wachlarza potrzeb praktyki rolniczej. W publikacji zawarte będą wszelkie informacje o doświadczeniach tj.  terminy siewu, nazwy odmian, rodzaje oprysków, oraz inne istotne informacje), które są prowadzone na polu doświadczalnym Opolskiego Ośrodka Doradztwa Rolniczego. Doświadczenia zawarte w przewodniku będą przedstawiać kolekcje odmian, doświadczenia nawozowe, agrotechniczne oraz ścisłe (PDO). W przewodniku zawarte będą rodzaje oprysków wraz z substancjami aktywnymi i terminami wykonania zabiegów, wszelkie informacje o nawożeniu doświadczeń oraz o terminach i ilościach wysiewu. Producent rolny skorzysta z przewodnika, jak również będzie mógł do niego wrócić w każdej chwili, gdy pojawią się wątpliwości odnośnie prawidłowej agrotechniki lub doboru odpowiedniej odmiany do siewu. Przewodnik ułatwi rolnikom przyswajanie wiedzy oraz innowacji na różnych spotkaniach czy szkoleniach, jednym z takich spotkań są warsztaty polowe na polu Opolskiego Ośrodka Doradztwa Rolniczego w Łosiowie organizowane w czerwcu jak również ( Dzień soi, Dzień kukurydzy, itp.). Publikacja będzie również dostępna dla producentów rolnych w wersji online na stronie internetowej Ośrodka. Dzięki publikacji można w łatwiejszy sposób propagować nowoczesne rozwiązania w rolnictwie. Przy dużej gamie dostępnych na rynku nowych odmian poszczególnych gatunków roślin uprawnych oraz środków ochrony roślin, czy nawozów, producent rolny zastanawia się często jaką podjąć decyzję, aby była właściwa a jednocześnie gwarantowała skuteczną i opłacalną produkcję. Przewodnik jest narzędziem ułatwiającym wymianę informacji, doświadczeń oraz spostrzeżeń. Wprowadzanie nowoczesnych rozwiązań agrotechnicznych pozwala rolnikowi osiągnięcie wysokich plonów oraz jak najlepszej jakości produktu, dbając o zdrowie ludzi, a co najważniejsze o ochronę środowiska naturalnego.</t>
  </si>
  <si>
    <t>1                          400                                            1</t>
  </si>
  <si>
    <t xml:space="preserve">Uzasadnienie: Operacja umożliwi łatwiejszy transfer wiedzy i innowacji w rolnictwie, producenci rolni oraz doradcy będą mieli przedstawione nowe odmiany oraz rozwiązania agrotechniczne, dzięki przewodnikowi ułatwione będzie podjęcie decyzji o wyborze odpowiedniej odmiany oraz technologii produkcji danej uprawy, tak aby osiągnąć jak najlepszy efekt. Ponadto decydowanie się na uprawę niezarejestrowanej odmiany zawsze wiąże się z ryzykiem spadku opłacalności produkcji. Biorąc pod uwagę ilość i jakość odmian zarejestrowanych i przebadanych w Polsce przez COBORU, nie ma większej potrzeby testowania na własny koszt oferowanego przez różne firmy sprowadzonego materiału siewnego. Odbiorca dzięki przewodnikowi w każdej chwili będzie mógł rozwiązać swoje problemy z zagadnień agrotechnicznych. Ułatwione będzie to dzięki publikacji broszury oraz publikacji w wersji elektronicznej na stronie Ośrodka. </t>
  </si>
  <si>
    <t>Innowacyjne w opolskim winiarstwie</t>
  </si>
  <si>
    <t>Celem operacji jest podniesienie poziomu wiedzy w zakresie wpływu zmian warunków klimatycznych na proces winifikacji oraz w  zakresie innowacyjnych rozwiązań w technologii uprawy winorośli. Poruszona zostanie tematyka z zakresu innowacyjnych rozwiązań uprawy winorośli z wykorzystaniem zasobów środowiska naturalnego,  nowoczesnego podejścia do technologii przetwórstwa owoców winorośli wpływającego na  walory produkowanego wina. Operacja dodatkowo wpłynie na budowanie sieci kontaktów pomiędzy rolnikami, mieszkańcami obszarów wiejskich, doradcami oraz przedstawicielami innych instytucji mających wpływ na kształtowanie i rozwój obszarów wiejskich. Ważnym aspektem będzie zainteresowanie możliwością współpracy partnerskiej we wdrażaniu innowacyjnych metod przetwórstwa wina.</t>
  </si>
  <si>
    <t xml:space="preserve"> szkolenie</t>
  </si>
  <si>
    <t>szkolenie                                   liczba uczestników</t>
  </si>
  <si>
    <t xml:space="preserve">Przedsiębiorcy, rolnicy, osoby z branży rolniczej – winiarzy, przedstawiciele podmiotów doradczych, przedstawiciele świata nauki. </t>
  </si>
  <si>
    <t>49-330 Łosiów,
  ul. Główna 1</t>
  </si>
  <si>
    <t xml:space="preserve">Uzasadnienie:  uprawa winorośli i produkcja wina w województwie opolskim rozwija się bardzo dynamicznie. Coraz więcej osób jest zainteresowanych produkcją i sprzedażą wina. Potencjalni producenci wina oczekują wsparcia w postaci profesjonalnych szkoleń i warsztatów ponieważ uruchomienie własnej winnicy nie należy do prostych biznesów, a i obecni prowadzący winnice też chętnie skorzystaliby z aktualnych informacji na tematy związane z profesjonalnym prowadzeniem winnic co wpłynęłoby na ich większą konkurencyjność. Wszystkim zależy na profesjonalizmie, oryginalnych pomysłach , dopracowanych planach biznesowych, często uwzględniających  enoturystykę jako istotny element przedsięwzięcia – wśród enoturystów dominują ludzie młodzi, ciekawi świata i żądni intrygujących doświadczeń turystycznych i sensorycznych. Takie zmiany, w naszym budującym swoją kulturę winiarską społeczeństwie, to zmiany  na lepsze.  </t>
  </si>
  <si>
    <t xml:space="preserve">Opolskie zespoły tematyczne ds. innowacji w rolnictwie - krótkie łańcuchy dostaw </t>
  </si>
  <si>
    <t xml:space="preserve">Celem operacji jest powołanie zespołów tematycznych na terenie Opolszczyzny do podejmowania działań prowadzących do wdrażania innowacji w rolnictwie, identyfikowania potrzeb i problemów wymagających nowatorskich rozwiązań, a także wskazania obszarów wymagających przeprowadzenia badań czy zagadnień, którymi mogą zajmować się w przyszłości Grupy Operacyjne EPI. Operacja zakłada ułatwianie wymiany wiedzy, doświadczeń oraz dobrych praktyk, podniesienie wiedzy z zakresu innowacyjności polskiego sektora rolno-spożywczego, ze szczególnych uwzględnieniem wielopodmiotowego podejścia na przykładzie grup operacyjnych EPI. Celem operacji jest również zaproszenie do współpracy osób zainteresowanych podjęciem działań w zakresie  stworzenia grupy operacyjnej aplikującej o środki w ramach działania "Współpraca". </t>
  </si>
  <si>
    <t xml:space="preserve">2
30
</t>
  </si>
  <si>
    <t xml:space="preserve">Uzasadnienie: Operacja zakłada zrzeszenie zespołów tematycznych ściśle związanych z tematem wdrażania innowacji na terenie Opolszczyzny. Wymiana wiedzy, doświadczeń oraz dobrych praktyk w zakresie realizowania przyszłych projektów mających na celu podniesienie innowacyjności opolskiego rolnictwa. Spotkania z mniejszymi grupami odbiorców  przedstawiające mocne i słabe strony łańcucha dostaw stworzą możliwość zainteresowania żywnością pochodzącą z rynków lokalnych, w których jednoznacznie można zidentyfikować pochodzenie produktów bardzo wysokiej jakości. Tworzenie krótkich łańcuchów dostaw dla produktów spożywczych jest wzmocnieniem sieci spożywczych na terenie Opolszczyzny. </t>
  </si>
  <si>
    <t xml:space="preserve">Zioła w ogrodzie - innowacyjne wykorzystanie w kuchni i kosmetyce. </t>
  </si>
  <si>
    <t xml:space="preserve">Celem operacji jest pokazanie dobrych praktyk i innowacji w zakresie produkcji ziół, ich wykorzystania jako źródła dochodu w gospodarstwach rolnych i wpływu na rozwój obszarów wiejskich. Podczas operacji nastąpi zgłębienie wiedzy na temat innowacyjnych metod  wytwarzania produktów z wykorzystaniem ziół, a także ich doboru pod kątem zastosowania ich w kuchni oraz kosmetyce. Uczestnicy dowiedzą  się jakie właściwości zdrowotne i odżywcze posiadają zioła, zapoznają się z uprawą  i gatunkami ziół,  sposobem ich pozyskiwania oraz łączenia ze sobą.  </t>
  </si>
  <si>
    <t xml:space="preserve"> wyjazd studyjny</t>
  </si>
  <si>
    <t>wyjazd studyjny
liczba uczestników</t>
  </si>
  <si>
    <t xml:space="preserve">1
30
</t>
  </si>
  <si>
    <t xml:space="preserve">Uzasadnienie: Udział w wyjeździe ułatwi wymianę wiedzy oraz dobrych praktyk w zakresie wykorzystania potencjału gospodarstw rolnych i agroturystycznych z terenu województwa opolskiego. Realizacja operacji wyposaży uczestników w wiedzę w zakresie zielarstwa oraz przyczyni się do poprawy rentowności i konkurencyjności gospodarstw rolniczych i ogrodniczych dając tym samym możliwości nowych kierunków rozwoju.  Zioła dodajemy do bardzo wielu potraw, tworzymy z nich napary i inne mikstury przydatne w kosmetyce. Mieszanki roślin stanowią część nie tylko naszej kuchni, ale także stylu życia. Zioła oferują bardzo szerokie spektrum korzyści. W dobie nadmiaru ulepszaczy i konserwantów obecnych zarówno w potrawach jak i kosmetykach to właśnie pozyskiwanie ziół oraz umiejętność ich wykorzystywania  jest dzisiaj na „wagę złota”. </t>
  </si>
  <si>
    <t>Innowacje w ofercie turystycznej - kreowanie wizerunku opolskiej wsi</t>
  </si>
  <si>
    <t xml:space="preserve">Celem operacji jest aktywizacja mieszkańców wsi na rzecz podejmowania inicjatyw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udoskonalanie oferty turystycznej, wprowadzanie innowacji w obsłudze turystów. Wykorzystywanie walorów turystycznych obszaru,  pobudzenie kreatywności właścicieli gospodarstw agroturystycznych w celu stworzenia bogatszej oferty turystycznej.
</t>
  </si>
  <si>
    <t xml:space="preserve"> konferencja
liczba uczestników</t>
  </si>
  <si>
    <t xml:space="preserve">1
40
</t>
  </si>
  <si>
    <t xml:space="preserve">Uzasadnienie: Regularne wprowadzanie innowacji w obsłudze turystów sprzyja rozwojowi branży i może mieć istotny wpływ na sytuację społeczno-gospodarczą szczególnie na terenach wiejskich w tych regionach, gminach, czy miejscowościach, które posiadają predyspozycje do rozwoju funkcji turystycznej. Praktyka pokazuje, że walory miejsca, które można skojarzyć z wieloma produktami zarówno indywidualnymi (firmowymi), jak i terytorialnymi, z trudem przekładają się na wizerunek danego obszaru, w związku z czym pojawia się pole do kreatywności i innowacyjnych działań samych usługodawców. Opolska wieś jest źródłem informacji i umiejętności związanych z rzemiosłem artystycznym, ziołolecznictwem, dawnymi obyczajami, sztuką ludową, kuchnią tradycyjną itp. Nowoczesne podejście w połączeniu z tradycją wzbogaca gospodarstwo rolne oraz obiekty turystyczne na terenach wiejskich o kolejną ofertę przyczyniającą się do jego rozwoju, uzupełniającą podstawowe źródło dochodu. 
</t>
  </si>
  <si>
    <t>Dobre praktyki w gospodarstwach rolnych oraz  firmach przetwórstwa rolno - spożywczego i usług rolniczych województwa opolskiego</t>
  </si>
  <si>
    <t xml:space="preserve">Głównym celem będzie upowszechnianie dobrych praktyk organizacyjnych z zakresu: innowacyjnych technologii produkcji i usług rolniczych, dostosowania sprawdzonych rozwiązań technologicznych do potrzeb rynku. Film zaprezentuje w/w praktyki wśród podmiotów uczestniczących w rozwoju obszarów wiejskich. </t>
  </si>
  <si>
    <t>sztuk</t>
  </si>
  <si>
    <t>Rolnicy, firmy przetwórstwa rolno-spożywczego i usług rolniczych, doradcy rolni, mieszkańcy obszarów wiejskich oraz osoby zainteresowane tematem.</t>
  </si>
  <si>
    <t xml:space="preserve">Uzasadnienie: W ostatnich kilkunastu latach duży nacisk położony został m.in. na innowacyjność w obszarze: rolnictwa, leśnictwa, przetwórstwa rolno-spożywczego i rozwoju obszarów wiejskich. Wzrasta również znaczenie wiedzy, kreatywności, innowacji i przedsiębiorczości na obszarach wiejskich. Opolski Ośrodek Doradztwa Rolniczego wychodząc naprzeciw tym potrzebom stawia sobie za cel m. in. informowanie, promowanie, podnoszenie świadomości, upowszechnianie dobrych praktyk w zakresie wdrażania innowacji w rolnictwie i na obszarach wiejskich. Zainteresowani będą mogli  zapoznać się z nowatorskimi rozwiązaniami w gospodarstwach i firmach prezentowanych w filmie, a zdobytą wiedzę wykorzystać we własnym gospodarstwie lub własnej firmie. W efekcie realizacji powyższego celu zwiększona zostanie konkurencyjność i dochodowość rolnicza, pobudzona zostanie przedsiębiorczość i aktywność mieszkańców obszarów wiejskich prowadząca do restrukturyzacji, modernizacji i innowacyjności rolnictwa wśród odwiedzających strony www ośrodka. 
</t>
  </si>
  <si>
    <t>Plan operacyjny KSOW na lata 2020-2021 (z wyłączeniem działania 8 Plan komunikacyjny) - Podkarpacki ODR - luty 2021</t>
  </si>
  <si>
    <t xml:space="preserve">„Innowacyjne rozwiązania  w uprawie roślin”  </t>
  </si>
  <si>
    <t xml:space="preserve">Celem operacji jest wsparcie tworzenia potencjalnych grup operacyjnych EPI w obszarze opracowywania  innowacyjnych rozwiązań dotyczących  nowoczesnych technologii zbioru różnych grup roślin  oraz wspieranie tworzenia sieci współpracy partnerskiej dotyczącej rolnictwa i obszarów wiejskich.   W ramach operacji zostanie zorganizowana konferencja oraz wyjazd studyjny.  Operacja ta  będzie okazją  do przekazu informacji w zakresie innowacyjnych rozwiązań  szerokiemu gronu zainteresowanych, a także zmotywuje uczestników do współpracy w zakresie tworzenia grup operacyjnych ukierunkowanych na opracowywanie i testowanie nowatorskich rozwiązań. </t>
  </si>
  <si>
    <t xml:space="preserve">1. Konferencja                2. Liczba uczestników      </t>
  </si>
  <si>
    <t>1                            100</t>
  </si>
  <si>
    <t>rolnicy prowadzący produkcję roślinną, przedstawiciele doradztwa rolniczego, przedstawiciele nauki, instytucje pracujące na rzecz rolnictwa, osoby zainteresowane proponowaną  tematyką</t>
  </si>
  <si>
    <t>II-IIV</t>
  </si>
  <si>
    <t xml:space="preserve">1. wyjazd                                    2. liczba uczestników   </t>
  </si>
  <si>
    <t xml:space="preserve">1                          40             </t>
  </si>
  <si>
    <t xml:space="preserve">Uzasadnienie: 
Realizacja operacji przyczyni się do identyfikowania podmiotów mogących wchodzić w skład grupy operacyjnej  w ramach działania ,, Współpraca’’ . Będzie aktywizować podmioty mające wpływ na rozwój obszarów wiejskich do współpracy oraz inspirować do stosowania innowacyjnych rozwiązań związanych ze zbiorem.  
Organizacja konferencji oraz wyjazdu  studyjnego związanego z ww. tematyką wynika z    zapotrzebowania podkarpackiego rolnictwa.  Zbiór jest bardzo ważnym elementem w procesie technologii upraw. Odpowiednie jego przeprowadzenie powoduje znaczne obniżenie strat podczas zbiorów: zbóż, oleistych, okopowych, siana, sianokiszonek, owoców miękkich. Spowoduje  uzyskanie większego plonu z ha oraz jego lepszej jakości.    Ponadto produkcja roślinna na Podkarpaciu  ukierunkowana jest na wytwarzanie własnych pasz dla zwierząt hodowlanych. Dzięki temu uzyskane surowce pochodzenia zwierzęcego tj. mleko, mięso , skóry, jaja bogate są w odpowiednie składniki poszukiwane przez dzisiejszego konsumenta. 
Wyjazd studyjny pozwoli na zapoznanie się z dobrymi praktykami w zakresie innowacyjnych technik zbioru. Grupa docelowa w skład której wchodzić będą róże ogniwa będzie tworzyła partnerstwo w realizacji różnego rodzaju  inicjatyw, projektów nastawionych na innowację. 
Dlatego realizacja niniejszej operacji przyczyni się do wspieranie tworzenia sieci współpracy partnerskiej dotyczącej rolnictwa i obszarów wiejskich. 
</t>
  </si>
  <si>
    <t>„Innowacyjne rozwiązania w hodowli zwierząt”</t>
  </si>
  <si>
    <t xml:space="preserve">Celem operacji jest wspieranie tworzenia sieci kontaktów i przyszłej współpracy  dotyczącej rolnictwa i obszarów wiejskich  w dziedzinie hodowli zwierząt z naciskiem na nowatorską hodowlę alpak w gospodarstwie i rolę alpakoterapii . Dlatego realizacja operacji  będzie okazją  do przekazu informacji w zakresie hodowli alpak dla szerokiego grona zainteresowanych , a także zachęceniem uczestników do podjęcia tego  rodzaju gałęzi produkcji. </t>
  </si>
  <si>
    <t>1                       100</t>
  </si>
  <si>
    <t>rolnicy , przedstawiciele nauki, instytucje pracujące na rzecz rolnictwa  , osoby zainteresowane proponowaną  tematyką</t>
  </si>
  <si>
    <t xml:space="preserve">1. wyjazd                           2. liczba uczestników   </t>
  </si>
  <si>
    <t xml:space="preserve">„Turystyka kulinarna szansą na rozwój obszarów wiejskich" </t>
  </si>
  <si>
    <t xml:space="preserve">Celem operacji jest  wsparcie tworzenia  grup operacyjnych w ramach  Krótkich Łańcuchów Dostaw Żywności jako  nowego sposobu organizacji produkcji, dystrybucji i transakcji pomiędzy producentem żywności,  a ostatecznym konsumentem.   To ograniczona  liczba podmiotów gospodarczych zaangażowanych we współpracę, przynoszący lokalny rozwój gospodarczy oraz charakteryzujący się ścisłymi związkami geograficznymi i społecznymi między producentami, podmiotami zajmującymi się przetwórstwem a konsumentami.  Założone cele wpłyną na podwyższenie wiedzy potencjalnych członków grup operacyjnych, rolników, przetwórców i służby doradczej  dotyczącej wdrażania ciekawych rozwiązań w rolnictwie oraz pozyskiwania środków w ramach działania "Współpraca".  
</t>
  </si>
  <si>
    <t>1                      200</t>
  </si>
  <si>
    <t>rolnicy , przedstawiciele nauki, instytucje pracujące na rzecz rolnictwa, osoby zainteresowane proponowaną  tematyką</t>
  </si>
  <si>
    <t xml:space="preserve">UZASADNIENIE: 
Realizacja operacji polegała będzie na organizacji konferencji, której uczestnikami będą potencjalni członkowie grup operacyjnych.  Inicjatywa związana ze  skracaniem łańcucha  dostaw żywności odpowiada na potrzebę  tworzenia grup operacyjnych w ramach uproszczenia łańcucha dostaw w celu zwiększenia skuteczności kontroli jakości, ograniczenia kosztów, oraz zwiększenia przejrzystości dla konsumenta, który coraz bardziej interesuje się pochodzeniem produktów żywnościowych. Rozwijanie  takiego systemów spotyka się z coraz większym zainteresowaniem wśród instytucji publicznych na szczeblu lokalnym, krajowym oraz Europejskim ponieważ rośnie przekonanie, że muszą nastąpić fundamentalne zmiany w sposobie organizowania systemów żywnościowych.   Podczas konferencji  uczestnicy zapoznają się również ze znaczeniem turystyki kulinarnej jako narzędziem poprawy konkurencyjności na obszarach wiejskich , podkarpackich produktów i artykułów spożywczych  wysokiej jakości,  a także nowych kierunków działalności gospodarczej. Dzisiejszy konsument to świadomy kupiec, który poszukuje żywności świeżej, sezonowej, mało przetworzonej, tradycyjnej, regionalnej, często ekologicznej. Coraz więcej ludzi sięga po produkty „od sąsiada” tzn. od lokalnych dostawców, przetwórców, rolników wiedząc, że te produkty są najwyższej jakości oraz gwarantują bezpieczeństwo ich spożycia. Krótkie łańcuchy dostaw to działania zmierzające do wyeliminowania lub znacznego ograniczenia ilości pośredników w dostawie produktu finalnego bezpośredniemu odbiorcy. Dlatego operacja będzie miała charakter sieciujący  partnerów uczestniczących w łańcuchu dostaw. </t>
  </si>
  <si>
    <t xml:space="preserve">Lokalne Partnerstwo  ds. Wody (LPW) na Podkarpaciu </t>
  </si>
  <si>
    <t xml:space="preserve">Celem operacji jest nawiązanie  współpracy oraz stworzenie sieci kontaktów miedzy lokalnym społeczeństwem a instytucjami i urzędami, w zakresie gospodarki wodnej na obszarach wiejskich ze szczególnym uwzględnieniem rolnictwa.  Przedmiotem operacji jest powołanie Lokalnego Partnerstwa ds. Wody, obejmującego swym zasięgiem powiaty z województwa podkarpackiego ,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 analiza problemów oraz potencjalnych możliwości ich rozwiązania, upowszechnianie dobrych praktyk w zakresie gospodarki wodnej i oszczędnego gospodarowania nią w rolnictwie i na obszarach wiejskich.
</t>
  </si>
  <si>
    <t xml:space="preserve">Spotkanie                   Ilość uczestników      </t>
  </si>
  <si>
    <t>42               3 360</t>
  </si>
  <si>
    <t xml:space="preserve">UZASADNIENIE:
   Rolnictwo jest gałęzią gospodarki,  która korzysta z 70 %  światowych zasobów wody  i wymaga jej racjonalnego wykorzystywania przy jednoczesnej ochronie środowiska naturalnego . Dotyczy to zarówno źródeł poboru wody jak i jej oczyszczaniu , która będzie wykorzystywana w gospodarstwie rolnym.  Dlatego spotkania  w ramach LPW maja służyć konsolidacji osób zainteresowanych racjonalnym wykorzystaniem wody tj. przedstawicieli  administracji państwowej, administracji samorządowej, rolników i przedsiębiorców różnych branż w celu określenia  mocnych i słabych stron, szans i zagrożeń dzięki którym będzie można podjąć   działania zapobiegawcze.
Dlatego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Lokalnych Partnerstw ds. Wody na terenie województwa podkarpackiego jest krokiem do wdrożenia takiego modelu współpracy.
</t>
  </si>
  <si>
    <t>8 warsztatów domowych</t>
  </si>
  <si>
    <t>26</t>
  </si>
  <si>
    <t>Uzasadnienie: W związku z panującą epidemią koronawirusa i brakami kadrowymi operacja została odwołana.</t>
  </si>
  <si>
    <t>Uzasadnienie: W związku z tym, że wydarzenie odbyło się w formie zdalnej, tym samym zwiększono liczbę uczestników operacji, a także zredukowano koszty (brak kosztów poniesionych na wynajem sal i wyżywienie)</t>
  </si>
  <si>
    <t>82</t>
  </si>
  <si>
    <t xml:space="preserve">Uzasadnienie: Zmieniony został budżet operacji ze względu na powstałe oszczędności. </t>
  </si>
  <si>
    <t>Grupę docelową będą stanowili 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</si>
  <si>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Konkurs na "Najlepsze Gospodarstwo Ekologiczne" i na "Najlepszego Doradcę Ekologicznego" w woj. podlaskim</t>
  </si>
  <si>
    <t xml:space="preserve">Celem operacji jest promocja dobrych praktyk  w rolnictwie ekologicznym oraz innowacyjnych rozwiązań wdrażanych w ekologicznych gospodarstwach rolnych.  Przedsięwzięcie posłuży identyfikacji i wdrażaniu proekologicznych rozwiązań w gospodarstwach rolnych oraz rozpowszechnianiu wiedzy o jakości żywności ekologicznej. Podczas seminarium zaprezentowane zostaną przykłady dobrych praktyk w  gospodarstwach rolnych oraz możliwości rozwoju sektora rolnictwa ekologicznego w Polsce i woj. podlaskim. Poprzez organizowany w ramach operacji Konkurs na "Najlepsze Gospodarstwo Ekologiczne" promowane będą rozwiązania zmierzające zarówno do wzrostu sprzedaży produktów rolnictwa ekologicznego jak też mające na celu wprowadzenie rozwiązań innowacyjnych i przyjaznych środowisku. "Konkurs Najlepszy Doradca Ekologiczny" wpłynie na popularyzację i promowanie osiągnieć doradców w zakresie innowacji dotyczących rolnictwa ekologicznego. Cała operacja przyczyni się do zacieśnienia współpracy pomiędzy uczestnikami a światem nauki. </t>
  </si>
  <si>
    <t>Konkurs na Najlepsze Gospodarstwo Ekologiczne w woj. podlaskim</t>
  </si>
  <si>
    <t>Grupę docelową będą stanowili rolnicy, przedstawiciele doradztwa rolniczego, przedstawiciele nauki, mieszkańcy obszarów wiejskich oraz instytucje pracujące na rzecz rolnictwa ekologicznego</t>
  </si>
  <si>
    <t>II/IV</t>
  </si>
  <si>
    <t>liczba uczestników seminarium</t>
  </si>
  <si>
    <t>liczba uczestników wyjazdu na podsumowanie etapu krajowego</t>
  </si>
  <si>
    <t>Konkurs na Najlepszego Doradcę Ekologicznego w woj. podlaskim</t>
  </si>
  <si>
    <t>Uzasadnienie: Rolnictwo ekologiczne charakteryzuje zarówno troska o zdrowie konsumenta jak i stan środowiska naturalnego. Liczne zalety tego systemu produkcji czynią go wzorem dla gospodarowania w przyrodzie i z przyrodą. Jest metodą produkcji rolnej, która nie narusza trwałości zasobów naturalnych, ponadto nie tylko chroni, ale i kształtuje różnorodny krajobraz, przyczynia się do utrzymania wysokiego stopnia bioróżnorodności biologicznej. Z jednej strony ma dostarczać żywność wysokiej jakości, z drugiej przyczyniać się do ochrony środowiska, dobrostanu zwierząt i rozwoju obszarów wiejskich. Przeprowadzenie konkursów pozwoli promować i uświadomić mieszkańców województwa podlaskiego jak ważnym elementem rolnictwa jest dbałość o środowisko i jakie wymierne korzyści przynosi obecnie i przyniesie w przyszłości. Konkursy pozwolą również na zacieśnienie współpracy pomiędzy doradcami a rolnikami, co może przyczynić się do zwiększenia ilości wprowadzanych innowacji w gospodarstwach z zakresu rolnictwa ekologicznego.</t>
  </si>
  <si>
    <t>Celem operacji „Wsparcie dla tworzenia Lokalnych partnerstw ds. Wody” jest stworzenie pierwszej w Polsce sieci pomiędzy wszystkimi kluczowymi  Partnerami na rzecz zarządzania zasobami wody w rolnictwie i na obszarach wiejskich wybranych powiatów województwa podlaskiego. Przedstawiciele nauki opracują zasady powstawania LPW, wesprą szkolenia oraz opracują raport końcowy z działań grupy pilotażowej ze wskazaniem innowacyjnych rozwiązań pozwalających na racjonalną gospodarkę wodą w rolnictwie i na obszarach wiejskich.</t>
  </si>
  <si>
    <t>I/IV</t>
  </si>
  <si>
    <t>Uzasadnienie: Od dłuższego czasu obserwujemy w Polsce pogłębianie się kryzysu związanego z dostępem do wody. Susza w rolnictwie i na obszarach wiejskich to temat poruszany przez media każdego dnia. Aby oszczędzać wodę należy podjąć działania edukacyjne, informacyjne a następnie wypracować odpowiednie rozwiązania. Woda jest dobrem wspólnym a realizacja operacji ma na celu przeanalizowanie potrzeb wodnych na danym terenie, zebranie pomysłów na innowacyjne działania w zakresie gospodarki wodą i opracowanie raportów, które będą służyły wypracowaniu wytycznych do powołania LPW w każdym powiecie w woj. podlaskim.</t>
  </si>
  <si>
    <t xml:space="preserve">Tradycyjne rośliny miododajne w nowoczesnej pasiece </t>
  </si>
  <si>
    <t>Grupę docelową będą stanowili rolnicy, domownicy gospodarstw rolnych, pszczelarze, wytwórcy produktu regionalnego,  przedstawiciele podmiotów świadczących usługi doradcze oraz inne osoby zainteresowane tematyką</t>
  </si>
  <si>
    <t>Uzasadnienie: Warsztaty przyczynią się do podniesienia wiedzy i świadomości uczestników jak ważne są rośliny miododajne. Rozwój dużych miast i ich infrastruktury zmniejsza udział terenów zielonych i miejsc, z których mogą korzystać owady pożyteczne. Uczestnicy warsztatów poznają rośliny miododajne, ich sposób uprawy i pielęgnacji, co powinno zachęcić ich do wykorzystania tych roślin w ogródkach przydomowych i miejscach użyteczności publicznej. Dodatkowo chętni biorący udział w warsztatach poznają rośliny miododajne niestosowane wcześniej w hodowli pszczół. Oprócz tradycyjnych metod prowadzenia i urządzania pasieczyska  zostaną zaprezentowane innowacyjne formy dostosowane do teraźniejszych czasów.</t>
  </si>
  <si>
    <t>Podlaska Akademia Serowarska edycja II</t>
  </si>
  <si>
    <t>Celem operacji jest podniesienie wiedzy z zakresu promocji krótkich łańcuchów dostaw żywności, nowych/ulepszonych metod produkcji sera, innowacyjnych sposobów marketingu sprzedaży produktów serowarskich wytwarzanych na poziomie gospodarstwa. Rezultatem uczestnictwa w projekcie może być powstawanie nowych producentów rolnych wytwarzających sery na poziomie gospodarstwa rolnego, które będą sprzedawane odbiorcom ostatecznym. Co za tym idzie możliwość skrócenia łańcuchów dostaw. Przedmiotem operacji są: Warsztaty serowarskie w Podlaskim Centrum Technologii Rolno-Spożywczych, warsztaty domowe oraz Gala Serów i wyjazd studyjny obejmujące zagadnienia z przetwórstwo mleka, produkcji i sprzedaży żywności pochodzenia zwierzęcego w ramach RHD bądź MLO, ulepszone receptury serów podpuszczkowych oraz wytwarzanie serów w warunkach domowych oraz sprzedaż wytworzonych produktów bezpośrednio konsumentowi finalnemu, a więc promowanie krótkich łańcuchów dostaw.</t>
  </si>
  <si>
    <t>Uzasadnienie: Województwo podlaskie uznawane jest powszechnie za zagłębie mleczarskie kraju. Duże gospodarstwa koncentrują swoją działalność w kierunku produkcji mleka najwyższej jakości. Gospodarstwa niskotowarowe z kolei usiłują znaleźć swoją niszę rynkową w produkcji przetworzonych, a jednocześnie ulepszonych dzięki innowacyjnym metodom,  produktów mlecznych.  Potrzeba realizacji projektu wynika z dużego zainteresowania domowników gospodarstw rolnych i rolników woj. podlaskiego tematyką dotyczącą ulepszonych metod w produkcji sera. Dzięki poznaniu nowych możliwości marketingowo-sprzedażowych w przetwórstwie mleka (szczególnie w odniesieniu do produktów serowarskich), uczestnicy operacji zwiększą istotnie swoje szanse na skuteczniejsze urynkawianie wytworzonych przez siebie produktów.</t>
  </si>
  <si>
    <t>Przetwórstwo na małą skalę szansą dla niewielkich producentów rolnych</t>
  </si>
  <si>
    <t>Wykorzystanie lawendy  w  innowacyjnym krótkim łańcuchu żywnościowym</t>
  </si>
  <si>
    <t xml:space="preserve">Operacja ma na celu przedstawienie i zapoznanie uczestników wyjazdu w sposób praktyczny i teoretyczny z produkcją lawendy, a dokładnie z możliwościami wykorzystania tego zioła w krótkim łańcuchu żywnościowym. Celem będzie zaprezentowanie krótkiego łańcucha, który w wybranym gospodarstwie prowadzony jest w sposób innowacyjny z wykorzystaniem wszelkich walorów lawendy. Przedstawienie krótkiego łańcucha żywnościowego poprzez wyjazd do gospodarstwa z największą uprawą lawendy w Polsce i jej przetwarzania w obrębie  tego gospodarstwa. Uczestnicy wyjazdu będą mogli poznać praktykę prowadzenia gospodarstwa oraz technologię przetwarzania. </t>
  </si>
  <si>
    <t xml:space="preserve">Uzasadnienie: Udział w wyjeździe studyjnym ukaże uczestnikom krótki łańcuch żywnościowy lawendy w jakim funkcjonuje jedno z gospodarstw agroturystycznych. Na uwagę zasługuje fakt, że lokalna produkcja żywności od wielu lat jest elementem struktury obszarów wiejskich, a w ostatnich latach obserwuje się jej stały rozkwit we wszystkich państwach członkowskich Unii Europejskiej. Dostrzega się coraz częściej strategiczne znaczenie promowania lokalnej żywności i krótkich łańcuchów dostaw na poziomie unijnym, krajowym i regionalnym. W ciągu ostatnich lat  wzrosło  wśród konsumentów zapotrzebowanie na produkty tradycyjne i regionalne.  Również w województwie podlaskim rośnie zainteresowanie ze strony producentów rolnych możliwością sprzedaży wytworzonej przez nich w gospodarstwach żywności. </t>
  </si>
  <si>
    <t>Innowacje w agroturystyce - konkurs na najlepsze gospodarstwo agroturystyczne</t>
  </si>
  <si>
    <t>Grupę docelową będą stanowili rolnicy, domownicy gospodarstw rolnych, właściciele gospodarstw agroturystycznych, wytwórcy produktu regionalnego,  przedstawiciele podmiotów świadczących usługi doradcze oraz inne osoby zainteresowane tematyką</t>
  </si>
  <si>
    <t>liczba uczestników biorących udział w podsumowaniu konkursu</t>
  </si>
  <si>
    <t>Innowacyjne formy zagospodarowania zagrody wiejskiej w agroturystyce</t>
  </si>
  <si>
    <t>Celem operacji jest przekazanie wiedzy praktycznej i teoretycznej na temat możliwości rozszerzenia oferty gospodarstw agroturystycznych o ogrody pokazowe, ogrody edukacyjne i ogrody terapeutyczne. Funkcje rekreacyjne, edukacyjne i terapeutyczne umożliwią dywersyfikację dochodu z działalności agroturystycznej.</t>
  </si>
  <si>
    <t xml:space="preserve">Grupę docelową będą stanowili przedstawiciele i domownicy gospodarstw zajmujących się agroturystyką,  przedstawiciele podmiotów świadczących usługi doradcze oraz inne osoby zainteresowane tematyką, </t>
  </si>
  <si>
    <t xml:space="preserve">Innowacyjne pszczelarstwo </t>
  </si>
  <si>
    <t>Celem operacji jest stworzenie możliwości nawiązania współpracy pomiędzy potencjalnymi partnerami w celu utworzenia grupy operacyjnej z zakresu innowacyjnych rozwiązań w gospodarce pasiecznej. Przedmiotem operacji jest wyjazd studyjny związany z tematyką  innowacyjnych systemów prowadzenia gospodarki pasiecznej. W trakcie wyjazdu uczestnicy zwiedzą kultowe dla pszczelarzy miejsca nauki i wiedzy gdzie wysłuchają wykładów z zakresu nowoczesnych technik utrzymania pszczół. Uczestnicy zapoznają się również z zasadami funkcjonowania dużego zakładu produkcyjnego. Zdobycie takiej wiedzy pozwoli na uruchomienie dodatkowych działalności sprzedaży  i poprawę efektywności pasiek. Realizacja operacji ma na celu zapoznanie osób interesujących się pszczelarstwem, które mogą potencjalnie wchodzić w skład grupy operacyjnej w ramach działania Współpraca.</t>
  </si>
  <si>
    <t>Uzasadnienie: Ze względu na duże zainteresowanie udziałem w dotychczasowych warsztatach związanych z pszczelarstwem  oraz zapotrzebowaniem zgłaszanym przez mieszkańców obszarów wiejskich województwa podlaskiego zostanie zorganizowana kolejna operacja w tym temacie. Będzie to kontynuacja poprzednich warsztatów skierowana do uczestników posiadających doświadczenie w pszczelarstwie. Poprzez wyjazd studyjny możliwe jest przekazanie uczestnikom nie tylko wiedzy teoretycznej ale także umiejętności praktycznych z zakresu zakładania i prowadzenia pasieki. Połączenie teorii z praktyką daje możliwość bezpośredniego weryfikowania pozyskanej wiedzy i umiejętności, zachęca do dyskusji, wymiany spostrzeżeń i doświadczeń. Pozwala uczestnikom na pewną swobodę, co w konsekwencji przekłada się na większą otwartość, ułatwia nawiązywanie kontaktów, zachęca do współpracy. Stworzenie odpowiedniej płaszczyzny dla uczestników wyjazdu zainteresowanych podniesieniem poziomu wiedzy i umiejętności zachęci do tworzenia potencjalnych grup operacyjnych w ramach działania „Współpraca” w zakresie krótkich łańcuchów dostaw oraz sieci kontaktów ukierunkowanych na wspólne innowacyjne przedsięwzięcia w rolnictwie i na obszarach wiejskich. Poprzez organizację wyjazdu może nastąpić wzrost producentów rolnych zajmujących się pszczelarstwem w regionie, co sprawi, że staną się oni bardziej konkurencyjni na rynku i bardziej widoczni dla konsumenta.</t>
  </si>
  <si>
    <t xml:space="preserve">Innowacje w zakresie odchowu cieląt </t>
  </si>
  <si>
    <t>Celem operacji jest prezentacja i wspieranie innowacji w hodowli  bydła, ze szczególnym wyróżnieniem ras wysokoproduktywnych przeznaczonych do dalszej produkcji. Zaprezentowana zostanie profilaktyka i prewencja w odchowie cieliczek  przeznaczonych na remont stada oraz reprodukcję. Ponadto przedstawione będą dobre praktyki, co wpłynie na zdobycie dodatkowej wiedzy przez hodowców w zakresie innowacji w hodowli bydła.</t>
  </si>
  <si>
    <t xml:space="preserve"> Grupę docelową będą stanowili mieszkańcy obszarów wiejskich, hodowcy bydła, rolnicy,  przedstawiciele podmiotów świadczących usługi doradcze</t>
  </si>
  <si>
    <t xml:space="preserve">Nowoczesne kanały komunikacji z potencjalnym klientem w ramach krótkiego łańcucha dostaw </t>
  </si>
  <si>
    <t>webinar</t>
  </si>
  <si>
    <t>Grupę docelową będą stanowili mieszkańcy obszarów wiejskich, rolnicy,  przedstawiciele podmiotów świadczących usługi doradcze</t>
  </si>
  <si>
    <t>Uzasadnienie: Konieczność i zasadność przeprowadzenia szkolenia z zakresu social mediów podyktowana jest dynamicznymi zmianami sytuacji techniczno-gospodarczej. Wskazać należy, że w wyniku pandemii COVID-19 zaprzestano organizacji targów i wystaw, w ramach których rolnicy dotychczas najczęściej promowali swoje towary i usługi. Podkreślić również należy, że producenci rolni - z uwagi na swój wiek (grupa 40-60 lat) ma bardzo ograniczoną wiedzę na temat nowoczesnych kanałów komunikacji w Internecie, a tym samym nie posiada niezbędnej wiedzy koniecznej do promowania swoich produktów w mediach społecznościowych. Przeprowadzone szkolenie przyczyni się do zmniejszenia wykluczenia cyfrowego mieszkańców wsi.</t>
  </si>
  <si>
    <t xml:space="preserve"> Zrównoważony rozwój jako główny czynnik wpływający na postęp gospodarstw rolnych i agroprzedsiębiorstw - prezentacja przykładów</t>
  </si>
  <si>
    <t xml:space="preserve">Celem operacji jest zwiększenie świadomości producentów i przedsiębiorców rolnych w zakresie korzyści jakie niesie ze sobą wdrażanie innowacyjnych rozwiązań i współpracy między nauką i praktyką. Operacja zakłada zaprezentowanie przykładów dobrych praktyk gospodarstw rolnych i agroprzedsiębiorstw, którzy prezentują osiągnięcia technologiczne oraz posiadają  wysokie wyniki ekonomiczne przy umiejętnym wykorzystaniu  funduszy unijnych oraz przy współpracy z doradztwem i nauką. Operacja ma na celu prezentację praktycznych rozwiązań w rolnictwie oraz wsparcie transferu wiedzy i innowacji na obszarach wiejskich.  </t>
  </si>
  <si>
    <t>Grupę docelową będą stanowili mieszkańcy obszarów wiejskich, rolnicy, przedstawiciele instytucji, przedstawiciele podmiotów świadczących usługi doradcze i inne osoby zainteresowane tematyką</t>
  </si>
  <si>
    <r>
      <t>Plan operacyjny KSOW na lata 2020-2021 (z wyłączeniem działania 8 Plan komunikacyjny) -</t>
    </r>
    <r>
      <rPr>
        <b/>
        <sz val="11"/>
        <rFont val="Calibri"/>
        <family val="2"/>
        <charset val="238"/>
        <scheme val="minor"/>
      </rPr>
      <t xml:space="preserve"> Pomorski ODR </t>
    </r>
    <r>
      <rPr>
        <b/>
        <sz val="11"/>
        <color theme="1"/>
        <rFont val="Calibri"/>
        <family val="2"/>
        <charset val="238"/>
        <scheme val="minor"/>
      </rPr>
      <t>- luty 2021</t>
    </r>
  </si>
  <si>
    <r>
      <t xml:space="preserve">Przedmiotem operacji jest zorganizowanie m.in. spotkań on-line, których celem jest tworzenie sieci kontaktów i współpracy, usprawniających transfer wiedzy między nauką a praktyką rolniczą, a także zwrotny przekaz informacji z praktyki do nauki. Dzięki wzajemnym kontaktom i interakcjom (dyskusja, wymiana doświadczeń, możliwość zadawania pytań na czacie) będzie możliwa  wymiana doświadczeń w zakresie wdrażania innowacyjnych rozwiązań problemów i przygotowanie się do wyzwań stojących aktualnie przed rolnictwem i obszarami wiejskimi woj. pomorskiego.                                        
  Zadanie będzie realizowane  w 3 poddziałaniach - grupach tematycznych :
– </t>
    </r>
    <r>
      <rPr>
        <i/>
        <sz val="11"/>
        <rFont val="Calibri"/>
        <family val="2"/>
        <charset val="238"/>
      </rPr>
      <t>produkcja rolnicza  a adaptacja zmian klimatu,</t>
    </r>
    <r>
      <rPr>
        <sz val="11"/>
        <rFont val="Calibri"/>
        <family val="2"/>
        <charset val="238"/>
      </rPr>
      <t xml:space="preserve">
-</t>
    </r>
    <r>
      <rPr>
        <i/>
        <sz val="11"/>
        <rFont val="Calibri"/>
        <family val="2"/>
        <charset val="238"/>
      </rPr>
      <t xml:space="preserve"> produkcja ekologiczna i budowanie świadomości konsumentów</t>
    </r>
    <r>
      <rPr>
        <sz val="11"/>
        <rFont val="Calibri"/>
        <family val="2"/>
        <charset val="238"/>
      </rPr>
      <t xml:space="preserve">,
- </t>
    </r>
    <r>
      <rPr>
        <i/>
        <sz val="11"/>
        <rFont val="Calibri"/>
        <family val="2"/>
        <charset val="238"/>
      </rPr>
      <t>przedsiębiorczość, krótkie łańcuchy dostaw, budowanie marki, promocja</t>
    </r>
    <r>
      <rPr>
        <sz val="11"/>
        <rFont val="Calibri"/>
        <family val="2"/>
        <charset val="238"/>
      </rPr>
      <t xml:space="preserve">.  Każda grupa tematyczna  odbędzie własne, odrębne spotkanie, z moderatorem dyskusji oraz elementami coachingu. Jest to kontynuacja spotkania sieciującego w 2019 r., z perspektywą dalszych cyklicznych spotkań, zawężonych w konkretnych grupach tematycznych.  Realizacja operacji odbędzie </t>
    </r>
    <r>
      <rPr>
        <sz val="11"/>
        <color rgb="FFFF0000"/>
        <rFont val="Calibri"/>
        <family val="2"/>
        <charset val="238"/>
      </rPr>
      <t>się</t>
    </r>
    <r>
      <rPr>
        <sz val="11"/>
        <rFont val="Calibri"/>
        <family val="2"/>
        <charset val="238"/>
      </rPr>
      <t xml:space="preserve"> poprzez wybór różnych form realizacji : webinarium (szkolenia on-line),  audycja radiowa i emisja materiału filmowego w TV. Taki dobór form realizacji pozwoli wykorzystać narzędzia cyfrowe, ale również dostępne media, tak aby dotrzeć do jak największej liczby odbiorców (zachowując zasady bezpieczeństwa w dobie COVID). </t>
    </r>
  </si>
  <si>
    <r>
      <t xml:space="preserve">* odbiorcy zainteresowani tematyką  </t>
    </r>
    <r>
      <rPr>
        <sz val="11"/>
        <color rgb="FFFF0000"/>
        <rFont val="Calibri"/>
        <family val="2"/>
        <charset val="238"/>
      </rPr>
      <t>*mieszkańcy obszarów wiejskich</t>
    </r>
    <r>
      <rPr>
        <sz val="11"/>
        <rFont val="Calibri"/>
        <family val="2"/>
        <charset val="238"/>
      </rPr>
      <t>, *rolnicy,                                              *doradcy/specjaliści PODR, *przedsiębiorcy sektora rolno-spożywczego,                                                 * przedstawiciele nauki i instytucji związanych z sektorem rolnym w województwie pomorskim.</t>
    </r>
  </si>
  <si>
    <t>233</t>
  </si>
  <si>
    <t>ilość emisji</t>
  </si>
  <si>
    <t>42</t>
  </si>
  <si>
    <r>
      <rPr>
        <sz val="11"/>
        <color rgb="FFFF0000"/>
        <rFont val="Calibri"/>
        <family val="2"/>
        <charset val="238"/>
        <scheme val="minor"/>
      </rPr>
      <t xml:space="preserve">*pszczelarze lub
 osoby  zainteresowane tym typem produkcji,
* rolnicy
* przedstawiciele jednostki naukowej oraz instytucji związanej z sektorem rolno-spożywczym w województwie pomorskim 
* przedstawiciele związków i zrzeszeń pszczelarskich
* doradca rolny/specjalista ODR
* mieszkańcy obszarów wiejskich </t>
    </r>
    <r>
      <rPr>
        <sz val="11"/>
        <rFont val="Calibri"/>
        <family val="2"/>
        <charset val="238"/>
        <scheme val="minor"/>
      </rPr>
      <t xml:space="preserve">
</t>
    </r>
  </si>
  <si>
    <t>Uzasadnienie: Doprecyzowano ilość uczestników biorących udział w webinarium (na webinarium zgłosiła się większa liczba uczestników niż planowano. Platforma umożliwiała przyjęcie większej liczby uczestników, bez ponoszenia dodatkowych kosztów). Ze względu na realizację operacji poprzez różne formy, rozszerzono także grupę docelową odbiorców. Ze względu na wagę tematu operacji zdecydowano się na opracowanie broszury aby dotrzeć do jak najszerszej grupy odbiorców.</t>
  </si>
  <si>
    <r>
      <t xml:space="preserve">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Operacja będzie realizowana jako m.in. audycja radiowa oraz materiał filmowy. Przewidziany czas audycji radiowej to spoty 7-minutowe nadawane trzy razy w ciągu dnia przez okres 2 tygodni, </t>
    </r>
    <r>
      <rPr>
        <sz val="11"/>
        <color rgb="FFFF0000"/>
        <rFont val="Calibri"/>
        <family val="2"/>
        <charset val="238"/>
        <scheme val="minor"/>
      </rPr>
      <t>z kolei materiał filmowy to  program w formie ok. 8 minutowego reportażu.</t>
    </r>
    <r>
      <rPr>
        <sz val="11"/>
        <rFont val="Calibri"/>
        <family val="2"/>
        <charset val="238"/>
        <scheme val="minor"/>
      </rPr>
      <t xml:space="preserve"> W </t>
    </r>
    <r>
      <rPr>
        <sz val="11"/>
        <color rgb="FFFF0000"/>
        <rFont val="Calibri"/>
        <family val="2"/>
        <charset val="238"/>
        <scheme val="minor"/>
      </rPr>
      <t>prezentowanych materiałach</t>
    </r>
    <r>
      <rPr>
        <sz val="11"/>
        <rFont val="Calibri"/>
        <family val="2"/>
        <charset val="238"/>
        <scheme val="minor"/>
      </rPr>
      <t xml:space="preserve"> będą poruszane tematy odnośnie skutków występowania bakteriozy pierścieniowej</t>
    </r>
    <r>
      <rPr>
        <sz val="11"/>
        <color rgb="FFFF0000"/>
        <rFont val="Calibri"/>
        <family val="2"/>
        <charset val="238"/>
        <scheme val="minor"/>
      </rPr>
      <t xml:space="preserve"> i innych chorób</t>
    </r>
    <r>
      <rPr>
        <sz val="11"/>
        <rFont val="Calibri"/>
        <family val="2"/>
        <charset val="238"/>
        <scheme val="minor"/>
      </rPr>
      <t xml:space="preserve"> w uprawie ziemniaka, jej diagnozowanie, odmiany zalecane do uprawy na terenie pomorza, </t>
    </r>
    <r>
      <rPr>
        <sz val="11"/>
        <color rgb="FFFF0000"/>
        <rFont val="Calibri"/>
        <family val="2"/>
        <charset val="238"/>
        <scheme val="minor"/>
      </rPr>
      <t>jak kiedyś, a jak obecnie uprawiamy ziemniaki</t>
    </r>
    <r>
      <rPr>
        <sz val="11"/>
        <rFont val="Calibri"/>
        <family val="2"/>
        <charset val="238"/>
        <scheme val="minor"/>
      </rPr>
      <t>, a także jak przygotować ziemniaki do sprzedania. Organizowany w ramach operacji materiał filmowy będzie miał charakter innowacyjno-edukacyjny. Zdobyta wiedza pozwoli na transfer wiedzy w zakresie dobrych praktyk wdrażania innowacji w rolnictwie i na obszarach wiejskich ora promowania innowacyjnych technologii uprawy i konfekcjonowania ziemniaka na obszarze województwa pomorskiego.</t>
    </r>
  </si>
  <si>
    <t>*producenci ziemniaka lub zamierzający podjąć taką produkcję w celu zwiększenia rentowności swoich gospodarstw rolnych *doradcy rolniczy  *mieszkańcy obszarów wiejskich  *inne podmioty zainteresowane tematyką</t>
  </si>
  <si>
    <t>liczba emisji</t>
  </si>
  <si>
    <t>Uzasadnienie: Zaktualizowano opis przedmiotu oraz temat operacji, zgodnie z faktycznie przeprowadzonymi działaniami. Ze względu  realizację operacji poprzez różne formy, rozszerzono grupę docelową operacji. Doprecyzowano również ilość emisji audycji radiowych.</t>
  </si>
  <si>
    <t>Celem operacji  jest zaprezentowanie innowacyjnych metod produkcji w systemie rolnictwa ekologicznego, w  tym zasady chowu zwierząt w systemie ekologicznym  oraz nawiązanie kontaktów, które umożliwią wymianę wiedzy i doświadczeń w tym zakresie. Bardzo ważnym elementem operacji jest transfer wiedzy, a co za tym idzie inspiracja środowiska  zainteresowanego tematem rolnictwa ekologicznego, jest to niezbędny czynnik mogący przyczynić się do powstania nowych, ciekawych , wspólnych inicjatyw.  Realizacja operacji odbędzie poprzez wybór różnych form realizacji : webinarium (szkolenia on-line),  audycja radiowa, materiał filmowy emitowany w TV, co pozwoli wykorzystać narzędzia cyfrowe, ale również dostępne media, tak aby dotrzeć do jak największej liczy odbiorców (zachowując zasady bezpieczeństwa w dobie COVID). Zostanie również opracowany materiał w postacji broszury, tak aby nowe informacje dotarły do szerszej grupy odbiorców i zainspirowały do włączenia się do współpracy pozostałe osoby, które nie mogły brać udziału w szkoleniu.</t>
  </si>
  <si>
    <r>
      <t xml:space="preserve">*rolnicy zajmujący się produkcją ekologiczną oraz zainteresowani tym typem produkcji z terenu województwa pomorskiego;
* przedstawiciele jednostek naukowych oraz instytucji związanych z sektorem rolno-spożywczym,
* doradcy/specjaliści PODR,
*przedsiębiorcy, których działalność jest związana z przetwórstwem rolno-spożywczym z terenu województwa pomorskiego. </t>
    </r>
    <r>
      <rPr>
        <sz val="11"/>
        <color rgb="FFFF0000"/>
        <rFont val="Calibri"/>
        <family val="2"/>
        <charset val="238"/>
        <scheme val="minor"/>
      </rPr>
      <t>*mieszkańcy obszarów wiejskich</t>
    </r>
  </si>
  <si>
    <t>Uzasadnienie: Doprecyzowano ilość emisji audycji radiowych, a także ilość uczestników webinarium (na webinarium zgłosiła się większa liczba uczestników niż planowano. Platforma umożliwiała przyjęcie większej liczby uczestników, bez ponoszenia dodatkowych kosztów). Doprecyzowano również grupę docelową operacji.</t>
  </si>
  <si>
    <t>*rolnicy zajmujący się produkcją ekologiczną oraz zainteresowani tym typem produkcji z terenu województwa pomorskiego;
* przedstawiciele  instytucji związanych z sektorem rolno-spożywczym,
* doradcy/specjaliści PODR,
*przedsiębiorcy, których działalność jest związana z przetwórstwem rolno-spożywczym z terenu województwa pomorskiego.
* mieszkańcy obszarów wiejskich</t>
  </si>
  <si>
    <t>Uzasadnienie: Doprecyzowano grupę docelową operacji oraz ilość uczestników biorących udział w webinarium.</t>
  </si>
  <si>
    <t>Uzasadnienie: Doprecyzowano tytuł operacji w oparciu o zakres działania na terenie jednego z powiatów województwa pomorskiego.</t>
  </si>
  <si>
    <t>*rolnicy  *doradcy/specjaliści PODR *odbiorcy zainteresowani tematyką  *mieszkańcy obszarów wiejskich</t>
  </si>
  <si>
    <t xml:space="preserve">ilość uczestników </t>
  </si>
  <si>
    <r>
      <t>Dobre praktyki w zakresie  wspierania</t>
    </r>
    <r>
      <rPr>
        <b/>
        <strike/>
        <sz val="11"/>
        <rFont val="Calibri"/>
        <family val="2"/>
        <charset val="238"/>
        <scheme val="minor"/>
      </rPr>
      <t xml:space="preserve"> </t>
    </r>
    <r>
      <rPr>
        <b/>
        <sz val="11"/>
        <rFont val="Calibri"/>
        <family val="2"/>
        <charset val="238"/>
        <scheme val="minor"/>
      </rPr>
      <t>przedsiębiorczości  i innowacji na obszarach wiejskich na przykładzie inicjatyw podejmowanych przez rolników w województwie śląskim</t>
    </r>
  </si>
  <si>
    <t>Operacja ma na celu pokazanie rolnikom przykładów dobrych praktyk współdziałania i korzyści z tego wynikających, ułatwienie tworzenia sieci kontaktów pomiędzy rolnikami, podmiotami doradczymi a przedsiębiorcami sektora rolno-spożywczego oraz pozostałymi podmiotami zainteresowanymi wdrażaniem innowacji w rolnictwie i na obszarach wiejskich.  Ciekawe rozwiązania i pomysły mogą zostać przeniesione do własnego gospodarstwa, aby przyciągnąć klientów- turystów. Formą realizacji operacji jest wyjazd studyjny połączony z warsztatami, który ma nie tylko inspirować, ale również przełamać bariery mentalne, głównie strach przed współdziałaniem. Wyjazd przyczyni się do nabycia wiedzy z zakresu rozwoju przedsiębiorczości, małego przetwórstwa lokalnego,  skutecznej promocji i marketingu produktów lokalnych oraz ułatwienia tworzenia sieci kontaktów przy kreowaniu wspólnej marki, ukazania innowacyjnych i nowatorskich rozwiązań promujących jakość życia na wsi . Ukazanie innowacyjnych i nowatorskich rozwiązań w gospodarstwach  sprzyjać będzie poprawie efektywności produkcji i wzrostowi konkurencyjności w województwie pomorskim. Umożliwi to promowanie innowacyjnych technologii w gospodarstwach.</t>
  </si>
  <si>
    <t xml:space="preserve">wyjazd studyjny połączony z warsztatami </t>
  </si>
  <si>
    <t xml:space="preserve">* rolnicy                                                                                    * przedstawiciele doradztwa rolniczego: doradcy/specjaliści PODR,  *przedsiębiorcy,                                                                                                           *odbiorcy zainteresowani tematyką *mieszkańcy obszarów wiejskich   *pracownicy firm i instytucji działających na rzecz rolnictwa </t>
  </si>
  <si>
    <t>Innowacyjne gospodarstwo pasieczne</t>
  </si>
  <si>
    <t xml:space="preserve">Celem operacji jest zaprezentowanie uczestnikom innowacyjnych praktyk produkcyjnych w pasiekach, w tym elementów nowoczesnej gospodarki pasiecznej oraz nowych metod leczenia i zapobiegania chorobom pszczół. Wpłynie to na kształtowanie postaw proinnowacyjnych odbiorców operacji oraz spowoduje rozwój pasiek i zwiększy wiedzę ich właścicieli. Konieczne jest wdrażanie innowacyjnych rozwiązań. Istotne w tym procesie jest podjęcie współpracy i wymiana doświadczeń na temat innowacyjnych metod, co  umożliwi wymiana doświadczeń i poglądów, a co za tym idzie budowanie sieci kontaktów.                                  </t>
  </si>
  <si>
    <t xml:space="preserve">*pszczelarze oraz osoby  zainteresowane  tym typem produkcji,            *przedstawiciele związków i zrzeszeń pszczelarskich, *przedstawiciele jednostek naukowych  i instytucji rolniczych,                                                *doradcy/specjaliści PODR </t>
  </si>
  <si>
    <t xml:space="preserve">Uzasadnienie: Gospodarstwa pasieczne, sprzedające swoje produkty na rynku produktów żywnościowych, pomimo że są swoistego rodzaju przedsiębiorstwami, to różnią się znacząco od innych podmiotów. Różnice te dotyczą zwłaszcza: wykorzystywania  pszczół w procesie produkcji, nieodzownych do prawidłowego funkcjonowania dzikiej przyrody oraz ważnych dla rolnictwa , sezonowości, procesu pracy nie pokrywającego się z procesem produkcji, uzależnienia od warunków klimatycznych, pogodowych i pożytkowych.
Wymienione czynniki powodują, że wszelkie decyzje dotyczące prowadzonej przez pszczelarzy działalności są wyjątkowo trudne, a skutki popełnianych błędów uderzają nie tylko w samo gospodarstwo pasieczne. Właśnie dlatego, pszczelarstwo jest dziedziną niechętnie przyjmującą nowości, a przez to bardzo wrażliwą na dokonujące się zmiany. Ułatwienie dostępu do nowych rozwiązań jest bardzo ważne dla przetrwania pasiek. Innowacyjność w gospodarstwach pasiecznych może stanowić ważną drogę do racjonalizacji i oszczędności, sprzyjać rozwojowi i podniesieniu poziomu życia ich właścicieli. Może stworzyć zupełnie nowy obraz orientacji rynkowej, w której innowacje, a nie ceny i koszty staną się głównym elementem konkurencji i wzmacniania kondycji ekonomicznej przedsiębiorstwa pasiecznego. Przetrwanie pszczelarstwa w dużej mierze będzie zależało od gospodarstw rozwojowych, otwartych na współpracę we wdrażaniu nowych rozwiązań. </t>
  </si>
  <si>
    <t>Innowacyjne technologie w hodowli trzody chlewnej w województwie pomorskim</t>
  </si>
  <si>
    <t xml:space="preserve">Celem operacji jest upowszechnianie wiedzy na temat innowacyjnych technologii w chowie i hodowli trzody chlewnej. Konferencja będzie okazją do wymiany doświadczeń między uczestnikami, przybliży zagadnienia związane z zadaniami realizowanymi przez Sieć na rzecz innowacji w rolnictwie i na obszarach wiejskich. W czasie konferencji przewidziane są wykłady prowadzone przez specjalistów, dotykające innowacyjności w działach produkcji: rozród, żywienie, odchów młodych zwierząt, tucz, budynki inwentarskie, nowe jednostki chorobowe i ich zwalczanie, a także pokaz innowacyjności w hodowli, w tym np. pokaz nowoczesnej technologii sterowania mikroklimatem budynku.  Dodatkowo w ramach operacji zaplanowano nagranie materiału filmowego, który będzie publikowany w internecie. Będzie to materiał zebrany z konferencji oraz z rozmów przeprowadzonych z właścicielami gospodarstw, którzy podzielą się swoimi wiedzą, spostrzeżeniami i doświadczeniami. </t>
  </si>
  <si>
    <t>*rolnicy *hodowcy trzody chlewnej *doradcy i specjaliści PODR oraz innych ośrodków *przedsiębiorcy sektora rolno-spożywczego *przedstawiciele związków hodowców *przedstawiciele nauki i instytucji związanych z sektorem rolnym *osoby  zainteresowane tematyką</t>
  </si>
  <si>
    <t xml:space="preserve">Uzasadnienie: Przekazanie w trakcie operacji wiedzy na temat innowacyjnych technologii w chowie i hodowli trzody chlewnej, poprawi wyniki ekonomiczne produkcji zwierząt gospodarskich (trzody chlewnej) oraz warunki bytowe zwierząt, co wpłynie na poprawę ich dobrostanu. Operacja umożliwi również przedstawicielom nauki i instytucji przedstawienie problemów, z jakimi na co dzień zmagają się producenci i zaproponowanie im nowych, innowacyjnych rozwiązań, które mają na celu poprawę opłacalności hodowli. </t>
  </si>
  <si>
    <t>Innowacyjne technologie w hodowli bydła i produkcji mleka na terenie województwa pomorskiego</t>
  </si>
  <si>
    <t>* rolnicy *hodowcy bydła mlecznego  *przedstawiciele doradztwa rolniczego  *pracownicy firm i instytucji działających na rzecz rolnictwa *mieszkańcy obszarów wiejskich * inne osoby zainteresowane tematyką operacji</t>
  </si>
  <si>
    <t xml:space="preserve">Uzasadnienie: Realizacja operacji ułatwi transfer wiedzy i innowacji w rolnictwie oraz na obszarach wiejskich, a także przyczyni się do promocji innowacji w rolnictwie i produkcji żywności. 
Uczestnicy operacji będą mieli możliwość pogłębienia wiedzy z zakresu innowacji w hodowli bydła i produkcji mleka, a doradcy oraz specjaliści PODR w Lubaniu będą mogli przekazać tę wiedzę pozostałym współpracownikom oraz producentom rolnym, zachęcając ich do unowocześnienia swoich gospodarstw. Przekazanie w trakcie operacji wiedzy na temat innowacyjnych technologii w hodowli bydła i produkcji mleka, poprawi wyniki ekonomiczne produkcji tych zwierząt gospodarskich oraz ich warunki bytowe, co wpłynie na  poprawę dobrostanu. Operacja umożliwi również przedstawicielom nauki i instytucji przedstawienie problemów, z jakimi na co dzień zmagają się producenci i zaproponowanie im nowych, innowacyjnych rozwiązań, które mają na celu poprawę opłacalności hodowli. </t>
  </si>
  <si>
    <t>Pomorskie partnerstwa do spraw wody</t>
  </si>
  <si>
    <t xml:space="preserve">Celem operacji jest zainicjowanie współpracy oraz stworzenie sieci kontaktów między lokalnym społeczeństwem a instytucjami i urzędami, w zakresie gospodarki wodnej na obszarach wiejskich ze szczególnym uwzględnieniem rolnictwa.  Przedmiotem operacji jest powołanie Pomorskiego Partnerstwa ds. Wody  w każdym powiecie woj. pomorskiego, w którego skład wejdą przedstawiciele administracji publicznej, rolników, doradztwa rolniczego oraz nauki. Tematem operacji będzie: wzajemne poznanie zakresów działania i potrzeb związanych z gospodarowaniem wodą członków Partnerstwa,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</si>
  <si>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 przedstawiciele Państwowego Gospodarstwa Wodnego Wody Polskie  *przedstawiciele administracji publicznej, spółki wodnej, izby rolniczej, lasów państwowych, parków krajobrazowych, instytutów naukowych/ uczelni rolniczych, organizacji pozarządowych, * rolnicy  *właściciele stawów rybnych *przedstawiciele podmiotów doradczych *przedsiębiorcy mający oddziaływanie na stan wód na danym terenie *inne podmioty zainteresowane tematem</t>
  </si>
  <si>
    <t>pokazy</t>
  </si>
  <si>
    <t>Uzasadnienie: „Pomorskie Partnerstwa do spraw wody” w woj. pomorskim realizowane  są z inicjatywy MRiRW. Zadaniem  operacji będzie przede wszystkim aktywizacja i integracja środowisk lokalnych w rozwiązywaniu  problemu  suszy w rolnictwie Analiza pod kątem posiadanych zasobów pozwoli na działania oraz konkretne inwestycje, wynikające z potrzeb rolnictwa. Integracja środowiska podczas realizacji operacji  ma na celu podejmowanie wspólnych działań na rzecz racjonalnej gospodarki wodą. Działania o charakterze informacyjno-pokazowym przybliżą uczestnikom operacji możliwości zatrzymania wody w glebie poprzez zabiegi agrotechniczne.</t>
  </si>
  <si>
    <t>Innowacyjne technologie w produkcji drobiu</t>
  </si>
  <si>
    <t xml:space="preserve">Celem operacji jest podniesienie poziomu wiedzy i wymiana doświadczeń podczas zaplanowanej  konferencji dla hodowców drobiu. Jej celem jest przekazanie producentom drobiu nowych, innowacyjnych innowacyjnych rozwiązań  w działach produkcji: rozród, żywienie, odchów młodych zwierząt, tucz, budynki inwentarskie, nowe jednostki chorobowe i ich zwalczanie. W czasie konferencji będą prowadzone wykłady przez specjalistów tej branży z jednostek naukowych  i podmiotów współpracujących oraz zaplanowano pokaz  nowoczesnej technologii sterowania mikroklimatem w kurniku.   Dodatkowo w ramach operacji zaplanowano realizację filmu, który będzie publikowany w internecie. Będzie to materiał zebrany z konferencji oraz rozmów przeprowadzonych z właścicielami gospodarstw, którzy podzielą się swoimi wiedzą, spostrzeżeniami i doświadczeniami. </t>
  </si>
  <si>
    <t>* rolnicy *hodowcy zwierząt  *doradcy i specjaliści PODR oraz innych ośrodków  *przedsiębiorcy sektora rolno-spożywczego *przedstawiciele związków hodowców  *przedstawiciele nauki i instytucji związanych z sektorem rolnym *osoby  zainteresowane tematyką</t>
  </si>
  <si>
    <t xml:space="preserve">Uzasadnienie: Przekazanie w trakcie operacji wiedzy na temat innowacyjnych technologii w hodowli drobiu, poprawi wyniki ekonomiczne produkcji drobiu oraz warunki bytowe zwierząt, co wpłynie na  poprawę ich dobrostanu. Operacja umożliwi również przedstawicielom nauki i instytucji przedstawienie problemów, z jakimi na co dzień zmagają się producenci i zaproponowanie im nowych, innowacyjnych rozwiązań, które mają na celu poprawę opłacalności hodowli. </t>
  </si>
  <si>
    <t>Kontynuacja operacji z 2020 r., której celem jest zaprezentowanie dobrych praktyk dotyczących wdrażania innowacji w produkcji roślinnej i zwierzęcej oraz w przetwórstwie, co wpłynie na kształtowanie postaw proinnowacyjnych oraz zwiększy wiedzę na ten temat wśród odbiorców operacji z terenów woj. pomorskiego, ale również pozostałych rejonów.                                                                          
Przedmiotem operacji będzie nagranie i emisja kontynuacyjnej serii filmików przedstawiających innowacyjne rozwiązania  i dobre praktyki, co wpłynie na podwyższenie wiedzy w zakresie wdrażania innowacji w rolnictwie i na obszarach wiejskich oraz wzbogaci  i uatrakcyjni formy prezentacji treści merytorycznych opracowywanych pod kierunkiem PODR w Lubaniu.</t>
  </si>
  <si>
    <t xml:space="preserve">*rolnicy *mieszkańcy obszarów wiejskich  *przedstawiciele doradztwa rolniczego  *pracownicy firm i instytucji działających na rzecz rolnictwa </t>
  </si>
  <si>
    <t>Uzasadnienie:  Kontynuacja operacji z 2020 roku pozwoli na  przekazanie fachowej wiedzy o innowacjach w obszarze  hodowli zwierząt, technologii uprawy roślin, a także promocji innowacji w obszarze rolnictwa precyzyjnego. Ze względu na panującą epidemię jest to najbezpieczniejszy sposób przekazania informacji szerokiemu gronu odbiorców. Realizacja operacji wpłynie na podwyższenie wiedzy w zakresie wdrażania innowacji w rolnictwie i na obszarach wiejskich oraz wzbogaci i uatrakcyjni formy prezentacji treści merytorycznych opracowywanych przez PODR w Lubaniu.</t>
  </si>
  <si>
    <t>Innowacyjne rozwiązania w chowie i hodowli bydła mięsnego</t>
  </si>
  <si>
    <t xml:space="preserve">Celem operacji jest dostarczenie aktualnej wiedzy na temat innowacyjnych rozwiązań w zakresie chowu i hodowli bydła mięsnego oraz promowanie kontaktów i wymiany doświadczeń pomiędzy rolnikami- producentami żywca wołowego, przedsiębiorcami, jednostkami naukowymi i doradczymi. Celem nawiązanych kontaktów jest wzbogacenia bazy potencjalnych partnerów sieci na rzecz innowacji w rolnictwie i na obszarach wiejskich.  Operacja będzie realizowana w formie konferencji dla producentów bydła mięsnego, którym  zapewni się materiały dydaktyczne oraz zostanie wydana broszura, zawierająca tematy merytoryczne poruszane podczas konferencji.  Wśród tematów konferencji znajdą się zagadnienia dotyczące możliwości wzbogacenia o innowacyjne rozwiązania prowadzenia produkcji bydła mięsnego w polskich warunkach, w tym związane z dostosowaniem do wymogów dyrektywy NEC, Europejskiej Strategii w sprawie Metanu oraz dobrostanu zwierząt.   </t>
  </si>
  <si>
    <t>* rolnicy * hodowcy bydła mięsnego  *doradcy rolniczy i specjaliści ODR *przedsiębiorcy związani z sektorem bydła mięsnego  *przedstawiciele instytucji naukowych i samorządowych zainteresowanych innowacjami w chowie i hodowli bydła mięsnego</t>
  </si>
  <si>
    <r>
      <t>200 egz.</t>
    </r>
    <r>
      <rPr>
        <sz val="10"/>
        <color theme="1"/>
        <rFont val="Calibri"/>
        <family val="2"/>
        <charset val="238"/>
        <scheme val="minor"/>
      </rPr>
      <t xml:space="preserve"> (80 egz. dla uczestników konferencji + 120 egz. dla uczestników innych szkoleń, pokazów i wystaw bydła organizowanych przez PODR)</t>
    </r>
  </si>
  <si>
    <t xml:space="preserve">Uzasadnienie: Realizacja operacji ułatwi transfer wiedzy i innowacji w rolnictwie oraz na obszarach wiejskich, a także przyczyni się do promocji innowacji w rolnictwie. 
Uczestnicy operacji będą mieli możliwość pogłębienia wiedzy z zakresu innowacji w chowie i hodowli bydła mięsnego, a doradcy oraz specjaliści PODR w Lubaniu będą mogli przekazać tę wiedzę pozostałym współpracownikom oraz producentom rolnym, zachęcając ich do unowocześnienia swoich gospodarstw. Przekazanie w trakcie operacji wiedzy na temat innowacyjnych technologii w chowie i hodowli bydła mięsnego, poprawi wyniki ekonomiczne produkcji tych zwierząt gospodarskich oraz ich warunki bytowe, co wpłynie na  poprawę dobrostanu. Operacja umożliwi również przedstawicielom nauki i instytucji przedstawienie problemów, z jakimi na co dzień zmagają się producenci i zaproponowanie im nowych, innowacyjnych rozwiązań, które mają na celu poprawę opłacalności hodowli. </t>
  </si>
  <si>
    <t>Plan operacyjny KSOW na lata 2020-2021 (z wyłączeniem działania 8 Plan komunikacyjny) - Śląski ODR - luty 2021</t>
  </si>
  <si>
    <t>członkowie grupy pszczelarskiej działającej przy Zespole Szkół Agrotechnicznych i Ogólnokształcących w Żywcu (ZSAiO), członkowie kół pszczelarskich, rolnicy i ich domownicy, przedstawiciele doradztwa, pracownicy oświatowi (nauczyciele ZSAiO), mieszkańcy obszarów wiejskich oraz zainteresowana tematem młodzież  z ZSAiO.</t>
  </si>
  <si>
    <t>Liczba uczestników e-szkolenia wyniosła 18 osób. Całkowity koszt przeprowadzenia operacji wyniósł 1 000,00 zł.  Różnica pomiędzy kwotą zaplanowaną, a wydatkowaną wynika z przeprowadzenia procedury rozeznania cenowego dotyczącego przeprowadzenia e-szkolenia (wyłącznie koszt wykładowcy)</t>
  </si>
  <si>
    <t>rolnicy, rybacy, przedstawiciele doradztwa, dyrektorzy jednostek badawczo rozwojowych, mieszkańcy obszarów wiejskich</t>
  </si>
  <si>
    <t>Całkowity koszt operacji wyniósł 26 879,70 zł. Kwota podana w poprzedniej zmianie PO 2020-2021 wynikła z niepoprawnego podsumowania kosztów operacji.</t>
  </si>
  <si>
    <t>Szkolenia/e-szkolenia/ Konkurs</t>
  </si>
  <si>
    <t xml:space="preserve">liczba szkoleń/liczba e-szkoleń/ liczba konkursów/ liczba uczestników szkoleń /liczba uczestników e-szkoleń/ liczba laureatów konkursu  </t>
  </si>
  <si>
    <t>4/2/1/80/79/2</t>
  </si>
  <si>
    <t>rolnicy, mieszkańcy obszarów wiejskich, przedstawiciele doradztwa</t>
  </si>
  <si>
    <t>Spotkania/e-spotkania/Ekspertyza</t>
  </si>
  <si>
    <t xml:space="preserve">liczba spotkań/ liczba e-spotkań/liczba uczestników spotkań/liczba ekspertyz </t>
  </si>
  <si>
    <t>4/2/20/1</t>
  </si>
  <si>
    <t xml:space="preserve">20 przedstawicieli kluczowych sektorów dla gospodarki wodnej m.in. podmioty publiczne, samorządy terytorialne, rolnicy, stowarzyszenia działające na rzecz przyrody czy lasów państwowych, przedstawiciele doradztwa, izby rolnicze, firmy mające znaczące oddziaływanie na wykorzystanie zasobów wód. </t>
  </si>
  <si>
    <t>rolnicy, producenci ziemniaka, przedstawiciele doradztwa</t>
  </si>
  <si>
    <t>Całkowity koszt realizacji operacji wyniósł 14 543,15 zł. Różnica pomiędzy kwotą zaplanowaną, a wydatkowaną wynika z przeprowadzenia procedur rozeznania cenowego dotyczącego przeprowadzenia operacji i wyboru najkorzystniejszych ofert.</t>
  </si>
  <si>
    <t>rolnicy, przedstawiciele doradztwa, naukowcy</t>
  </si>
  <si>
    <t xml:space="preserve">rolnicy, hodowcy bydła, naukowcy, przedstawiciele doradztwa </t>
  </si>
  <si>
    <t>rolnicy, przedsiębiorcy, przedstawiciele zagród edukacyjnych i gospodarstw agroturystycznych, przedstawiciele organizacji wspierających przedsiębiorczość na obszarach wiejskich tj. LGD, przedstawiciele doradztwa</t>
  </si>
  <si>
    <t>rolnicy, przedsiębiorcy, przedstawiciele doradztwa, przedstawiciele organizacji wspierających rozwój obszarów wiejskich</t>
  </si>
  <si>
    <t xml:space="preserve">Celem operacji jest wspieranie przedsiębiorczości i innowacji na obszarach wiejskich poprzez podnoszenie wiedzy i umiejętności na obszarze małego przetwórstwa lokalnego. Przedmiotem operacji jest organizacja wyjazdu studyjnego do województwa podkarpackiego podczas którego nastąpi zapoznanie uczestników z innowacyjnymi metodami promocji żywności tradycyjnej i regionalnej na przykładzie dobrych praktyk z województwa podkarpackiego. Realizacja operacji przyczyni się do ułatwienia transferu wiedzy w zakresie podejmowania nowych inicjatyw wspierających przedsiębiorczość na obszarach wiejskich w zakresie wytwarzania żywnościowych produktów lokalnych. Uczestnicy operacji poznają możliwości promocji produktów regionalnych, lokalnych charakterystycznych i niepowtarzalnych dla danego regionu. Operacja jest szansą na rozwój produktów lokalnych i tradycyjnych w województwie śląskim.  </t>
  </si>
  <si>
    <t>producenci produktów lokalnych i tradycyjnych, przedstawiciele zagród tematycznych i gospodarstw agroturystycznych, przedstawiciele organizacji wspierających przedsiębiorczość na obszarach wiejskich, przedstawiciele doradztwa oraz organizacji branżowych zrzeszających producentów produktów lokalnych i tradycyjnych</t>
  </si>
  <si>
    <t>"Innowacje w precyzyjnym nawadnianiu roślin ogrodniczych"</t>
  </si>
  <si>
    <t>Celem operacji jest ułatwianie transferu wiedzy i innowacji w rolnictwie w zakresie innowacyjnych rozwiązań w precyzyjnym nawadnianiu roślin ogrodniczych. Przedmiotem operacji jest nagranie 3-odcinkowego filmu informacyjno-szkoleniowego obejmującego tematykę dotyczącą racjonalnego gospodarowania wodą  z wykorzystaniem nowoczesnych agrotechnik, w tym wykorzystania innowacyjnych rozwiązań w precyzyjnym nawadnianiu stworzonych przez polskich naukowców. Film uzupełni wiedzę i będzie dobrą formą przekazania dobrych praktyk w zakresie nowoczesnych rozwiązań, które mogą zostać zaimplementowane w gospodarstwach rolnych w zakresie nawadniania. Film będzie bazą do wymiany doświadczeń pomiędzy zainteresowanymi rolnikami, przybliży zagadnienia związane z Siecią na rzecz innowacji w rolnictwie i na obszarach wiejskich oraz możliwościami uzyskania wsparcia w ramach działania "Współpraca".</t>
  </si>
  <si>
    <t>liczba filmów/liczba odcinków</t>
  </si>
  <si>
    <t>1/3</t>
  </si>
  <si>
    <t>rolnicy, ogrodnicy, przedstawiciele doradztwa, uczelni wyższych, reprezentanci firm branżowych oraz nauczyciele szkół rolniczych, mieszkańcy obszarów wiejskich i osoby zainteresowane tematyką.</t>
  </si>
  <si>
    <t>Agroleśnictwo - innowacyjne rozwiązania w praktykach rolniczych</t>
  </si>
  <si>
    <t>Utworzenie Lokalnego Partnerstwa do spraw Wody na terenie województwa śląskiego</t>
  </si>
  <si>
    <t>Celem operacji jest stworzenie Lokalnych Partnerstw do spraw Wody, a więc sieci efektywnej współpracy pomiędzy wszystkimi kluczowymi  Partnerami na rzecz zarządzania zasobami wody w rolnictwie i na obszarach wiejskich powiatów na terenie województwa śląskiego.  Celem "Utworzenia Lokalnego Partnerstwa do spraw Wody na terenie województwa śląskiego" jest  wzajemne poznanie zakresów działania i potrzeb związanych z gospodarowaniem wodą członków LPW, diagnoza sytuacji w zakresie zarządzania zasobami wody pod kątem potrzeb rolnictwa i mieszkańców obszarów wiejskich - analiza problemów oraz potencjalnych możliwości ich rozwiązania, upowszechnianie dobrych praktyk w zakresie gospodarki wodnej i oszczędnego gospodarowania nią w rolnictwie i na obszarach wiejskich.</t>
  </si>
  <si>
    <t>spotkania (e-spotkania)/webinarium</t>
  </si>
  <si>
    <t>liczba spotkań/liczba uczestników e-spotkań/liczba webinarium/liczba uczestników webinarium</t>
  </si>
  <si>
    <t>32/20/1/45</t>
  </si>
  <si>
    <t>przedstawiciele kluczowych sektorów dla gospodarki wodnej m.in. podmioty publiczne, samorządy terytorialne, rolnicy, stowarzyszenia działające na rzecz przyrody czy lasów państwowych, przedstawiciele doradztwa, izby rolnicze, firmy mające znaczące oddziaływanie na wykorzystanie zasobów wód</t>
  </si>
  <si>
    <t xml:space="preserve"> Operacja pozwoli na podejmowanie inicjatyw w zakresie realizacji projektów innowacyjnych w ramach działania "Współpraca". Przedmiotem operacji jest zorganizowanie konferencji połączonej z wyjazdem studyjnym, podczas którego nastąpi rozpowszechnienie wiedzy nt. powstawania grup operacyjnych EPI-AGRI, w efekcie czego realizowane będą wspólne działania, inicjatywy i projekty na terenie województwa śląskiego. Nawiązana współpraca może stać się podwaliną dla przyszłej grupy operacyjnej wdrażającej innowacje w temacie maksymalnego wykorzystania potencjału zwierząt.  Uczestnicy zdobędą wiedzę na temat  wykorzystania potencjału zwierząt poprzez nowoczesne metody przyspieszające postęp genetyczny i innowacyjne sposoby żywienia dzięki czemu uzyskiwane jest mięso najwyższej jakości i wartości prozdrowotnej co przyczyni się do nawiązywania współpracy pomiędzy zainteresowanymi stronami tj. naukowcami, rolnikami, hodowcami i przedstawicielami doradztwa. </t>
  </si>
  <si>
    <t>rolnicy, doradcy, przedstawiciele doradztwa, naukowcy</t>
  </si>
  <si>
    <t>Dobrostan zwierząt innowacyjną metodą poprawy konkurencyjności i ekonomiki gospodarstwa</t>
  </si>
  <si>
    <t>e-konferencja</t>
  </si>
  <si>
    <t xml:space="preserve">Wystawa bydła mlecznego- postęp hodowlany a wzrost opłacalności produkcji </t>
  </si>
  <si>
    <t>Celem operacji jest poszerzenie wiedzy na temat postępu hodowlanego u krów mlecznych  i jego wpływu na opłacalność produkcji. Celem operacji jest upowszechnianie wiedzy na temat innowacyjnych metod hodowli bydła mlecznego, w celu uzyskania zadowalających wyników hodowli. Realizacja operacji jest odpowiedzią na potrzebę szukania nowych rozwiązań w hodowli bydła mlecznego aby podnosić opłacalność produkcji. Wystawa bydła mlecznego zorganizowana we współpracy z Polska Gederacją Hodowców Bydła Mlecznego da możliwość podniesienia wiedzy przez uczestników, stanowiąc tym samym doskonałą okazję do wymiany doświadczeń oraz szerokiej dyskusji w wybranych aspektach. Jest to przedsięwzięcie, które umożliwi rolnikom dostęp do wiedzy i innowacji w zakresie nowoczesnych technologii wykorzystywanych przy chowie i hodowli zwierząt oraz metod osiągania  najwyższego postępu hodowlanego. Przedsięwzięcie będzie obejmowało kwestie dotyczące doskonalenia szeroko rozumianej hodowli. Ponadto podczas konferencji zostaną poruszone kwestie możliwości wdrażania nowych technologii w gospodarstwach zajmujących się hodowlą zwierząt. Są to niezbędne warunki, aby ten kierunek produkcji miał szansę na perspektywiczny rozwój.</t>
  </si>
  <si>
    <t>rolnicy, hodowcy, przedstawiciele doradztwa, naukowcy, podmioty reprezentujące nowe rozwiązania branży rolniczej ( w tym: maszyn i sprzętu rolniczego, zwierząt hodowlanych, środków do produkcji, uczestnicy targów w tym min.: rolnicy, przedsiębiorcy, przedstawiciele instytucji naukowo-badawczych,  instytucji doradczych, uczniowie i studenci szkół rolniczych)</t>
  </si>
  <si>
    <t xml:space="preserve">Uzasadnienie:  Konferencja oraz wystawa zwierząt hodowlanych umożliwi uzyskanie wiedzy przez uczestników na temat szeroko rozumianego postępu hodowlanego u bydła mlecznego oraz jego wpływu na poprawę opłacalności produkcji. Realizacja operacji jest odpowiedzią na potrzebę szukania nowych rozwiązań w hodowli bydła mlecznego aby podnosić opłacalność produkcji. Hodowca stale pracuję nad poprawą materiału hodowlanego aby osiągać założone cele. Praca hodowlana, dzięki której osiągany jest postęp genetyczny stada jest czasochłonna a jej efekty są widoczne w dłuższym okresie czasu. Dlatego tak ważna jest wymiana doświadczeń i możliwość zweryfikowania czy założone przez hodowcę cele hodowlane są osiągane. W tym celu konieczna jest ocena zwierząt hodowlanych i porównanie ich ze zwierzętami innych hodowców, dlatego wystawa zwierząt hodowlanych jest niezbędna aby ten cel zrealizować. Dodatkowo rozwój nowych technologii i branży rolniczej i okołorolniczej powoduje, że hodowca musi dostosowywać się do tych zmian. Aby było to możliwe jest konieczne stałe dokształcanie się i szukanie rozwiązać innowacyjnych. Konferencja pozwoli na przekazanie wiedzy i informacji na temat metod hodowlanych, które pozwolą na osiągnięcie postępu genetycznego ale również na temat nowych rozwiązań technologicznych  wykorzystywanych w chowie i hodowli zwierząt. Będzie to również doskonała okazja do wymiany doświadczeń oraz szerokiej dyskusji między hodowcami, związkami branżowymi czy przedstawicielami nauki co może przyczynić się do powstawanie nowych grup operacyjnych. </t>
  </si>
  <si>
    <t>Wykorzystanie probiotechnologii opartej na pożytecznych mikroorganizmach przykładem nowoczesnych i innowacyjnych technologii stosowanych w uprawach roślinnych, chowie oraz żywieniu bydła mlecznego i mięsnego w gospodarstwach rolnych w Polsce</t>
  </si>
  <si>
    <t>liczba egzemplarzy (nakład)</t>
  </si>
  <si>
    <t>Innowacyjne rozwiązania w hodowli i przetwórstwie małych przeżuwaczy.</t>
  </si>
  <si>
    <t>Celem operacji, organizowanej wspólnie z Instytutem Zootechniki - PIB,  jest ułatwianie transferu wiedzy i innowacji w rolnictwie oraz na obszarach wiejskich; ułatwienie tworzenia oraz funkcjonowania sieci kontaktów pomiędzy podmiotami doradczymi, jednostkami naukowymi, przedsiębiorcami sektora rolno-spożywczego oraz pozostałymi podmiotami zainteresowanymi wrażaniem innowacji w rolnictwie i na obszarach wiejskich. Tematyka operacji będzie dotyczyła poznania nowoczesnych technologii dotyczących rozwiązań innowacyjnych w hodowli i przetwórstwie surowców pochodzących z hodowli małych przeżuwaczy. Tematyka wykładów będzie obejmować zagadnienia związane z hodowlą i ochroną ras rzadkich owiec,  kóz, oraz ich realia  i perspektywy. A także obejmie problematykę jakości produktów uzyskiwanych od małych przeżuwaczy oraz przetwórstwo mleka i mięsa. Wyjazd studyjny będzie współorganizowany ze Stowarzyszeniem  Serowarów Farmerskich i Zagrodowych do gospodarstw i serowarni. Wyjazd studyjny pozwoli na poznanie wykorzystania innowacyjnych rozwiązań w praktyce.</t>
  </si>
  <si>
    <t>rolnicy zajmujący się  chowem, żywieniem oraz przetwórstwem owiec i kóz w woj., śląskim; naukowcy; przedstawiciele doradztwa</t>
  </si>
  <si>
    <t>Różnicowanie pozarolniczej działalności na obszarach wiejskich - innowacyjne przykłady zagród edukacyjnych</t>
  </si>
  <si>
    <t>rolnicy, osoby prowadzące zagrody edukacyjne lub zainteresowane taką działalnością, przedstawiciele doradztwa</t>
  </si>
  <si>
    <r>
      <t>Ze względu na panującą sytuację epidemiczną w Polsce, która uniemożliwiła organizację wszystkich szkoleń w formie stacjonarnej, zmieniono formę realizacji operacji na e-szkolenia. Sytuacja epidemiczna uniemożliwiła  zorganizowanie zaplanowanych 9 szkoleń, w związku z tym zrealizowano 6 szkoleń z 9 zaplanowanych, z czego 2 w formie e-szkolenia. W ramach przeprowadzonego konkursu wyłoniono 2 laureatów, ponieważ 3 uczestnik zrezygnował z uczestnictwa w trakcie trwania konkursu</t>
    </r>
    <r>
      <rPr>
        <i/>
        <sz val="11"/>
        <rFont val="Calibri"/>
        <family val="2"/>
        <charset val="238"/>
        <scheme val="minor"/>
      </rPr>
      <t xml:space="preserve">. </t>
    </r>
    <r>
      <rPr>
        <sz val="11"/>
        <rFont val="Calibri"/>
        <family val="2"/>
        <charset val="238"/>
        <scheme val="minor"/>
      </rPr>
      <t xml:space="preserve"> Różnica pomiędzy kwotą zaplanowaną, a wydatkowaną wynika z przeprowadzenia procedur rozeznania cenowego dotyczącego przeprowadzenia operacji i wyboru najkorzystniejszych ofert.</t>
    </r>
  </si>
  <si>
    <t xml:space="preserve">Celem operacji jest przeszkolenie  rolników powiatu raciborskiego na temat  strategii ochrony rzepaku ozimego, podatności odmian, zmian klimatycznych i narastania odporności na środki ochrony roślin.
Przedmiotem operacji jest zorganizowanie e-szkolenia dla 20 osób,  podczas których nastąpi transfer wiedzy z ww. tematyki operacji (w tym wymiana doświadczeń i nawiązanie współpracy/kontaktów) </t>
  </si>
  <si>
    <t>Plan operacyjny KSOW na lata 2020-2021 (z wyłączeniem działania 8 Plan komunikacyjny) - Świętokrzyski ODR - luty 2021</t>
  </si>
  <si>
    <t>hh</t>
  </si>
  <si>
    <t>"Zintegrowanie usług okołorolniczych w województwie świętokrzyskim jako innowacyjne narzędzie rozwoju obszarów wiejskich"</t>
  </si>
  <si>
    <t xml:space="preserve">Celem operacji jest zainicjowanie i rozwój współpracy między podmiotami i osobami działających w branży turystycznej, gastronomicznej, Kołami Gospodyń Wiejskich, rolnikami, producentami żywności na małą skalę oraz wskazanie im innowacyjnych kierunków działań mogących prowadzić do powstania zintegrowanego systemu współpracy skupiającego różnego rodzaju działalności okołorolnicze, przy szczególnym wykorzystaniu walorów regionalnych (turystyka i agroturystyka), sieci tematycznych (szlaki kulinarne, enoturystyczne) i regionalnej żywności wysokiej jakości (żywność tradycyjna wytwarzana na bazie regionalnych receptur, sprzedaż w ramach krótkich łańcuchów dostaw) oraz w oparciu o dobre przykłady, które odniosły sukces. Operacja pozwoli zaprezentować możliwości łączenia różnych form działalności okołorolniczych, w tym przy współpracy kilku podmiotów, co umożliwi poprawę ich dochodowości, a tym samym wpłynie na rozwój obszarów wiejskich oraz kreowanie ich wizerunku jako miejsca ciekawego do wypoczynku oraz z dostępem do zdrowej żywności.
Przedmiotem operacji jest organizacja jednodniowej konferencji, podczas której nastąpi transfer wiedzy z przedmiotowej tematyki operacji, wymiana doświadczeń, nawiązanie współpracy i budowanie sieci kontaktów między uczestnikami/różnymi podmiotami i doradcami wspierającymi wdrażanie innowacji na obszarach wiejskich. Konferencja połączona zostanie z degustacją potraw i produktów tradycyjnych, regionalnych, lokalnych regionu świętokrzyskiego jako dobrego przykładu działalności okołorolniczej na obszarach wiejskich. </t>
  </si>
  <si>
    <t>rolnicy, właściciele gospodarstw agroturystycznych, producenci żywności na małą skalę, przedsiębiorcy, członkowie  KGW,  przedstawiciele jednostek doradztwa rolniczego z województwa świętokrzyskiego</t>
  </si>
  <si>
    <t>II-III 
kwartał</t>
  </si>
  <si>
    <t>Uzasadnienie potrzeby realizacji operacji: 
Gospodarstwa rolne w województwie świętokrzyskim są rozdrobnione, a ich dochodowość w przeważającej większości jest niska. Jednocześnie na obszarach wiejskich dostępne są zasoby ludzkie i infrastruktura, które dają możliwości do rozwoju działalności pozarolniczej. Modelową ideą w rozwoju obszarów wiejskich prowadzącą do zwiększenia dochodowości jest koncepcja gospodarstw wielofunkcyjnych. Gospodarstwa łączące rolnictwo z działalnością okołorolniczą jako innowacyjna koncepcja rozwoju jest w województwie świętokrzyskim zbyt mało wdrożona, a wiedza wśród rolników na temat możliwości różnicowania działalności rolniczej bardzo niewielka. Istnieje również niewykorzystany obszar możliwości współpracy na linii producent – przedsiębiorca (np. gastronomia, turystyka), co szczególnie wynika z braku wiedzy o wzajemnie prowadzonych działalnościach i możliwości nawiązania współpracy między nimi (najczęściej spotykane rodzaje działalności to agroturystyka, edukacja, sprzedaż bezpośrednia, RHD i przetwórstwo). Bardzo ważnym aspektem jest możliwość wzajemnego wsparcia między tymi podmiotami, a także prowadzenie wzajemnej promocji, sprzedaży produktów i usług poprzez sieciowanie. Realizacja operacji w formie konferencji pozwoli dotrzeć do szerszej grupy odbiorców i poszerzyć ich wiedzę w zakresie wielofunkcyjnego rozwoju gospodarstw ze szczególnym uwzględnieniem roli dziedzictwa kulinarnego oraz wskaże innowacyjne kierunki działań mogące prowadzić do integracji i budowania sieci współpracy różnego rodzaju podmiotów. Prezentacja dobrych praktyk, na przykładzie szlaku Świętokrzyska Kuźnia Smaków, pokaże możliwości  i korzyści płynące ze współpracy i sieciowania, a degustacja produktów lokalnych i potraw tradycyjnych będzie dobrym przykładem zachęcającym do różnicowania działalności rolniczej oraz impulsem do nawiązania współpracy miedzy podmiotami, które oferują produkty/potrawy najwyższej jakości.</t>
  </si>
  <si>
    <t>"Przeciwdziałanie skutkom suszy w uprawach warzyw gruntowych z wykorzystaniem innowacyjnych rozwiązań"</t>
  </si>
  <si>
    <t xml:space="preserve">Celem operacji jest transfer wiedzy z zakresu innowacyjnych rozwiązań technicznych i technologicznych przeciwdziałającym skutkom suszy w zakresie uprawy warzyw gruntowych, a także wymiana doświadczeń między rolnikami z tej branży i przedstawicielami jednostek naukowych i badawczych, które przyczynią się do nawiązania partnerskiej współpracy pomiędzy różnymi instytucjami, podmiotami sfery naukowe i doradczej oraz producentami, ukierunkowanej na poprawę rentowności i konkurencyjności gospodarstw ogrodniczych, a w szerszej perspektywie da możliwość nawiązania współpracy (utworzenia grupy branżystów) ukierunkowanej na rozwój tej gałęzi rolnictwa, m.in. poprzez wdrażanie innowacyjnych rozwiązań będących efektem nawiązanej współpracy.  
Przedmiotem operacji jest organizacja dwudniowego wydarzenia tj. konferencji (przekazanie wiedzy teoretycznej) połączonej z wyjazdem studyjnym, podczas którego zaprezentowane zostaną aspekty praktyczne z zakresu przedmiotowej tematyki operacji (pokazy/prezentacje w terenie) pozwalającej osiągnąć zamierzone cele.                                    </t>
  </si>
  <si>
    <t xml:space="preserve">rolnicy z woj. świętokrzyskiego specjalizujący się w produkcji warzyw gruntowych,
przedstawiciele instytucji naukowych, w tym nauczyciele szkół rolniczych, przedstawiciele grup producenckich i rolniczych jednostek doradczych  z województwa świętokrzyskiego
</t>
  </si>
  <si>
    <t xml:space="preserve">II -III      kwartał </t>
  </si>
  <si>
    <t xml:space="preserve">Uzasadnienie potrzeby realizacji operacji: 
Susza to stres nie tylko dla roślin, ale i dla całego rolnictwa. Jest to zatem sytuacja, która wpływa  bardzo niekorzystnie na wiele obszarów działalności rolniczej. Z coraz częściej występującą suszą związane są ściśle straty finansowe dla wielu gospodarstw, w tym również z produkcją warzyw gruntowych. Warzywa w odróżnieniu np. od roślin sadowniczych wykazują większe zapotrzebowanie na wodę w całym swoim okresie wegetacyjnym, dlatego tak ważne jest aby była dostępna w systemie ciągłym. Niestety, już od dłuższego czasu daje się zauważyć deficyt wody, a w związku z tym występowanie suszy. Susza to także znaczny spadek plonu i gorsza jego jakość. W uprawach wielkotowarowych w związku z suszą pojawiają się problemy z wywiązywaniem się z umów kontraktacyjnych. Bardzo niekorzystnym zjawiskiem jest również większe ryzyko pojawienia się szkodników i chorób na osłabionych roślinach oraz mniejsza skuteczność wykonywanych zabiegów ochrony warzyw. Mniejsza w związku z tym podaż warzyw, to z kolei wyższe ceny dla kupujących i dodatkowe obciążenie w budżecie domowym. Plantatorzy warzyw już od dawna obserwują, że bez nawadniania uprawa warzyw staje się praktycznie niemożliwa. Na Ziemi Sandomierskiej obserwuje się spadkowy trend upraw warzyw gruntowych spowodowany właśnie występowaniem suszy i brakiem systemów nawodnieniowych, a co za tym idzie wiedzy wśród rolników na temat ich stosowania i dostępnych na rynku rozwiązaniach. Tym samym operacja pozwoli na transfer wiedzy z zakresu innowacyjnych rozwiązań technicznych i technologicznych przeciwdziałających skutkom suszy oraz stworzy płaszczyznę współpracy między producentami, doradcami rolnymi i jednostkami naukowymi ukierunkowaną na wymianę doświadczeń i być może wypracowanie wspólnych, nowych rozwiązań w kwestii suszy w uprawach warzyw gruntowych. Wyjazd studyjny stanowić będzie aspekt praktyczny i uzupełniający zdobytej wiedzy teoretycznej tj. umożliwi zaprezentowanie pewnych rozwiązań w praktyce oraz pokazanie ich skuteczności. Pozwoli to na praktyczną wymianę doświadczeń związanych z metodami/systemami/rozwiązaniami w kwestii nawadniania warzyw. Całościowo operacja stanowić ma impuls do podjęcia konkretnych działań i współpracy między producentami a instytutami i podmiotami sfery naukowej oraz doradczej ukierunkowanej na rozwój tej gałęzi rolnictwa. </t>
  </si>
  <si>
    <t xml:space="preserve">„Innowacyjne rozwiązania w zakresie uprawy leszczyny i mechanicznego zbioru 
orzechów laskowych”
</t>
  </si>
  <si>
    <t xml:space="preserve">Celem operacji jest rozwój i wsparcie producentów orzechów laskowych z województwa świętokrzyskiego poprzez zapoznanie ich z innowacyjnymi rozwiązaniami w zakresie uprawy leszczyny i mechanicznego zbioru orzechów laskowych oraz transfer najnowszej wiedzy merytorycznej dotyczącej tej gałęzi produkcji (agrotechnika, uprawa, zbiór, nowoczesne rozwiązania) przekazanej przez przedstawicieli jednostek naukowych. Operacja pozwoli na nawiązanie kontaktów między samymi producentami orzechów laskowych z województwa świętokrzyskiego i na wymianę doświadczeń między nimi, a także na nawiązanie współpracy z przedstawicielami jednostek naukowych i badawczych zajmujących się problematyką upraw leszczyny, co w dalszej perspektywie da możliwość nawiązania współpracy (utworzenia grupy branżystów) ukierunkowanej na rozwój tej gałęzi rolnictwa, a tym samym na poprawę rentowności i konkurencyjności gospodarstw ogrodniczych i przedstawicieli tej branży. 
Przedmiotem operacji jest organizacja dwudniowego wydarzenia tj. konferencji (przekazanie wiedzy teoretycznej) połączonej z wyjazdem studyjnym (uzupełnienie wiedzy teoretycznej aspektami praktycznymi tj. pokazami w terenie) dla rolników z terenu województwa świętokrzyskiego z zakresu przedmiotowej tematyki operacji pozwalającego osiągnąć zamierzone cele.        </t>
  </si>
  <si>
    <t xml:space="preserve">producenci orzechów laskowych i rolnicy zainteresowani uprawą  leszczyny z woj. świętokrzyskiego,  przedstawiciele jednostek doradztwa rolniczego, szkół rolniczych, instytucji i podmiotów działających na rzecz rozwoju sektora ogrodniczego z województwa świętokrzyskiego
</t>
  </si>
  <si>
    <t xml:space="preserve">III-IV  
kwartał </t>
  </si>
  <si>
    <t xml:space="preserve">Uzasadnienie potrzeby realizacji operacji:    
W województwie świętokrzyskim produkcja sadownicza jest prężną gałęzią rolnictwa. Dominującym gatunkiem w sadach są jabłonie, znaczne powierzchnie zajmują drzewa pestkowe: wiśnie, czereśnie, śliwy i morele. Nadprodukcja niektórych gatunków sadowniczych, a także niezadawalająca ich opłacalność, zmusza lokalnych sadowników do poszukiwania do uprawy innych gatunków. Jednym z trendów, który nabiera na sile i widoczne jest znaczne zainteresowanie nim jest uprawa leszczyny. Ocenia się, że aktualnie w Polsce leszczynę uprawia się na powierzchni ok. 2000 ha. Największa koncentracja uprawy leszczyny znajduje się w centralnej i południowo-wschodnim regionie Polski, w tym m.in. w rejonie świętokrzyskim. Orzechy laskowe produkowane w naszym kraju, w chłodniejszym klimacie, mają wyższą wartość biologiczną i dietetyczną niż te z cieplejszych stref klimatycznych, stąd zainteresowanie uznanych europejskich firm polskim orzechem laskowym, dlatego również wśród rolników z naszego województwa od kilku lat wzrasta zainteresowanie uprawą leszczyny. Zakładane są mniejsze i większe sady leszczynowe, a nawet kilkunastohektarowe plantacje. Dużo producentów orzecha laskowego ma problem z dostępem do wiedzy na temat technologii uprawy leszczyny. Przed założeniem plantacji bywają problemy z zakupem wysokiej jakości sadzonek, występują dylematy w zakresie doboru odmian, odpowiednich zapylaczy, a po założeniu sadu dotyczące sposobów cięcia i prowadzenia drzewek, a także ograniczenia nakładów pracy ręcznej. Trudności sprawia też ochrona drzew przed chorobami i szkodnikami, z uwagi na ograniczoną ilość środków ochrony zarejestrowanych do ochrony leszczyny. Ważna jest również technika zbioru owoców i odpowiednie przygotowanie do sprzedaży, aby uzyskać zadowalający dochód. Wdrożenie innowacyjnych rozwiązań w tym zakresie oraz przekazanie najnowszej wiedzy merytorycznej z zakresu upraw leszczyny przyczyni się do uzyskania dobrego pod względem jakości produktu, który jest atrakcyjny na rynku, co może znacząco wspomóc konkurencyjność gospodarstw ogrodniczych, przede wszystkim tych mniejszych i zapewnić zwiększenie zysków z tego rodzaju działalności. Ponadto realizowana operacja przyczyni się do stworzenia sieci współpracy między samymi rolnikami, którzy już uprawiają leszczynę lub tymi, którzy planują założyć takie uprawy oraz wymianę doświadczeń, a także jednostkami naukowymi i badawczymi zajmującymi się uprawami leszczyny oraz podmiotami doradczymi, które wspierać będą rozwój tej produkcji. Operacja będzie okazją do wielostronnej wymiany doświadczeń oraz umożliwi stworzenie płaszczyzny współpracy w województwie świętokrzyskim w zakresie upraw leszczyny, a tym samym umożliwi podejmowanie wspólnych inicjatyw na rzecz jej rozwoju (np. opracowanie nowych rozwiązań, zakontraktowana współpraca producentów, stworzenie marki itp.).     </t>
  </si>
  <si>
    <t xml:space="preserve">"Innowacje techniczne w pielęgnacji sadów 
i mechanicznym zbiorze owoców"
</t>
  </si>
  <si>
    <t xml:space="preserve">Celem operacji jest zaprezentowanie w postaci cyfrowej najnowszych rozwiązań technicznych i technologicznych stosowanych w pielęgnacji sadów i mechanicznym zbiorze owoców, które podnoszą konkurencyjności gospodarstw ogrodniczych oraz przekazanie najnowszej, wyspecjalizowanej wiedzy branżowej (agrotechnika, technologia, zabiegi, nawożenie, organizacja zbytu) w zakresie upraw sadowniczych. Zebrane informacje i zaprezentowane rozwiązania stanowić będą źródło wiedzy dla ogrodników z ww. zakresu, a tym samym przyczynią się do upowszechnienia informacji o innowacyjnych rozwiązaniach dostępnych dla sektora ogrodniczego oraz stanowić będą inspirację do wdrażania takich rozwiązań w swoich gospodarstwach. 
Przedmiotem operacji jest opracowanie 3 filmów z zakresu przedmiotowej tematyki operacji, które udostępnione zostaną ogrodnikom za pośrednictwem mediów cyfrowych oraz wykorzystywane będą jako materiały dydaktyczne, co z kolei pozwoli osiągnąć zamierzone cele operacji.  </t>
  </si>
  <si>
    <t>rolnicy indywidualni (producenci owoców), grupy producentów owoców, przedstawiciele jednostek doradczych, przedstawicieli szkół rolniczych, inne osoby/podmioty zainteresowane tematem</t>
  </si>
  <si>
    <t>Uzasadnienie potrzeby realizacji operacji: 
Obecnie owoce o bardzo wysokich walorach smakowych i odżywczych są poszukiwane i chętnie nabywane przez konsumenta, pod warunkiem posiadania bardzo wysokiej jakości. Aby wytworzenie takiego produktu było możliwe i opłacalne dla gospodarstw, niezbędna jest mechanizacja prac w pielęgnacji nasadzeń drzew owocowych oraz przy zbiorze owoców. Wynika to z konieczności zastąpienia najemnej siły roboczej, której coraz bardziej na rynku usług brakuje. Niedobory najemnej siły roboczej powodują nieterminowe wykonywanie wielu zabiegów, co w znaczący sposób uniemożliwia uzyskanie doskonałej jakości produktu owocowego. Obecnie wiele jednostek naukowych prowadzi liczne badania nad innowacyjnymi rozwiązaniami technicznymi, które znacząco wpływają na doskonalenie procesu produkcji, a w wyniku tego także jakości uzyskiwanego produktu, i dalej co za tym idzie, podniesienie konkurencyjności gospodarstw. Z uwagi na COVID-19 oraz liczne ograniczenia jako formę transferu wiedzy i rozwiązań wybrano materiały filmowe, które będą prezentacją najnowszych i innowacyjnych rozwiązań technicznych stosowanych w pielęgnacji sadów i mechanicznym zbiorze owoców oraz zapewnią szerokie upowszechnienie wyspecjalizowanej wiedzy branżowej (agrotechnika, zabiegi pielęgnacyjne, zbiór owoców) w zakresie upraw sadowniczych. Opracowane filmy będą również wsparciem dla stworzenia sieci współpracy partnerskiej dotyczącej ogrodnictwa w województwie świętokrzyskim oraz realizacji nowych wyzwań z tego zakresu przez najaktywniejsze podmioty, które m.in. będą odbiorcami filmów (materiały te zachęcą do nawiązania współpracy np. z brokerami innowacji pokazując wysoki poziom merytoryczny zagadnień ogrodniczych, dzięki czemu możliwa będzie realizacja projektów innowacyjnych). Tematyka planowanych filmów to „Mechaniczna uprawa gleby pod koronami drzew owocowych", „Innowacyjne maszyny do mechanicznego zbioru owoców ziarnkowych lub pestkowych" i „Mechaniczne cięcie drzew za pomocą pił konturowych i kosiarek listwowych".</t>
  </si>
  <si>
    <t>"Stare odmiany zbóż szansą poprawy 
konkurencyjności gospodarstw ekologicznych"</t>
  </si>
  <si>
    <t>Celem operacji jest przekazanie kompleksowej wiedzy z zakresu uprawy starych odmian zbóż o wysokich walorach prozdrowotnych (agrotechnika, walory uprawowe, technologia uprawy, zdrowotność) oraz o sposobach ich wykorzystania i przetwarzania, ze szczególnym uwzględnieniem zastosowania w produkcji ekologicznej. Realizacja operacji umożliwi zaprezentowanie rolnikom z województwa świętokrzyskiego korzyści wynikających z uprawy starych odmian zbóż oraz da możliwość stworzenia sieci kontaktów (nawiązania współpracy) między gospodarstwami, które chcą uprawiać takie rodzaje zbóż oraz jednostkami naukowymi i badawczymi zajmującymi się takimi uprawami.  
Przedmiotem operacji jest organizacja dwudniowej konferencji, podczas której nastąpi transfer wiedzy z przedmiotowej tematyki operacji, wymiana dotychczasowych doświadczeń, nawiązanie współpracy i budowanie sieci kontaktów między rolnikami zainteresowanymi takim rodzajem produkcji oraz naukowcami prowadzącymi badania nad tymi odmianami.</t>
  </si>
  <si>
    <t>rolnicy z woj. świętokrzyskiego zajmujący się produkcją ekologiczną lub chcący przystąpić do rolnictwa ekologicznego, przedstawiciele instytutów badawczych, jednostek naukowych i doradczych, firm i innych podmiotów działających na rzecz rolnictwa ekologicznego  z województwa świętokrzyskiego</t>
  </si>
  <si>
    <t>III
kwartał</t>
  </si>
  <si>
    <t>Uzasadnienie potrzeby realizacji operacji:    
W województwie świętokrzyskim spada liczba gospodarstw ekologicznych. W okresie ostatnich trzech lat ubyło blisko 21,8% gospodarstw ekologicznych w Polsce, a w województwie świętokrzyskim spadek ten sięgał 44%. Zmniejszanie się liczby gospodarstw jest efektem niskiej opłacalności produkcji oraz dużym rozdrobnieniem gospodarstw i małą skalą produkcji. Właściciele gospodarstw ekologicznych i małych przetwórni z uwagi na duże rozdrobnienie i skalę produkcji mają utrudniony dostęp do informacji o innowacyjnych rozwiązaniach w zakresie prowadzenia gospodarstw, sprzedaży i przetwórstwa metodami ekologicznymi, w tym szczególnie o nowych trendach w tej produkcji, które znacząco mogą wpłynąć na rozwój ich funkcjonowania i poprawić dochodowość. Szansą taką może być wprowadzenie do produkcji ekologicznej starych odmian zbóż, które są bardziej odporne przez co szczególnie mogą znaleźć zastosowanie w tym rodzaju produkcji (dobre efekty plonowania przy ograniczonych możliwościach stosowania środków ochrony roślin) i charakteryzują się lepszymi walorami prozdrowotnych, co może być punktem wyjścia dla nowego rodzaju produktów przy m.in. wykorzystaniu zalet strategii skracania łańcuchów dostaw. Konferencja umożliwi przekazanie wyspecjalizowanej wiedzy z zakresu uprawy starych odmian zbóż, umożliwi nawiązanie współpracy między rolnikami ekologicznymi w zakresie uprawy i sprzedaży produktów ekologicznych wyprodukowanych ze starych odmian zbóż, a także stworzy płaszczyznę współpracy z przedstawicielami jednostek naukowych zajmującymi się problematyką upraw starych odmian zbóż i produkcji ekologicznej. Konferencja umożliwi również prezentację innych innowacyjnych rozwiązań stosowanych w produkcji ekologicznej oraz przyczyni się do upowszechnienia najnowszej wiedzy teoretycznej i praktycznej w zakresie ekologii. Operacja pozwoli na wymianę doświadczeń między rolnikami ekologicznymi, nawiązanie współpracy między nimi (oraz przedstawicielami jednostek naukowych), a jednocześnie da możliwość prezentacji niektórych rozwiązań problemów, które stanowią barierę dla rozwoju rolnictwa i przetwórstwa ekologicznego, i tym samym dla rynku żywności wysokiej jakości wyprodukowanej metodami ekologicznymi, ze szczególnym uwzględnieniem województwa świętokrzyskiego.</t>
  </si>
  <si>
    <t>"Konserwujące techniki uprawy gleby i siewu
szansą na poprawę dochodowości produkcji roślinnej"</t>
  </si>
  <si>
    <t xml:space="preserve">Celem operacji jest zaprezentowanie rozwiązań w produkcji roślinnej, które mogą wpłynąć na poprawę wyników produkcyjnych, ułatwić restrukturyzację i modernizację gospodarstw, ze szczególnym uwzględnieniem zmniejszenia kosztów produkcji i negatywnego wpływu warunków klimatycznych na plonowanie roślin. Operacja umożliwi przedstawienie rolnikom konkretnych rozwiązań uprawy i siewu w warunkach często pojawiających się niedoborów wody, w tym szczególnie korzyści wynikających z zaniechania uprawy płużnej na rzecz uprawy uproszczonej oraz nawiązanie współpracy rolników (praktyków) z naukowcami (twórcy badań, rozwiązań i metodyk) w ww. zakresie. 
Przedmiotem operacji jest organizacja dwudniowego krajowego wyjazdu studyjnego do instytutów badawczych, które prowadzą badania z zakresu konserwujących technik uprawy gleby i siewu oraz do gospodarstw, które je stosują w praktyce. Integralną częścią wyjazdu studyjnego będzie blok wykładowy prowadzony przez pracowników naukowych odwiedzanych instytutów badawczych. </t>
  </si>
  <si>
    <t>rolnicy z woj. świętokrzyskiego prowadzący produkcję roślinną, przedstawiciele instytutów badawczych i jednostek naukowych, branżyści z jednostek doradztwa rolniczego z województwa świętokrzyskiego</t>
  </si>
  <si>
    <t>II-III
kwartał</t>
  </si>
  <si>
    <t xml:space="preserve">Uzasadnienie potrzeby realizacji operacji: 
Stosowanie odpowiednich praktyk rolniczych przyczynia się do wzrostu materii organicznej w glebie, a tym samym do zwiększenia sekwestracji węgla w glebie. Jedną z ważniejszych praktyk jest zmniejszanie liczby zabiegów uprawowych, w szczególności orki, i zastępowanie jej uprawą konserwującą, uproszczoną lub ekstremalnym rodzajem uprawy tzw. uprawą zerową. Wprowadzenie uproszczonej uprawy może spowodować wzrost materii organicznej w glebie, zmniejszenie erozji wodnej i wietrznej gleby, zwiększenie możliwości retencyjnych gleby oraz zmniejszenie kosztów uprawy. Wszystkie wymienione działania mogą przyczynić się do wzrostu odporności upraw na okresy suszy i w efekcie do stabilizacji plonów na wysokim poziomie. Uproszczona uprawa gleby to innowacja, która powstała już w ubiegłym stuleciu i mimo wielu zalet oraz korzyści jakie niesie, jej dotychczasowe zastosowanie w Polsce jest niewielkie, a w województwie świętokrzyskim wśród rolników mało znane. Mając na uwadze powyższe niezbędne jest przekazanie rolnikom i branżystom z jednostek doradztwa rolniczego wiedzy na temat alternatywnych sposobów i technik uprawy gleby oraz praktyczne zaprezentowanie rozwiązań w produkcji roślinnej, które mogą wpłynąć na poprawę wyników produkcyjnych, ułatwić restrukturyzację i modernizację gospodarstw, ze szczególnym uwzględnieniem zmniejszenia kosztów produkcji i negatywnego wpływu warunków klimatycznych na plonowanie roślin. Ważnym aspektem operacji jest również współpraca jednostek naukowych z praktyką rolniczą wspierana przez branżystów z jednostek doradztwa rolniczego, która zaowocować może kolejnymi inicjatywami lub wdrożeniem kolejnych rozwiązań – rolnicy będą mieli szanse przedstawić problemy jakie występują w praktyce rolnej, a naukowcy, poprzez badania, będą mogli podjąć próbę ich rozwiązania. Aby taka zależność mogła wystąpić koniecznym jest zapewnienie płaszczyzny do rozmów i konsultacji poprzez spotkanie przedstawicieli wszystkich wyżej wymienionych grup.    </t>
  </si>
  <si>
    <t>"Gospodarstwa demonstracyjne jako efektywny instrument transferu innowacji w rolnictwie"</t>
  </si>
  <si>
    <t xml:space="preserve">Celem operacji jest rozwój sieci gospodarstw demonstracyjnych w województwie świętokrzyskim poprzez zapoznanie rolników zainteresowanych prowadzeniem takiej działalności z ideą istnienia sieci takich gospodarstw, w tym sposobu ich zakładania i funkcjonowania oraz korzyści wynikających z prowadzenia takich gospodarstw poprzez praktyczną prezentację obiektów już funkcjonujących. Operacja umożliwi stworzenie i rozwój sieci kontaktów między rolnikami zainteresowanymi prowadzeniem gospodarstw demontracyjnych jako jednego z najefektywniejszy sposobów transferu wiedzy i informacji na temat stosowanych w produkcji rolnej innowacji, nowych osiągnięć nauki i techniki oraz umożliwiających wymianę doświadczeń pomiędzy rolnikami. 
Przedmiotem operacji jest organizacja dwudniowego krajowego wyjazdu studyjnego do funkcjonujących gospodarstw demonstracyjnych, które odniosły sukces, i które będą inspiracją do rozwoju sieci takich gospodarstw w województwie świętokrzyskim, co pozwoli osiągnąć planowane cele operacji. Wyjazd studyjny uzupełniony będzie blokiem wykładowym zawierającym najważniejsze informacje merytoryczne dotyczące zakładania, funkcjonowania i finansowania gospodarstw demonstracyjnych, a także ich sieciowania na poziomie krajowym. </t>
  </si>
  <si>
    <t xml:space="preserve">rolnicy z województwa świętokrzyskiego zainteresowani przystąpieniem do sieci gospodarstw demonstracyjnych, przedstawiciele jednostek doradztwa rolniczego, przedstawiciele innych podmiotów zaangażowanych w rozwój obszarów wiejskich i dywersyfikację działalności rolniczej </t>
  </si>
  <si>
    <t>III-IV
kwartał</t>
  </si>
  <si>
    <t>"Nowoczesna i bezpieczna uprawa ziemniaka 
w województwie świętokrzyskim"</t>
  </si>
  <si>
    <t xml:space="preserve">Celem operacji jest transfer najnowszej wiedzy merytorycznej z zakresu upraw ziemniak, w tym innowacyjnych rozwiązań technicznych, technologicznych i organizacyjnych stosowanych w tej produkcji (w tym prezentacja dobrych przykładów w tym zakresie), a także umożliwienie nawiązania kontaktów między producentami ziemniaków z województwa świętokrzyskiego, dzięki czemu będą mogli podejmować wspólne inicjatywy dla lokalnego i krajowego rozwoju tej branży, w tym udział w Programie dla Polskiego Ziemniaka. Operacja umożliwi przedstawienie i zapoznanie producentów z możliwościami restrukturyzacji całej branży, poprzez wyeliminowanie nieprawidłowości rynkowych i fitosanitarnych, jak również możliwości wsparcia sprzedaży ziemniaków poprzez ich promocję jako polskich produktów żywnościowych w ramach akcji Polska smakuje i Produkt Polski.
Przedmiotem operacji jest organizacja dwóch konferencji dla rolników/producentów ziemniaków z województwa świętokrzyskiego, które umożliwią osiągnięcie zakładanych celów operacji, w tym przede wszystkim umożliwią nawiązanie kontaktów między producentami, wymianę doświadczeń i zapoznanie się z Programem dla Polskiego Ziemianka w kontekście lokalnej produkcji. </t>
  </si>
  <si>
    <t>„Grupy producentów rolnych i ich związki jako innowacyjna forma zrzeszania się rolników w oparciu o dobre przykłady”</t>
  </si>
  <si>
    <t xml:space="preserve">rolnicy, przedsiębiorcy z branży rolnej/przetwórczej/spożywczej z woj. świętokrzyskiego, przedstawiciele  jednostek doradztwa rolniczego z woj. świętokrzyskiego, grup producenckich, jednostek naukowych, instytutów badawczych, uniwersytetów rolniczych </t>
  </si>
  <si>
    <t>"Dobór odmian i integrowana ochrona roślin jako podstawa nowoczesnej i efektywnej uprawy zbóż i bobowatych"</t>
  </si>
  <si>
    <t>rolnicy/producenci zbóż i bobowatych z województwa świętokrzyskiego, branżyści/przedstawiciele jednostek doradztwa rolniczego, naukowcy/pracownicy jednostek badawczych i instytutów naukowych i Stacji Doświadczalnej Oceny Odmiany</t>
  </si>
  <si>
    <t>III kwartał</t>
  </si>
  <si>
    <t>„Nawiązywanie kontaktów pomiędzy podmiotami zainteresowanymi utworzeniem Lokalnych Partnerstw ds. Wody (LPW) w województwie świętokrzyskim”</t>
  </si>
  <si>
    <t xml:space="preserve">
Celem operacji jest zainicjowanie współpracy oraz stworzenie sieci kontaktów między lokalnym społeczeństwem a instytucjami i jednostkami samorządowymi w zakresie gospodarki wodnej na obszarach wiejskich ze szczególnym uwzględnieniem rolnictwa. Operacja ma na celu wzajemne poznanie zakresów działania i potrzeb związanych z gospodarowaniem wodą członków LPW oraz diagnozę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Przedmiotem operacji jest organizacja 24 spotkań w ramach Lokalnych Partnerstw ds. Wody, obejmujących swym zasięgiem wszystkie powiaty na terenie województwa świętokrzyskiego.
                                       </t>
  </si>
  <si>
    <t>24</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</si>
  <si>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</si>
  <si>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I-IV 
kwartał</t>
  </si>
  <si>
    <t>480</t>
  </si>
  <si>
    <t xml:space="preserve">Uzasadnienie potrzeby realizacji operacji: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Utworzenie Lokalnych Partnerstw ds. Wody na terenie województwa świętokrzyskiego jest pierwszym krokiem do wdrożenia takiego modelu współpracy. Aby takie Partnerstwa mogły powstawać koniecznym jest umożliwienie różnym podmiotom wymiany doświadczeń i zdobycie merytorycznej wiedzy z zakresu zarządzania gospodarka wodną, co osiągnięte zostanie przez szereg spotkań będących przedmiotem niniejszej operacji.    </t>
  </si>
  <si>
    <r>
      <t xml:space="preserve">Celem operacji jest transfer najnowszej i kompleksowej wiedzy z zakresu agrotechniki, ochrony i doboru odmian w uprawach zbóż oraz bobowatych grubo- i drobnonasiennych, w tym soi, a także stosowanych w tym rodzaju produkcji innowacyjnych rozwiązań technicznych i technologicznych. Operacja umożliwi zaprezentowanie w praktyce najnowszych odmiany roślin zbożowych i bobowatych na przykładzie wzorcowo prowadzonych upraw w ramach Porejestrowego Doświadczalnictwa Odmianowego oraz zapoznanie z zasadami integrowanej ochrony, ze szczególnym uwzględnieniem identyfikacji organizmów szkodliwych i określeniem progów szkodliwości (dla szkodników, chorób, chwastów). Operacja umożliwi ponadto nawiązanie kontaktów między producentami zbóż, branżystami zajmującymi się produkcją roślinną z doradztwa rolniczego i naukowcami/pracownikami Stacji Doświadczalnej Oceny Odmiany, które zapewnią transfer wiedzy i mogą stać się podwaliną dla nowych inicjatyw (badań, metodyk, doświadczeń).
</t>
    </r>
    <r>
      <rPr>
        <sz val="11"/>
        <color theme="1"/>
        <rFont val="Calibri"/>
        <family val="2"/>
        <charset val="238"/>
        <scheme val="minor"/>
      </rPr>
      <t xml:space="preserve"> 
Przedmiotem operacji jest organizacja jednodniowego krajowego wyjazdu studyjnego do Stacji Doświadczalnej Oceny Odmian, który obejmować będzie przekazanie wiedzy teoretycznej w postaci wykładów (szeroki blok wykładów merytorycznych) oraz wiedzy praktycznej w postaci warsztatowej na polach doświadczalnych (rozpoznawanie szkodników, prezentacja nowych odmian zbóż), co pozwoli na osiągniecie planowanego celu operacji.</t>
    </r>
  </si>
  <si>
    <t>Plan operacyjny KSOW na lata 2020-2021 (z wyłączeniem działania 8 Plan komunikacyjny) - Warmińsko-mazurski ODR - luty 2021</t>
  </si>
  <si>
    <t>18</t>
  </si>
  <si>
    <t>Innowacyjne działalności pozarolnicze, w tym produkcja i przetwórstwo surowców zielarskich
- alternatywa dla małych gospodarstw rolnych</t>
  </si>
  <si>
    <t>seminarium stacjonarne</t>
  </si>
  <si>
    <t>liczb uczestników</t>
  </si>
  <si>
    <t>Powiatowe dni pola</t>
  </si>
  <si>
    <t>Operacja ma na celu budowę sieci powiązań między sferą nauki i biznesu a rolnictwem oraz ułatwienie transferu wiedzy i innowacji do praktyki rolniczej. Poprzez Powiatowe Dni Pola będzie możliwość wymiana doświadczeń i rozwiązywania problemów technologicznych oraz upowszechnianie nowych metod technologii uprawy i propagowanie dobrych praktyk rolniczych w uprawie roślin. Dni pola mają łączyć przedstawicieli instytucji rolniczych, naukowych, firm  oraz rolników działających na terenie powiatu. Spotkania polowe będą obejmowały szkolenia i pokazy poletek demonstracyjnych.</t>
  </si>
  <si>
    <t>spotkania polowe</t>
  </si>
  <si>
    <t xml:space="preserve">ilość spotkań </t>
  </si>
  <si>
    <t>relacja telewizyjna</t>
  </si>
  <si>
    <t xml:space="preserve">Organizacja Powiatowych Dni Pola wynika z potrzeby skuteczniejszego transferu wiedzy z nauki do praktyki. Powiatowe Dni Pola będą wydarzeniami towarzyszącymi Krajowym Dniom Pola organizowanymi przez Kujawsko-Pomorski Ośrodek Doradztwa Rolniczego. Relacja telewizyjna pozwoli na upowszechnienie i promocję dobrych praktyk z uwzględnieniem innowacji w rolnictwie. </t>
  </si>
  <si>
    <t>BioTech</t>
  </si>
  <si>
    <t xml:space="preserve">Celem operacji jest poszerzenie wiedzy, oraz zaprezentowanie dobrych praktyk, wydajnych ekonomicznie, środowiskowo i społecznie w zakresie najnowszych technologii sektora rolniczego produktów wysokiej jakości (w tym ekologicznych). 
Przekazana wiedza, z jednej strony  przyczynić się ma do zwiększenia wydajności produkcji, konkurencyjności i poprawy jakości warsztatu pracy rolników z drugiej zaś do przewartościowania świadomości z „mieć” na „być”, w kontekście ochrony  środowiska i klimatu oraz do kreowania nowych postaw konsumpcyjnych naszych pokoleń. </t>
  </si>
  <si>
    <t>ilość warsztatów</t>
  </si>
  <si>
    <t>rolnicy, mieszkańcy obszarów wiejskich, przedstawiciele doradztwa rolniczego,  przedstawiciele samorządu rolniczego, przedstawiciele administracji rządowej i samorządowej, pracownicy jednostek wspierających rozwój rolnictwa ekologicznego</t>
  </si>
  <si>
    <t>liczba  uczestników</t>
  </si>
  <si>
    <t xml:space="preserve">ilość konferencji </t>
  </si>
  <si>
    <t>Rolnictwo ekologiczne jest najbardziej pro-środowiskową metodą produkcji rolnej. Jest to obszar bardzo ważny, ale wymaga on ciągłych zmian w celu zwiększenia udziału tego sektora produkcji. Można śmiało podkreślić, że rolnictwo ekologiczne staje się trendem światowym. Wyraźnie zaznaczyła to Komisja Europejska zarówno w strategii na rzecz bioróżnorodności, jak i strategii Farm to Fork gdzie postawiony został ambitny cel osiągnięcia 25% do 2030 roku upraw w Unii Europejskiej w systemie rolnictwa ekologicznego. Bardzo często podkreśla się dwoistą naturę systemu rolnictwa ekologicznego. Jest to przede wszystkim system wpływający pozytywnie na środowisko naturalne, co z kolei przyczynia się do osiągania szeroko rozumianych korzyści rolnośrodowiskowych. Z drugiej jednak strony rolnictwo ekologiczne jest odpowiedzią na zmieniającą się strukturę popytu na rynku i rosnącą świadomość konsumentów. Po wielkiej fascynacji świata produkcją żywności w warunkach przemysłowych - konsument coraz częściej stwierdza, że tylko żywność powstała w warunkach jak najbardziej zbliżonych do naturalnych spełni jego oczekiwania.
Zakłada się, że wydarzenie BioTech wpłynie znacząco na wzrost świadomości r mieszkańców obszarów wiejskich, poprzez promocję naturalnych sposobów upraw. Opracowywanie, a następnie wdrożenie zastosowań inwestycyjnych, stworzenie know-how gospodarstw ekologicznych sprawi, że produkcja ekologiczna będzie odgrywała jeszcze większe znaczenie na polskim rynku, a co za tym idzie podwyższenia jakości życia na obszarach wiejskich. Rolnictwo ekologiczne, to już nie wizja przyszłości a konsekwentne budowanie nowej rzeczywistości w oparciu o zdrowe uprawy, rodzące zdrowe plony.</t>
  </si>
  <si>
    <t>IV Warmińsko-Mazurskie Forum Innowacji w rolnictwie i na obszarach wiejskich</t>
  </si>
  <si>
    <t>rolnicy, mieszkańcy obszarów wiejskich, przedstawiciele doradztwa rolniczego oraz przedstawiciele samorządu rolniczego, jednostek naukowych, organizacji działających na rzecz rolnictwa i przedstawicieli ,osoby zainteresowane tematem</t>
  </si>
  <si>
    <t>Celem operacji jest zintegrowanie środowiska, poprzez zakładanie Lokalnych Partnerstw ds. Wody w celu podejmowania wspólnych działań na rzecz racjonalnej gospodarki wodną na obszarach wiejskich ze szczególnym uwzględnieniem rolnictwa.  
Przedmiotem operacji jest powołanie 9 Lokalnych Partnerstw ds. Wody, obejmujących swym zasięgiem obszar administracyjny 9 powiatów na terenie województwa warmińsko-mazurskiego. W skład utworzonych kooperatyw wejdą przedstawiciele administracji publicznej, rolnicy, doradztwo rolnicze, nauka, przedsiębiorcy, przedstawiciele samorządu rolniczego oraz organizacji działających na rzecz rozwoju obszarów wiejskich i ochrony środowiska jak również lokalni liderzy. W wyniku prowadzonej operacji, poza utworzeniem sieci kontaktów i powiązań pomiędzy jej uczestnikami oraz upowszechnianiem wiedzy i dobrych praktyk w zakresie gospodarki wodnej i oszczędnego gospodarowania wodą w rolnictwie i na obszarach wiejskich zostanie opracowanych 9 raportów. Dokument będący analizą stanu obecnego i potrzeb oraz listą rekomendacji i inwestycji będzie mógł być traktowany jako wieloletni plan strategiczny dla powiatu, ułatwiając podejmowanie decyzji dążących do zapewnienia racjonalnej gospodarki wodą.</t>
  </si>
  <si>
    <t>rolnicy, przedstawiciele jednostek doradztwa rolniczego, pracownicy firm i jednostek działających na rzecz rolnictwa, przedstawiciele nauki, przedstawiciele samorządu terytorialnego i samorządu rolniczego, podmioty publiczne, spółki wodne, przedstawiciele lasów państwowych, organizacje pozarządowe, przedstawiciele  Państwowego Gospodarstwa Wodnego Wody Polskie ,oraz osoby zainteresowane tematem</t>
  </si>
  <si>
    <t>konferencja on-line</t>
  </si>
  <si>
    <t>Od dłuższego czasu można zaobserwować niepokojące, stałe pogarszanie się stanu zasobów wodnych w Polsce – zarówno ich jakością jak i ilością. Woda jest to dobro wspólne, a jednocześnie niezwykle cenny zasób, bez którego nie ma życia, produkcji żywności ani rozwoju gospodarczego. Dobro, które jest zagrożone nie tylko pogłębiającym się kryzysem klimatycznym, ale także sposobem gospodarowania wymagającym pilnej i zasadniczej poprawy.  Utworzone pilotażowe partnerstwo w roku 2020 na powiecie braniewski uwidoczniło skalę problemu jak również potrzebę kontynuacji współpracy i rozszerzenia jej na inne powiaty. Uwzględniając zróżnicowanie zasoby wodne oraz zapotrzebowanie na wodę, dalszą współpracą objętych zostanie 9 powiatów województwa warmińsko-mazurskiego.</t>
  </si>
  <si>
    <t>Agrotronika i informatyzacja w mechanizacji rolnictwa - wyzwania w diagnostyce, serwisie i naprawie nowoczesnych urządzeń rolniczych - szansa na sukces w zawodzie przyszłości</t>
  </si>
  <si>
    <t>rolnicy, pracownicy jednostek doradztwa rolniczego, pracownicy jednistek i firm działających w branży rolniczej, studenci kierunków rolniczych, nauczyciele i uczniowie szkół rolniczych</t>
  </si>
  <si>
    <t xml:space="preserve">Ciągły i dynamiczny postęp technologiczny i wprowadzanie na rynek innowacyjnych rozwiązań w mechanice rolnictwa spowodował duże zapotrzebowanie na wysoko wyspecjalizowanych pracowników. Niestety nienadążający za zmianami system kształcenia zawodowego, niski poziom praktyk ale także i brak właściwej świadomości wśród młodzieży o zawodzie mechanika urządzeń rolniczych skutkuje tym, że maleje zainteresowanie tym bardzo istotnym elementem rozwoju obszarów wiejskich.
Szkolenie pilotażowe ma na celu zainteresowanie młodzieży właśnie tym kierunkiem kariery zawodowej poprzez przedstawienie licznych zalet pracy w tym zawodzie przyszłości oraz poprzez praktyczne zajęcia na interaktywnych narzędziach wprowadzające uczestników w specyfikę przyszłej pacy. Efektem szkolenia będzie zwiększenie zainteresowania zawodami związanymi z mechanizacją rolnictwa i agrotroniką wśród uczestników szkolenia, a w przyszłości uczestników podobnych szkoleń w całym kraju. </t>
  </si>
  <si>
    <r>
      <t xml:space="preserve">rolnicy, mieszkańcy obszarów wiejskich, przedstawiciele doradztwa rolniczego,  pracownicy firm i instytucji działających na rzecz rolnictwa, </t>
    </r>
    <r>
      <rPr>
        <sz val="11"/>
        <color rgb="FFFF0000"/>
        <rFont val="Calibri"/>
        <family val="2"/>
        <scheme val="minor"/>
      </rPr>
      <t xml:space="preserve">osoby zainteresowane tematem innowacji w rolnictwie. </t>
    </r>
  </si>
  <si>
    <r>
      <t xml:space="preserve">rolnicy - właściciele małych gospodarstw, inni mieszkańcy obszarów wiejskich, w tym producenci żywności regionalnej, </t>
    </r>
    <r>
      <rPr>
        <sz val="11"/>
        <color rgb="FFFF0000"/>
        <rFont val="Calibri"/>
        <family val="2"/>
        <scheme val="minor"/>
      </rPr>
      <t>osoby zainteresowane rozpoczęciem działalności pozarolniczej</t>
    </r>
    <r>
      <rPr>
        <sz val="11"/>
        <rFont val="Calibri"/>
        <family val="2"/>
        <charset val="238"/>
        <scheme val="minor"/>
      </rPr>
      <t xml:space="preserve">, pracownicy nauki, </t>
    </r>
    <r>
      <rPr>
        <sz val="11"/>
        <color rgb="FFFF0000"/>
        <rFont val="Calibri"/>
        <family val="2"/>
        <scheme val="minor"/>
      </rPr>
      <t>pracownicy jednostek doradztwa rolniczego</t>
    </r>
  </si>
  <si>
    <t>Celem operacji jest zaprezentowanie dobrych praktyk dotyczących wdrażania innowacji w produkcji roślinnej i zwierzęcej oraz w przetwórstwie, co wpłynie na kształtowanie postaw proinnowacyjnych oraz zwiększy wiedzę na ten temat wśród odbiorców operacji z terenów woj. warmińsko-mazurskiego.                                                                          
Przedmiotem operacji będzie nagranie i emisja cyklicznych audycji  telewizyjnych przedstawiających innowacyjne rozwiązania  i dobre praktyki, co wpłynie na podwyższenie wiedzy w zakresie wdrażania innowacji w rolnictwie i na obszarach wiejskich oraz wzbogaci  i uatrakcyjni formy prezentacji treści merytorycznych opracowywanych pod kierunkiem W-MODR.</t>
  </si>
  <si>
    <r>
      <t xml:space="preserve">Celem operacji jest zaprezentowanie dobrych praktyk dotyczących wdrażania innowacji w produkcji roślinnej i zwierzęcej oraz w przetwórstwie, co wpłynie na kształtowanie postaw proinnowacyjnych oraz zwiększy wiedzę na ten temat wśród odbiorców operacji z terenów woj. warmińsko-mazurskiego.                                                                          
Przedmiotem operacji będzie nagranie i emisja cyklicznych audycji  telewizyjnych przedstawiających innowacyjne rozwiązania  i dobre praktyki, co wpłynie na podwyższenie wiedzy w zakresie wdrażania innowacji w rolnictwie i na obszarach wiejskich oraz wzbogaci  i uatrakcyjni formy prezentacji treści merytorycznych opracowywanych pod kierunkiem W-MODR.
</t>
    </r>
    <r>
      <rPr>
        <sz val="11"/>
        <color rgb="FFFF0000"/>
        <rFont val="Calibri"/>
        <family val="2"/>
        <scheme val="minor"/>
      </rPr>
      <t xml:space="preserve">Operacja realizowana będzie w roku 2020 w ilości 12 audycji, a w roku 2021 - 6 audycji </t>
    </r>
  </si>
  <si>
    <t xml:space="preserve">Celem organizacji Forum jest stworzenie otwartej platformy umożliwiającej budowanie sieci kontaktów pomiędzy rolnikami, podmiotami doradczymi, jednostkami naukowymi, przedsiębiorcami sektora rolno-spożywczego oraz innymi podmiotami zainteresowanymi procesem wymiany fachowej informacji, zasobów, poparcia i możliwości w zakresie wdrażania innowacji w rolnictwie i na obszarach wiejskich. Udział zróżnicowanych środowisk przyczyni się do wymiany wiedzy i przedstawienia dobrych praktyk dotyczących zarówno innowacji technologicznych i produktowych jak również o charakterze organizacyjnym, procesowym i marketingowym. Forum jest doskonałą płaszczyzną do inicjowania powstawania partnerstw na rzecz innowacji. </t>
  </si>
  <si>
    <t>Plan operacyjny KSOW na lata 2020-2021 (z wyłączeniem działania 8 Plan komunikacyjny) - Wielkopolski ODR - luty 2021</t>
  </si>
  <si>
    <r>
      <t xml:space="preserve">Celem operacji jest promowanie działalności zagród edukacyjnych jako przykładu innowacyjności w zakresie przedsiębiorczości na obszarach wiejskich. </t>
    </r>
    <r>
      <rPr>
        <sz val="11"/>
        <color rgb="FFFF0000"/>
        <rFont val="Calibri"/>
        <family val="2"/>
        <charset val="238"/>
        <scheme val="minor"/>
      </rPr>
      <t xml:space="preserve">Przedmiotem operacji są 2 wyjazdy studyjne oraz publikacja. </t>
    </r>
    <r>
      <rPr>
        <sz val="11"/>
        <rFont val="Calibri"/>
        <family val="2"/>
        <scheme val="minor"/>
      </rPr>
      <t xml:space="preserve">
Wyjazdy odbędą się na terenie Polski do czynnie działających zagród edukacyjnych, który ułatwi wymianę wiedzy, informacji i doświadczenia pomiędzy osobami prowadzącymi już działalność edukacyjną oraz tymi, którzy chcą się podjąć takiego zadania. Ważne jest, aby poprzez wyjazd studyjny rolnicy dostrzegli, jaki potencjał tkwi w ich gospodarstwach i w nich samych. Wyjazd studyjny przyczyni się do wspierania rozwoju przedsiębiorczości na obszarach wiejskich przez podnoszenie poziomu wiedzy osób chcących prowadzić działalność edukacyjną we własnym gospodarstwie.
</t>
    </r>
    <r>
      <rPr>
        <sz val="11"/>
        <color rgb="FFFF0000"/>
        <rFont val="Calibri"/>
        <family val="2"/>
        <charset val="238"/>
        <scheme val="minor"/>
      </rPr>
      <t>Publikacja obejmie tematykę idei zagród edukacyjnych oraz charakterystykę wzorowo działających zagród edukacyjnych na terenie Wielkopolski.</t>
    </r>
  </si>
  <si>
    <t xml:space="preserve">liczba wyjazdów studyjnych </t>
  </si>
  <si>
    <r>
      <t xml:space="preserve">rolnicy, pracownicy jednostek doradztwa rolniczego, </t>
    </r>
    <r>
      <rPr>
        <sz val="11"/>
        <color rgb="FFFF0000"/>
        <rFont val="Calibri"/>
        <family val="2"/>
        <charset val="238"/>
        <scheme val="minor"/>
      </rPr>
      <t>mieszkańcy obszarów wiejskich i osoby zainteresowane tematyką</t>
    </r>
  </si>
  <si>
    <t>łączna liczba uczestników operacji</t>
  </si>
  <si>
    <t xml:space="preserve">Uzasadnienie: Ze względu na duże zainteresowanie rolników tą tematyką, uzasadnione jest rozszerzenie operacji o 1 wyjazd studyjny oraz wydanie publikacji. Wielkopolskie gospodarstwa rolne posiadają potencjał właściwy do prowadzenia atrakcyjnych zajęć edukacyjnych kształtujących postawy ekologiczne i konsumenckie, wychodząc naprzeciw oczekiwaniom w zakresie uczenia się poprzez działanie. Jest to doskonały sposób na dodatkowe źródło dochodu w gospodarstwie. Zagrody edukacyjne ze względu na różnorodny charakter ich działalności są ciągle nowatorskim i pożądanym kierunkiem pozarolniczej działalności na obszarach wiejskich. W województwie wielkopolskim do końca 2019 roku funkcjonowało zaledwie 19 zagród edukacyjnych. Poprzez realizację operacji chcemy spowodować wzrost liczby zagród edukacyjnych w województwie wielkopolskim. Chcemy również poprzez wymianę doświadczeń różnicować ich ofertę. Prowadzenie takiej działalności z jednej strony stanowi dodatkowe źródło dochodu dla gospodarstwa, z drugiej popularyzuje wiedzę na temat rolnictwa. Zagrody edukacyjne od kilku lat stanowią bardzo dobry przykład innowacyjnej przedsiębiorczości na obszarach wiejskich Polski. Działalność edukacyjną prowadzą nie tylko małe obszarowo gospodarstwa, ale także te bardzo duże, nawet o powierzchni powyżej 50 ha. Ponadto działalność edukacyjna zazwyczaj powiązana jest nie tylko z prowadzeniem gospodarstwa rolnego, także z agroturystyką, przetwórstwem lub inną dodatkową działalnością. </t>
  </si>
  <si>
    <t xml:space="preserve">Uzasadnienie: Przygotowanie polskiego rolnictwa na trwające zmiany klimatyczne jest zadaniem niezwykle potrzebnym i wymagającym zaangażowania nie tylko administracji wszystkich szczebli, ale przede wszystkim samych użytkowników wód, których decyzje bezpośrednio wpływają na ilość i jakość wody w rolnictwie i na obszarach wiejskich. Wobec panujących susz i braków wody, staje się ona dobrem wspólnym i to dobrem o znaczeniu strategicznym i w tym kontekście jej zasoby powinniśmy traktować jak dziedzictwo, ponieważ od naszych działań w gospodarowaniu wodą będzie zależała jakość życia dzisiejszego i przyszłych pokoleń zamieszkujących polską wieś. Żeby móc zdiagnozować stan gospodarki wodnej i móc podjąć działania mające na celu wypracowanie metod racjonalnej gospodarki wodnej, wszyscy zarządzający wodą na danym obszarze i korzystający z wód muszą nawiązać współpracę i wspólnie działać na rzecz zrównoważonej gospodarki wodnej. </t>
  </si>
  <si>
    <r>
      <t xml:space="preserve">Celem operacji jest ułatwianie transferu wiedzy w zakresie prowadzenia nowoczesnej produkcji rolnej oraz promocja dobrych praktyk w obszarze nowoczesnych rozwiązań na przykładzie działalności Gospodarstw Demonstracyjnych. Gospodarstwa Demonstracyjne są narzędziem wspierającym transfer wiedzy i ułatwiają upowszechnianie dobrych praktyk rolniczych i produkcyjnych, w tym innowacyjnych rozwiązań. 
</t>
    </r>
    <r>
      <rPr>
        <sz val="11"/>
        <color rgb="FFFF0000"/>
        <rFont val="Calibri"/>
        <family val="2"/>
        <charset val="238"/>
      </rPr>
      <t>Przedmiotem operacji jest realizacja 16 filmów oraz 5 wyjazdów studyjnych. Wyjazdy studyjne odbędą się do Gospodarstw Demonstracyjnych o różnym profilu produkcji.</t>
    </r>
    <r>
      <rPr>
        <sz val="11"/>
        <rFont val="Calibri"/>
        <family val="2"/>
      </rPr>
      <t xml:space="preserve"> Filmy prezentować będą działalność Gospodarstw Demonstracyjnych, które prowadzą produkcję roślinną, zwierzęcą oraz sadowniczą. Filmy będą dostępne on-line na stronie internetowej Wielkopolskiego Ośrodka Doradztwa Rolniczego w Poznaniu oraz w serwisach społecznościowych.
</t>
    </r>
  </si>
  <si>
    <t xml:space="preserve">Uzasadnienie: Ze względu na to, że Gospodarstwa Demonstracyjne stanowią doskonały przykład prowadzenia działalności rolnej na najwyższym poziomie, uzasadniona jest kontynuacja operacji w 2021 roku, z rozszerzeniem o wyjazdy studyjne. Realizacja operacji przyczyni się do upowszechnienia wiedzy na temat dobrych praktyk w obszarze prowadzenia produkcji rolnej, w tym dobrych praktyk związanych z wykorzystywaniem nowoczesnych rozwiązań dostępnych na rynku. Sieć Gospodarstw Demonstracyjnych obejmuje różne profile podmiotów i stanowi doskonały warsztat do wdrażania innowacji oraz budowania sieci współpracy z innymi podmiotami. </t>
  </si>
  <si>
    <t>Współpraca nauki z praktyką w aspekcie innowacyjnych działań wdrażanych w polskim rolnictwie</t>
  </si>
  <si>
    <t xml:space="preserve">Celem operacji jest wspieranie transferu wiedzy i innowacji w roślinnej produkcji rolnej. 
Realizacja operacji pozwoli uczestnikom na zapoznanie się z najnowszymi rozwiązaniami i innowacyjnymi technologiami w rolnictwie i w dalszej perspektywie przeniesienie prezentowanych osiągnięć na grunt własnego gospodarstwa.
Przedmiotem operacji będzie spotkanie polowe oraz konkurs przeprowadzony w jego trakcie. Podczas spotkanie odbędą się wykłady na tematy związane z innowacjami w produkcji roślinnej i zakresem ich wdrażania oraz pokazy z zakresu określania zawartości azotu za pomocą N – testera oraz zawartości pierwiastków w glebie za pomocą skanera glebowego.
Uczestnicy spotkania polowego będą mieli możliwość porównania najnowszych odmian roślin uprawnych w okresie wegetacji oraz odmian zalecanych przez Porejestrowe Doświadczalnictwo Odmianowe na poletkach doświadczalnych Wielkopolskiego Ośrodka Doradztwa Rolniczego.
W ramach operacji przeprowadzony zostanie konkurs dla uczestników dotyczący tematyki wykładów oraz pokazów.
Podczas trwania spotkania polowego zostaną zorganizowane punkty konsultacyjne, w których będzie można uzyskać informacje na temat doboru odmian, środków ochrony roślin, stosowania nawozów mineralnych oraz informacje na temat funduszy unijnych. Doradcy będą również omawiali i prezentowali wykorzystanie aplikacji EPSU (Elektroniczna Platforma Świadczenia Usług) na smartfony i tablety. Będzie także możliwość zapoznania się z Internetową Platformą Doradztwa i Wspomagania Decyzji w Integrowanej Ochronie Roślin – eDWIN, która w znaczący sposób wpłynie na jakość i ilość produkowanej w Polsce żywności.
W ramach operacjo zostanie również zrealizowany film z zakresu określania zawartości azotu za pomocą N – testera. Film będzie dostępny on-line na stronie internetowej Wielkopolskiego Ośrodka Doradztwa Rolniczego w Poznaniu oraz w serwisach społecznościowych.
</t>
  </si>
  <si>
    <t>producenci rolni, mieszkańcy obszarów wiejskich, pracownicy jednostki doradztwa rolniczego, naukowcy, osoby zainteresowane tematyką</t>
  </si>
  <si>
    <t xml:space="preserve">Uzasadnienie:  Tempo zmian zachodzących we współczesnym rolnictwie wymaga od osób zajmujących się rolnictwem ciągłego poszerzania wiedzy i umiejętności. W tym celu należy umożliwić pełne wykorzystanie potencjału wiedzy naukowej w rolnictwie. Brak innowacyjności na wsi w znaczący sposób wpływa na wizerunek polskiego rolnictwa. Problem ten przejawia się niższymi dochodami w gospodarstwie, gorszą jakością produktów oraz zwiększeniem zagrożenia dla środowiska naturalnego. Dzisiejsze rolnictwo w Polsce wymaga ciągłego dostosowania i wprowadzania nowych technologii. Pociąga to za sobą konieczność szukania nowych rozwiązań w celu wzrostu konkurencyjności gospodarstw na rynku. Duża liczba nowych rozwiązań technologicznych opracowanych i wdrażanych przez instytucje naukowe wspierające rolników stwarza problem racjonalności wyboru i dostosowania do własnego gospodarstwa. </t>
  </si>
  <si>
    <t>Gospodarstwa Demonstracyjne - dobre praktyki w produkcji rolniczej i  działalności pozarolniczej</t>
  </si>
  <si>
    <t xml:space="preserve">Celem operacji jest ułatwianie wymiany wiedzy fachowej oraz dobrych praktyk w zakresie wdrażania innowacji w rolnictwie i na obszarach wiejskich w obszarze działalności pozarolniczej.
Realizacja operacji ułatwi zapoznanie się z alternatywnymi  źródłami dochodu w gospodarstwach małoobszarowych poprzez prowadzenie tzw. usług rolniczych oraz działalności pozarolniczej (m.in. agroturystycznej, przetwórczej itp.). Operacja będzie promować Gospodarstwa Demonstracyjne, które są istotnym ogniwem wsparcia transferu wiedzy; ułatwi nawiązanie kontaktów pomiędzy podmiotami, które już rozpoczęły prowadzenie dodatkowej działalności pozarolniczej a rolnikami zainteresowanymi jej założeniem; ułatwi nawiązanie kontaktu z podmiotami okołorolniczymi w celu pozyskania informacji o wsparciu finansowym na rozwój działalności pozarolniczej lub rozwój usług rolniczych.
Przedmiotem operacji będzie spotkanie polowe oraz seminarium przeprowadzone w jego trakcie. Tematyka seminarium będzie obejmować zagadnienia związane z tworzeniem sieci Gospodarstw Demonstracyjnych oraz możliwością pozyskiwania środków finansowych na rozpoczęcie prowadzenia działalności pozarolniczej i/lub rozwój usług rolniczych. W trakcie seminarium zaprezentują się podmioty prowadzące pozarolnicze formy działalności i/lub świadczących usługi rolnicze, w tym także przedstawiciele Gospodarstw Demonstracyjnych.
Podczas trwania spotkania zostaną zorganizowane stoiska, obsługiwane przez podmioty okołorolnicze oraz  podmioty prowadzące pozarolnicze formy działalności (w tym m. in. działalność przetwórczą i/lub usługową). Dzięki różnorodności podmiotów biorących udział w wydarzeniu możliwe jest zapewnienie zwiedzającym kompleksowej wiedzy na temat zakładania tego rodzaju form działalności pozarolniczej.
</t>
  </si>
  <si>
    <t>producenci rolni, przedstawiciele Gospodarstw Demonstracyjnych, mieszkańcy obszarów wiejskich, pracownicy jednostki doradztwa rolniczego, naukowcy, osoby zainteresowane tematyką</t>
  </si>
  <si>
    <t>liczba seminarium</t>
  </si>
  <si>
    <t xml:space="preserve">Uzasadnienie: Istotnym problemem jest wypieranie z rynku małoobszarowych gospodarstw rolnych przez gospodarstwa wielkopowierzchniowe, które gospodarując na dużej powierzchni użytków rolnych prowadzą produkcję na masową skalę, dzięki czemu mogą korzystać z efektu dotyczącego tzw. korzyści skali. Szansą na przetrwanie gospodarstw małoobszarowych, a także możliwość uzyskiwania dochodów na zadowalającym poziomie jest dywersyfikacja prowadzonej działalności, czyli poszerzanie działalności rolniczej (produkcyjnej) o świadczenie usług o charakterze rolniczym (wykonywanie podorywek, orek, siewu, opryskiwania roślin środkami ochrony roślin, zbiór zbóż kombajnem, przeprowadzanie zbioru roślin okopowych itp.) oraz świadczenie usług o charakterze nierolniczym, w tym m. in. usług związanych z prowadzoną działalnością pozarolniczą (np. prowadzeniem agroturystyki, zakładu fryzjerskiego, prowadzeniem napraw sprzętu rolniczego lub prowadzenie sprzedaży części wymiennych do maszyn rolniczych). Poprzez prowadzenie dodatkowej działalności pozarolniczej, możliwe jest zdywersyfikowanie oraz zwiększenie dochodów uzyskiwanych w małoobszarowych gospodarstwach rolnych, a także zwiększenie zatrudnienia na obszarach wiejskich. 
</t>
  </si>
  <si>
    <t>Agroleśnictwo innowacyjnym rozwiązaniem w rolnictwie</t>
  </si>
  <si>
    <t xml:space="preserve">Celem operacji jest przekazanie wiedzy na temat innowacyjnych rozwiązań w rolnictwie i na obszarach wiejskich w zakresie agroleśnictwa oraz upowszechnianie dobrych praktyk. Realizacja operacji  przyczyni się do zwiększenia poziomu wiedzy na temat nowych praktyk rolniczych związanych z agrotechniką upraw zielarskich. 
Przedmiotem operacji jest wyjazd studyjny, podczas którego uczestnicy zapoznają się z wynikami wprowadzenia innowacyjnego modelu uprawy, przetwórstwa i dystrybucji ziół.  Podczas wyjazdu studyjnego odbędą się warsztaty polowe i zielarskie oraz wykłady na temat agroleśnictwa, upraw agroleśnych w systemie alejowym i przetwórstwa płodów rolnych pochodzących z upraw agroleśnych.
</t>
  </si>
  <si>
    <t>rolnicy, pracownicy jednostek doradztwa rolniczego, mieszkańcy obszarów wiejskich i osoby zainteresowane tematyką</t>
  </si>
  <si>
    <t xml:space="preserve">Uzasadnienie: Realizacja operacji przyczyni się do zapoznania z tematyką agroleśnictwa, która uznaje się za jedną z ważniejszych innowacji w rolnictwie. Wyjazd studyjny pozwoli na upowszechnienie dobrych praktyk wypracowanych w ramach projektu grupy operacyjnej EPI pn. „Innowacyjny model uprawy, przetwórstwa i dystrybucji ziół w Dolinie Zielawy". Praktyka oraz badania pokazują, że te systemy agroleśne sprawdzają się w wielu krajach i w różnych warunkach klimatyczno-glebowych. Wyniki prac zrealizowanych w Polsce zachęcają polskich rolników do odpowiedzialnego i zrównoważonego gospodarowania ziemią.
</t>
  </si>
  <si>
    <t>Rolniczy Handel Detaliczny i przetwórstwo żywności na niewielką skalę</t>
  </si>
  <si>
    <t xml:space="preserve">Celem operacji jest podniesienie poziomu wiedzy w zakresie rolniczego handlu detalicznego i prowadzenia przetwórstwa produktów rolnych na niewielką skalę w gospodarstwie oraz  propagowanie innowacyjnych rozwiązań w przetwórstwie żywności.  Poprzez promowanie  małego przetwórstwa operacja wspiera tworzenie krótkich łańcuchów dostaw.   
Przedmiotem operacji będzie film oraz 3 wyjazdy studyjne. 
Film będzie prezentował dobre przykłady przetwórstwa na niewielką skalę; będzie to film edukacyjny mogący być inspiracją dla producentów rolnych w kierunku dywersyfikacji dochodów w gospodarstwie rolnym. Film będzie dostępny on-line na stronie internetowej Wielkopolskiego Ośrodka Doradztwa Rolniczego w Poznaniu oraz w serwisach społecznościowych.
Wyjazdy studyjne odbędą się do gospodarstw rolnych na terenie Polski oraz inkubatora przetwórczego. Gospodarstwa rolne, do których odbędą się wyjazdy  prowadzą RHD oraz przetwórstwo, co daje możliwość zapoznania się z przykładami innowacyjnych rozwiązań organizacyjnych w produkcji i dystrybucji wytworzonych produktów na poziomie gospodarstwa. Inkubator przetwórczy jest innowacyjnym sposobem wsparcia rozwoju lokalnego na obszarach wiejskich w zakresie przetwórstwa rolno-spożywczego.
</t>
  </si>
  <si>
    <r>
      <t xml:space="preserve">rolnicy, pracownicy jednostek doradztwa rolniczego, </t>
    </r>
    <r>
      <rPr>
        <sz val="11"/>
        <rFont val="Calibri"/>
        <family val="2"/>
        <charset val="238"/>
        <scheme val="minor"/>
      </rPr>
      <t>mieszkańcy obszarów wiejskich i osoby zainteresowane tematyką</t>
    </r>
  </si>
  <si>
    <t>Konkurs „Innowacyjna wieś”</t>
  </si>
  <si>
    <t xml:space="preserve">Celem operacji jest promowanie innowacyjnych rozwiązań na obszarach wiejskich oraz pokazanie wpływu i znaczenia działań innowacyjnych, prowadzonych przez gospodarstwa rolne oraz inne podmioty prowadzące działalność gospodarczą, dla rozwoju przestrzeni wiejskiej. 
Operacja pozwoli na znalezienie i wyróżnienie rolników i innych mieszkańców obszarów wiejskich Wielkopolski, którzy podzielą się wprowadzonymi w swoich działalnościach innowacyjnymi praktykami. Przyczyni się to do aktywizacji rolników i innych mieszkańców obszarów wiejskich Wielkopolski do kreatywnego myślenia i wprowadzania ich w czyn.
Operacja wpłynie na poszerzenie bazy potencjalnych partnerów SIR oraz tworzenie sieci współpracy między rolnikami i innymi mieszkańcami obszarów wiejskich a przedstawicielami doradztwa rolniczego.
Przedmiotem operacji jest konkurs dotyczący innowacyjnych przedsięwzięć na obszarach wiejskich. Najlepsze przedsięwzięcia - wybrane w konkursie, stanowiące dobre przykłady innowacyjnych rozwiązań na obszarach wiejskich zostaną przedstawione w publikacji oraz filmach. Filmy będą dostępne on-line na stronie internetowej Wielkopolskiego Ośrodka Doradztwa Rolniczego w Poznaniu oraz w serwisach społecznościowych.
</t>
  </si>
  <si>
    <t xml:space="preserve">Uzasadnienie: Dążenie do pozyskiwania dodatkowych źródeł dochodu i utrzymania miejsc pracy na rynku wymusza ciągłe poszukiwanie nowych dróg rozwoju. Analiza możliwości wprowadzania innowacji ukazuje, że w obecnych warunkach dla rozwoju wsi ważne są zwłaszcza drobne, nowoczesne przedsiębiorstwa prowadzące działalność bazując na wiedzy i technologiach nowej generacji, w największym stopniu pobudzających ten rozwój. Innowacyjne formy aktywności stają się główną stymulacją, wyzwalającą dynamizm gospodarczy środowisk lokalnych, pozwalającą na korzystniejsze wykorzystanie ich potencjału. Realizacja operacji może przyczynić się do wzrostu liczby przedsięwzięć innowacyjnych na obszarach wiejskich, osiąganie wzrostu rentowności i konkurencyjności działających podmiotów, co w dalszej kolejności przekłada się na możliwości odrobienia zaistniałych opóźnień rozwoju lokalnego, tworzenie nowych miejsc pracy i zaspokajanie potrzeb ludności.
</t>
  </si>
  <si>
    <t>Innowacje w hodowli bydła</t>
  </si>
  <si>
    <t xml:space="preserve">Celem operacji jest podniesienie poziomu wiedzy na temat aktualnych innowacyjnych rozwiązań w chowie i hodowli bydła. Realizacja operacji ułatwi wymianę wiedzy i doświadczenia z zakresu innowacyjnych rozwiązań w zakresie chowu i hodowli bydła, z uwzględnieniem właściwego żywienia, i wykorzystania postępu genetycznego, co może przełożyć się w przyszłości na poprawę sytuacji ekonomicznej gospodarstw.
Przedmiotem operacji jest wyjazd studyjny do wiodących gospodarstw rolnych zajmujących się produkcją zwierzęcą na terenie Polski.
</t>
  </si>
  <si>
    <t>Uzasadnienie: Realizacja operacji jest istotna, ponieważ tylko najnowsza wiedza  i współpraca producentów rolnych w dobie nasilającej się globalnej konkurencji stwarza większe możliwości inwestowania w nowoczesne linie technologiczne, innowacje organizacyjne, produktowe, procesowe, a tym samym zwiększa siłę przetargową na rynku.</t>
  </si>
  <si>
    <t>Plan operacyjny KSOW na lata 2020-2021 (z wyłączeniem działania 8 Plan komunikacyjny) -  Zachodniopomorski ODR  - luty 2021</t>
  </si>
  <si>
    <r>
      <t xml:space="preserve">liczba </t>
    </r>
    <r>
      <rPr>
        <sz val="11"/>
        <color rgb="FFFF0000"/>
        <rFont val="Calibri"/>
        <family val="2"/>
        <charset val="238"/>
        <scheme val="minor"/>
      </rPr>
      <t xml:space="preserve">konferencji </t>
    </r>
  </si>
  <si>
    <r>
      <t xml:space="preserve">wyjazd studyjny + </t>
    </r>
    <r>
      <rPr>
        <sz val="11"/>
        <color rgb="FFFF0000"/>
        <rFont val="Calibri"/>
        <family val="2"/>
        <charset val="238"/>
        <scheme val="minor"/>
      </rPr>
      <t>film krótkometrażowy</t>
    </r>
  </si>
  <si>
    <t>Uzasadnienie: W trakcie realizacji operacji w ramach szerzenia dobrych praktyk zdecydowano się nakręcić film o funkcjonowaniu inkubatora przetwórczego co wpłynęło na zwiększenie budżetu operacji.</t>
  </si>
  <si>
    <t xml:space="preserve">Nowoczesne rozwiązania w prowadzeniu pasieki </t>
  </si>
  <si>
    <t xml:space="preserve">Celem operacji jest wspieranie i rozwój pszczelarstwa z powodu coraz częściej pojawiających się informacji o ginięciu owadów zapylających, w tym pszczoły miodnej. Warto propagować tradycję pszczelarską wśród społeczeństwa, należy podnieść poziom wiedzy i świadomość osób zainteresowanych tematyką pszczelarską w zakresie aktualnych szans i problemów w pszczelarstwie.  Na potrzeby realizacji operacji będzie zakupiona (waga, czujniki do prowadzenia pomiarów, kamera),które zostaną umieszczone w jednym z uli w pasiece ZODR, w którym prowadzone będą obserwacje i odczyty oraz stałe monitorowanie pracy ula i życia pszczół dzięki zamontowanej kamerce, będzie prowadzona transmisja on-line. </t>
  </si>
  <si>
    <t xml:space="preserve">ilość filmów </t>
  </si>
  <si>
    <t>pszczelarze, a także osoby zawodowo i hobbystycznie zajmujące się prowadzeniem pasiek o różnej skali produkcji, osoby zainteresowane ww. tematyką pochodzące z województwa zachodniopomorskiego, związki, stowarzyszenia, zrzeszenia oraz grupy producenckie pszczelarzy, przedstawiciele jednostek naukowych oraz pracownicy jednostki doradztwa rolniczego</t>
  </si>
  <si>
    <t xml:space="preserve">Uzasadnienie: Operacja jest kontynuacją z roku 2020 i ma posłużyć jako wsparcie dla lokalnych pszczelarzy.  </t>
  </si>
  <si>
    <t xml:space="preserve">Celem jest zaprezentowanie innowacyjnych metod produkcji, służących poszerzeniu wachlarza produktów wytwarzanych w pasiekach. Istotą niniejszego wyjazdu jest możliwość poznania i przedyskutowania sposobów zakładania oraz prowadzenia pasiek w standardach XXI wieku, gdzie rynek narzuca coraz to nowsze ograniczenia, a z drugiej strony stwarza nowe możliwości. Jednakże innowacje to nie tylko sposób prowadzenia pasieki, ale również najnowszy sprzęt jaki pojawia się dla ułatwienia produkcji. Tym samym uczestnicy wyjazdu będą mogli nie tylko podzielić się swoimi doświadczeniami, ale również zapoznać się z zupełnie odmiennymi, innowacyjnymi standardami produkcji miodu, marketingu i prowadzenia gospodarki </t>
  </si>
  <si>
    <t xml:space="preserve">Uzasadnienie: Dostosowywanie się do potrzeb zmieniającego się rynku wymusza na pszczelarzach innowacyjny styl zarządzania gospodarstwem pasiecznym. Wyjazd studyjny umożliwi  wymianę wiedzy, doświadczeń, spostrzeżeń oraz pomysłów przyczyni się pośrednio do stworzenia nowego obrazu orientacji rynkowej, w której innowacje, a nie ceny i koszty staną się głównym elementem konkurencji i wzmacniania kondycji ekonomicznej przedsiębiorstwa pasiecznego. </t>
  </si>
  <si>
    <t>IV Międzyregionalny Pokaz Alpak</t>
  </si>
  <si>
    <t xml:space="preserve">Lokalne Partnerstwo  ds. Wody (LPW) województwa zachodniopomorskiego </t>
  </si>
  <si>
    <t>Plan operacyjny KSOW na lata 2020-2021 (z wyłączeniem działania 8 Plan komunikacyjny) - CDR (SIR) - luty 2021</t>
  </si>
  <si>
    <r>
      <t xml:space="preserve">Operacja zakłada przygotowanie podmiotów zajmujących się </t>
    </r>
    <r>
      <rPr>
        <sz val="11"/>
        <color rgb="FFFF0000"/>
        <rFont val="Calibri"/>
        <family val="2"/>
        <scheme val="minor"/>
      </rPr>
      <t>tworzeniem i przygotowaniem projektów realizowanych przez Grupy Operacyjne EPI w ramach działania "Współpraca", w celu wsparcia</t>
    </r>
    <r>
      <rPr>
        <sz val="11"/>
        <rFont val="Calibri"/>
        <family val="2"/>
        <scheme val="minor"/>
      </rPr>
      <t xml:space="preserve"> </t>
    </r>
    <r>
      <rPr>
        <sz val="11"/>
        <color rgb="FFFF0000"/>
        <rFont val="Calibri"/>
        <family val="2"/>
        <scheme val="minor"/>
      </rPr>
      <t>skutecznych działań brokeringowych</t>
    </r>
    <r>
      <rPr>
        <sz val="11"/>
        <rFont val="Calibri"/>
        <family val="2"/>
        <scheme val="minor"/>
      </rPr>
      <t xml:space="preserve">. </t>
    </r>
    <r>
      <rPr>
        <sz val="11"/>
        <color rgb="FFFF0000"/>
        <rFont val="Calibri"/>
        <family val="2"/>
        <scheme val="minor"/>
      </rPr>
      <t>W ramach operacji zostanie przeprowadzony  cykl czterech szkoleń dotyczących skutecznego brokeringu, promowania i upowszechniania innowacji w rolnictwie i na obszarach wiejskich, ze szczególnym uwzględnieniem metodyki tworzenia i funkcjonowania Grup Operacyjnych EPI.</t>
    </r>
    <r>
      <rPr>
        <sz val="11"/>
        <rFont val="Calibri"/>
        <family val="2"/>
        <scheme val="minor"/>
      </rPr>
      <t xml:space="preserve"> Szkolenie będzie prowadzone przez specjalistów z zakresu negocjacji w agrobiznesie, mediacji, coachingu, transferu wiedzy oraz metod pracy z wielopodmiotowymi strukturami w zakresie transferu innowacyjnych technologii.</t>
    </r>
  </si>
  <si>
    <r>
      <t xml:space="preserve">pracownicy jednostek doradztwa rolniczego, osoby pełniące funkcję brokerów innowacji, brokerzy z instytutów naukowych, uczelni wyższych, </t>
    </r>
    <r>
      <rPr>
        <sz val="11"/>
        <color rgb="FFFF0000"/>
        <rFont val="Calibri"/>
        <family val="2"/>
      </rPr>
      <t>osoby zainteresowane tworzeniem Grup Operacyjnych EPI</t>
    </r>
  </si>
  <si>
    <t>Uzasadnienie zmian: w pozycjach dotyczących budżetu operacji oraz kosztów kwalifikowalnych wskazano kwoty faktycznie wydatkowane w ramach operacji.  Różnica między kosztami zaplanowanymi, a faktycznie poniesionymi wynika z przeprowadzenia procedur udzielenia zamówień publicznych.</t>
  </si>
  <si>
    <t>szkolenie pierwsze: 
I dzień - 49, II dzień - 50; szkolenie drugie: 52</t>
  </si>
  <si>
    <t>Uzasadnienie zmian: w pozycjach dotyczących budżetu operacji oraz kosztów kwalifikowalnych wskazano kwoty faktycznie wydatkowane w ramach operacji.  Różnica między kosztami zaplanowanymi, a faktycznie poniesionymi wynika z przeprowadzenia procedur udzielenia zamówień publicznych. Wskazano faktyczną liczbę uczestników poszczególnych szkoleń.</t>
  </si>
  <si>
    <t>Uzasadnienie zmian: w pozycjach dotyczących budżetu operacji oraz kosztów kwalifikowalnych wskazano kwoty faktycznie wydatkowane w ramach operacji.  Różnica między kosztami zaplanowanymi, a faktycznie poniesionymi wynika z konieczności odwołania spotkania, które miało odbyć się w dniach 8-9 grudnia 2020 r. (spotkanie odwołane ze względu na obostrzenia związane z epidemią wirusa SARS-CoV-2).</t>
  </si>
  <si>
    <t>Konkurs „Najciekawsze innowacyjne rozwiązania dla poprawy konkurencyjności polskiego rolnictwa”.</t>
  </si>
  <si>
    <t xml:space="preserve">Uzasadnienie zmian: w budżecie operacji oraz kosztach kwalifikowalnych wskazano kwoty faktycznie wydatkowane w ramach operacji. </t>
  </si>
  <si>
    <t xml:space="preserve">Uzasadnienie zmian: skorygowano koszty poniesione w ramach operacji w roku 2020 poprzez poprawienie omyłki. </t>
  </si>
  <si>
    <t>Uzasadnienie zmian: w budżecie operacji oraz kosztach kwalifikowalnych wskazano kwoty faktycznie wydatkowane w ramach operacji.  Różnica między kosztami zaplanowanymi, a faktycznie poniesionymi wynika z przeprowadzenia procedur udzielenia zamówień publicznych. Ze względu na duże zainteresowanie wydarzeniem zwiększono liczbę uczestników, na  co pozwoliły możliwości techniczne wykorzystanych platform i narzędzi.</t>
  </si>
  <si>
    <t>Uzasadnienie zmian: w budżecie operacji oraz kosztach kwalifikowalnych wskazano kwoty faktycznie wydatkowane w ramach operacji.  Różnica między kosztami zaplanowanymi, a faktycznie poniesionymi wynika z przeprowadzenia procedur udzielenia zamówień publicznych.</t>
  </si>
  <si>
    <t>spotkania online zespołu  ekspertów</t>
  </si>
  <si>
    <t>przedstawiciele nauki, jednostek doradztwa rolniczego, Państwowego Gospodarstwa Wodnego Wody Polskie, administracji rządowej i samorządowej, osoby zainteresowane tematem</t>
  </si>
  <si>
    <t>szkolenia doradców ds. wody: 1 szkolenie w formie online, 2 szkolenia w formie hybrydowej stacjonarne/online</t>
  </si>
  <si>
    <t>spotkania on-line informacyjno-szkoleniowe koordynatorów LPW</t>
  </si>
  <si>
    <t>łączna  liczba uczestników spotkań</t>
  </si>
  <si>
    <t xml:space="preserve">konferencja online </t>
  </si>
  <si>
    <t xml:space="preserve">spotkania online </t>
  </si>
  <si>
    <t xml:space="preserve"> przedstawiciele Instytucji naukowych, przedstawiciele szkół rolniczych, jednostek doradztwa rolniczego, rolnicy, osoby zainteresowane tematem </t>
  </si>
  <si>
    <t>2x 500</t>
  </si>
  <si>
    <t xml:space="preserve">konferencje online </t>
  </si>
  <si>
    <r>
      <t xml:space="preserve">Celem operacji jest przeprowadzenie analizy i diagnozy stanu współpracy między doradztwem a edukacją rolniczą, wypracowanie praktycznych i możliwych do realizacji propozycji rozwiązań dla głównych problemów zidentyfikowanych w ramach planowanej analizy/badania w zakresie transferu wiedzy i innowacji. </t>
    </r>
    <r>
      <rPr>
        <sz val="11"/>
        <color rgb="FFFF0000"/>
        <rFont val="Calibri"/>
        <family val="2"/>
        <scheme val="minor"/>
      </rPr>
      <t>Przedmiotem operacji jest opracowanie dotyczące potrzeb szkół rolniczych w zakresie wzmocnienia wymiany wiedzy i doświadczenia, zwłaszcza z jednostkami naukowymi i doradztwem. W ramach operacji zostaną również zorganizowane spotkania dotyczące wyżej wymienionego zakresu, w których wezmą udział przedstawiciele szkół rolniczych, doradztwa oraz administracji rządowej.</t>
    </r>
  </si>
  <si>
    <t xml:space="preserve"> przedstawiciele instytucji naukowych, przedstawiciele szkół rolniczych, pracownicy JDR, przedstawiciele administracji rządowej</t>
  </si>
  <si>
    <t xml:space="preserve">Uzasadnienie zmian: w budżecie operacji oraz kosztach kwalifikowalnych wskazano kwoty faktycznie wydatkowane w ramach operacji.  Różnica między kosztami zaplanowanymi, a faktycznie poniesionymi wynika z przeprowadzenia procedur udzielenia zamówień publicznych. </t>
  </si>
  <si>
    <r>
      <t xml:space="preserve">rolnicy, przedsiębiorcy, mieszkańcy obszarów wiejskich, jednostki doradztwa rolniczego, administracja rządowa i samorządowa , instytucje pracujące na rzecz rolnictwa, </t>
    </r>
    <r>
      <rPr>
        <sz val="11"/>
        <color rgb="FFFF0000"/>
        <rFont val="Calibri"/>
        <family val="2"/>
        <scheme val="minor"/>
      </rPr>
      <t>osoby zainteresowane tematem</t>
    </r>
  </si>
  <si>
    <t xml:space="preserve">Konferencja online </t>
  </si>
  <si>
    <r>
      <t xml:space="preserve">przedstawiciele podmiotów doradczych, nauka, rolnicy, przedsiębiorcy, administracja rządowa i samorządowa, </t>
    </r>
    <r>
      <rPr>
        <sz val="11"/>
        <color rgb="FFFF0000"/>
        <rFont val="Calibri"/>
        <family val="2"/>
      </rPr>
      <t>osoby zainteresowane tematyką</t>
    </r>
  </si>
  <si>
    <t>18.135.00</t>
  </si>
  <si>
    <t>Uzasadnienie zmian: w pozycjach dotyczących budżetu operacji oraz kosztów kwalifikowalnych wskazano kwoty faktycznie wydatkowane w ramach operacji.  Różnica między kosztami zaplanowanymi, a faktycznie poniesionymi wynika z przeprowadzenia procedur udzielenia zamówień publicznych. Doprecyzowano wskaźnik operacji.</t>
  </si>
  <si>
    <t xml:space="preserve">Uzasadnienie: w budżecie operacji oraz kosztach kwalifikowalnych wskazano kwoty faktycznie wydatkowane w ramach operacji.  Różnica między kosztami zaplanowanymi, a faktycznie poniesionymi wynika z przeprowadzenia procedur udzielenia zamówień publicznych. </t>
  </si>
  <si>
    <t>Dzień Przedsiębiorcy Rolnego 2021</t>
  </si>
  <si>
    <t xml:space="preserve">Celem operacji jest przekazanie informacji na temat innowacyjnych rozwiązań możliwych do wdrożenia w gospodarstwie rolnym, warunkujących wzrost dochodu rolniczego oraz wymiana wiedzy i doświadczeń w tym zakresie pomiędzy uczestnikami operacji. Organizowany w ramach operacji ogólnopolski Konkurs "Doradca Roku" będzie uhonorowaniem najlepszych doradców za działalność w zakresie upowszechniania  wiedzy i informacji oraz innowacyjnych rozwiązań w praktyce rolniczej, współpracy i wspólnych inicjatyw realizowanych przez rolników i mieszkańców obszarów wiejskich.  Konkurs przyczyni się do popularyzacji i promowania osiągnięć doradców w zakresie innowacji w rolnictwie i na obszarach wiejskich.   </t>
  </si>
  <si>
    <t xml:space="preserve">Uzasadnienie:  Dzień Przedsiębiorcy Rolnego to impreza ciesząca się dużym uznaniem oraz popularnością, dedykowana przede wszystkim praktykom i producentom rolnym. Podczas wydarzenia szczególny nacisk kładziony jest na zagadnienia związane z opłacalnością produkcji oraz kreowaniem większego dochodu gospodarstw rolnych, między innymi z wykorzystaniem innowacyjnych rozwiązań dostępnych w sektorze rolno-spożywczym. Aspekt ekonomiczny jest jednym z najistotniejszym motywatorów do podejmowania nowatorskich działań. W związku z charakterem konferencji, Dzień Przedsiębiorcy Rolnego jest doskonałą okazją, aby zaprezentować rolnikom działalność doradców rolniczych - ich wkład w upowszechnianie wiedzy i informacji, także w zakresie innowacji. Prezentacja osiągnięć polskich doradców będzie ważnym elementem w zacieśnianiu wzajemnej współpracy rolników z podmiotami doradczymi w celu wzrostu poziomu innowacyjności polskiego sektora rolno-spożywczego. Planuje się opracowanie i wydane 300 sztuk materiałów konferencyjnych - dodatkowe materiały zostaną przekazane m.in. do ODR, aby dodatkowo wzmocnić transfer informacji. </t>
  </si>
  <si>
    <t>Racjonalne gospodarowanie zasobami naturalnymi w rolnictwie II</t>
  </si>
  <si>
    <t xml:space="preserve">Operacja ma za zadanie usprawnienie transferu wiedzy i informacji na temat praktycznych rozwiązań w zakresie różnych technik i technologii w rolnictwie, związanych z racjonalną gospodarką wodą, ekologizacją rolnictwa oraz poprawą jakości gleb, ograniczeniem stosowania pestycydów, gospodarki o obiegu zamkniętym oraz rolnictwa regenarytywnego a także ułatwienie kontaktów między różnymi grupami odbiorców operacji celem nawiązania stałej współpracy. Celem operacji jest promocja innowacyjnych rozwiązań w zakresie zrównoważonego gospodarowania zarówno na poziomie gospodarstwa rolnego jak i na obszarach wiejskich.
Przedmiotem operacji jest  realizacja konferencji z warsztatami w gospodarstwie rolnym, zagranicznego wyjazdu studyjnego wraz z realizacją filmu prezentującego dobre praktyki, stosowane w gospodarstwach rolnych, dotyczące racjonalnego gospodarowania zasobami naturalnymi. 
</t>
  </si>
  <si>
    <t>konferencja z warsztatami w gospodarstwie rolnym</t>
  </si>
  <si>
    <t xml:space="preserve">rolnicy, przedsiębiorcy, mieszkańcy obszarów wiejskich, jednostki doradztwa rolniczego, administracja rządowa i samorządowa , instytucje pracujące na rzecz rolnictwa, osoby zainteresowane tematem  </t>
  </si>
  <si>
    <t xml:space="preserve">zagraniczny wyjazd studyjny </t>
  </si>
  <si>
    <t>Analiza wykorzystania sieciowania w doradztwie rolniczym do podniesienia skuteczności oddziaływania na rynek</t>
  </si>
  <si>
    <t>liczba opracować</t>
  </si>
  <si>
    <t xml:space="preserve">Po zmianie </t>
  </si>
  <si>
    <t xml:space="preserve">Uzasadnienie zmian: w związku z tym, że w nowym okresie programowania (WPR 2021-2027) bardzo duży nacisk zostanie położony na transfer wiedzy i innowacji oraz tworzenie wielkopodmiotowych struktur na rzecz innowacji w sektorze rolno-spożywczym, w tym m.in. Grup Operacyjnych EPI, bardzo ważne jest aby w okresie przejściowym podnieść kompetencje miękkie i umiejętności osób wspierających tworzenie oraz funkcjonowanie Grup Operacyjnych EPI, tworzonych w ramach działania "Współpraca". Dlatego zdecydowano się na zmianę działania KSOW, a tym samym położenie większego nacisku na wyżej wymienione zagadnienia. </t>
  </si>
  <si>
    <t>Uzasadnienie zmian: ze względu na bardzo duże zainteresowanie wydarzeniem zwiększono liczbę uczestników V Forum Wiedzy i Innowacji, na co pozwoliły możliwości techniczne wykorzystanych platform i narzędzi. Budżet operacji został pomniejszony o planowane koszty wynagrodzeń za przeprowadzenie części wykładów w ramach konferencji, część z prelegentów wygłosiła swoje wystąpienia bezkosztowo.
Konkurs „Najciekawsze innowacyjne rozwiązania dla poprawy konkurencyjności polskiego rolnictwa”, wzorem lat ubiegłych ma na celu zidentyfikować i popularyzować ciekawe projekty dotyczące rozwoju rolnictwa i obszarów wiejskich.</t>
  </si>
  <si>
    <t>Uzasadnienie zmian: ze względu na bardzo duże zainteresowanie wydarzeniami zwiększono liczbę uczestników konferencji, na co pozwoliły możliwości techniczne wykorzystanych platform i narzędzi. Budżet operacji został pomniejszony o planowane koszty wynagrodzeń za przeprowadzenie części wykładów w ramach konferencji, część z prelegentów wygłosiła swoje wystąpienia bezkosztowo.</t>
  </si>
  <si>
    <t>Uzasadnienie: wartość operacji w 2021 r. została zwiększona. Po wstępnym oszacowaniu wydatków na planowane szkolenia stwierdzono, że poprzedni budżet będzie niewystarczający na przeprowadzenie całej operacji, zważywszy na nadal panujące  obostrzenia związane z CoVID-19 oraz podnoszeniem cen towarów i usług oferowanych na rynku.</t>
  </si>
  <si>
    <t xml:space="preserve">Uzasadnienie: ze względu na pandemię, w większości zadań zrezygnowano z form stacjonarnych i przeprowadzono zaplanowane spotkania oraz szkolenia  w formie online bądź w formie  hybrydowej: stacjonarno-zdalnej, W związku z powyższym w spotkaniach i szkoleniach mogła wziąć udział większa liczba uczestników zainteresowanych tematyką spotkań/szkoleń. Ze względu na zapotrzebowanie zwiększono liczbę spotkań koordynatorów LPW i liczbę uczestników, gdyż w spotkaniach często uczestniczyła kadra kierownicza JDR. Ze względu na duże zainteresowanie tematem operacji rozszerzono grupę docelową.  Ze względu na pandemię zmniejszono liczbę uczestników wyjazdów studyjnych.  Zmiana formy spotkań i szkoleń oraz zmniejszenie liczby wyjazdów studyjnych i ich uczestników, wpłynęła na zmniejszenie kosztów operacji.  Dodatkowo zaplanowano wydanie 200 sztuk raportu podsumowującego prace pilotażowe LPW w celu upowszechniania idei powstawania LPW i racjonalnej gospodarki wodą w rolnictwie, przekazania rekomendacji związanych z funkcjonowaniem LPW w przyszłości dla MRiRW i WP. Raporty zostaną rozdystrybuowane do WODR, IR, MRiRW, Instytutów Naukowych, KCER. </t>
  </si>
  <si>
    <t xml:space="preserve">Uzasadnienie: ze względu na trwającą pandemię zrezygnowano z organizacji konferencji w formie stacjonarnej - zastąpiono ją wydarzeniem online.  Zweryfikowano budżet operacji uwzględniając przeprowadzenie  konferencji w formie online oraz przeprowadzenie relacji filmowej z konferencji, która będzie montażem materiałów nagranych podczas wydarzenia (nagranie online) uzupełnionym planszami i grafiką uwzględniającą slogany i logotypy. </t>
  </si>
  <si>
    <t xml:space="preserve">Łączna liczba uczestników </t>
  </si>
  <si>
    <t>Uzasadnienie: ze względu na trwająca pandemię zrezygnowano z realizacji spotkań oraz konferencji w formie stacjonarnej,  zastąpiono je wydarzeniami online, co miało wpływ na zmniejszenie budżetu operacji. Jednocześnie zwiększono liczbę uczestników spotkań oraz konferencji online, gdyż temat dotyczący rozwijania sieci  gospodarstw demonstracyjnych jest bardzo istotny dla wspierania wdrażania innowacji, a tym samym przyciąga dużą grupę osób zainteresowanych tym zagadnieniem, jednocześnie rozszerzono grupę docelową projektu.  Zwiększono nakład publikacji aby dotrzeć do szerszego grona odbiorców, a tym samym skuteczniej wspierać przygotowanie zarówno doradców jak i rolników do prowadzenia pokazów i demonstracji, a także aby upowszechnić ideę gospodarstw demonstracyjnych w szkołach rolniczych i w instytutach naukowych.  Ze względu na pandemię zmniejszono liczbę wyjazdów studyjnych oraz zmniejszono liczbę uczestników każdego z wyjazdów, co miało wpływ na zmniejszenie budżetu operacji.</t>
  </si>
  <si>
    <t xml:space="preserve">Uzasadnienie zmian: z przeprowadzonej analizy oraz wypracowanego na jej podstawie opracowania, jasno wynika, że niezbędna jest organizacja spotkań dotyczących wzmocnienia wymiany wiedzy i doświadczenia pomiędzy szkołami rolniczym, doradztwem i nauką. Rozszerzono grupę docelową o przedstawicieli administracji rządowej, gdyż zarówno szkoły rolnicze jaki i państwowe jednostki doradztwa rolniczego oraz instytuty badawcze podlegają pod Ministra Rolnictwa i Rozwoju Wsi. </t>
  </si>
  <si>
    <t xml:space="preserve">Celem operacji jest  promocja dobrych praktyk w zakresie różnych technik uprawy gleby poprawiających gospodarkę wodną i zasobność materii organicznej w glebie, wykorzystania technologii informatycznych do monitorowania stanu upraw oraz  ograniczenia stosowania pestycydów w rolnictwie.
Operacja ma za zadanie usprawnienie transferu wiedzy i informacji na temat praktycznych rozwiązań w zakresie różnych technik i technologii w rolnictwie związanych z racjonalną gospodarką wodą, ekologizacją rolnictwa oraz poprawą jakości gleb, a także ułatwienie kontaktów między różnymi grupami odbiorców operacji celem nawiązania stałej współpracy. Przedmiotem operacji jest  realizacja konferencji w formie online oraz realizacja filmu prezentującego dobre praktyki, stosowane w gospodarstwach rolnych, dotyczące racjonalnego gospodarowania zasobami naturalnymi. </t>
  </si>
  <si>
    <t xml:space="preserve">Uzasadnienie zmian: ze względu na bardzo duże zainteresowanie wydarzeniami zwiększono liczbę uczestników konferencji, na co pozwoliły możliwości techniczne wykorzystanych platform i narzędzi, ponadto rozszerzono grupę docelową operacji. Budżet operacji został pomniejszony o planowane koszty wynagrodzeń za przeprowadzenie części wykładów w ramach konferencji, część z prelegentów wygłosiła swoje wystąpienia bezkosztowo. Dodatkowo wystąpiła różnica między kosztami zaplanowanymi a faktycznie poniesionymi, dotyczącymi realizacji filmu, co wynika z przeprowadzenia procedur udzielenia zamówień publicznych. </t>
  </si>
  <si>
    <t xml:space="preserve">Uzasadnienie zmian: ze względu na  duże zainteresowanie tematem zwiększono liczbę uczestników konferencji, na co pozwoliły możliwości techniczne wykorzystanych platform i narzędzi, ponadto rozszerzono grupę docelową operacji. Wprowadzono nowy wskaźnik dotyczący publikacji tj. ilości wydanych egzemplarzy. W budżecie operacji oraz kosztach kwalifikowalnych wskazano kwoty faktycznie wydatkowane w ramach operacji.  Różnica między kosztami zaplanowanymi, a faktycznie poniesionymi wynika z przeprowadzenia procedur udzielenia zamówień publicznych. </t>
  </si>
  <si>
    <t xml:space="preserve">Celem badania jest ocena oddziaływania doradztwa na realizację celów WPR, wskazanie kierunków wartych zintensyfikowania działań i ukierunkowanie doradztwa na wybrane obszary. Identyfikacja słabych elementów sieciowania i rekomendacje proponowanych zmian. 
</t>
  </si>
  <si>
    <t xml:space="preserve"> podmioty doradcze, rolnicy, mieszkańcy obszarów wiejskich, jednostki naukowe, przedsiębiorcy sektora rolno-spożywczego, podmioty prywatne.</t>
  </si>
  <si>
    <t>Uzasadnienie: operacja jest przygotowana do realizacji w ramach usprawniania transferu wiedzy i innowacji na temat praktycznych rozwiązań w zakresie gospodarowania zasobami naturalnymi, takimi jak woda, gleba, składniki odżywcze, różnorodność biologiczna, które stanowią podstawę funkcjonowania ekosystemów. Ponieważ zapotrzebowanie na te zasoby w gospodarce rośnie liniowo, ryzykujemy nadmiernie ich wykorzystywanie, zahamowanie podstawowych sektorów gospodarki w przyszłości oraz ograniczenie korzyści jakie generują one dla społeczeństwa. Dlatego też niezbędne jest przestawienie na bardziej efektywne wykorzystanie zasobów. Celem operacji jest zwiększanie świadomości społeczeństwa, promowanie dobrych praktyk oraz innowacyjnych rozwiązań stosowanych w gospodarstwach rolnych oraz na obszarach wiejskich.</t>
  </si>
  <si>
    <r>
      <t>Uzasadnienie:</t>
    </r>
    <r>
      <rPr>
        <b/>
        <sz val="11"/>
        <rFont val="Calibri"/>
        <family val="2"/>
        <charset val="238"/>
        <scheme val="minor"/>
      </rPr>
      <t xml:space="preserve"> </t>
    </r>
    <r>
      <rPr>
        <sz val="11"/>
        <rFont val="Calibri"/>
        <family val="2"/>
        <scheme val="minor"/>
      </rPr>
      <t>Badanie ma służyć ułatwieniu tworzenia oraz funkcjonowania sieci kontaktów pomiędzy rolnikami, podmiotami doradczymi, jednostkami naukowymi, przedsiębiorcami sektora rolno-spożywczego oraz pozostałymi podmiotami zainteresowanymi wdrożeniami innowacji w rolnictwie i na obszarach wiejskich. Badanie ma również wskazać rozwiązania ułatwiające wymianę fachowej wiedzy oraz dobrych praktyk w zakresie wdrożenia innowacji w rolnictwie i na obszarach wiejskich.</t>
    </r>
  </si>
  <si>
    <t>Uzasadnienie: Dolny Śląsk to miejsce wytwarzania wielu wartościowych produktów spożywczych, charakteryzujących się swoim unikalnym smakiem i wartościami. Choć produkty te nie zawsze są objęte systemami certyfikacji, stanowią o wyjątkowości regionu i są ważnym elementem jego promocji oraz rozwoju. Rozwój rynków produktów lokalnych jest szczególnie zauważalny w ostatnich latach. Prawdziwy renesans przechodzi serowarstwo farmerskie i zagrodowe. To korzystne dla rolnika połączenie podstawowej produkcji rolniczej i chowu zwierząt wraz z przetwórstwem odbywającym się bezpośrednio w gospodarstwie, zwiększa wartość przychodu dla producenta, ograniczając transport i straty związane z rozdzieleniem tych etapów. Problemem branży serowarskiej jest przede wszystkim stosunkowo niewielka integracja środowiska, jak również wymiana wiedzy pomiędzy uczestnikami branży. Problemem jest również brak profesjonalnego przygotowania i odpowiedniego kierunkowego wykształcenia, dającego podstawy do rozpoczęcia działalności w tym zakresie. Na Dolnym Śląsku w praktyce nie istnieją sieci partnerskie, ani wspólna promocja czy też marketing produktów wytwarzanych przez serowarów, co dyskwalifikuje ich na rynku sprzedaży i ogranicza wiedzę na ich temat u przeciętnego konsumenta. Niewielki jest również poziom współpracy pomiędzy serowarami i innymi branżami, jak winiarska czy gastronomiczna, które w ramach współpracy mogłyby wspólnie budować ofertę promującą region. Dlatego też na formę realizacji operacji wybrano targ  w formie otwartej dla szerokiego grona odbiorców, jako najbardziej adekwatny sposób promocji pozwalający w praktyce na bezpieczne skorzystanie z zakupu produktów wysokiej jakości na zasadzie krótkiego łańcucha dostaw, nawiązaniu relacji, możliwości degustacji, poszerzenia wiedzy konsumenta o produktach i producentach o wymagania rynku. Bezpośredni kontakt producentów i klientów pozwoli na budowanie świadomości konsumenckiej i zachęci do kupowania od lokalnych rolników, producentów.</t>
  </si>
  <si>
    <t>Uzasadnienie: Praca winiarza, to nie tylko czas winobrania, fermentacji czy ogólnie posiadana wiedza. Zajęcia jakie co roku stoją przed każdym winiarzem zapełniają całoroczny kalendarz. Obserwowanie zmieniających się winnych krzewów: ich wzrastanie, puszczanie pędów, liści, wiązanie zalążków, dojrzewanie owoców; następnie przycinanie krzewów; konserwacja rusztowania i naciągów; przygotowanie miejsca do nowych nasadzeń; ochrona i nawożenie; czas zbiorów; przemiana winogron w wino; butelkowanie wina czy przygotowanie do zimy, to tylko część prac, które w ciągu roku musi wykonać każdy winiarz. Innym, także niezwykle ważnym aspektem jest promocja i sprzedaż produktów wytworzonych w gospodarstwie. Od kilku lat dolnośląskie winnice przeżywają swój renesans, a z każdym rokiem przybywa chętnych do uprawy winorośli i produkcji wina. Niestety najczęściej decyzja o rozpoczęciu prowadzenie gospodarstwa winiarskiego nie jest poparta odpowiednim wykształceniem, a nawet podstawową wiedzą jak wygląda praca na winnicy. W konsekwencji wielu winiarzy nie decyduje się na powiększanie areału, co powoduje, że dolnośląskie winnice są zazwyczaj niewielkie, a ich właściciele borykają się z wieloma problemami, nie tylko związanymi z uprawą czy produkcją wina. Niewielka skala produkcji przekłada się również na pozycję rynkową, przez co stają się mniej konkurencyjni i mniej widoczni dla klientów. Szansą dla niewielkich producentów jest zbudowanie wspólnej marki oraz urozmaiconej oferty koszyka produktów, w tym turystycznych. Opracowanie filmów pozwoli na przedstawienie dobrych praktyk oraz umożliwi dostęp szerszemu gronu odbiorców. Treści zawarte w sześciu filmach ukażą codzienne życie w niewielkich gospodarstwach winiarskich oraz producentów, rolników, twórców rękodzieła, którzy wzajemnie się wspierają, realizują wspólne cele. Filmy będą ogólnodostępne na stronie internetowej.</t>
  </si>
  <si>
    <t>Realizacja operacji pozwoli zapoznać uczestników z działaniem "Współpraca" oraz możliwościami wdrażania innowacyjnych projektów. W późniejszym okresie zaś, do tworzenia grup operacyjnych EPI, ukierunkowanych na realizację innowacyjnych projektów, związanych z chowem i hodowlą bydła mięsnego. Realizowanie w ramach operacji cyklu spotkań Zespołu Tematycznego związanego z zagadnieniami chowu i hodowli bydła mięsnego, umożliwi poznanie, wymianę wiedzy i doświadczeń, pomiędzy dolnośląskimi rolnikami, hodowcami bydła, doradcami, przedsiębiorcami czy przedstawicielami świata nauki. Poprzez udział w spotkaniach uczestnicy będą mieli bezpośredni wpływ na wybór tematów omawianych podczas kolejnych spotkań, ukierunkowanych na ich potrzeby. Natomiast uczestnictwo w wyjeździe studyjnym wpłynie na wymianę wiedzy fachowej, dobrych praktyk w zakresie wdrażania innowacji w rolnictwie i na obszarach wiejskich, ułatwi transfer wiedzy od nauki do praktyki. Wyjazd studyjny będzie sprzyjał bezpośrednim rozmowom, umożliwiającym zawiązywanie znajomości i tworzenie się kontaktów, a także zapoznanie się z innowacyjnymi rozwiązaniami w gospodarstwach rolnych. Wielopodmiotowy skład Zespołu Tematycznego stanowi natomiast doskonały zalążek do stworzenia partnerstwa na rzecz innowacji, takiego jak grupa operacyjna EPI.</t>
  </si>
  <si>
    <t>Uzasadnienie: Zrealizowana w 2020 roku operacja spotkała się z ogromnym zainteresowaniem i potrzebą poszerzania wiedzy przez dolnośląskich rolników. Dlatego niezbędne jest jej kontynuowanie. Ponieważ temat chowu i hodowli bydła jest bardzo obszerny, niezbędna jest organizacja kolejnych spotkań, podczas których rolnicy, przedsiębiorcy, doradcy, przedstawiciele świata nauki będą mieli możliwość wymiany doświadczeń i dalszego rozwoju. Moderatorami spotkań będą sami uczestnicy, którym umożliw się bezpośredni wpływ na wybór omawianych tematów. Zagadnienia zaproponowane do realizacji przez uczestników w tym roku to między innymi: pielęgnacja użytków zielonych, szeroko pojęte żywienie czy rolnicze rzeźnie, które umożliwiają rolnikom ubój w gospodarstwie utrzymującym zwierzęta gospodarskie, w celu wprowadzenia pozyskanego mięsa na rynek na małą skalę lub świadczenie usług innym rolnikom. Temat rzeźni rolniczych cieszy się dużym zainteresowaniem za strony dolnośląskich rolników, jednak wciąż mają oni wiele pytań i wątpliwości dotyczących prowadzenia takiej działalności. Uzupełnieniem wiedzy teoretycznej będzie wyjazd do gospodarstwa prowadzącego rolniczą rzeźnię, co pozwoli na wymianę wiedzy, pokazanie dobrych praktyk, porównanie różnych modeli gospodarowania i zachęci dolnośląskich rolników do rozwijania przedsiębiorczości na obszarach wiejskich. Poprzez realizację operacji zostanie stworzona platforma umożliwiającej podniesienie poziomu wiedzy, wymianę doświadczeń, bezpośrednią rozmowę,  ułatwiająca tworzenie sieci kontaktów podmiotów zainteresowanych innowacjami w rolnictwie, produkcji żywności i na obszarach wiejskich. W konsekwencji może powstać grupa operacyjna, podejmująca innowacyjne projekty i przedsięwzięcia związane zagadnieniami chowu i hodowli bydła mięsnego.</t>
  </si>
  <si>
    <t>Celem operacji jest zainicjowanie współpracy oraz stworzenie sieci kontaktów miedzy lokalnym społeczeństwem a instytucjami i urzędami, w zakresie gospodarki wodnej na obszarach wiejskich powiatu wrocławskiego, ze szczególnym uwzględnieniem rolnictwa. Przedmiotem operacji jest powołanie Dolnośląskiego Partnerstwa ds. Wody, obejmującego swym zasięgiem powiat wrocławski, w którego skład wejdą przedstawiciele  administracji publicznej, rolników, doradztwa rolniczego oraz nauki. Tematem operacji będzie: wzajemne poznanie zakresów działania i potrzeb związanych z gospodarowaniem wodą członków DPW powiatu wrocławskiego, diagnoza sytuacji w zakresie zarządzania zasobami wody pod kątem potrzeb rolnictwa i mieszkańców obszarów wiejskich powiatu wrocławskiego, analiza problemów oraz potencjalnych możliwości ich rozwiązania, upowszechnianie dobrych praktyk w zakresie gospodarki wodnej i oszczędnego gospodarowania nią w rolnictwie i na obszarach wiejskich powiatu wrocławskiego.</t>
  </si>
  <si>
    <t>Celem operacji jest dalsza współpraca oraz tworzenie sieci kontaktów miedzy lokalnym społeczeństwem a instytucjami i urzędami, w zakresie gospodarki wodnej na obszarach wiejskich powiatu kamiennogórskiego, ze szczególnym uwzględnieniem rolnictwa. Doświadczenia nabyte podczas pilotażowej operacji "Dolnośląskie Partnerstwo ds. Wody (DPW)" pozwolą na stworzenie platformy wymiany dotychczasowych doświadczeń związanych z szeroko pojętymi zasobami wodnymi. Podczas zaplanowanych spotkań uwzględniane będą potrzeby wszystkich zainteresowanych (m.in. wskazywanie z jakich źródeł mogą skorzystać przy planowaniu i realizacji np. zadań związanych z małą retencją; doradzanie w zakresie gospodarowania wodą). Dodatkowo omawiane i rozwiązywane będą także "problemy wodne" oraz planowane działania "wodne" w powiecie kamiennogórskim.</t>
  </si>
  <si>
    <t xml:space="preserve">Uzasadnienie: Z inicjatywy Ministerstwa Rolnictwa i Rozwoju Wsi jako partnera wiodącego opracowano program "Wsparcie dla tworzenia Lokalnych Partnerstw ds. Wody". Zgodnie z nim w województwie dolnośląskim na terenie powiatu kamiennogórskiego utworzono pilotażowe Dolnośląskie Partnerstwo ds. Wody (DPW), którego prace i wnioski zostały przedstawione w Raporcie końcowym. Przedmiotowy Raport określa funkcjonowanie DPW w kolejnych latach, a co za tym idzie kontynuację współpracy pomiędzy osobami fizycznymi związanymi z rolnictwem, a jednostkami organizacyjnymi wchodzącymi w skład DPW na terenie powiatu kamiennogórskiego. Rolą jednostek ma być wsparcie merytoryczne działań związanych z gospodarką wodną, ale także dzielenie się wiedzą i doświadczeniem jako grupy eksperckiej. </t>
  </si>
  <si>
    <t xml:space="preserve">Uzasadnienie: Głównym problemem, którego rozmiar może ograniczyć realizowana operacja, jest słaba komunikacja i współpraca wiejskich oferentów usług turystycznych regionu Dolnego Śląska oraz niewystarczająca liczba stowarzyszeń, których działalność ukierunkowana byłaby na wspólne projekty turystyczne sprzyjające wymianie wiedzy i doświadczeń oraz promowaniem dobrych praktyk. Obecna sytuacja związana z pandemią COVID-19, izolacja społeczna i ograniczony ruch turystyczny spowodował wzrost zainteresowania wsią, jako miejscem wypoczynku, edukacji czy zamieszkania. Dolnośląscy oferenci mają ogromny potencjał by sprostać nadchodzącemu popytowi, jednak ich słaba integracja na rynku usług agroturystycznych i edukacyjnych, brak wspólnych projektów i niewiedza na temat wdrażania innowacyjnych rozwiązań może spowodować, iż potencjał  ten nie zostanie wykorzystany. Dobrym rozwiązaniem w powyższej sytuacji jest stworzenie bazy dobrych praktyk i sieci kontaktów, które umożliwią tworzenie nowych usług i produktów turystycznych w duchu innowacyjności. Katalog dobrych praktyk wydawany w ramach realizowanej operacji, ma za zadanie przedstawić gospodarstwa agroturystyczne i zagrody edukacyjne województwa dolnośląskiego i stanowić będzie gotową bazę około 100 obiektów, umożliwiając w ten sposób zarówno wymianę kontaktów, jak i prezentację innowacji na obszarach wiejskich. Formą wzmacniającą prezentację dobrych praktyk będzie organizacja konkursu na „Najlepszą zagrodę edukacyjną z Dolnego Śląska” i przedstawienie zwycięskich obiektów podczas realizowanej w ramach operacji konferencji. </t>
  </si>
  <si>
    <t>Zmianie uległ budżet i koszty kwalifikowalne operacji. Oszczędności powstały w wyniku przeprowadzenia rozeznania rynku na przeprowadzenie wykładów. Operacja cieszyła się bardzo dużym zainteresowaniem, w webinarium uczestniczyła większa liczba osób niż zakładano - 98 osób.</t>
  </si>
  <si>
    <t>Zmianie uległ budżet i koszty kwalifikowalne operacji. Oszczędności powstały w wyniku przeprowadzenia rozeznania rynku na przeprowadzenie wykładów.  Operacja cieszyła się bardzo dużym zainteresowaniem, w webinarium uczestniczyła większa liczba osób niż zakładano - 38 osób.</t>
  </si>
  <si>
    <t>Zmianie uległ budżet i koszty kwalifikowalne operacji. Oszczędności powstały w wyniku przeprowadzenia rozeznania rynku na przeprowadzenie wykładów.  Operacja cieszyła się bardzo dużym zainteresowaniem, w webinarium uczestniczyła większa liczba osób niż zakładano - 90 osób.</t>
  </si>
  <si>
    <t>Zmianie uległ budżet i koszty kwalifikowalne operacji. Oszczędności powstały w wyniku przeprowadzenia rozeznania rynku na przeprowadzenie wykładów.  Operacja cieszyła się bardzo dużym zainteresowaniem, w webinarium uczestniczyła większa liczba osób niż zakładano - 50 osób.</t>
  </si>
  <si>
    <t>Zmianie uległ budżet i koszty kwalifikowalne operacji. Oszczędności powstały w wyniku przeprowadzenia rozeznania rynku na przeprowadzenie wykładów.  Operacja cieszyła się bardzo dużym zainteresowaniem, w webinarium uczestniczyła większa liczba osób niż zakładano - 52 osoby.</t>
  </si>
  <si>
    <t>Zmianie uległ budżet i koszty kwalifikowalne operacji. Oszczędności powstały w wyniku przeprowadzenia rozeznania rynku na zakup materiałów.</t>
  </si>
  <si>
    <t>Zmianie uległ budżet i koszty kwalifikowalne operacji. Oszczędności powstały w wyniku przeprowadzenia rozeznania rynku na przeprowadzenie wykładów.  Operacja cieszyła się bardzo dużym zainteresowaniem, w webinarium uczestniczyła większa liczba osób niż zakładano - 79 osób.</t>
  </si>
  <si>
    <t>Celem operacji jest upowszechnianie wiedzy na temat innowacyjnych technologii uprawy rzepaku, w celu uzyskania zadowalających plonów nasion o dobrej jakości, prowadzonej w sposób bezpieczny dla środowiska. Dodatkowo operacja będzie miała wpływ na przeciwdziałanie nowym zagrożeniom w uprawie rzepaku i dostosowanie gospodarstw do zmieniającego się rynku. W ostatnim czasie duże znaczenie ma również dostosowanie agrotechniki rzepaku do zmian klimatu i coraz częstszych okresów bezdeszczowych. Wymaga to poszukiwania nowych rozwiązań technologicznych szczególnie związanych z uprawą gleby i sposobem siewu. W związku z tym istnieje coraz większa konieczność uprawy rzepaku metodami zabezpieczającymi zapasy wody glebowej, w tym metodami bezorkowymi. Realizacja operacji jest odpowiedzią na szybko rosnący udział rzepaku w strukturze zasiewów, wymusza również stosowania odpowiednio dobieranych roślin do płodozmianu oraz wysiew poplonów i roślin towarzyszących które mogą korzystnie wpływać nie tylko na rozwój samych roślin, ale również pozytywnie oddziaływać na glebę. Webinarium będzie okazją do przybliżenia zagadnień związanych z innowacjami oraz możliwościami uzyskania wsparcia w ramach działania "Współpraca".</t>
  </si>
  <si>
    <t>Celem operacji jest upowszechnianie wiedzy na temat innowacyjnych technologii uprawy roślin bobowatych grubonasiennych (groch, bobik, łubiny) oraz soi, których wykorzystanie będzie sprzyjało łagodzeniu skutków niekorzystnego oddziaływania warunków glebowo-klimatycznych na wzrost i rozwój ww. gatunków oraz umożliwi uzyskanie zadowalających plonów o dobrej jakości.  Uprawa roślin bobowatych grubonasiennych ma duże znaczenie gospodarcze. Rośliny te wiążą wolny azot z powietrza (obniża się koszty nawożenia azotowego). Pozostawiają bardzo dobre stanowisko dla rośliny następczej np. zbóż, rzepaku czy kukurydzy. Rośliny bobowate mogą być uprawiane w każdym gospodarstwie z uwzględnieniem warunków glebowo-klimatycznych. Webinarium będzie okazją do przybliżenia zagadnień związanych z innowacjami oraz możliwościami uzyskania wsparcia w ramach działania "Współpraca".</t>
  </si>
  <si>
    <t xml:space="preserve">Celem operacji jest zachęcenie uczestników do współpracy w zakresie tworzenia grup operacyjnych EPI ukierunkowanych na realizację innowacyjnych projektów, a także wspieranie rozwoju innowacyjnej przedsiębiorczości na obszarach wiejskich Lubelszczyzny w zakresie wykorzystania ziół. Poprzez warsztaty możliwe jest podnoszenie wiedzy i umiejętności w obszarze lokalnego przetwórstwa, zachęcanie do tworzenia partnerstw podejmujących wspólne innowacyjne przedsięwzięcia w zakresie produkcji, promocji, certyfikacji i wprowadzania do obrotu produktów naturalnych wysokiej jakości. Z obserwacji rynku zielarskiego wynika, że popyt na zioła od kilku lat sukcesywnie wzrasta, a prognozy na przyszłość są również bardzo obiecujące. Aby odpowiedzieć na potrzebę, która powstała w skutek szerokiego zapotrzebowania na praktyczną wiedzę zielarską, chcemy zorganizować praktyczne warsztaty dla mieszkańców obszarów wiejskich. Dogłębne poznanie roślin leczniczych i spożywczych jest gwarantem udanego ich stosowania. Stworzenie odpowiedniej płaszczyzny dla uczestników warsztatów  zainteresowanych podniesieniem poziomu wiedzy i umiejętności zachęci do tworzenia potencjalnych grup operacyjnych w ramach działania „Współpraca” oraz sieci kontaktów ukierunkowanych na wspólne innowacyjne przedsięwzięcia w rolnictwie i na obszarach wiejskich. </t>
  </si>
  <si>
    <t xml:space="preserve">Uzasadnienie: Działanie „Współpraca” to narzędzie w programie operacyjnym na lata 2014-2020, które daje unikalną możliwość budowy szerokiego partnerstwa umożliwiającego efektywną współpracę rolników, przedsiębiorców, mieszkańców obszarów wiejskich z jednostkami naukowo-badawczymi na rzecz innowacji. Spotkanie osób zainteresowanych współpracą, wymiana wzajemnej wiedzy, doświadczeń, a także poszerzenie wiedzy mogą przyczynić się do zawiązania większej ilości grup operacyjnych w województwie lubelskim. W ostatnich latach obserwuje się stały wzrost zainteresowania ziołolecznictwem i medycyną alternatywną. Jednocześnie, wraz z rozwojem przemysłu spożywczego, zwiększa się zapotrzebowanie na środki przyprawowe oraz roślinne dodatki zapachowe, konserwujące i prozdrowotne, których bogatym źródłem są zioła. Wzrasta zatem zapotrzebowanie na różnorodne surowce zielarskie, a także wiedzę z zakresu ich produkcji. W świetle powyższych informacji można zaryzykować stwierdzenie, że przy spadającej opłacalności tradycyjnych upraw ogrodniczych, produkcja ziół może stać się alternatywnym źródłem dochodu dla wielu gospodarstw. Za wyborem tego profilu działalności przemawia, między innymi, podobieństwo w sposobie uprawy tych roślin do warzyw czy niektórych krzewów owocowych, oraz duże perspektywy zbytu surowca. Warsztaty będą okazją do wyszukania potencjalnych partnerów zainteresowanych działaniem "Współpraca" i realizacją wspólnego projektu w zakresie produkcji, dystrybucji i promocji produktów zielarskich.
</t>
  </si>
  <si>
    <t>Uzasadnienie: Ostatnie lata pokazują, że uprawa ziół na Lubelszczyźnie staje się bardziej opłacalna niż zboża, buraki czy tytoń. Produkcja wysokiej jakości ziół i bioproduktów jest jednym z ważnych elementów warunkujących rozwój gospodarczy i konkurencyjność. Z uwagi na rosnące wymagania konsumentów dotyczące produktów żywnościowych, produkcja żywności ekologicznej w oparciu o określone i sprawdzone standardy, gwarantuje unikalną jakość produktu. Stanowi szansę na rozwój gospodarstw rolnych i jednocześnie jest okazją do zainicjowania sieci współpracy partnerskiej wśród istniejących gospodarstw ekologicznych, zakładów przetwórczych i innych podmiotów działających na rzecz rolnictwa ekologicznego. Działanie „Współpraca” to narzędzie w programie operacyjnym na lata 2014-2020, które daje unikalną możliwość budowy szerokiego partnerstwa umożliwiającego efektywną współpracę rolników, przedsiębiorców, mieszkańców obszarów wiejskich z jednostkami naukowo-badawczymi na rzecz innowacji. Spotkanie osób zainteresowanych współpracą, wymiana wzajemnej wiedzy, doświadczeń, a także poszerzenie wiedzy mogą przyczynić się do zawiązania większej ilości grup operacyjnych w województwie lubelskim. Wyjazd będzie okazją do wyszukania potencjalnych partnerów zainteresowanych działaniem "Współpraca" i realizacją wspólnego projektu w zakresie produkcji, dystrybucji i promocji produktów zielarskich.</t>
  </si>
  <si>
    <t xml:space="preserve">Celem operacji jest zachęcenie uczestników do współpracy w zakresie tworzenia grup operacyjnych EPI ukierunkowanych na realizację innowacyjnych projektów oraz podniesienie poziomu wiedzy i wymiana doświadczeń pomiędzy polskimi producentami sera. Wyjazd studyjny przyczyni się także do budowy powiązań i sieci kontaktów pomiędzy rolnikami, oraz rolnikami a innymi uczestnikami łańcucha innowacji zainteresowanych tworzeniem grup operacyjnych. Uzupełnienie wiedzy wśród osób, które rozpoczynają lub planują swoją przygodę z serowarstwem farmerskim/rzemieślniczym jest szczególnie ważne, gdyż staje się gwarancją produkcji serów o pożądanych cechach jakościowych, bezpiecznych dla konsumenta przy jednoczesnym osiąganiu korzystnego wyniku ekonomicznego. Stworzenie odpowiedniej płaszczyzny dla uczestników wyjazdu  zainteresowanych podniesieniem poziomu wiedzy i umiejętności zachęci do tworzenia potencjalnych grup operacyjnych w ramach działania „Współpraca” oraz sieci kontaktów ukierunkowanych na wspólne innowacyjne przedsięwzięcia w rolnictwie i na obszarach wiejskich. </t>
  </si>
  <si>
    <t xml:space="preserve">Uzasadnienie: W województwie lubelskim, po zorganizowaniu warsztatów serowarskich w 2019 i 2020 roku, wyłoniła się grupa rolników zajmujących się przetwórstwem mleka, zainteresowanych współpracą  i realizacją przedsięwzięć. Działanie „Współpraca” to narzędzie w programie operacyjnym na lata 2014-2020, które daje unikalną możliwość budowy szerokiego partnerstwa umożliwiającego efektywną współpracę rolników, przedsiębiorców, mieszkańców obszarów wiejskich z jednostkami naukowo-badawczymi na rzecz innowacji. Spotkanie osób zainteresowanych współpracą, wymiana wzajemnej wiedzy i dobrych praktyk, doświadczeń, a także poszerzenie wiedzy mogą przyczynić się do zawiązania większej ilości grup operacyjnych w województwie lubelskim. Wyjazd będzie okazją do wyszukania potencjalnych partnerów zainteresowanych działaniem "Współpraca" i realizacją wspólnego projektu w zakresie produkcji, dystrybucji i promocji produktów z mleka. Przetwarzanie mleka we własnym zakresie jest naturalnym rozwinięciem produkcji mleka. W wielu krajach Europy Zachodniej zagrodowa produkcja serów pozwala na zwiększenie dochodów rolników. W naszym kraju taka forma zarobku jest nadal mało popularna. Wynika to m.in. z zaprzestania kontynuowania tradycji domowej produkcji, spowodowanego brakiem czasu.  Poprzez organizacje wyjazdu może nastąpić wzrost producentów rolnych zajmujących się przetwórstwem mleka w regionie, co sprawi, że staną się oni bardziej konkurencyjni na rynku serowarskim i bardziej widoczni dla konsumenta. 
</t>
  </si>
  <si>
    <t xml:space="preserve">Celem operacji jest podwyższenie poziomu wiedzy uczestników wyjazdu studyjnego w zakresie możliwości poprawy jakości powietrza, wykorzystania technologii OZE oraz ich zastosowania w gospodarstwach rolnych i przedsiębiorczości. Dla osiągnięcia celu zorganizowany zostanie wyjazd studyjny na terenie woj. lubelskiego, które jest jednym z liderów w walce ze złą jakością powietrza oraz jest bardzo efektywnym regionem wykorzystującym środki UE, mające na celu poprawę jakości powietrza. Program wyjazdu został przygotowany w ten sposób, by naświetlić uczestnikom stan aktualny jakości powietrza w Polsce oraz pokazać możliwości wykorzystania OZE w gospodarstwach rolnych, przedsiębiorczości, energetyce komunalnej. Wyjazd będzie okazją do upowszechniania wiedzy w zakresie inicjatyw promujących innowacyjne rozwiązania z zakresie poprawy jakości powietrza z wykorzystaniem odnawialnych źródeł energii, umożliwi wymianę doświadczeń między uczestnikami oraz nawiązanie stałej współpracy między nimi.
</t>
  </si>
  <si>
    <t>Celem operacji jest poprawa wydajności i jakości produkowanych owoców poprzez poszerzenie przez rolników wiedzy potrzebnej do prowadzenia nowoczesnej uprawy oraz bezpiecznej ochrony tego gatunku. Potrzeba dużej wiedzy aby prowadzić bezpieczną i skuteczną ochronę i uzyskać wysoki plon, dobrej jakości bez pozostałości pestycydów. Aby wyjść naprzeciw potrzebom rolników dotyczącym poszerzenia wiedzy na temat uprawy, doboru odmian i ochrony potrzebne są szkolenia z tego zakresu. Webinarium będzie okazją do przybliżenia zagadnień związanych z innowacjami oraz możliwościami uzyskania wsparcia w ramach działania "Współpraca".</t>
  </si>
  <si>
    <t>Celem operacji i jest zaprezentowanie nowych odmian i nowoczesnych technologii uprawy co wpłynie na wydajniejszą produkcję i zaprocentuje lepszą jakością finalnego surowca. Organizowana wideokonferencja ma poruszyć te wszystkie zagadnienia przedstawiając najnowsze rozwiązania agro-technologiczne pozwalające zadbać o bezpieczeństwo żywności, zwiększyć wydajność i poprawić jakość finalnego surowca. Webinarium będzie okazją do przybliżenia zagadnień związanych z innowacjami oraz możliwościami uzyskania wsparcia w ramach działania "Współpraca".</t>
  </si>
  <si>
    <t xml:space="preserve">Celem operacji jest przedstawienie założeń Zielonego Ładu, wskazanie praktycznych przykładów poprzez zaprezentowanie niektórych elementów technologii produkcji mających na celu ochronę gleb, bioróżnorodności, ograniczenia emisji związków azotu, przeciwdziałania zmianom klimatu i zapobieganie skutkom suszy. Na poletkach pokazowych i w nasadzeniach zaprezentujemy rozwiązania, które mogą być przykładem tzw. ekoschematów, które rolnik będzie mógł zastosować w swoim gospodarstwie. Zaprezentujemy również innowacyjne rozwiązania w maszynach i urządzeniach pozwalające na osiągnięcie głównych celów Zielonego Ładu takich jak zmniejszenie zużycia nawozów i środków ochrony roślin i inne zagadnienia związane ze strategią „od Pola do stołu". Pokazy polowe, poletka demonstracyjne, pokazy sprzętu, stoiska firmowe będą zorganizowane na polu doświadczalno-wdrożeniowym LODR w Końskowoli, dadzą możliwość podniesienia wiedzy przez uczestników, stanowiąc tym samym doskonałą okazję do wymiany doświadczeń oraz szerokiej dyskusji w wybranych aspektach. Jest to przedsięwzięcie, które umożliwi młodym rolnikom dostęp do wiedzy i innowacji w zakresie nowoczesnych technologii, które będą obejmowały kwestie dotyczące doskonalenia szeroko rozumianej agrotechniki, w celu uzyskania zadowalających plonów  o dobrej jakości.
</t>
  </si>
  <si>
    <t>Uzasadnienie: Niebawem rolnicy zmierzą się z kolejnym wyzwaniem jakim jest Europejski Zielony Ład. Jego założenia budzą wiele kontrowersji zarówno wśród polityków, przedstawicieli związków i organizacji rolniczych, jak i samych rolników. Strategia ,,Od pola do stołu” umożliwi przejście na zrównoważony system żywnościowy w krajach UE. Jednocześnie zapewniając obywatelom bezpieczeństwo żywnościowe, a także dostęp do zdrowego żywienia. Rolnicy odgrywają kluczową rolę w przejściu na bardziej zrównoważony system żywnościowy, dlatego otrzymają oni wsparcie w ramach WPR za pośrednictwem nowych źródeł finansowania i ekoprogramów w celu stosowania praktyk zrównoważonych. Nowe ekoprogramy zapewnią rolnikom spory zastrzyk gotówki w celu realizacji praktyk takich jak: rolnictwo precyzyjne, agroekologia (w tym rolnictwo ekologiczne),  uprawa sprzyjająca pochłanianiu dwutlenku węgla przez glebę, system rolno-leśny. Podczas wydarzenia Zielony AgroPiknik Młodych Rolników zostaną zaprezentowane następujące zagadnienia: Postęp biologiczny w uprawach rolniczych jako element bioróżnorodności i przeciwdziałania skutkom zmian klimatycznych i zapewnienia właściwego poziomu dochodów rolniczych, Rola poplonów i roślin towarzyszących w poprawie warunków glebowych, Odpowiedni płodozmian i wapnowanie jako fundament do osiągania stabilnych plonów, Nowe wyzwania w uprawie gleby i siewie roślin , mające na celu przeciwdziałanie skutkom suszy, Zadrzewienia i zakrzaczenia śródpolne w ochronie bioróżnorodności, klimatu i zapobieganiu procesom erozyjnym, Konserwujące systemy uprawy gleby – odpowiedni wybór maszyn do warunków glebowo klimatycznych, Integrowane metody ochrony roślin zmniejszające ryzyko wystąpienie pozostałość szkodliwych substancji w płodach rolnych, Rolnictwo precyzyjne.</t>
  </si>
  <si>
    <t xml:space="preserve">Uzasadnienie: Potrzeba realizacji operacji została zgłoszona przez Wojewódzki Związek Pszczelarzy z siedzibą w Łodzi w ramach porozumienia o współpracy na rzecz wymiany informacji, doświadczeń, promocji innowacyjnych rozwiązań w zakresie pszczelarstwa oraz wsparcie przy tworzeniu i realizacji nowych projektów w tematach związanych z pszczelarstwem. Operacja pozwoli na zapoznanie się z najnowszymi badaniami w tym zakresie oraz dobrymi praktykami na przykładzie innych województw - jak funkcjonują tamtejsze gospodarstwa pasieczne, jakie innowacyjne rozwiązania stosują. Operacja pozwoli na nawiązanie kontaktów między pszczelarzami, naukowcami, doradcami rolnymi, które będą płaszczyzną wymiany wiedzy w tym zakresie i mogą zaowocować dalszą współpracą w celu budowania partnerstwa w ramach SIR na terenie woj. łódzkiego. </t>
  </si>
  <si>
    <t>Uzasadnienie: W województwie łódzkim coraz więcej rolników i mieszkańców obszarów wiejskich interesuje zakładanie plantacji winorośli oraz winnic z wykorzystaniem środków w ramach działania "Współpraca". Wychodząc naprzeciw ich oczekiwaniom w roku 2020 na terenie ŁODR posadzono 200 sadzonek winorośli w 12 różnych odmianach. Poletko cieszy się dużym zainteresowaniem odwiedzających rolników, którzy zgłaszają chęć założenia na swoich terenach uprawy winorośli, ale brak im wiedzy i praktyki w tej tematyce. Organizacja przedmiotowej operacji pozwoli na zdobycie wiedzy praktycznej w temacie uprawy winorośli i zakładania winnic oraz pokaże możliwości współpracy i wdrożenia innowacji w swoich gospodarstwach poprzez działanie "Współpraca". Operacja pozwoli na nawiązanie kontaktów między uczestnikami operacji, które będą płaszczyzną wymiany wiedzy i mogą zaowocować  powstaniem  grupy operacyjnej zainteresowanej szukaniem innowacyjnych rozwiązań w tym zakresie na terenie woj. łódzkiego.</t>
  </si>
  <si>
    <t xml:space="preserve">Uzasadnienie: Operacja wpisana ze względu na duże zainteresowanie przetwórstwem mieszkańców obszarów wiejskich województwa łódzkiego. Wiele gospodarstw działających na terenie województwa łódzkiego poszukuje nowych innowacyjnych rozwiązań na poszerzenie swojej dotychczasowej działalności, a co za tym idzie zwiększenie dochodów. Wyjazd studyjny pokaże nowe możliwości poszerzenia swojej dotychczasowej działalności o możliwość wprowadzenia produkcji i przetwórstwa żywności fermentowanej. Poprzez wyjazd studyjny możliwe jest przekazanie uczestnikom nie tylko wiedzy teoretycznej, ale także praktycznej z zakresu przetwórstwa produktów fermentowanych, skracania łańcuchów dostaw czy innowacji w zakresie przetwórstwa. Połączenie teorii z praktyką daje możliwość pozyskania niezbędnej wiedzy i umiejętności do rozpoczęcia takiej działalności w swoim gospodarstwie. Organizacja wyjazdu studyjnego może przyczynić się do wzrostu producentów rolnych zajmujących się przetwórstwem produktów fermentowanych w regionie, co sprawi, że staną się oni bardziej konkurencyjni na rynku i bardziej widoczni dla konsumenta. Wyjazd studyjny ułatwi nawiązanie kontaktów między uczestnikami operacji co może przyczynić się do nawiązania współpracy w ramach krótkich łańcuchów dostaw oraz na rzecz innowacyjnych rozwiązań w rolnictwie i na obszarach wiejskich. </t>
  </si>
  <si>
    <t>Uzasadnienie: Potrzeba realizacji operacji została zgłoszona przez Rejonowe Koło Pszczelarzy w Bełchatowie w ramach porozumienia o współpracy na rzecz wymiany informacji, doświadczeń, promocji innowacyjnych rozwiązań w zakresie pszczelarstwa oraz wsparcie przy tworzeniu i realizacji nowych projektów w tematach związanych z pszczelarstwem. Operacja ma na celu nawiązanie bliższej współpracy między środowiskiem pszczelarskim w celu wypracowania partnerstwa i współpracy na rzecz szukania i wprowadzania innowacyjnych rozwiązań stosowanych w branży pszczelarskiej. Operacja pozwoli na zapoznanie się z najnowszymi badaniami w tym zakresie oraz dobrymi praktykami na przykładzie innych województw oraz poznania, jak współpracują tamtejsze gospodarstwa pasieczne. Operacja pozwoli na nawiązanie kontaktów między pszczelarzami, naukowcami, doradcami rolnymi, które będą płaszczyzną wymiany wiedzy w tym zakresie i mogą zaowocować powstaniem grupy operacyjnej w ramach działania "Współpraca".</t>
  </si>
  <si>
    <r>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w 2020 roku, obejmującego swym zasięgiem jeden z powiatów, w którego skład wejdą przedstawiciele  administracji publicznej, rolników, doradztwa rolniczego, nauki, a także opracowanie raportu podsumowującego spotkania LPW. </t>
    </r>
    <r>
      <rPr>
        <sz val="11"/>
        <color rgb="FFFF0000"/>
        <rFont val="Calibri"/>
        <family val="2"/>
        <charset val="238"/>
        <scheme val="minor"/>
      </rPr>
      <t xml:space="preserve">Przedmiotem operacji w 2021 roku jest powołanie Lokalnych Partnerstw Wodnych w pozostałych 36 powiatach województwa mazowieckiego, w tym przeprowadzenie cyklu szkoleń w 36 powiatach i stworzenie raportu w 8 powiatach. </t>
    </r>
    <r>
      <rPr>
        <sz val="11"/>
        <rFont val="Calibri"/>
        <family val="2"/>
        <charset val="238"/>
        <scheme val="minor"/>
      </rPr>
      <t>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r>
  </si>
  <si>
    <t>Uzasadnienie wprowadzenia zmian: Zmiana budżetu brutto i kosztów kwalifikowanych operacji w 2021 roku wynika z braku możliwości przeprowadzenia wszystkich zaplanowanych szkoleń w formie stacjonarnej ze względu na  sytuację epidemiologiczną w kraju. Zamiana  części szkoleń na formę online pozwala na zmniejszenie budżetu operacji. Szkolenia online nie generują kosztów dotyczących wynajmu sali i przygotowania poczęstunku dla uczestników. Zmodyfikowano także cel operacji wskazując zadania na 2021 rok, czyli powołanie Lokalnych Partnerstw Wodnych w 36 powiatach województwa mazowieckiego, w tym przeprowadzenie szkoleń w 36 powiatach i stworzenie raportu w 8 powiatach.</t>
  </si>
  <si>
    <t xml:space="preserve">Uzasadnienie wprowadzenia nowej operacji: Organizacja podobnych szkoleń w latach ubiegłych pokazała bardzo duże zainteresowanie rolników  tym tematem oraz potrzebę wypracowania innowacyjnych rozwiązań  możliwych do wdrożenia w ramach działania "Współpraca".  Dlatego chcemy rozwijać już rozpoczęte nasze działania w celu pozyskania nowych podmiotów do współpracy w ramach działania "Współpraca" w zakresie innowacji łąkowo-pastwiskowych w produkcji mleka i wołowiny. Dzięki planowanej operacji potencjalni członkowie grup operacyjnych zapoznają się z innowacjami w tym zakresie oraz poznają możliwości jakie daje działanie "Współpraca".  Zdobyta wiedza oraz nawiązane kontakty będą podstawą do utworzenia grupy operacyjnej w tym zakresie. </t>
  </si>
  <si>
    <t xml:space="preserve">Operacja ma na celu inicjowanie współpracy pomiędzy producentami rolnymi, przedsiębiorcami, przedstawicielami nauki i doradztwa, dotyczącej możliwości podejmowania wspólnych inicjatyw w zakresie działania "Współpraca” w ramach PROW 2014-2020 w ramach wdrażania innowacyjnych rozwiązań przez grupy operacyjne. Celem operacji jest upowszechnianie wiedzy z zakresu wspólnego i innowacyjnego działania producentów rolnych. Wskazanie uczestnikom korzyści działania grupowego, w tym m.in. obniżenie kosztów produkcji, wprowadzenie nowych technologii, lepszą organizację zbytu i przede wszystkim  zwiększenie ich siły przetargowej na rynku. </t>
  </si>
  <si>
    <t>rolnicy, mieszkańcy obszarów wiejskich, przedsiębiorcy, pracownicy JDR, przedstawiciele nauki, osoby zainteresowane tworzeniem grup operacyjnych</t>
  </si>
  <si>
    <t xml:space="preserve">Uzasadnienie wprowadzenia nowej operacji: O tym, że uczymy się na przykładzie doświadczeń i sukcesu innych nikogo przekonywać nie trzeba. Przedstawienie korzyści jakie daje wdrażanie innowacyjnych rozwiązań oraz współpracy między nauką i praktyką wydaje się najlepszym sposobem na budowanie świadomości i inicjowanie potrzeby rozwoju własnych gospodarstw. Pokazanie przykładów producentów i przedsiębiorców rolnych, którzy w swoim rejonie są liderami, a  ich wyniki ekonomiczne i produkcyjne będą stanowiły najlepszy przykład i wzór do naśladowania. Propozycja operacji wynika z konieczności uświadomienia rolnikom, że innowacje są czynnikiem rozwoju gospodarstwa. Zamierzeniem przedsięwzięcia jest przede wszystkim zachęcenie grupy docelowej do podejmowania współpracy z ekspertami, specjalistami i praktykami. </t>
  </si>
  <si>
    <t>Uzasadnienie wprowadzenia nowej operacji: Mimo uregulowań prawnych w zakresie przetwarzania i sprzedaży produktów na poziomie gospodarstwa, taka forma działalności jak RHD, sprzedaż bezpośrednia, dostawy bezpośrednie czy MOL rozwijają się powoli. Wynika to z konieczności dostosowania do zawiłych regulacji prawnych. Sektor rolno-spożywczy jest ważnym źródłem dochodów dla obszarów wiejskich. Lokalna produkcja żywności od wielu lat jest elementem struktury obszarów wiejskich, a w ostatnich latach obserwuje się jej stały rozwój we wszystkich państwach członkowskich Unii Europejskiej. Dostrzega się coraz częściej strategiczne znaczenie promowania lokalnej żywności i krótkich łańcuchów dostaw na poziomie unijnym, krajowym i regionalnym. W nowych projektach dotyczących polityki rozwoju obszarów wiejskich w latach 2014-2020, przetwórstwo produktów rolnych i krótkie łańcuchy dostaw wskazuje się jako jeden z kilku specjalnych obszarów, w których państwa członkowskie mogą prowadzić programy i oferować skuteczną pomoc, służącą rozwojowi tej polityki i wspieraniu jej. Takie ukierunkowane wsparcie może prowadzić do tego, że sprzedaż bezpośrednia i przetwórstwo rolno-spożywcze oraz krótkie łańcuchy dostaw przestaną być jedynie marginalną działalnością, a przeobrażą się w  jeden z głównych elementów produkcji rolnej i konsumpcji żywności w kraju i za granicą. Dzięki takiemu rozwiązaniu rolnicy otrzymują możliwość prowadzenia sprzedaży bezpośredniej płodów rolnych ze swojego gospodarstwa, a także wyrobów z mięsa, mleka i owoców na lokalnym rynku dla odbiorców detalicznych pod warunkiem spełnienia określonych wymogów. W ramach operacji zaplanowano dwa wyjazdu studyjne dla łącznej grupy 50 uczestników, którzy zdobędą praktyczne umiejętności w ramach warsztatów z zakresu przetwórstwa mleka, mięsa i owoców, odwiedzą gospodarstwa, które stanowią przykład i mogą stanowić inspirację dla uczestników, a także zostaną zapoznani z teoretycznym i prawnym aspektem tego tematu.</t>
  </si>
  <si>
    <t>Celem operacji jest przedstawienie innowacyjnych rozwiązań przez osoby zarejestrowane w bazie Partnerów SIR.   Aktywne tworzenie sieci kontaktów, ich wzajemne sieciowanie, dzięki którym może nawiązać się współpraca  przyczyniająca się do rozwoju polskiego rolnictwa i będąca przez to dobrą praktyką. Ułatwienie wymiany wiedzy, doświadczeń oraz dobrych praktyk w zakresie realizowania przyszłych projektów mających przyczynić się do podniesienia poziomu innowacyjności w sektorze rolno-spożywczym. Podczas konferencji przedstawione zostaną informacje o działaniu „Współpraca” oraz zasadach tworzenia Grup Operacyjnych EPI oraz realizacji przez nie projektów. Operacja będzie doskonałą okazją do aktywizowania jej uczestników do tworzenia wielopodmiotowych partnerstw mających na celu wdrażanie innowacyjnych rozwiązań</t>
  </si>
  <si>
    <t>Film instruktażowy  dostępny online
Skrypt online</t>
  </si>
  <si>
    <t>Film instruktażowy   dostępny online
Skrypt online</t>
  </si>
  <si>
    <t xml:space="preserve">Celem operacji jest aktywizacja mieszkańców wsi na rzecz podejmowania inicjatyw w zakresie rozwoju obszarów wiejskich, w tym kreowania miejsc pracy na terenach wiejskich, prowadzących do dywersyfikacji dochodów gospodarstw rolnych. Operacja  polega na zaproponowaniu zmian w oferowanych produktach turystycznych, kreowaniu nowych produktów oraz wdrażaniu lepszych rozwiązań w procesach obsługi klientów i zachęcenia do odwiedzania danego regionu. </t>
  </si>
  <si>
    <t>Rolnicy, właściciele gospodarstw agroturystycznych oraz obiektów restauracyjno hotelarskich z terenów wiejskich woj. opolskiego, , członkowie stowarzyszeń oraz lokalnych grup działania, przedstawiciele JST z terenów woj. opolskiego, doradcy rolniczy, osoby zainteresowane tematem.</t>
  </si>
  <si>
    <t>Celem napisania wyników doświadczeń terenowych jest ułatwianie transferu wiedzy i innowacji w rolnictwie. Wyniki doświadczeń terenowych, w których będą zapisane wszystkie informacje dotyczące doświadczeń znajdujących się na polu doświadczalnym OODR w Łosiowie, zarówno ścisłych jak i łanowych oraz plonowania i jakości ziarna. Doświadczenia ścisłe (Porejestrowe Doświadczalnictwo Odmianowe), w których badane są nowe odmiany roślin (pszenica, rzepak, żyto, pszenżyto, jęczmień, soja). Celem tych doświadczeń jest stworzenie listy odmian najlepszych do siewu w woj. Opolskim. Celem doświadczeń łanowych jest porównanie zastosowanych środków ochrony roślin, nawozów mineralnych, biostymulatorów i nawozów dolistnych różnych firm chemicznych. Łączna ilość doświadczeń zajmuje 21 ha - 10 doświadczeń ścisłych (PDO) i 16 łanowych. Wyniki doświadczeń terenowych będą zawierały spis wszystkich zasianych odmian, zastosowanych nawozów oraz wszelkich zabiegów ochrony roślin, które były zastosowane od początku wegetacji roślin. Producent rolny, nie tylko skorzysta z wyników, ale będzie mógł do nich wrócić w każdej chwili, gdy pojawią się wątpliwości odnośnie prawidłowej agrotechniki oraz doboru odpowiedniej odmiany do siewu.</t>
  </si>
  <si>
    <t>Uzasadnienie:  Różnica pomiędzy kwotą zaplanowaną, a wydatkowaną wynika z przeprowadzenia procedury zapytań ofertowych oraz wyłonienia najkorzystniejszych ofert.</t>
  </si>
  <si>
    <t xml:space="preserve">Celem napisania przewodnika po polu doświadczalnym jest ułatwianie transferu wiedzy i innowacji w rolnictwie. Przewodnik po polu doświadczalnym, w którym będą zapisane wszystkie informacje dotyczące doświadczeń znajdujących się na polu doświadczalnym OODR w Łosiowie, zarówno ścisłych jak i łanowych. Doświadczenia ścisłe (Porejestrowe Doświadczalnictwo Odmianowe), w których badane są nowe odmiany roślin (pszenica, rzepak, żyto, pszenżyto, jęczmień, soja). Celem tych doświadczeń jest stworzenie listy odmian najlepszych do siewu w woj. Opolskim. Celem doświadczeń łanowych jest porównanie zastosowanych środków ochrony roślin, nawozów mineralnych, biostymulatorów i nawozów dolistnych różnych firm chemicznych. Łączna ilość doświadczeń zajmuje 21 ha - 10 doświadczeń ścisłych (PDO) i 18 łanowych. Przewodnik po polu doświadczalnym będzie zawierał spis wszystkich zasianych odmian, zastosowanych nawozów oraz wszelkich zabiegów ochrony roślin, które były zastosowane od początku wegetacji roślin. Producent rolny, nie tylko skorzysta z przewodnika, ale będzie mógł do niego wrócić w każdej chwili, gdy pojawią się wątpliwości odnośnie prawidłowej agrotechniki oraz doboru odpowiedniej odmiany do siewu. Przewodnik po polu doświadczalnym posłuży również rolnikom na "warsztatach polowych" organizowanych przez OODR w czerwcu oraz szkoleniach organizowanych przez OODR w Łosiowie ( Dzień Soi, Dzień Kukurydzy, itd.). </t>
  </si>
  <si>
    <t>Szkolenie z zakresu wiedzy na temat innowacyjnych rozwiązań poboru ciepła i energii elektrycznej  konwencjonalnych oraz oze.</t>
  </si>
  <si>
    <t>Przedsięwzięcie w ramach edukacji z zakresu OZE dla rolników w 11 powiatach województwa opolskiego. Celem operacji jest  zapoznanie uczestników z  innowacyjnymi  rozwiązaniami w  zastosowaniu urządzeń konwencjonalnych oraz oze do poboru ciepła i energii elektrycznej. Zdobyta wiedza przez uczestników szkolenia  przyczyni się do  obniżenia kosztów związanych z zużyciem energii w gospodarstwie rolnym, a także skutkować będzie zmniejszeniem oddziaływania gospodarstw rolnych na zmiany klimatu.</t>
  </si>
  <si>
    <t>11 szkoleń w każdym powiecie województwa opolskiego</t>
  </si>
  <si>
    <t xml:space="preserve">Celem operacji będzie przeszkolenie  uczestników  podczas 3 dniowego wyjazdu studyjnego z zakresu rolnictwa ekologicznego pn; Możliwości zwiększenia dochodowości gospodarstw ekologicznych - przetwórstwo produktów roślinnych i zwierzęcych". Tworzenie wspólnych struktur handlowych oraz powiązań organizacyjnych producentów żywności ekologicznej kierowanej do konsumentów. Powzięcie wiedzy praktycznej w zakresie innowacyjnych rozwiązań w produkcji ekologicznej żywności, nowatorskich  rozwiązań wpłynie na podwyższenie wiedzy i korzyści płynących z przetwórstwa produktów ekologicznych.   Przedstawione rozwiązania będą inspiracją dla uczestników wyjazdu do zawiązania partnerstw w ramach działania Współpraca.
</t>
  </si>
  <si>
    <t>Głównym celem zadania będzie rozwój wiedzy i świadomości rolników na temat produkcji rolnej, która w coraz większym stopniu musi uwzględniać działania prośrodowiskowe.Ochrona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związanych z ochroną środowiska:( wykorzystanie źródeł odnawialnych do produkcji energii w kierunku ochrony powietrza, gleb i wód, kształtowania krajobrazu, zapobiegania zmianom klimatu oraz ochrony zdrowia ludzi i zwierząt).</t>
  </si>
  <si>
    <t>Grupą docelową konferencji będą mieszkańcy województwa opolskiego –  rolnicy i producenci rolni, doradcy rolniczy, pracownicy jednostek doradztwa rolniczego, przedstawiciele samorządów i nauki.</t>
  </si>
  <si>
    <t xml:space="preserve"> Mieszkańcy województwa opolskiego –  rolnicy i producenci rolni, doradcy rolniczy, pracownicy jednostek doradztwa rolniczego, przedstawiciele samorządów i nauki, laureaci konkursów.</t>
  </si>
  <si>
    <t>Głównym celem i założeniem broszury, e-broszury jest upowszechnianie dobrych praktyk i wyzwań środowiskowych wynikających z Wspólnej Polityki Rolnej dotyczących wprowadzanych Dyrektyw środowiskowych tj.: Programu azotanowego, Dyrektywy NEC i BAT oraz zapobiegania emisji fosforu. Zarządzanie ryzykiem w rolnictwie oraz wspieranie transferu wiedzy i innowacji w rolnictwie odbędzie się poprzez wydanie broszury pn. „Innowacyjne rozwiązania techniczne zapobiegające zmianom klimatu-  racjonalne gospodarowanie wodą w gospodarstwie rolnym i ograniczanie strat azotu w produkcji rolniczej”</t>
  </si>
  <si>
    <t xml:space="preserve">Głównym celem i założeniem broszury, e-broszury jest upowszechnianie dobrych praktyk i wyzwań środowiskowych wynikających z Wspólnej Polityki Rolnej dotyczących wprowadzanych Dyrektyw środowiskowych tj.: Programu azotanowego, Dyrektywy NEC i BAT oraz zapobiegania emisji fosforu. Zarządzanie ryzykiem w rolnictwie oraz wspieranie transferu wiedzy i innowacji w rolnictwie odbędzie się poprzez wydanie broszury. </t>
  </si>
  <si>
    <t xml:space="preserve">Uzasadnienie: Różnica pomiędzy kwotą zaplanowaną, a wydatkowaną wynika z przeprowadzenia procedury zapytań ofertowych oraz wyłonienia najkorzystniejszych ofert. </t>
  </si>
  <si>
    <t>Rolnicy, właściciele gospodarstw agroturystycznych oraz obiektów,  doradcy rolni, przedsiębiorcy, mieszkańcy terenów wiejskich, osoby zainteresowane innowacyjnymi rozwiązaniami z zakresu rolnictwa, pracownicy jednostek doradztwa rolniczego.</t>
  </si>
  <si>
    <t>Broszury informacyjne z zakresu wdrażania innowacyjnych rozwiązań w rolnictwie i na obszarach wiejskich</t>
  </si>
  <si>
    <t xml:space="preserve">Celem operacji jest podniesienie wiedzy w zakresie uprawy i wspólnego rozwiązywania problemów związanych z uprawą, przetwórstwem i zbytem konopi. Operacja wiąże się bezpośrednio z tematami:  Upowszechnianie wiedzy w zakresie innowacyjnych rozwiązań w rolnictwie, produkcji żywności, leśnictwie i na obszarach wiejskich oraz wspieranie tworzenia sieci współpracy partnerskiej dotyczącej rolnictwa i obszarów wiejskich przez podnoszenie poziomu wiedzy w tym zakresie. Celem operacji jest podniesienie wiedzy uczestników w zakresie  innowacyjnych metod produkcji w małych gospodarstwach rolnych a także stymulowanie współpracy w tym obszarze.  </t>
  </si>
  <si>
    <t xml:space="preserve">uzasadnienie: W związku z zaistniałą sytuacją epidemiologiczną, zagrożeniem zarażeniem wirusem  COVID-19  oraz wprowadzonymi obostrzeniami w roku 2020, nastąpiło zmniejszenie kosztów realizacji operacji. 2 spotkania odbyły się w formie stacjonarnej, natomiast 4 spotkania zostały przeprowadzone w formie online.  Nastąpiła również zmiana dot. opracowania tylko 1 raportu zbiorczego  w związku z zakończeniem prac związanych z tworzeniem LPW w jednym powiecie. </t>
  </si>
  <si>
    <t xml:space="preserve"> Zatrzymaj Smog! Innowacyjne rozwiązania walki ze smogiem poprzez zastosowanie nowoczesnych metod energetycznych, w tym zastosowanie odnawialnych źródeł energii</t>
  </si>
  <si>
    <t xml:space="preserve">Doradcy rolniczy, pracownicy jednostek doradztwa rolniczego, rolnicy, samorządowcy, urzędy gmin, mieszkańcy województwa opolskiego oraz osoby zainteresowane tematem. </t>
  </si>
  <si>
    <t>Uzasadnienie: Różnica pomiędzy kwotą zaplanowaną, a wydatkowaną wynika z przeprowadzenia procedury zapytań ofertowych oraz wyłonienia najkorzystniejszych ofert.</t>
  </si>
  <si>
    <t>Głównym celem i założeniem szkolenia w formie wyjazdu studyjnego jest upowszechnianie dobrych praktyk oraz wyzwań środowiskowych wynikających z Wspólnej Polityki Rolnej dotyczących wprowadzanych Dyrektyw środowiskowych tj.: Programu azotanowego  oraz zapobiegania emisji fosforu. Projekt ma na celu podniesienie wiedzy w zakresie stwarzania optymalnych warunków glebowo-wodnych w produkcji rolniczej, wprowadzania innowacyjnych rozwiązań związanych z wykorzystaniem systemów nawadniających w gospodarstwie rolnym w ograniczaniu deficytu wody. Środowisko glebowe jest wyjątkowo skomplikowanym i delikatnym agrosystemem, dlatego zrozumienie procesów w nim zachodzących oraz ich optymalizacja, pozwolą na maksymalizację pozytywnych efektów w produkcji.</t>
  </si>
  <si>
    <t>Dobre praktyki w rolnictwie ekologicznym- rozpowszechnienie wiedzy i rozwiązań.</t>
  </si>
  <si>
    <t xml:space="preserve"> Dobre przykłady zastosowania rozwiązań OZE w gminach</t>
  </si>
  <si>
    <t xml:space="preserve"> szkolenie z wyjazdem studyjnym </t>
  </si>
  <si>
    <t>Mieszkańcy województwa opolskiego –  rolnicy i producenci rolni, doradcy rolniczy, pracownicy jednostek doradztwa rolniczego, przedstawiciele samorządów i nauki.</t>
  </si>
  <si>
    <t>Celem operacji jest aktywizacja i integracja środowisk lokalnych, aby utworzyć nowoczesne formy współpracy, jakimi są lokalne partnerstwa ds. wody, zajmujące się gospodarką wodną danego obszaru. Spotkania tematyczne pozwolą na pozyskanie wiedzy o koncepcji i roli lokalnych partnerstw wodnych oraz podniesienie świadomości nt. suszy i sposobów minimalizowania jej skutków, zapotrzebowania na wodę dla produkcji rolniczej oraz norm prawnych w zakresie prawa wodnego w funkcjonowaniu spółek wodnych. Opublikowanie diagnostycznego i nowatorskiego "Raportu z zawiązania i prac Lokalnego Partnerstwa ds. Wody powiatu krapkowickiego" ułatwi transfer wiedzy w celu  właściwego przeprowadzenia diagnozy gospodarki wodnej, będącej podstawą podejmowanych działań przyszłych partnerstw.</t>
  </si>
  <si>
    <t>Uzasadnienie: W obliczu zmieniającego się klimatu, kiedy okresy niedoborów wody przeplatają się z okresami ulewnych deszczy, a decyzje i działania użytkowników wód bezpośrednio wpływają na ilość i jakość wody w rolnictwie i na obszarach wiejskich, projekt jest zadaniem niezwykle potrzebnym. Pamiętając, że większość użytków rolnych i terenów leśnych jest ekstremalnie i bardzo zagrożona występowaniem suszy rolniczej, a głównie wody opadowe zasilają użytki rolne w wilgoć potrzebną do wegetacji roślin, należy podjąć konkretne działania informacyjne, gdyż odczuwane są coraz większe problemy związane z niedoborami wody w produkcji rolniczej.</t>
  </si>
  <si>
    <t xml:space="preserve">Operacja ma na celu transfer wiedzy w obrębie lokalnych partnerstw ds. wody, w celu podniesienia świadomości nt. dobrych praktyk w gospodarce wodnej, właściwego funkcjonowania spółek wodnych wraz z ich wsparciem, możliwości dofinasowania inwestycji wodnych, działalność spółek,
i zasad korzystania z wód oraz pozyskania zgód wodnoprawnych.
</t>
  </si>
  <si>
    <t>Celem szkolenia jest poszerzenie kompetencji hodowców bydła mlecznego, doradców rolniczych i pracowników jednostek doradztwa rolniczego z zakresu wiedzy o technologii i organizacji chowu i hodowli bydła mlecznego, a także zapoznania się z innowacyjnymi rozwiązaniami i dobrymi praktykami utrzymania bydła mlecznego. Inicjatywa polega na upowszechnianiu wiedzy poprzez zaproszenie specjalistów z danej dziedziny, którzy omawiać będą tematy w kontekście dobrostanu i żywienia jako podstawowych czynników wpływających na opłacalność produkcji mleka w Polsce. Grupa docelowa podczas spotkania będzie miała możliwość zadania pytań ekspertom oraz wymienić się doświadczeniem z innymi uczestnikami szkolenia</t>
  </si>
  <si>
    <t>Hodowcy bydła mlecznego, rolnicy indywidualni działający na terenie województwa opolskiego, doradcy rolniczy, pracownicy jednostek doradztwa rolniczego, spółdzielnie mleczarskie oraz do osoby zainteresowane hodowlą bydła mlecznego.</t>
  </si>
  <si>
    <t xml:space="preserve">Celem szkolenia jest wymiana wiedzy, doświadczeń, przedstawienie nowości technicznych i naukowych, nawiązanie kontaktów z przedstawicielami ośrodków naukowo-badawczych i przedstawicielami firm branżowych  w zakresie chowu i hodowli trzody chlewnej w województwie opolskim. Wszystko to ma prowadzić do budowania kontaktów i transferu wiedzy: nauka – doradztwo – praktyka. Podczas operacji nastąpi przeanalizowanie zmian zachodzących na rynku trzody chlewnej i skłonienie producentów do poszukiwania nowatorskich rozwiązań   w celu utrzymania ekonomicznej rentowności produkcji. Dynamicznie zachodzące zmiany na rynku trzody sprawiają, iż hodowcy i producenci wieprzowiny poszukują najnowszych informacji, nowatorskich technologii oraz innowacyjnych rozwiązań w celu utrzymania ekonomicznej rentowności produkcji.
</t>
  </si>
  <si>
    <t>Hodowcy trzody chlewnej, rolnicy indywidualni działający na terenie województwa opolskiego, doradcy rolniczy, pracownicy jednostek doradztwa rolniczego oraz do osoby zainteresowane hodowali chowem trzody chlewnej</t>
  </si>
  <si>
    <t>Celem wydania publikacji  jest ułatwianie transferu wiedzy i innowacji w rolnictwie. Publikacja zawiera wszystkie informacje, które dotyczą doświadczeń prowadzonych na polu OODR w Łosiowie w sezonie wegetacyjnym 2019/2020, zarówno ścisłych (PDO) jak i łanowych. Obejmują one swym zakresem nie tylko doświadczalnictwo odmianowe, ale również odmianowo - agrotechniczne i inne niezbędne dla potrzeb praktyki rolniczej. W wynikach doświadczeń polowych prezentowana jest bogata kolekcja odmian roślin uprawnych, a także nowatorskie rozwiązania agrotechniczne z wykorzystaniem do ochrony roślin preparatów z różnych grup chemicznych oraz doświadczenia nawozowe. Producent rolny skorzysta z wyników, jak również będzie mógł do nich wrócić w każdej chwili, gdy pojawią się wątpliwości odnośnie prawidłowej agrotechniki lub doboru odpowiedniej odmiany do siewu. Publikacja posłuży również rolnikom na "warsztatach polowych" organizowanych przez OODR w czerwcu oraz szkoleniach organizowanych przez OODR w Łosiowie ( Dzień Soi, Dzień Kukurydzy, itd.). Opracowanie będzie również dostępne dla producentów rolnych w wersji online na stronie internetowej Ośrodka. Niniejsza publikacja jest pewnym sposobem do propagowania nowoczesnego podejścia do procesu produkcji rolniczej. Przy dużej gamie dostępnych na rynku nowych odmian poszczególnych gatunków roślin uprawnych oraz środków ochrony roślin, czy nawozów, producent rolny zastanawia się często jaką podjąć decyzję, aby była właściwa, a jednocześnie gwarantowała skuteczną i opłacalną produkcję. Za pośrednictwem wyników możliwa jest wymiana informacji, doświadczeń i spostrzeżeń, co może   zainicjować poszukiwanie nowych rozwiązań w agrotechnice roślin uprawnych, dążąc do osiągnięcia wysokich plonów i jak najlepszej jakości produktu pamiętając, że najważniejsze jest zdrowie ludzi i ochrona środowiska naturalnego.</t>
  </si>
  <si>
    <t>Rolnicy, właściciele gospodarstw agroturystycznych oraz rolnych woj. opolskiego, członkowie stowarzyszeń oraz lokalnych grup działania, doradcy rolniczy, osoby zainteresowane tematem.</t>
  </si>
  <si>
    <t xml:space="preserve">Rolnicy, właściciele gospodarstw agroturystycznych oraz obiektów restauracyjno - hotelarskich z terenów wiejskich woj. opolskiego, członkowie stowarzyszeń oraz lokalnych grup działania, przedstawiciele JST z terenów woj. opolskiego, doradcy rolniczy. </t>
  </si>
  <si>
    <t xml:space="preserve">Uzasadnienie :
Zmniejszenie kwoty  wynika z  zastosowanie procedury zapytania ofertowego  w wyniku której  wybrano wykonawcę przedstawiającego  najkorzystniejszą  propozycję cenową niższą od zakładanej w planie. </t>
  </si>
  <si>
    <t xml:space="preserve">Uzasadnienie: 
Realizacja operacji polegająca na organizacji konferencji oraz wyjazdu studyjnego  dotyczącej hodowli zwierząt z naciskiem na alpaki  wynika z zapotrzebowania podkarpackiego rolnictwa. Alpaki to zwierzęta, których hodowla w Polsce wciąż jest  mało popularna, dlatego  warto zmienić ten stan rzeczy. Ich atrakcyjność polega na wielokierunkowym wykorzystywaniu,  a mianowicie: ze względu na ich futro, z którego wytwarza się dzianiny i tkaniny, zastosowania w zooterapii,  a także podniesienia atrakcyjności  w turystyce i agroturystyce. 
Podczas konferencji uczestnicy zapoznają się z hodowlą alpak jako  alternatywa dla hodowców Podkarpacia . Będzie podstawą do identyfikacji  zapotrzebowania  na  konieczność  rozpropagowania  tej grupy zwierząt hodowlanych,  rozwiązywania  problemów z tym związanych oraz rozwijania nowej inicjatywy.  
Zaobserwowanie dobrych praktyk podczas wizyty studyjnej  w dziedzinie nowatorskich praktyk w hodowli zwierzęcej z naciskiem na alpaki  pozwoli na : inicjowanie tworzenia partnerstw  związanych z nowa branżą produkcji zwierzęcej. Pozwoli zapewnić rolnikom i producentom możliwości nawiązywania kontaktów między sobą oraz z przedstawicielami nauki i doradztwa.   Przyczyni się do podniesienia świadomości  społeczeństwa w zakresie chowu i hodowli alpak. Wskazane nowe  rozwiązania wpłyną na zmianę świadomości rolników i  na zróżnicowanie rolnictwa na Podkarpaciu. 
</t>
  </si>
  <si>
    <t>Uzasadnienie: została zmieniona jedna z form operacji z pokazów na warsztaty domowe, przy jednoczesnym zmniejszeniu liczby osób z 80 na 26. Zmiana spowodowana była wprowadzeniem żółtej strefy w powiecie wysokomazowieckim z powodu pandemii Covid-19. Zmieniony został również budżet operacji ze względu na powstałe oszczędności.</t>
  </si>
  <si>
    <t>Uzasadnienie: W związku z tym, że wydarzenie odbyło się w formie zdalnej i cieszyło się dużym zainteresowaniem zwiększono liczbę uczestników operacji. Zwiększono całkowity koszt operacji ze względu na wyższy niż wstępnie zakładano koszt druku publikacji.</t>
  </si>
  <si>
    <t xml:space="preserve">Uzasadnienie: W związku z sytuacją epidemiczną i wprowadzeniem żółtej strefy w powiecie grajewskim zredukowano liczbę uczestników na spotkaniach. Zmieniony został budżet operacji ze względu na powstałe oszczędności. </t>
  </si>
  <si>
    <t>Celem warsztatów będzie propagowanie dobrych praktyk i innowacyjnych, rozwiązań w dziedzinie pszczelarstwa. Uczestnicy poznają gatunki roślin miododajnych, które ostatnio zostały zapomniane i są pomijane w ogrodowych aranżacjach. Coraz częściej mówi się o masowym ginięciu pszczół, gdzie jedną z przyczyn tego zjawiska jest kurcząca się z roku na rok baza pożytkowa. Warto znać rośliny pszczelarskie i sadzić je w przydomowych ogródkach, miejscach użyteczności publicznej, pasach zieleni czy nawet wzdłuż dróg publicznych. Dodatkowo uczestnicy dowiedzą się jak wygląda pasieka, zobaczą narzędzia w niej wykorzystywane oraz poznają kalendarz prac pszczelarza.</t>
  </si>
  <si>
    <t>Celem operacji jest rozpowszechnianie wśród mieszkańców obszarów wiejskich województwa podlaskiego przetwórstwa surowców rolnych z własnego gospodarstwa na małą skalę oraz promowanie krótkich łańcuchów dostaw. Ponadto zaprezentowane będą dobre praktyki z zakresu wprowadzania na rynek żywności produkowanej przez rolników i małe przedsiębiorstwa ze szczególnym uwzględnieniem współpracy w tym zakresie</t>
  </si>
  <si>
    <t xml:space="preserve">Uzasadnienie: Duże zainteresowanie wśród mieszkańców obszarów wiejskich województwa podlaskiego przetwórstwem na małą skalę  powoduje konieczność pokazania nowinek technologicznych, nowych rozwiązań z zakresu przetwórstwa na poziomie gospodarstwa oraz promowania nowatorskich metod wytwórczych. Oferowanie produktów przetwarzanych w gospodarstwach domowych, przy wykorzystaniu własnych surowców rolnych odnajduje konsumentów finalnych, co za tym idzie skraca krótkie łańcuchy dostaw. Operacja ta ukaże uczestnikom wizję oraz szersze perspektywy w odniesieniu do własnych możliwości wytwórczych. Moda wśród konsumentów na zdrową żywność wytwarzaną w warunkach rzemieślniczych stała się stałym elementem dzisiejszych czasów. Potrzeba powstawania nowych przetwórców jest bardzo wysoka. Poprzez promowanie krótkich łańcuchów dostaw możemy przyczynić się do ich kreowania. </t>
  </si>
  <si>
    <t xml:space="preserve">Celem operacji jest promocja innowacyjnego podejścia do agroturystyki i usług agroturystycznych. Konkurs ma za zadanie promowanie agroturystyki w woj. podlaskim, inicjowanie innowacyjnego podejścia do usług w agroturystyce oraz umożliwianie wymiany doświadczeń pomiędzy uczestnikami a także poszerzenie ich wiedzy. </t>
  </si>
  <si>
    <t xml:space="preserve">Uzasadnienie: Operacja ułatwi tworzenie  sieci kontaktów pomiędzy rolnikami, podmiotami doradczymi, właścicielami gospodarstw agroturystycznych co pozwoli na promowanie i wdrażanie innowacyjnych rozwiązań w gospodarstwach agroturystycznych województwa podlaskiego. Promowane będą ciekawe pomysły i zastosowane innowacje. Realizacja przedsięwzięcia pozwoli na na wymianę doświadczeń pomiędzy uczestnikami co przyczyni się do podnoszenia standardu świadczonych usług. Poprzez realizację konkursu kwaterodawcy zyskają możliwość obiektywnej oceny swojej oferty, poznanie dobrych praktyk na przykładzie innych uczestników. Mieszkańcy obszarów wiejskich zaproszeni na spotkanie podsumowujące konkurs otrzymają możliwość zobaczenia innych rozwiązań z obszarów wiejskich co być może zachęci ich do aktywizacji w kierunku podejmowania działań zakresie rozwoju obszarów wiejskich, tworzenia nowych miejsc pracy. </t>
  </si>
  <si>
    <t xml:space="preserve">Uzasadnienie: Wyjazd studyjny prezentujący ciekawe i innowacyjne rozwiązania w zagospodarowaniu terenu w gospodarstwach agroturystycznych pozwoli na rozwój oraz zwiększenie atrakcyjności i konkurencyjności tych gospodarstw wobec innych form wypoczynku. W województwie podlaskim znajduje się wiele gospodarstw agroturystycznych, które muszą poszerzać swoją ofertę, aby dotrzeć do jak największej liczby potencjalnych klientów. Wyjazd studyjny ma ukazać uczestnikom, że stagnacja nie przyczynia się do zwiększenia dochodu gospodarstwa, należy się rozwijać, wzbogacać i różnicować swoją ofertę aby być zawsze krok przed konkurencją. </t>
  </si>
  <si>
    <t xml:space="preserve">Grupę docelową będą stanowili przedstawiciele i domownicy gospodarstw zajmujących się pszczelarstwem, przedstawiciele świata nauki,  przedstawiciele podmiotów świadczących usługi doradcze oraz inne osoby zainteresowane tematyką, </t>
  </si>
  <si>
    <t>Uzasadnienie: Województwo podlaskie jest największym producentem mleka w Polsce. Niezwykle ważny jest na Podlasiu temat prawidłowego żywienia, higieny i zachowania dobrostanu stada, który wpływa bezpośrednio na jego wydajność. Dzięki szkoleniu zwiększy się poziom wiedzy hodowców bydła w zakresie odchowu cieląt. Uczestnicy zapoznają się z innowacyjnymi metodami odchowu cieląt od urodzenia do momentu odsadzenia. Założeniem szkolenia jest minimalizacja strat hodowców w wychowie cieląt, ograniczenie śmiertelności, chorób i antybiotykoterpaii.</t>
  </si>
  <si>
    <t xml:space="preserve">Celem operacji jest informowanie rolników prowadzących pozarolniczą działalność w zakresie  wytwarzania zdrowej żywności i  produktów „hand made” o innowacjach w sprzedaży i komunikacji z potencjalnymi klientami. Założeniem działania jest wspieranie organizacji łańcucha żywnościowego i wprowadzanie do obrotu pełnowartościowych produktów rolnych, które pośrednio mogą doprowadzić do poprawy sytuacji materialnej małych przedsiębiorstw rolnych oraz do ułatwienia zarządzania ryzykiem w rolnictwie. Uczestnicy zdobędą wiedzę teoretyczną i praktyczną na temat social mediów, innowacyjnych urządzeń i sposobów ich wykorzystania w skracaniu łańcucha żywnościowego. </t>
  </si>
  <si>
    <t>Uzasadnienie: Operacja przyczyni się do pokazania gospodarstw i agroprzedsiębiorstw działających w otoczeniu rolnictwa, które osiągają wysokie wyniki ekonomiczne, stosują innowacyjne rozwiązania technologiczne i korzystają ze wsparcia finansowego w ramach funduszy europejskich. Realizacja projektu pozwoli na upowszechnienie innowacji w rolnictwie poprzez prezentację rozwiązań zastosowanych w gospodarstwach rolnych i przedsiębiorstwach. Dodatkowo forma realizacji ułatwi prezentację dobrych praktyk w zakresie innowacji w rolnictwie i na obszarach wiejskich i dotarcie do dużej liczby odbiorców. Pokazanie konkretnych przykładów zmotywuje rolników i przedsiębiorców do zainteresowania się i wdrażania innowacyjnych technologii w produkcji rolnej.</t>
  </si>
  <si>
    <t>Uzasadnienie:  Doprecyzowano ilość osób biorących udział w webinarium (na webinarium zgłosiła się większa liczba uczestników niż zaplanowano. Platforma umożliwiała przyjęcie większej liczby uczestników, bez ponoszenia dodatkowych kosztów). Ze względu na realizację operacji przez różne formy, rozszerzono grupę docelową odbiorców. Doprecyzowano również ilość emisji audycji radiowych.</t>
  </si>
  <si>
    <t>Lokalne partnerstwa ds. wody w powiecie kościerskim</t>
  </si>
  <si>
    <t>Gospodarstwa edukacyjne i agroturystyczne przykładem innowacyjnej formy działalności pozarolniczej dla pomorskich gospodarstw</t>
  </si>
  <si>
    <t xml:space="preserve">Celem głównym operacji jest  ułatwienie transferu wiedzy i innowacji w rolnictwie oraz na obszarach wiejskich poprzez dotarcie z informacją do rolników i domowników, mieszkańców obszarów wiejskich  oraz ich mobilizacja do podejmowania i rozwoju działalności pozarolniczej poprzez zorganizowanie konferencji, która dostarczy fachowej wiedzy, dobrych praktyk i informacji z zakresu wdrażania innowacji, przedsiębiorczości, w tym możliwości wsparcia finansowego na rozwój różnych form przedsiębiorczości na wsi oraz konkursu dla podmiotów prowadzących edukację w zagrodzie w zakresie np. produkcji roślinnej czy przetwórstwa  w woj. pomorskim, wpisanych do Ogólnopolskiej Sieci Zagród Edukacyjnych. Operacja ma na celu rozpropagowanie działalności pozarolniczej, tj. zagród edukacyjnych i agroturystyki - źródeł umożliwiających pozyskanie dodatkowego dochodu w oparciu o zasoby gospodarstwa. Powyższe działania mają na celu promocję jakości życia na wsi jako miejsca do życia i rozwoju zawodowego.  Operacja będzie realizowana za pomocą dwóch form -konferencji i konkursu. Aktywizacja mieszkańców wsi w kierunku podejmowania nowych przedsięwzięć i inicjatyw w zakresie rozwoju obszarów wiejskich oraz stworzenie sprzyjających warunków do ułatwienia wymiany wiedzy fachowej oraz dobrych praktyk w zakresie wdrażania innowacji w rolnictwie i na obszarach wiejskich,  stworzy sprzyjające warunki do powstania nowych miejsc pracy na obszarach wiejskich województwa pomorskiego. </t>
  </si>
  <si>
    <t>Uzasadnienie:  Realizacja operacji przyczyni się do rozpropagowania działalności pozarolniczej, pozwalającej uzyskać dodatkowy dochód poprzez prowadzenie usług edukacyjnych przy wykorzystaniu potencjału gospodarstwa rolnego w oparciu o walory krajobrazowe i kulturowe. Cel operacji jest spójny z wybranym Priorytetem PROW na lata 2014-2020 - Priorytet  1: "Wspieranie transferu wiedzy i innowacji w rolnictwie, leśnictwie i na obszarach wiejskich". Spójność tę uzasadnia organizacja konferencji, której tematyka dostarczy wiedzy z zakresu przedsiębiorczości pozarolniczej oraz możliwości wsparcia finansowego na rozwoju różnych form przedsiębiorczości na wsi. Konkurs upowszechni działanie innowacyjne wśród rolników, jakim są "żywe lekcje" w zagrodzie (zagrody edukacyjne), którego odbiorcami są szkoły i przedszkola, a także rozpropaguje źródła umożliwiające pozyskanie dodatkowego dochodu przy wykorzystaniu zasobów gospodarstwa.</t>
  </si>
  <si>
    <t>Uzasadnienie:  Realizacja operacji przyczyni się do wymiany wiedzy pomiędzy podmiotami uczestniczącymi w rozwoju obszarów wiejskich oraz wymiany i rozpowszechniania rezultatów działań na rzecz tego rozwoju. Ukaże przykłady ciekawych rozwiązań innowacyjnych w produkcji i usługach w województwie pomorskim ze szczególnym uwzględnieniem przetwórstwa i przedsiębiorczości. Operacja przyczyni się również do integracji grupy, wzmocnienia samooceny i pewności siebie uczestników. Wyjazd studyjny do woj. śląskiego dla właścicieli zagród edukacyjnych i gospodarstw agroturystycznych połączony z warsztatami organizowanymi przez Szlak Gospodarstw Edukacyjnych w wybranych gospodarstwach wspierających rozwój przedsiębiorczości, promujących edukację m.in. w zakresie przetwórstwa płodów rolnych oraz skracania łańcucha dostaw żywności oraz promujących wieś jako miejsce do życia i rozwoju zawodowego. Realizacja operacji ma na celu promowanie innowacji w zakresie wspierania przedsiębiorczości i innowacji na obszarach wiejskich, a podniesienie wiedzy mieszkańców w tym zakresie przyczyni się do powstania nowych produktów, usług i metod pracy.</t>
  </si>
  <si>
    <t xml:space="preserve">Celem operacji jest ułatwienie przekazania wiedzy fachowej  przedstawicieli instytutów naukowych oraz ośrodków badawczych rolnikom oraz pozostałym podmiotom stanowiącym grupę docelową operacji. Zaprezentowane podczas konferencji zagadnienia dotyczące  innowacji w hodowli bydła i produkcji mleka, pozwolą na poszerzenie wiedzy dotyczącej nowoczesnych technologii, a także poprawienia ekonomiki produkcji. Materiały dydaktyczne oraz konferencja pozwolą nie tylko na zdobycie fachowej wiedzy, ale także na wymianę doświadczeń pomiędzy uczestnikami wydarzenia.                                                            </t>
  </si>
  <si>
    <t>Operacja nie została przeprowadzona, ponieważ nie wyłoniono Wykładowcy usługi przeprowadzenia e-szkolenia. Nie zgłosił się żaden wykładowca. W związku z tym nie można było przeprowadzić zaplanowanej operacji</t>
  </si>
  <si>
    <t>Liczba uczestników e-szkolenia wyniosła 19 osób. Całkowity koszt przeprowadzenia operacji wyniósł 1 800,00 zł.  Różnica pomiędzy kwotą zaplanowaną, a wydatkowaną wynika z przeprowadzenia procedury rozeznania cenowego dotyczącego przeprowadzenia e-szkolenia (wyłącznie koszt wykładowcy)</t>
  </si>
  <si>
    <t>Całkowity koszt realizacji operacji wyniósł 38 659,47 zł. Różnica pomiędzy kwotą zaplanowaną, a wydatkowaną wynika z przeprowadzenia procedur rozeznania cenowego dotyczącego przeprowadzenia operacji i wyboru najkorzystniejszych ofert. Ze względu na panującą sytuację epidemiczną w Polsce, która uniemożliwiła organizację wszystkich spotkań w formie stacjonarnej, zmieniono formę realizacji operacji na e-spotkania. Z zaplanowanych 6 szkoleń stacjonarnych, zrealizowano 4, pozostałe 2 spotkania zostały przeprowadzone w formie e-spotkań. Liczba uczestników każdego spotkania, zarówno w formę stacjonarnej i on-line, to 20 osób. Współpracowano na każdym spotkaniu z tą samą liczbą i z tymi samymi uczestnikami, zgodnie z założeniami realizowanej operacji.</t>
  </si>
  <si>
    <t>W Planie Operacyjnym na rok 2021 zaplanowano realizację operacji w formie wyjazdów studyjnych na terenie Polski i krajów UE. Ze względu na panującą sytuację epidemiczną  w Polsce i na świecie, zrezygnowano z wyjazdów studyjnych w tak szerokim zakresie . Doradcy Śląskiego Ośrodka Doradztwa Rolniczego w Częstochowie na podstawie analizy gospodarstw rolnych i informacji bezpośrednio od producentów rolnych zgłosili konkretne zagadnienia i problemy, na które będzie można znaleźć odpowiedź realizując poszczególne operacje w Planie Operacyjnym na 2021 rok</t>
  </si>
  <si>
    <t>rolnicy, domownicy rolników, przedstawiciele doradztwa, producenci rolni, przedsiębiorcy sektora rolno-spożywczego, przedstawiciele instytucji działających na rzecz polskiego rolnictwa</t>
  </si>
  <si>
    <t xml:space="preserve">W Planie Operacyjnym na rok 2021 zaplanowano realizację operacji w formie wyjazdów studyjnych na terenie Polski i krajów UE. Ze względu na panującą sytuację epidemiczną w Polsce i na świecie, zrezygnowano z wyjazdów studyjnych w tak szerokim zakresie . Doradcy Śląskiego Ośrodka Doradztwa Rolniczego w Częstochowie na podstawie analizy gospodarstw rolnych i informacji bezpośrednio od producentów rolnych zgłosili konkretne zagadnienia i problemy, na które będzie można znaleźć odpowiedź realizując poszczególne operacje w Planie Operacyjnym na 2021 rok. </t>
  </si>
  <si>
    <t xml:space="preserve">Uzasadnienie: Z powodu małych opadów rocznych (średnio ok. 650 mm), dużej ewapotranspiracji (450 mm) i małego udziału dopływu rzecznego spoza granic kraju (13%) Polska ma jeden z najgorszych bilansów wodnych w Europie. Tak ograniczone zasoby wodne mogą w przyszłości stanowić barierę rozwoju gospodarczego kraju oraz negatywnie wpływać na stan środowiska i jakość życia społeczeństwa. Rolnictwo jest znaczącym konsumentem wody. Chcąc konkurować na rynkach światowych polscy rolnicy zmuszeni będą do znacznego zwiększenia powierzchni nawadnianych upraw, a więc i większego zużycia wody. Konieczne także będzie podjęcie działań na rzecz stosowania racjonalnych metod gospodarowania wodą, retencjonowania powstałych zasobów wodnych, ich zagospodarowywania i ochrony. Oszczędzanie wody będzie nie tylko działaniem proekologicznym, ale także koniecznością wpływającą na sytuację ekonomiczną naszego kraju. W warunkach Polski podstawowym źródłem wody dla roślin uprawianych w polu są opady atmosferyczne. Niestety ich wielkość i rozkład w czasie jest często niewystarczający dla ogrodniczych uprawy nie tylko roślin jednorocznych, ale także drzew i krzewów owocowych. W wielu rejonach Polski ze względu na przebieg pogody oraz intensyfikację produkcji nawadnianie upraw ogrodniczych staje się zabiegiem koniecznym. W celu zwiększenia efektywności wykorzystania wody i zminimalizowania jej strat rolnicy powinni wykorzystywać oszczędne metody nawadniania, połączone z nawykiem poszanowania tego surowca. Konieczne jest wprowadzenie metod integrowanego nawadniania, polegające na tym by nawadniać rośliny tylko wtedy, gdy przyniesie to oczekiwane efekty związane ze zwyżką plonu i poprawą jego jakości. Kluczowe znaczenie ma tu także zastosowanie automatyki nawodnieniowej, która wyeliminuje potencjalną możliwość popełnienia błędów przez użytkownika, a tym samym znacząco obniży straty wody. 
Problematyka nawadniana roślin była zawsze jednym z ważniejszych tematów prac badawczych prowadzonych w Instytucie Ogrodnictwa – PIB. Planowana operacja będzie miała na celu upowszechnienie wypracowanej w Pracowni Nawadniania w Zakładzie Agroinżynierii IO-PIB wiedzy, innowacyjnych rozwiązań oraz dobrych praktyk z zakresu precyzyjnego nawadniania roślin ogrodniczych wśród rolników, doradców i mieszkańców obszarów wiejskich przy pomocy filmów instruktażowych. </t>
  </si>
  <si>
    <t>Celem operacji jest zidentyfikowanie potencjalnych zainteresowanych działaniem Współpraca i tworzeniem Grup Operacyjnych EPI na przykładzie dobrych praktyk projektu „Innowacyjny model produkcji, przetwórstwa i dystrybucji ziół w Dolinie Zielawy”. To system agroleśny  uznany przez ONZ  jako najważniejsza innowacja we współczesnym rolnictwie przyczyniająca się bezpośrednio do łagodzenia zmian klimatycznych. Podczas konferencji zorganizowanej w formie webinarium przedstawione zostaną informacje nt.  tworzenia   i   funkcjonowania   Grup  Operacyjnych  na  rzecz  innowacji, zasady zrzeszania  rolników,  jednostek   naukowych,   przedsiębiorców,  posiadaczy lasów, podmiotów doradczych oraz sposób i zakres finansowania utworzonych Grup Operacyjnych. Wyjazd studyjny będzie możliwością zaprezentowania w formie dobrych praktyk działania "Współpraca" oraz pokaże  możliwości uprawy ziół w systemie alejowym na przykładzie gospodarstwa agroleśnego oraz hodowli koni zimnokrwistych w systemie silvopastoralnym u hodowców z gminy Tuczna. Realizacja  działania  wpłynie  na  zwiększenie  innowacyjnych  rozwiązań  w  polskim  rolnictwie,  produkcji  żywności  i  na  obszarach  wiejskich.</t>
  </si>
  <si>
    <t>rolnicy, hodowcy, właściciele gospodarstw agroturystycznych, przedstawiciele doradztwa, mieszkańcy obszarów wiejskich zainteresowanych prośrodowiskowymi innowacjami w rolnictwie</t>
  </si>
  <si>
    <t xml:space="preserve">Uzasadnienie: Wizyta u praktyków, utworzonej Grupy Operacyjnej Agroleśnictwo w Dolinie Zielawy będzie najlepszym motywatorem i źródłem informacji dla uczestników zainteresowanych mechanizmem wsparcia finansowego w ramach działania "Współpraca".  System  agroleśny stworzony przez Panią Profesor Barbarę Baj-Wójtowicz to innowacyjny i nagradzany model uprawy,  upowszechniany jako dobra praktyka w zakresie systemów polikulturowychi oraz wzorcowy model działania Grupy Operacyjnej. Realizacja operacji pozwoli na działania informacyjno-aktywizujące  w rolnictwie i na obszarach wiejskich w zakresie działania Współpraca oraz ich implementację na teren województwa śląskiego i  zaznajomienie uczestników z możliwościami finansowania innowacyjnych rozwiązań w sektorach rolnym i spożywczym na obszarach wiejskich na drodze działania "Współpraca". Przyczyni się również do zapoznania się uczestników operacji  z innowacyjnym rozwiązaniem jakim jest uprawa roślin w systemie agroleśnym.Model ten będzie stanowił przykład rolnictwa wspierającego łagodzenie zmian klimatu, przeciwdziałanie suszy, wspierającego bioróżnorodność, odbudowę gleby oraz wprowadzania do uprawy dziko rosnących zagrożonych gatunków celem ochrony ich populacji. </t>
  </si>
  <si>
    <t>Uzasadnienie: „Wsparcie dla tworzenia Lokalnych Partnerstw ds. Wody” jest siecią  mającą na celu nawiązanie współpracy na szczeblu regionalnym i lokalnym w zakresie zarządzania i gospodarowania zasobami wodnymi na określonym terenie. Celem LPW jest wskazanie i stworzenie innowacyjnych rozwiązań, które pozwolą na racjonalne, zrównoważone i bezpieczne dla środowiska korzystanie z wód. Teraźniejsza gospodarka wodna musi uwzględniać potrzeby wszystkich mieszkańców, ze szczególnym zapotrzebowaniem rolnictwa. Konieczne jest zatem, przy obecnych wyzwaniach klimatycznych, stworzenie kompleksowego i racjonalnego systemu monitorowania i pogospodarowania wodą. Odpowiedzią na te problemy będzie stworzenie innowacyjnych Lokalnych Partnerstw w systemie wojewódzkim i ogólnokrajowym.</t>
  </si>
  <si>
    <t>Produkcja mięsa najwyższej jakości jako maksymalne wykorzystanie potencjału zwierząt poprzez nowoczesne metody przyspieszające postęp genetyczny i innowacyjne sposoby żywienia.</t>
  </si>
  <si>
    <r>
      <t xml:space="preserve">Uzasadnienie: . Problemy pojawiające się w hodowli zwierząt i potrzeba stworzenia innowacyjnych rozwiązań w tym zakresie rodzi szereg pytań i potrzebę znalezienia odpowiedzi na drodze badań naukowych we współpracy z hodowcami. Udział szerokiej grupy odbiorców w realizowanej operacji pozwoli na wymianę doświadczeń oraz możliwość tworzenia grup operacyjnych EPI. Operacja przyczyni się do dyskusji i chęci zrzeszania się pomiędzy hodowcami, rolnikami, naukowcami i przedstawicielami doradztwa. Konferencja zapozna uczestników z działaniem "Współpraca" i tworzeniem GO-EPI.  Wyjazd studyjny umożliwi uzyskanie wiedzy przez uczestników na temat maksymalnego wykorzystanie potencjału zwierząt poprzez zastosowanie nowoczesnych metod przyspieszających postęp genetyczny i innowacyjnych sposobów żywienia zwierząt, a co za tym idzie produkcję mięsa najwyższej jakości. </t>
    </r>
    <r>
      <rPr>
        <sz val="11"/>
        <color rgb="FFFF0000"/>
        <rFont val="Calibri"/>
        <family val="2"/>
        <charset val="238"/>
        <scheme val="minor"/>
      </rPr>
      <t xml:space="preserve"> </t>
    </r>
    <r>
      <rPr>
        <sz val="11"/>
        <rFont val="Calibri"/>
        <family val="2"/>
        <charset val="238"/>
        <scheme val="minor"/>
      </rPr>
      <t xml:space="preserve">Operacja wpisuje się w założenia działania Współpraca w myśl zasady: "Razem możemy więcej". Nawiązana współpraca może stać się podwaliną dla przyszłej grupy operacyjnej wdrażającej innowacje w temacie maksymalnego wykorzystania potencjału zwierząt w ramach działania „Współpraca”.  </t>
    </r>
  </si>
  <si>
    <t>Celem operacji jest podniesienie wiedzy uczestników na temat dobrostanu zwierząt jako innowacyjnej metody poprawy konkurencyjności i ekonomiki gospodarstwa. Aktualne przepisy unijne i krajowe wymagają od producentów rolnych zapewnienia jasnookreślonych wymogów w zakresie dobrostanu zwierząt. Konferencja pozwoli na wymianę wiedzy w tym zakresie i przede wszystkim pokaże w jak innowacyjny sposób można wykorzystać wymogi dobrostanu zwierząt do podniesienia konkurencyjności na rynku i poprawy ekonomiki prowadzonego gospodarstwa. Celem operacji jest ułatwianie transferu wiedzy i innowacji w zakresie dobrostanu zwierząt.</t>
  </si>
  <si>
    <t>Uzasadnienie: Unijne wytyczne stawiają przed producentami rolnymi szereg wyzwań w postaci dostosowania gospodarstwa do utrzymywania zwierząt. Ponadto rolnik - hodowca musi obecnie sprostać coraz to większym oczekiwaniom społeczeństwa - konsumenta co do warunków utrzymania zwierząt gospodarskich. Obecnie coraz to większy nacisk jest kładziony na dobrostan zwierząt. Podnosząc poziom dobrostanu zwierząt, który jest tematem niezwykle obszernym, oprócz korzyści etycznych można również osiągać korzyści finansowe o czym niewiele rolników wie, dlatego przekazywanie wiedzy w tej tematyce jest wysoce istotne. Konferencja przedstawi uczestnikom możliwości wykorzystania dobrostanu jako innowacyjnego narzędzia do podnoszenia konkurencyjności gospodarstwa hodowlanego co przełoży się na poprawienie jego ekonomiki. Konferencja pozwoli na popularyzację innowacyjnych rozwiązań w rolnictwie i na obszarach wiejskich, ze wskazaniem dobrych praktyk w zakresie dobrostanu zwierząt.</t>
  </si>
  <si>
    <t>Celem operacji jest ułatwianie transferu wiedzy i innowacji w rolnictwie oraz na obszarach wiejskich; ułatwienie tworzenia oraz funkcjonowania sieci kontaktów pomiędzy podmiotami doradczymi, jednostkami naukowymi, przedsiębiorcami sektora rolno-spożywczego oraz pozostałymi podmiotami zainteresowanymi wrażaniem innowacji w rolnictwie i na obszarach wiejskich. Tematyka operacji będzie dotyczyła poznania nowoczesnych technologii opartych na pożytecznych mikroorganizmach (EMach) w produkcji podstawowej i żywieniu bydła mlecznego i mięsnego poprzez zastosowanie EMów jako dodatek do pasz, wody, poprawę dobrostanu zwierząt poprzez obniżenie stężenia uciążliwych odorów w oborach i wokół gospodarstw (m.in. obniżenie stężenia amoniaku); sposobów wykorzystania pożytecznych mikroorganizmów w technologii produkcji roślinnej - uprawach rolniczych i warzywniczych celem poprawy zdrowotności gleby, przywrócenia procesów strukturotwórczych gleby; celem wzmocnienia procesów mineralizacji m.in. resztek pożniwnych, tworzeniu próchnicy, a w konsekwencji uzyskiwaniu lepszego plonu, przy zachowaniu dobrej kondycji roślin podczas wegetacji. Przedmiotem operacji jest wyjazd studyjny z wykładami, konferencja i wydanie publikacji tematycznej z zakresu: "Wykorzystanie probiotechnologii opartej na pożytecznych mikroorganizmach przykładem nowoczesnych i innowacyjnych technologii stosowanych w uprawach roślinnych, chowie oraz żywieniu bydła mlecznego i mięsnego w gospodarstwach rolnych w Polsce".</t>
  </si>
  <si>
    <t>rolnicy zajmujący się uprawą roślin, i/lub chowem, żywieniem bydła mlecznego i mięsnego w woj. śląskim, naukowcy, przedstawiciele doradztwa i osoby zainteresowane tematyką</t>
  </si>
  <si>
    <t>Uzasadnienie: Pierwszym aspektem są postępujące zmiany klimatyczne związane z ocieplaniem się klimatu, które są przyczynami co raz częściej występujących okresów suszowych w Polsce. W konsekwencji przyczynia się to do obniżenia pojemności wodnej gleby, ilości pożytecznej mikroflory glebowej odpowiadającej za "życie" w glebie i procesy przemiany materii w glebie, a także prowadzi to do zaburzenia procesów związanych z tworzeniem próchnicy, poprzez co dochodzi do ograniczenia procesów mineralizacji resztek roślinnych pochodzących z upraw rolniczych, czy zaburzeń w wegetacji roślin i obniżeniem plonów. Drugim aspektem jest zapewnienie dobrostanu całego gospodarstwa rolnego tzn. rozumianego jako obniżenie występujących odorów w oborach, poprawa zdrowotności i żywienia zwierząt (bydło mleczne i mięsne). Edukacja w tym zakresie jest bardzo istotna, w ramach realizacji operacji rolnicy i mieszkańcy obszarów wiejskich jako producenci i konsumenci będą mieli możliwość uzyskania wiedzy na temat wykorzystania probiotechnologi we własnych gospodarstwach rolnych zarówno w technologii produkcji roślinnej - uprawy roślinne, jak również w technologii produkcji zwierzęcej  - chów i żywienie bydła mlecznego i mięsnego.</t>
  </si>
  <si>
    <t xml:space="preserve">Uzasadnienie: W latach 80 na pastwiskach w Polsce pasło się 5 milionów owiec, dzisiaj ich liczebność wynosi około 260 tysięcy. Sytuacja z pogłowiem kóz prezentuje się podobnie. Po boomie na produkty kozie, po roku 2007 nastąpiło załamanie się w utrzymywaniu kozich stad. Nadzieją na wzrost opłacalności hodowli małych przeżuwaczy są środku unijne i wprowadzenie programów pomocowych, nie tylko w formie dotacji do sztuki zwierzęcia, ale również jako dotacji do wypasu. Niezwykle istotnym przedsięwzięciem są próby odtworzenia przez naukowców rodzimych ras zwierząt. Prowadzenie procesu resusystacji,a w dalszym etapie objęcie zwierząt ochroną również może przyczynić się do wzrostu pogłowia. Najważniejszym aspektem jest stworzenie odpowiedniego rynku produktów i zainteresowanie konsumentów walorami mleka koziego, owczego i ich przetworami. Realizacja operacji przyczyni się do transferu innowacyjnych rozwiązań w hodowli małych przeżuwaczy, przyczyni się do nawiązania  kontaktów pomiędzy zainteresowanymi stronami oraz przyczyni się do wspierania rozwoju przedsiębiorczości na obszarach wiejskich przez podnoszenie poziomu wiedzy osób chcących zajmować się hodowlą małych przeżuwaczy bądź planujących taką działalność. </t>
  </si>
  <si>
    <t>Celem operacji jest promowanie działalności zagród edukacyjnych jako przykładu innowacyjności w zakresie przedsiębiorczości na obszarach wiejskich. Przedmiotem operacji jest wyjazd studyjny na terenie Polski do czynnie działających zagród edukacyjnych. Realizacja operacji przyczyni się do wymiany wiedzy, informacji i doświadczeń pomiędzy osobami prowadzącymi już działalność edukacyjną oraz tymi, którzy chcą się podjąć takiego zadania.  Ważne jest, aby poprzez wyjazd studyjny rolnicy dostrzegli, jaki potencjał tkwi w ich gospodarstwach i w nich samych. Wyjazd studyjny przyczyni się do wspierania rozwoju przedsiębiorczości na obszarach wiejskich przez podnoszenie poziomu wiedzy osób chcących prowadzić działalność edukacyjną we własnym gospodarstwie. W trakcie wyjazdu odbędą się warsztaty, na których uczestnicy zdobędą wiedzę na temat innowacyjnych rozwiązań marketingowych, sieciowania zagród edukacyjnych, wdrażania nowoczesnych produktów turystycznych oraz pomysłów do rozwiązywania problemów przed którymi zagrody edukacyjne stanęły w trakcie pandemii. koronawirusa.</t>
  </si>
  <si>
    <t>Uzasadnienie: Śląskie gospodarstwa rolne posiadają duże zasoby do wykorzystania w działalności edukacyjnej, walorem są nie tylko atrakcyjne uwarunkowania geograficzne, turystyczne ale również kulinarne czy historyczne.  Drzemiący potencjał właściwy do prowadzenia atrakcyjnych zajęć edukacyjnych kształtujących właściwe postawy ekologiczne i konsumenckie wśród dzieci, młodzieży i dorosłych, znajduję się w każdym gospodarstwie, należy go tylko odpowiednie zidentyfikować i wydobyć. Jest to doskonały sposób na dodatkowe źródło dochodu w gospodarstwie lub sposób na zupełnie nową działalność w zakresie prowadzenia gospodarstwa rolnego. Zagrody edukacyjne ze względu na różnorodny charakter ich działalności są ciągle nowatorskim i pożądanym kierunkiem pozarolniczej działalności na obszarach wiejskich. W województwie śląskim funkcjonuje 23 zagrody edukacyjne, których właściciele ciągle poszukują innowacyjnych produktów, które pozwolą na uatrakcyjnienie prowadzenia takiej działalności. Niezbędnym elementem do wypromowania działalności zagród edukacyjnych są odpowiednie działania marketingowe.  Poprzez realizację operacji chcemy spowodować wzrost liczby zagród edukacyjnych w województwie śląskim. Chcemy również poprzez wymianę doświadczeń różnicować ich ofertę. Prowadzenie takiej działalności z jednej strony stanowi dodatkowe źródło dochodu dla gospodarstwa, z drugiej popularyzuje wiedzę na temat rolnictwa. Zagrody edukacyjne od kilku lat stanowią bardzo dobry przykład innowacyjnej przedsiębiorczości na obszarach wiejskich Polski. Ponadto działalność edukacyjna zazwyczaj powiązana jest nie tylko z prowadzeniem gospodarstwa rolnego, także z agroturystyką, przetwórstwem lub inną dodatkową działalnością.</t>
  </si>
  <si>
    <t xml:space="preserve">Uzasadnienie potrzeby realizacji operacji:    
Wielu rolników szuka nowych innowacyjnych rozwiązań, które po wprowadzeniu do ich własnego gospodarstwa mogą przynieść wymierne korzyści. Jednak aby wiedzieć czy wprowadzana innowacja działa i czy się sprawdza, każdy chciałby zobaczyć jak ona funkcjonuje w rzeczywistości. Dobrym rozwiązaniem tego problemu jest możliwość odwiedzenia gospodarstw, które wprowadzają ("testują") nowe innowacyjne rozwiązania dotyczące działalności rolniczej – koncepcja takiego gospodarstwa ujęta została pod hasłem „gospodarstwo demonstracyjne”, a funkcjonowanie takich gospodarstw sformalizowane zostanie w postaci sieci tematycznej tj. sieci gospodarstw demonstracyjnych. Aby taka sieć mogła się rozrastać, gospodarstwa takie muszą powstawać we wszystkich województwach Polski, w tym i woj. świętokrzyskim. Aby to nastąpiło, koniecznym jest pokazanie już funkcjonujących gospodarstw, rolnikom, którzy chcieliby rozpocząć podobną formę działalności – szczególnie takich, które odniosły sukces, aby stały się inspiracją dla zakładania kolejnych gospodarstw demonstracyjnych. Ważne jest przy tym przekazanie aktualnej wiedzy na temat funkcjonowania tych gospodarstw, ich zakładania, możliwości wsparcia finansowego oraz samej formy działania co osiągnięte zostanie poprzez blok wykładów merytorycznych podczas wyjazdu studyjnego. Operacja umożliwi przede wszystkim nawiązanie kontaktów między już funkcjonującymi gospodarstwami a rolnikami, którzy dopiero planują przystąpić do sieci, w tym wymianę doświadczeń w tym zakresie. Całościowo operacja pozwoli przekonać rolników do niezaprzeczalnie jednej z najlepszych metod uczenia się jaką jest uczestnictwo w prowadzonych w innych gospodarstwach demonstracjach, a tym samym zwiększy wdrażanie innowacyjnych rozwiązań w naszym województwie wśród innych rolników, którzy będą mogli odwiedzać świętokrzyskie gospodarstwa demonstracyjne. </t>
  </si>
  <si>
    <t xml:space="preserve">
rolnicy/producenci ziemniaków 
z woj. świętokrzyskiego, przedstawiciele jednostek doradztwa rolniczego, jednostek i instytutów badawczych oraz instytucji, firm prywatnych i innych podmiotów związanych z branżą ziemniaka   
</t>
  </si>
  <si>
    <t xml:space="preserve">Uzasadnienie potrzeby realizacji operacji:
Polska jest obecnie jednym z największych producentów ziemniaka w Europie, pomimo tego znaczna część ziemniaków dostępnych na rynku pochodzi z importu. Wynika to z niskiej jakości polskich ziemniaków i braku świadomości polskich producentów, co do potrzeb współczesnego konsumenta. Poważne problemy fitosanitarne wynikające z występowania bakteriozy pierścieniowej ziemniaka ograniczają obrót krajowy i praktycznie uniemożliwiają swobodny obrót polskim ziemniakiem na rynku międzynarodowym. Powyższe problemy, w połączeniu z brakiem infrastruktury przechowalniczej i najnowszej wiedzy merytorycznej co do technik i technologii uprawy (w tym szczególnie nawadniania), powodują, że polscy producenci borykają się z niską opłacalności produkcji. Dodatkowo problemem jest również brak wiedzy na temat zasad bioasekuracji i podstaw higieny produkcyjnej oraz niska świadomość co do mechanizmów rynkowych, w tym szczególnie nieufność do organizowania się w formy współpracy między producentami, które mogłyby umocnić ich pozycję w łańcuchu produkcji żywności. Producenci nie posiadają też wiedzy na temat możliwych pozyskiwania funduszy na promocję, systemów jakości, możliwości stosowania nawadniania, o i innych unowocześnieniach związanych z produkcją, co dodatkowo ogranicza ich rozwój. W związku z powyższym konieczne jest podjęcie działań skierowanych do producentów ziemniaka, które pozwolą na restrukturyzację tej branży w Polsce i województwie świętokrzyskim. Jednym z narzędzi do osiągnięcia tego celu jest „Program dla polskiego ziemniaka”, który jest odpowiedzią na potrzeby branży producentów, przetwórców i dystrybutorów ziemniaka. Program ten stanowi kompleksową analizę najistotniejszych problemów dotykających branżę oraz określa działania służące ich rozwiązaniu (szczególnie ograniczenie bakteriozy pierścieniowej ziemniaka). Program uwzględnia także działania mające na celu wyeliminowanie ewentualnych nieprawidłowości na rynku ziemniaka (m.in. w zakresie kierowanych do konsumenta informacji o ich pochodzeniu). Dlatego w ramach operacji zorganizowane zostaną 2 konferencje, podczas których rolnicy zdobędą wiedzę na temat nowoczesnej uprawy ziemniaka, uwzględniającej kwestie bioasekuracji, dostosowania upraw do zmian klimatycznych (zarządzanie zasobami wody), budowania marki i możliwościami organizacji sprzedaży. W trakcie konferencji przekazane zostaną rolnikom informacje na temat wpływu zrównoważonej produkcji z zachowaniem zasad bioasekuracji na jakość produkcji i budowanie lokalnych marek na potrzeby sprzedaży bezpośredniej, hurtowej i eksportu, jak również zaprezentowane zostaną korzyści wynikające z organizowania się w grupy producentów rolnych lub formy spółdzielcze (obniżenie kosztów produkcji, wzmocnienie pozycji na rynku, itp.). Konferencje umożliwią również nawiązanie kontaktów i wymianę doświadczeń między producentami z województwa świętokrzyskiego, dzięki czemu będą mogli podejmować wspólne inicjatywy dla lokalnego i krajowego rozwoju tej branży. </t>
  </si>
  <si>
    <t>Celem operacji jest nawiązywanie kontaktów między rolnikami/podmiotami zainteresowaniami uczestnictwem w różnych formach zrzeszania się, w tym zwiększenie ich wiedzy merytorycznej w tym zakresie oraz zaprezentowanie dobrych praktyk na przykładzie funkcjonowania grup producentów rolnych. Operacja umożliwi zawiązanie nowych partnerstw biznesowych/utworzenie nowych grup branżowych, które wpływ będą miały na rozwój świętokrzyskiego rolnictwa poprzez podejmowanie wspólnych inicjatyw. Nawiązane kontakty, powstałe partnerstwa i wypracowane, wzajemne zaufanie pozwolą na podejmowanie kolejnych inicjatyw, w tym m.in. realizacji projektów innowacyjnych.
Przedmiotem operacji jest organizacja dwudniowego krajowego wyjazdu studyjnego do grup producentów rolnych, które dzięki współpracy jej członków/rolników i wdrażaniu innowacyjnych rozwiązań odniosły sukces.</t>
  </si>
  <si>
    <t>Uzasadnienie:
Charakterystyczną cechą rolnictwa województwa świętokrzyskiego jest duże rozdrobnienie gospodarstw (na terenie województwa znajduje się około 93 tys. gospodarstw o średniej wielości powierzchni gruntów rolnych 5,82 ha). W gospodarce rynkowej rolnik prowadzący produkcję w małej skali, gdzie często otrzymuje się produkt gorszej jakości lub nieodpowiednio przygotowany do sprzedaży, nie jest pożądanym partnerem dla hurtowników, przetwórców, a nawet detalistów. W wyniku tego okazuje się, iż mniejszym problemem dla gospodarstwa rolnego jest wyprodukowanie towaru niż jego sprzedaż, i to po odpowiedniej cenie, co bezpośrednio przekłada się na rentowność gospodarstw. Przy tak dużym rozdrobnieniu rolnictwa niezbędne jest podejmowanie działań mających na celu zwiększenie konkurencyjności gospodarstw, co osiągnąć można m.in. poprzez zrzeszanie się rolników w różnego rodzajach partnerstwach, których celem jest osiągnięcie wspólnych celów. Przykładem takiego zrzeszania się są grupy producenckie, w przypadku których (obok dostępnych funduszy na ich zakładanie i działalność) pierwszą wymierną korzyścią jest możliwość realnego wpływania/negocjacji cen za oferowany produkt (oferując większą ilość towaru odpowiedniej jakości odbiorcom hurtowym – przetwórnie, hurtownie, sieci handlowe – możliwa jest negocjacja cen, której nie ma w przypadku zbytu detalicznego np. do skupów) oraz ograniczanie kosztów związanych ze środkami do produkcji. Aby umożliwić nawiązywanie się partnerstw koniecznym jest zaprezentowanie wymiernych korzyść wynikających z różnych form zrzeszania się na konkretnych przykładach (np. grupy producenckie, grupy operacyjne, spółdzielnie), co osiągnięte zostanie poprzez realizację operacji w formie wyjazdu studyjnego i na przykładzie najlepiej funkcjonujących grup producenckich w Polsce. Konfrontacje prezentowanych rozwiązań dadzą możliwość wymiany doświadczeń, nawiązania nowych kontaktów oraz konsultacji własnych pomysłów z podmiotami, które zrealizowały podobne przedsięwzięcia. Przedstawione/zobaczone przykłady stanowić będą fundament dla powstających partnerstw i podejmowania wspólnych inicjatyw.</t>
  </si>
  <si>
    <t xml:space="preserve">Uzasadnienie potrzeby realizacji operacji: 
Postęp biologiczny i wprowadzanie nowych odmian roślin uprawnych jest najbardziej przyjazną środowisku metodą wzrostu plonów. W dobie zmian klimatycznych prawidłowy dobór odmian i odpowiednia technologia uprawy pozwalają uzyskać zadowalające plony i odpowiednie dochody. Wymienialność materiału siewnego zbóż wynosi ok 15%. Co roku rejestrowanych jest kilkadziesiąt odmian zbóż i kilkanaście odmian bobowatych, które plonują wyżej od starszych odmian będących stosowanych w uprawie. Produkcja pasz białkowych z własnych upraw i zbóż wysokiej jakości jest priorytetem Polski oraz UE. Wprowadzenie soi Non GMO do uprawy przyczynia się do zwiększenia zasobów pasz białkowych oraz poprawę struktur genowych tych upraw. Integrowana ochrona roślin to poprawa skuteczności zwalczania agrofagów i zmniejszenie ilości stosowanych środków, zmniejszenie zagrożenia środowiska, poprawa jakości produkowanych zbóż i bobowatych. Nowe odmiany i nowoczesne technologie uprawy możemy więc zaliczyć do innowacji rolniczych w zakresie produkcji roślinnej, gdyż baza nowych odmian stale się powiększa, przez co zapewniony musi stały przepływ informacji o nich do producentów rolnych, aby Ci mogli wykorzystywać je w swoich gospodarstwach. Transfer wiedzy i popularyzacja doświadczeń PDO to również priorytety MRiRW. Dodatkowo wiedza z zakresu nowych odmian i nowoczesnych metod uprawy oraz integrowanej ochrony roślin to transfer wiedzy, która może być bezpośrednio i natychmiast zastosowana w gospodarstwie, a upowszechnianie doświadczeń PDO i list zalecanych odmian może spowodować podniesienie jakości i wielkości plonów rolników, bezpośrednio przekładając się na podniesienie ich dochodowości. Ponadto wyjazd studyjny pozwoli nawiązać kontakty między naukowcami, przedstawicielami ośrodków doradztwa rolniczego/branżystami z zakresu produkcji roślinnej i producentami roślin zbożowych i bobowatych z województwa świętokrzyskiego, co przyczyni się wielopodmiotowej wymiany doświadczeń, punktów widzenia, problemów, a tym samy zbliży świat nauki, doradztwo i producentów rolnych, którzy wspólnie będą mogli działać nad rozwiązaniem kolejnych problemów, w tym podejmować wspólne inicjatywy na rzecz wdrażania nowych rozwiązań dla rolnictwa, metod prowadzenia upraw, stosowanych technik i technologii upraw. Aby to osiągnąć wymagane jest stworzenie wspólnej płaszczyzny do rozmów, co zapewnione zostanie dzięki realizacji przedmiotowej operacji.  </t>
  </si>
  <si>
    <t>W związku  z dużym zainteresowaniem odbiorców tą formą prezentacji innowacji na poziomie województwa, podjęto decyzję o kontynuowaniu nagrywania i emisji cyklicznych audycji telewizyjnych w roku 2021. Z danych uzyskanych od nadawcy wynika, iż program cieszył się wysoką oglądalnością, dzięki czemu stanowi doskonałą formę docierania do odbiorców i realizowanie transferu wiedzy wśród interesariuszy operacji.</t>
  </si>
  <si>
    <t>liczba webinariów</t>
  </si>
  <si>
    <r>
      <t>Operacja ma służyć ułatwieniu transferu wiedzy i innowacji w zakresie nowych rozwiązań w działalności pozarolniczej, a także poznania  dobrych praktyk w zakresie produkcji ziół i prezentacji certyfikowanych produktów ekologicznych, dających możliwość rozwoju działalności pozarolniczej, jako alternatywy dla produkcji rolnej. Ponadto operacja przyczyni się do wymiany doświadczeń i budowania sieci kontaktów pomiędzy podmiotami zainteresowanymi prowadzeniem działalności pozarolniczej, w tym produkcją i przetwórstwem ziół w zakresie wdrażania innowacyjnych kierunków promocji i marketingu certyfikowanej żywności ekologicznej i tradycyjnej.</t>
    </r>
    <r>
      <rPr>
        <sz val="11"/>
        <color rgb="FFFF0000"/>
        <rFont val="Calibri"/>
        <family val="2"/>
        <scheme val="minor"/>
      </rPr>
      <t xml:space="preserve"> Operacja jest pomysłem na wzrost konkurencyjności gospodarki oraz na wzrost liczby i jakości powiązań sieciowych. Misją ściśle powiązanych ze sobą form realizacji operacji jest ocalenie wielowiekowej tradycji regionu związanej z zielarstwem we współczesnych realiach gospodarczych. Aktywna promocja innowacyjnych produktów zielarskich oraz lepsze wykorzystanie walorów przyrodniczych regionu pobudzi nie tylko do aktywizacji społeczno-gospodarczej, ale  przyniesie wzrost atrakcyjności turystycznej regionu.</t>
    </r>
  </si>
  <si>
    <t>W trakcie realizowanego w 2020 roku webinarium zaszła potrzeba prezentacji dobrych praktyk produkcyjnych i produktów zielarskich, w związku z tym w roku 2021 postanowiono dodać nową formę realizacji operacji - seminarium stacjonarne. Pozwoli to na bezpośrednie spotkanie interesariuszy operacji z innowatorami w zakresie prezentowanej działalności pozarolniczej. Doprecyzowano grupę docelowa operacji.</t>
  </si>
  <si>
    <t>liczba webinarium</t>
  </si>
  <si>
    <t xml:space="preserve">Zmianie ulegają terminy realizacji dwóch form - e-learningu oraz publikacji, w związku z technicznymi możliwościami ich opracowania i zamieszczenia na platformie szkoleniowej.  Zostaną one zrealizowane w pierwszym półroczu 2021 roku. Wkład merytoryczny oraz koszty związane z e-learningiem, jak i publikacją zostały przygotowane i poniesione w roku 2020. Przesunięcie terminu realizacji tych form, nie wpływa koszty oraz osiągnięcie zamierzonych celów operacji. </t>
  </si>
  <si>
    <t>Rolnicy, przedstawiciele doradztwa rolniczego, pracownicy uczelni i jednostek naukowych, przedstawiciele samorządu rolniczego, przedstawiciele administracji rządowej i samorządowej, pracownicy jednostek wspierających rozwój rolnictwa, przedsiębiorcy,  zainteresowani tematyką operacji</t>
  </si>
  <si>
    <t xml:space="preserve">Warmińsko-Mazurskie Forum Innowacji jest już wydarzeniem cyklicznym, które zyskało sporą popularność w województwie. Forum łączy rolników, przedstawicieli nauki, przedsiębiorców. Wydarzenie jest bardzo cenione przez uczestników ze względnu na możliwości jakie stwarza - m.in. nawiązywanie nowych kontaktów oraz podtrzymywanie istniejących więzi i powiązań pomiędzy osobami oraz instytucjami działającymi na rzecz rozwoju rolnictwa i obszarów wiejskich w województwie warmińsko-mazurskim. Forum stanowi także doskonała platformę do wymiany wiedzy i doświadczeń w zakresie wdrażania innowacyjnych rozwiązań. </t>
  </si>
  <si>
    <t>Celem operacji jest przekazanie wiedzy i informacji na temat nowoczesnych rozwiązań i zasad funkcjonowania systemów mechatronicznych stosowanych w pojazdach i maszynach rolniczych, tj.: agrotronikę, sensorykę, aktorykę, elektronikę, automatykę i sterowniki programowalne. Uczestnicy poznają najnowsze rozwiązania stosowane w agrotronice, które wynikającą z wprowadzania nowych technologii informatycznych w mechanizacji rolnictwa. Oprócz części teoretycznej w ramach szkolenia uczestnicy odbędą szereg ćwiczeń praktycznych na specjalistycznym sprzęcie edukacyjnym. Efektem szkolenia będzie zwiększenie świadomości i umiejętności uczestników w zakresie diagnostyki, serwisu i naprawy najnowocześniejszych urządzeń rolniczych oraz zbudowanie sieci kontaktów potencjalnych pracowników z pracodawcami - producentami i dystrybutorami sprzętu rolniczego.</t>
  </si>
  <si>
    <r>
      <t xml:space="preserve">Celem operacji jest zainicjowanie współpracy oraz stworzenie sieci kontaktów miedzy lokalnym społeczeństwem a instytucjami i urzędami, w zakresie gospodarki wodnej na obszarach wiejskich ze szczególnym uwzględnieniem rolnictwa.  </t>
    </r>
    <r>
      <rPr>
        <sz val="11"/>
        <color rgb="FFFF0000"/>
        <rFont val="Calibri"/>
        <family val="2"/>
        <charset val="238"/>
        <scheme val="minor"/>
      </rPr>
      <t>Przedmiotem operacji jest powołanie  Lokalnych Partnerstwa ds. Wody, obejmujących swym zasięgiem 30 powiatów woj. wielkopolskiego, w którego skład wejdą przedstawiciele  administracji publicznej, rolników, doradztwa rolniczego, nauki, a także opracowanie raportu podsumowującego spotkania LPW w 2020r.</t>
    </r>
    <r>
      <rPr>
        <sz val="11"/>
        <color theme="1"/>
        <rFont val="Calibri"/>
        <family val="2"/>
        <charset val="238"/>
        <scheme val="minor"/>
      </rPr>
      <t xml:space="preserve"> </t>
    </r>
    <r>
      <rPr>
        <sz val="11"/>
        <color rgb="FFFF0000"/>
        <rFont val="Calibri"/>
        <family val="2"/>
        <charset val="238"/>
        <scheme val="minor"/>
      </rPr>
      <t>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oraz przygotowanie LPW do finansowania tych działań.</t>
    </r>
  </si>
  <si>
    <t>Uzasadnienie: Dzisiejszy konsument żywności poszukuje produktów wysokiej jakości, znanego pochodzenia, marki uznanej na rynku, spełniających wymagania higieniczne i zdrowotne, w dodatku udostępnianych po przystępnej cenie. Rolnik wprowadzający żywność na rynek uzyskuje większe dochody z gospodarstwa, co motywuje do inwestycji i rozwoju produkcji, ma możliwość ustalania ceny produktu, kreuje własną markę. Takie działania mogą przyczynić się do ograniczenia bezrobocia na wsi, ułatwić poprawne funkcjonowanie niewielkich gospodarstw rolnych. Realizacja operacji przyczyni się do podniesienia wiedzy na temat RHD i małego przetwórstwa oraz inspiruje do rozpoczęcia dodatkowej  działalności w swoich gospodarstwach.</t>
  </si>
  <si>
    <t>Uzasadnienie: Wartość poniesionych kosztów uległa zmniejszeniu w stosunku do kwoty prognozowanej w wyniku przeprowadzonych postepowań zamówień publicznych.</t>
  </si>
  <si>
    <r>
      <t xml:space="preserve">  </t>
    </r>
    <r>
      <rPr>
        <sz val="11"/>
        <color rgb="FFFF0000"/>
        <rFont val="Calibri"/>
        <family val="2"/>
        <charset val="238"/>
        <scheme val="minor"/>
      </rPr>
      <t>konferencja</t>
    </r>
    <r>
      <rPr>
        <sz val="11"/>
        <rFont val="Calibri"/>
        <family val="2"/>
        <scheme val="minor"/>
      </rPr>
      <t xml:space="preserve"> + film krótkometrażowy </t>
    </r>
  </si>
  <si>
    <t xml:space="preserve">Uzasadnienie:  Podczas realizacji filmu nagrano bardzo dużo materiału zawierającego treści merytoryczne, dotyczące innowacyjnych rozwiązań odpowiadających na zapotrzebowanie zachodniopomorskich pszczelarzy dlatego postanowiono zwiększyć liczbę filmów co wpłynęło na zwiększenie budżetu operacji. Dokonano korekty formy realizacji operacji, uprzednio omyłkowo wpisano warsztaty zamiast konferencji. </t>
  </si>
  <si>
    <t>Uzasadnienie:  Ze względu na sytuacje wywołaną przez Covid-19, właściciel gospodarstwa w którym miał być nagrywany film zrezygnował z  operacji, dlatego zrezygnowano z realizacji jednego filmu. Realizacje operacji przesunięto na rok 2021, w zeszłym roku nagrywanie 2 filmu było bardzo utrudnione ze względu na panująca sytuacje epidemiologiczną i wprowadzonymi obostrzeniami.</t>
  </si>
  <si>
    <t>Uzasadnienie: Wartość poniesionych kosztów uległa zmniejszeniu z powodu odbycia się spotkania w sali Zachodniopomorskiego Ośrodka Doradztwa Rolniczego w Barzkowicach a nie w wynajętym obiekcie jak było wcześniej zaplanowane .</t>
  </si>
  <si>
    <t>Uzasadnienie: Wartość poniesionych kosztów uległa zmniejszeniu, początkowo planowano skorzystanie  z usług profesjonalnej firmy obsługującej telekonferencje, finalnie została zorganizowana przez pracowników ODR z wykorzystaniem sprzętu ZODR.</t>
  </si>
  <si>
    <t xml:space="preserve">filmy krótkometrażowe </t>
  </si>
  <si>
    <t>Przetwórstwo produktów pszczelich sposobem na poprawę dochodowości innowacyjnej pasieki</t>
  </si>
  <si>
    <t>pszczelarze, osoby zajmujące się prowadzeniem pasiek, przedsiębiorcy , mieszkańcy obszarów wiejskich, pracownicy jednostki doradztwa rolniczego ,</t>
  </si>
  <si>
    <t>Celem operacji jest podniesienie świadomości rolników i społeczeństwa w zakresie chowu i hodowli alpak, gatunku, który jest nowością w polskich gospodarstwach. Podczas operacji zostaną zaprezentowane wszechstronne możliwości produkcyjne tych zwierząt, takie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t>
  </si>
  <si>
    <t>Uzasadnienie: Jest to cykliczna operacja, która odbywa się co roku podczas Barzkowickich Targów Rolnych  Agro Pomerania co pozwolą na bezpośrednie dotarcie do szerszego grona odbiorców. W trakcie trwania pokazu każdy z odwiedzających będzie miał bezpośredni dostęp do zwierząt, hodowców i ekspertów, co umożliwi bezpośrednią wymianę wiedzy na temat chowu i hodowli alpak, walorów ekonomicznych hodowli, jak i również możliwości pozyskiwania funduszy na rozpoczęcie hodowli</t>
  </si>
  <si>
    <t xml:space="preserve">Zakładanie plantacji winorośli - produkcja wina szansą mną rozwój dla gospodarstw z woj. Zachodniopomorskiego </t>
  </si>
  <si>
    <t xml:space="preserve">Głównym celem operacji jest  poszukiwanie partnerów   w ramach działania „Współpraca” poprzez wspieranie  tworzenia sieci kontaktów pomiędzy rolnikami, przedsiębiorcami rolnymi, doradcami, przedstawicielami instytucji naukowych, przedstawicielami instytucji rolniczych  wspierających wdrażanie innowacji na obszarach wiejskich w zakresie zakładania plantacji winorośli i produkcji wina oraz zdobycie wiedzy dotyczącej  zakładania, uprawy winorośli i produkcji wina. Uprawa winogron oraz produkcja win jest mało znana i rozpowszechniana wśród osób szukających alternatywnych źródeł dochodu. Wyjazd studyjny umożliwi uczestnikom na wymianę doświadczeń czy zmotywuje do działań mających na celu podniesienie rentowności w swoim gospodarstwie tym bardziej iż zmieniające się warunki klimatyczne  w województwie zachodniopomorskim sprzyjają zakładaniu winnic . </t>
  </si>
  <si>
    <t>potencjalni członkowie grup operacyjnych,  właściciele winnic, producenci wina, przedsiębiorcy,  pracownicy jednostki doradztwa rolniczego</t>
  </si>
  <si>
    <t xml:space="preserve">Uzasadnienie: Uprawa winorośli i produkcji wina w Polsce zwiększa się. W ciągu ostatnich trzech lat o kilkadziesiąt procent rocznie. Coraz więcej osób jest zainteresowanych produkcją i sprzedażą wina. W ostatnich trzech latach nastąpił bardzo wyraźny wzrost zarówno jeśli chodzi o liczbę producentów zainteresowanych produkcją i sprzedażą wina, a także wielkością produkcji i samej sprzedaży wina. Największe winnice znajdują się w województwie małopolskim i zachodniopomorskim. Dla części producentów prowadzenie winnicy i produkcja wina jest to działalność dodatkowa. Dla innych uprawa winorośli i produkcja wina jest jednak jedynym źródłem utrzymania. Dzięki operacji zostaną nawiązane kontakty,  które mogą stanowić podstawę do stworzenia potencjalnej grupy operacyjnej zainteresowanej szukaniem innowacyjnych rozwiązań w zakresie uprawy winorośli, produkcji wina. </t>
  </si>
  <si>
    <t xml:space="preserve">Celem operacji jest  tworzenie Partnerstw ds. wody oraz stworzenie sieci kontaktów miedzy lokalnym społeczeństwem a instytucjami                     i urzędami, w zakresie gospodarki wodnej na obszarach wiejskich ze szczególnym uwzględnieniem rolnictwa. Operacja jest kontynuacją działań pilotażowego LPW w roku 2020 i tworzenie Partnerstw ds.wodyobejmującym zasięg kolejne powiaty województwa zachodniopomorskiego , diagnoza sytuacji w zakresie zarządzania zasobami wody pod kątem potrzeb rolnictwa i mieszkańców obszarów wiejskich denego powiatu - analiza problemów oraz potencjalnych możliwości ich rozwiązania, upowszechnianie dobrych praktyk w zakresie gospodarki wodnej i oszczędnego gospodarowania nią w rolnictwie i na obszarach wiejskich.
</t>
  </si>
  <si>
    <t>Uzasadnienie:  Gospodarowanie wodami to jedna z kluczowych spraw dla rolnictwa. W tej kwestii konieczna jest współpraca pomiędzy samorządem rolniczym a Wodami Polskimi. Ostatnie lata pokazały, że w Polsce konieczne jest kompleksowe i zrównoważone gospodarowanie wodami. Postępująca susza niszczyła uprawy – żywność drożała, wiele rzek i zbiorników wodnych wysychało, a niektóre gminy wprowadzały ograniczenia związane z korzystaniem z wody wodociągowej. Operacja Lokalne Partnerstwo ds. Wody (LPW) w  województwie zachodniopomorskim ma na celu wsparcie nawiązywania kontaktów pomiędzy osobami i podmiotami działającymi na rzecz ochrony zasobów wodnych.  Przeprowadzony w 2020 roku pilotaż w powiecie stargardzkim potwierdził duże zainteresowanie tematem  jak i potrzebę kontynuowania działań w kolejnych powiatach województwa zachodniopomorskiego.</t>
  </si>
  <si>
    <t>Wsparcie cyfryzacji usług informacyjnych i doradczych dla rolników, mieszkańców obszarów wiejskich i podmiotów z otoczenia rolnictwa</t>
  </si>
  <si>
    <t>opracowanie</t>
  </si>
  <si>
    <t>rolnicy, mieszkańcy obszarów wiejskich, jednostki doradztwa rolniczego, jednostki naukowo-badawcze, przedsiębiorcy i instytucje z otoczenia rolnictwa</t>
  </si>
  <si>
    <r>
      <t xml:space="preserve">Uzasadnienie: Wsparcie cyfryzacji usług informacyjnych i doradczych dla rolników, mieszkańców obszarów wiejskich i podmiotów z otoczenia rolnictwa jest zadaniem priorytetowym. Obecnie zarządzanie gospodarstwem oraz praca na rzecz rolnictwa i rozwoju obszarów wiejskich wymaga dostępu do coraz wiekszej ilości informacji, co efektywnie jest możliwe jedynie w sposób cyfrowy. Opracowanie i przygotowanie e-usług pozwoli na zwiększenie efektywności pracy rolników, instytucji naukowych, </t>
    </r>
    <r>
      <rPr>
        <sz val="12"/>
        <rFont val="Calibri"/>
        <family val="2"/>
        <charset val="238"/>
        <scheme val="minor"/>
      </rPr>
      <t xml:space="preserve">doradców i pozostałych podmiotów z otoczenia rolnictwa oraz miekszkańców obszarów wiejskich zaangażowanych w ich rozwój. </t>
    </r>
    <r>
      <rPr>
        <sz val="12"/>
        <rFont val="Calibri"/>
        <family val="2"/>
        <scheme val="minor"/>
      </rPr>
      <t xml:space="preserve">Operacja jest kontynuacją projektu pn.  </t>
    </r>
    <r>
      <rPr>
        <i/>
        <sz val="12"/>
        <rFont val="Calibri"/>
        <family val="2"/>
        <scheme val="minor"/>
      </rPr>
      <t>Koncepcja  nt. "Wykorzystanie nowoczesnych rozwiązań teleinformatycznych dla transferu wiedzy i innowacji w rolnictwie"</t>
    </r>
    <r>
      <rPr>
        <sz val="12"/>
        <rFont val="Calibri"/>
        <family val="2"/>
        <scheme val="minor"/>
      </rPr>
      <t>.</t>
    </r>
  </si>
  <si>
    <t>Celem operacji jest wsparcie cyfryzacji rolnictwa poprzez zwiększenie poziomu wiedzy oraz poprawę dostępności i możliwości efektywnego świadczenia usług informacyjnych i doradczych dla rolników i mieszkańców obszarów wiejskich, przy wykorzystaniu narzędzi teleinformatycznych. Przedmiotem operacji jest przygotowanie opracowania dotyczącego pilotażowych e-usług, bazujących na koncepcji: "Wykorzystanie nowoczesnych rozwiązań teleinformatycznych dla transferu wiedzy i innowacji w rolnictwie". Usługi będą wykorzystywane przez rolników, mieszkańców obszarów wiejskich, doradztwo rolnicze, jednostki naukowo-badawcze, przedsiebiorców do wspierania transferu wiedzy i innowacji. Dzięki przygotowywanym e-usługom nastąpi zwiększenie dostępności informacji, a także ułatwienie podejmowania decyzji w zakresie zarówno zarządzania gospodarstwem rolnym, produkcji i hodowli jak i współpracy w zakresie realizacji projektów i szeroko rozumianej wymiany wiedzy i dobrych praktyk.</t>
  </si>
  <si>
    <t>MRiRW</t>
  </si>
  <si>
    <t>Plan operacyjny KSOW na lata 2020-2021 (z wyłączeniem działania 8 Plan komunikacyjny) - Ministerstwo Rolnictwa i Rozwoju Wsi - marzec 2021</t>
  </si>
  <si>
    <t>Organizacja międzynarodowej konferencji na temat doradztwa rolniczego</t>
  </si>
  <si>
    <t>Temat: Wymiana poglądów na temat roli doradztwa w systemie transferu wiedzy i innowacji w perspektywie finansowej 2021-2027 oraz prezentacja dobrych praktyk w zakresie doradztwa rolniczego w państwach UE.
Cel: Wymiana poglądów, doświadczeń i prezentacja dobrych praktyk w kontekście międzynarodowym oraz prezentacja innowacyjnych rozwiązań dotyczących transferu wiedzy z nauki do praktyki rolniczej.</t>
  </si>
  <si>
    <t>Konferencja /kongres</t>
  </si>
  <si>
    <t>konferencja/ 
ilość uczestników</t>
  </si>
  <si>
    <t>1/
200</t>
  </si>
  <si>
    <t>Bezpośrednio - pracownicy instytucji doradztwa rolniczego i instytutów badawczych, podmiotów zajmujących się problematyką rozwoju obszarów wiejskich np. MRiRW, ARiMR, KOWR, Rad Społecznych Doradztwa Rolniczego, prywatnych podmiotów doradczych, przedstawicieli państw UE; pośrednio rolnicy oraz ogół społeczeństwa korzystający ze wsparcia doradczego i wdrażania innowacyjnych rozwiązań w zakresie praktyki rolniczej. Ogółem – ok. 200 osób.</t>
  </si>
  <si>
    <t>I, II, III, IV</t>
  </si>
  <si>
    <t>Departament Strategii, Transferu Wiedzy i Innowacji</t>
  </si>
  <si>
    <t>Ministerstwo Rolnictwa i Rozwoju Wsi, ul. Wspólna 30, 00-930 Warszawa</t>
  </si>
  <si>
    <t>Opracowanie i druk publikacji pod roboczym tytułem „Kodeks dobrych praktyk w zakresie doradztwa rolniczego”</t>
  </si>
  <si>
    <t>Temat: Wymiana wiedzy oraz dobrych praktyk w szczególności w zakresie wdrażania innowacji w rolnictwie i na obszarach wiejskich.
Cel: Zapewnienie doradztwa rolniczego jest obowiązkowe dla wszystkich państw UE. Upowszechnienie wiedzy na temat dobrych praktyk w zakresie doradztwa rolniczego zapewnią działania sieciujące dla doradców i przedstawicieli instytucji doradczych oraz z instytutów w zakresie wdrażania innowacji, przyczyniając się do wspierania transferu wiedzy i innowacji. Planuje się, że co najmniej 1000 osób: rolników, mieszkańców wsi, naukowców resortu rolnictwa, przedstawicieli MRiRW, parlamentarzystów, samorządów wiejskich i doradców rolniczych, przedstawicieli UE oraz instytucji doradczych z zagranicy otrzyma wiedzę na temat dobrych praktyk doradczych, która będzie wykorzystana w praktyce.</t>
  </si>
  <si>
    <t>Publikacja</t>
  </si>
  <si>
    <t>ilość publikacji/
ilość wydanych egzemplarzy</t>
  </si>
  <si>
    <t>1/
1000</t>
  </si>
  <si>
    <t>Bezpośrednio – rolnicy i mieszkańcy obszarów wiejskich, naukowcy z instytutów badawczych, przedstawiciele urzędów rządowych i samorządowych oraz UE, przedstawiciele organizacji międzynarodowych zajmujący się doradztwem rolniczym – ok. 1000 osób</t>
  </si>
  <si>
    <t>Opracowanie i druk publikacji dot. działalności jednostek doradztwa rolniczego w obszarze innowacyjnych rozwiązań na rzecz rolnictwa i obszarów wiejskich</t>
  </si>
  <si>
    <t>Cel: zapewnienie doradztwa rolniczego, sprawnie funkcjonującego w systemie AKIS, jest obowiązkowe dla wszystkich państw UE. Upowszechnienie wiedzy na temat innowacyjnych obszarów działalności doradztwa jest spójne z zakresem Działania 2, tj. zapewnia działania sieciujące m.in. dla doradców, przedstawicieli instytutów, rolników i mieszkańców obszarów wiejskich, przyczyniając się do wspierania transferu wiedzy i innowacji. Planuje się, że co najmniej 2000 osób: rolników, mieszkańców wsi, naukowców, przedstawicieli MRiRW i instytucji współpracujących z resortem otrzyma wiedzę na temat innowacyjnych obszarów działalności ODR-ów. 
Temat: Ułatwianie tworzenia oraz funkcjonowania sieci kontaktów pomiędzy rolnikami, podmiotami doradczymi, jednostkami naukowymi, przedsiębiorcami sektora rolno-spożywczego oraz pozostałymi podmiotami zainteresowanymi wdrażaniem innowacji w rolnictwie i na obszarach wiejskich</t>
  </si>
  <si>
    <t xml:space="preserve"> rolnicy, mieszkańcy obszarów wiejskich, przedstawiciele jdr i innych instytucji podległych MRiRW. </t>
  </si>
  <si>
    <t>III,IV</t>
  </si>
  <si>
    <t>Opracowanie i wydruk publikacji "Publiczne doradztwo rolnicze partnerem w rozwoju rolnictwa i obszarów wiejskich”</t>
  </si>
  <si>
    <r>
      <rPr>
        <sz val="12"/>
        <color rgb="FFFF0000"/>
        <rFont val="Calibri"/>
        <family val="2"/>
        <charset val="238"/>
        <scheme val="minor"/>
      </rPr>
      <t xml:space="preserve">Cel: Zapewnienie doradztwa rolniczego, sprawnie funkcjonującego w systemie AKIS, jest obowiązkowe dla wszystkich państw UE. Upowszechnienie wiedzy na temat dobrych praktyk i innowacyjnych obszarów działalności doradztwa jest spójne z zakresem Działania 2, tj. zapewnia działania sieciujące m.in. dla doradców, przedstawicieli instytutów, rolników i mieszkańców obszarów wiejskich, przyczyniając się do wspierania transferu wiedzy i innowacji. Planuje się, że co najmniej 10 000 osób: rolników, mieszkańców wsi, naukowców, przedstawicieli MRiRW i instytucji współpracujących z resortem otrzyma informację na temat działań realizowanych przez doradztwo wspierających transfer wiedzy i wdrażanie innowacyjnych rozwiązań do praktyki rolniczej. </t>
    </r>
    <r>
      <rPr>
        <sz val="12"/>
        <rFont val="Calibri"/>
        <family val="2"/>
        <charset val="238"/>
        <scheme val="minor"/>
      </rPr>
      <t xml:space="preserve">
</t>
    </r>
    <r>
      <rPr>
        <sz val="12"/>
        <color rgb="FFFF0000"/>
        <rFont val="Calibri"/>
        <family val="2"/>
        <charset val="238"/>
        <scheme val="minor"/>
      </rPr>
      <t xml:space="preserve">Temat: Upowszechnienie wiedzy na temat działań realizowanych przez doradztwo rolnicze, w obszarze transferu wiedzy i innowacyjnych rozwiązań na rzecz rolnictwa i obszarów wiejskich, jako kluczowego partnera sprawnie działającego systemu Wiedzy i Innowacji w Rolnictwie (AKIS). </t>
    </r>
  </si>
  <si>
    <t>I, III, IV</t>
  </si>
  <si>
    <t xml:space="preserve">Ogólnopolski konkurs ,,DORADCA ROKU" </t>
  </si>
  <si>
    <t xml:space="preserve">Głównym celem konkursu jest ułatwienie wymiany wiedzy i dobrych praktyk w zakresie  innowacji poprzez  podnoszenie jakości i efektywności usług doradczych  w ramach działalności w zakresie transferu wiedzy.
Cele szczegółowe to:
− popularyzacja i promowanie osiągnięć doradców rolniczych i upowszechnianie dobrych  praktyk rolniczych w zakresie innowacji, 
− promowanie usług doradczych w różnych zakresach tematycznych. Zrealizowanie tych celów pozwoli na efektywny  transferu wiedzy na różne tematy oraz przyczyni się do podniesienia jakości Programu i zwiększenia zainteresowanych stron we wdrażaniu dobrych przykładów innowacji w celu rozwoju obszarów wiejskich. W ramach konkursu zostaną zaprezentowane dobre praktyki zarówno w działaniach innowacyjnych jak i doradczo-edukacyjnych, w ramach których doradcy rolniczy pomagają rolnikom ubiegać się o środki finansowane. 
Tematy:
1) upowszechnianie wiedzy w zakresie innowacyjnych rozwiązań w rolnictwie, produkcji żywności, leśnictwie i na obszarach wiejskich,                       
2) podnoszenie poziomu wiedzy i umiejętności doradców rolniczych. </t>
  </si>
  <si>
    <t>ilość
ilość uczestników</t>
  </si>
  <si>
    <t>1
160</t>
  </si>
  <si>
    <t>1. Konkurs skierowany jest przede wszystkim do doradców wpisanych na listę doradców rolniczych lub doradców rolnośrodowiskowych PROW 2014-2020 prowadzoną przez Dyrektora Centrum Doradztwa Rolniczego w Brwinowie, świadczących usługi dla rolników.  W danej edycji konkursu mogą uczestniczyć zgłoszeni doradcy, nienagradzani w ciągu ostatnich trzech lat w ramach konkursu. Zakłada się, że w konkursie weźmie udział co  najmniej 160 osób.  Ostatecznymi odbiorcami efektów konkursu będą potencjalni beneficjenci PROW 2014 -2020, korzystający z usług doradczych.</t>
  </si>
  <si>
    <t>II, III, IV</t>
  </si>
  <si>
    <t>Uzasadnienie: W celu podniesienia prestiżu i rangi konkursu, w roku 2021 r.  proponuje się włączyć MRiRW w organizację tego konkursu poprzez ufundowanie nagród  Ministra. Nagrody te byłyby przyznawane zarówno dla najlepszych doradców szczebla krajowego (trzy nagrody pieniężne) jak i najlepszych doradców z poszczególnych województw, wyłonionych na szczeblach wojewódzkich. 
Organizacja konkursu umożliwi identyfikację innowacyjnych rozwiązań i dobrych praktyk oraz  upowszechnianie ich przez doradców rolniczych na obszarach wiejskich, wśród rolników i mieszkańców wsi.   Elementem oceny będzie  sposób komunikowania się z rolnikami i  wiedza, posiadana przez doradców, konkurs przyczyni się do upowszechniania najlepszych, innowacyjnych rozwiązań.</t>
  </si>
  <si>
    <t xml:space="preserve">Uzasadnienie:  W związku z potrzebą wzmocnienia systemu AKIS poprzez szersze dotarcie do potencjalnych odbiorców z informacją o wsparciu oferowanym przez doradztwo publiczne, departament SWI proponuje przedłużenie operacji na rok 2021. W ramach tego projektu przewiduje się sfinansowanie aktualizacji, rozszerzenia i wydruku publikacji "Publiczne doradztwo rolnicze partnerem w rozwoju rolnictwa i obszarów wiejskich", prezentującej szeroką ofertę doradztwa publicznego, skierowanej do rolników i mieszkańców obszarów wiejskich. </t>
  </si>
  <si>
    <t>Uzasadnienie: Pandemia koronawirusa uniemożliwia organizację międzynarodowej konferencji</t>
  </si>
  <si>
    <t>Plan operacyjny KSOW na lata 2020-2021 (z wyłączeniem działania 8 Plan komunikacyjny) - Podlaski ODR - luty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</si>
</sst>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 #,##0.00\ &quot;zł&quot;_-;\-* #,##0.00\ &quot;zł&quot;_-;_-* &quot;-&quot;??\ &quot;zł&quot;_-;_-@_-"/>
    <numFmt numFmtId="43" formatCode="_-* #,##0.00_-;\-* #,##0.00_-;_-* &quot;-&quot;??_-;_-@_-"/>
    <numFmt numFmtId="164" formatCode="#,##0.00\ &quot;zł&quot;"/>
    <numFmt numFmtId="165" formatCode="[$-415]General"/>
    <numFmt numFmtId="166" formatCode="#,##0.00&quot; zł&quot;"/>
    <numFmt numFmtId="167" formatCode="[$-415]mmm\-yy"/>
    <numFmt numFmtId="168" formatCode="_-* #,##0.00\ _z_ł_-;\-* #,##0.00\ _z_ł_-;_-* &quot;-&quot;??\ _z_ł_-;_-@_-"/>
    <numFmt numFmtId="169" formatCode="#,##0.00\ _z_ł"/>
    <numFmt numFmtId="170" formatCode="#,##0.000"/>
    <numFmt numFmtId="171" formatCode="[$-415]#,##0.00"/>
    <numFmt numFmtId="172" formatCode="[$-415]0.00"/>
    <numFmt numFmtId="173" formatCode="[$-415]0"/>
    <numFmt numFmtId="174" formatCode="dd\-mmm"/>
    <numFmt numFmtId="175" formatCode="#,##0.00\ _z_ł;\-#,##0.00\ _z_ł"/>
  </numFmts>
  <fonts count="68"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b/>
      <sz val="11"/>
      <name val="Calibri"/>
      <family val="2"/>
      <charset val="238"/>
      <scheme val="minor"/>
    </font>
    <font>
      <sz val="11"/>
      <color theme="1"/>
      <name val="Calibri"/>
      <family val="2"/>
      <charset val="238"/>
      <scheme val="minor"/>
    </font>
    <font>
      <sz val="12"/>
      <color theme="1"/>
      <name val="Calibri"/>
      <family val="2"/>
      <charset val="238"/>
      <scheme val="minor"/>
    </font>
    <font>
      <sz val="11"/>
      <color rgb="FF000000"/>
      <name val="Calibri"/>
      <family val="2"/>
      <charset val="238"/>
    </font>
    <font>
      <sz val="10"/>
      <color theme="1"/>
      <name val="Calibri"/>
      <family val="2"/>
      <charset val="238"/>
      <scheme val="minor"/>
    </font>
    <font>
      <sz val="11"/>
      <color theme="1"/>
      <name val="Calibri"/>
      <family val="2"/>
      <charset val="238"/>
    </font>
    <font>
      <sz val="11"/>
      <color rgb="FF9C0006"/>
      <name val="Calibri"/>
      <family val="2"/>
      <charset val="238"/>
      <scheme val="minor"/>
    </font>
    <font>
      <sz val="11"/>
      <color rgb="FF9C0006"/>
      <name val="Calibri"/>
      <family val="2"/>
      <charset val="1"/>
    </font>
    <font>
      <sz val="11"/>
      <color rgb="FFFF0000"/>
      <name val="Calibri"/>
      <family val="2"/>
      <charset val="238"/>
      <scheme val="minor"/>
    </font>
    <font>
      <sz val="10"/>
      <color theme="1"/>
      <name val="Arial CE"/>
      <charset val="238"/>
    </font>
    <font>
      <sz val="11"/>
      <name val="Arial CE"/>
      <charset val="238"/>
    </font>
    <font>
      <sz val="10"/>
      <name val="Calibri"/>
      <family val="2"/>
      <charset val="238"/>
    </font>
    <font>
      <sz val="10"/>
      <name val="Calibri"/>
      <family val="2"/>
      <charset val="238"/>
      <scheme val="minor"/>
    </font>
    <font>
      <b/>
      <sz val="11"/>
      <color rgb="FFFF0000"/>
      <name val="Calibri"/>
      <family val="2"/>
      <charset val="238"/>
      <scheme val="minor"/>
    </font>
    <font>
      <sz val="11"/>
      <color theme="1"/>
      <name val="Calibri"/>
      <family val="2"/>
      <scheme val="minor"/>
    </font>
    <font>
      <sz val="11"/>
      <name val="Calibri"/>
      <family val="2"/>
      <charset val="238"/>
    </font>
    <font>
      <sz val="11"/>
      <color theme="1"/>
      <name val="Arial"/>
      <family val="2"/>
      <charset val="238"/>
    </font>
    <font>
      <b/>
      <sz val="11"/>
      <color rgb="FF000000"/>
      <name val="Calibri"/>
      <family val="2"/>
      <charset val="238"/>
    </font>
    <font>
      <sz val="12"/>
      <name val="Calibri"/>
      <family val="2"/>
      <charset val="238"/>
      <scheme val="minor"/>
    </font>
    <font>
      <sz val="9"/>
      <color indexed="81"/>
      <name val="Tahoma"/>
      <family val="2"/>
      <charset val="238"/>
    </font>
    <font>
      <b/>
      <sz val="9"/>
      <color indexed="81"/>
      <name val="Tahoma"/>
      <family val="2"/>
      <charset val="238"/>
    </font>
    <font>
      <b/>
      <sz val="12"/>
      <name val="Calibri"/>
      <family val="2"/>
      <charset val="238"/>
      <scheme val="minor"/>
    </font>
    <font>
      <sz val="12"/>
      <color indexed="8"/>
      <name val="Calibri"/>
      <family val="2"/>
      <charset val="238"/>
      <scheme val="minor"/>
    </font>
    <font>
      <sz val="11"/>
      <color rgb="FF9C6500"/>
      <name val="Calibri"/>
      <family val="2"/>
      <charset val="238"/>
      <scheme val="minor"/>
    </font>
    <font>
      <b/>
      <sz val="16"/>
      <color theme="1"/>
      <name val="Calibri"/>
      <family val="2"/>
      <scheme val="minor"/>
    </font>
    <font>
      <sz val="12"/>
      <color theme="1"/>
      <name val="Calibri"/>
      <family val="2"/>
      <scheme val="minor"/>
    </font>
    <font>
      <sz val="11"/>
      <name val="Calibri"/>
      <family val="2"/>
      <scheme val="minor"/>
    </font>
    <font>
      <sz val="11"/>
      <color rgb="FFFF0000"/>
      <name val="Calibri"/>
      <family val="2"/>
      <scheme val="minor"/>
    </font>
    <font>
      <sz val="11"/>
      <name val="Calibri"/>
      <family val="2"/>
    </font>
    <font>
      <sz val="11"/>
      <color indexed="8"/>
      <name val="Calibri"/>
      <family val="2"/>
    </font>
    <font>
      <b/>
      <sz val="11"/>
      <color indexed="8"/>
      <name val="Calibri"/>
      <family val="2"/>
      <scheme val="minor"/>
    </font>
    <font>
      <sz val="14"/>
      <color rgb="FFFF0000"/>
      <name val="Calibri"/>
      <family val="2"/>
      <charset val="238"/>
      <scheme val="minor"/>
    </font>
    <font>
      <sz val="11"/>
      <name val="Arial"/>
      <family val="2"/>
      <charset val="238"/>
    </font>
    <font>
      <sz val="11"/>
      <color rgb="FF000000"/>
      <name val="Calibri"/>
      <family val="2"/>
      <charset val="238"/>
      <scheme val="minor"/>
    </font>
    <font>
      <i/>
      <sz val="11"/>
      <name val="Calibri"/>
      <family val="2"/>
      <charset val="238"/>
      <scheme val="minor"/>
    </font>
    <font>
      <sz val="12"/>
      <color indexed="8"/>
      <name val="Calibri"/>
      <family val="2"/>
      <charset val="238"/>
    </font>
    <font>
      <b/>
      <sz val="12"/>
      <color theme="1"/>
      <name val="Calibri"/>
      <family val="2"/>
      <charset val="238"/>
      <scheme val="minor"/>
    </font>
    <font>
      <b/>
      <sz val="9"/>
      <color indexed="81"/>
      <name val="Tahoma"/>
      <family val="2"/>
    </font>
    <font>
      <sz val="9"/>
      <color indexed="81"/>
      <name val="Tahoma"/>
      <family val="2"/>
    </font>
    <font>
      <b/>
      <sz val="11"/>
      <name val="Calibri"/>
      <family val="2"/>
      <charset val="238"/>
    </font>
    <font>
      <i/>
      <sz val="11"/>
      <name val="Calibri"/>
      <family val="2"/>
      <charset val="238"/>
    </font>
    <font>
      <sz val="10"/>
      <name val="Arial"/>
      <family val="2"/>
      <charset val="238"/>
    </font>
    <font>
      <sz val="12"/>
      <name val="Calibri"/>
      <family val="2"/>
      <scheme val="minor"/>
    </font>
    <font>
      <b/>
      <u/>
      <sz val="11"/>
      <name val="Calibri"/>
      <family val="2"/>
      <charset val="238"/>
      <scheme val="minor"/>
    </font>
    <font>
      <sz val="12"/>
      <color rgb="FFFF0000"/>
      <name val="Calibri"/>
      <family val="2"/>
      <charset val="238"/>
      <scheme val="minor"/>
    </font>
    <font>
      <sz val="12"/>
      <color rgb="FF000000"/>
      <name val="Calibri"/>
      <family val="2"/>
      <charset val="238"/>
    </font>
    <font>
      <b/>
      <sz val="12"/>
      <color rgb="FFFF0000"/>
      <name val="Calibri"/>
      <family val="2"/>
      <charset val="238"/>
      <scheme val="minor"/>
    </font>
    <font>
      <sz val="12"/>
      <color rgb="FF000000"/>
      <name val="Calibri"/>
      <family val="2"/>
      <charset val="238"/>
      <scheme val="minor"/>
    </font>
    <font>
      <sz val="12"/>
      <color theme="1"/>
      <name val="Calibri"/>
      <family val="2"/>
      <charset val="238"/>
    </font>
    <font>
      <sz val="11"/>
      <name val="Times New Roman"/>
      <family val="1"/>
      <charset val="238"/>
    </font>
    <font>
      <sz val="11"/>
      <color theme="1"/>
      <name val="Times New Roman"/>
      <family val="1"/>
      <charset val="238"/>
    </font>
    <font>
      <sz val="11"/>
      <color rgb="FFFF0000"/>
      <name val="Calibri"/>
      <family val="2"/>
      <charset val="238"/>
    </font>
    <font>
      <b/>
      <strike/>
      <sz val="11"/>
      <name val="Calibri"/>
      <family val="2"/>
      <charset val="238"/>
      <scheme val="minor"/>
    </font>
    <font>
      <sz val="22"/>
      <color indexed="81"/>
      <name val="Tahoma"/>
      <family val="2"/>
      <charset val="238"/>
    </font>
    <font>
      <sz val="12"/>
      <name val="Calibri"/>
      <family val="2"/>
      <charset val="238"/>
    </font>
    <font>
      <sz val="11"/>
      <color rgb="FF000000"/>
      <name val="Calibri"/>
      <family val="2"/>
      <charset val="1"/>
    </font>
    <font>
      <sz val="12"/>
      <color rgb="FFFF0000"/>
      <name val="Calibri"/>
      <family val="2"/>
      <scheme val="minor"/>
    </font>
    <font>
      <sz val="11"/>
      <color rgb="FFFF0000"/>
      <name val="Calibri"/>
      <family val="2"/>
    </font>
    <font>
      <sz val="11"/>
      <color rgb="FFC00000"/>
      <name val="Calibri"/>
      <family val="2"/>
    </font>
    <font>
      <i/>
      <sz val="12"/>
      <name val="Calibri"/>
      <family val="2"/>
      <scheme val="minor"/>
    </font>
    <font>
      <sz val="16"/>
      <color theme="1"/>
      <name val="Calibri"/>
      <family val="2"/>
      <charset val="238"/>
      <scheme val="minor"/>
    </font>
    <font>
      <sz val="18"/>
      <color theme="1"/>
      <name val="Calibri"/>
      <family val="2"/>
      <charset val="238"/>
      <scheme val="minor"/>
    </font>
    <font>
      <sz val="11"/>
      <color theme="0"/>
      <name val="Calibri"/>
      <family val="2"/>
      <charset val="238"/>
      <scheme val="minor"/>
    </font>
  </fonts>
  <fills count="20">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C7CE"/>
      </patternFill>
    </fill>
    <fill>
      <patternFill patternType="solid">
        <fgColor rgb="FFFFC7CE"/>
        <bgColor rgb="FFFFEB9C"/>
      </patternFill>
    </fill>
    <fill>
      <patternFill patternType="solid">
        <fgColor theme="9" tint="0.59999389629810485"/>
        <bgColor indexed="64"/>
      </patternFill>
    </fill>
    <fill>
      <patternFill patternType="solid">
        <fgColor rgb="FFFFEB9C"/>
      </patternFill>
    </fill>
    <fill>
      <patternFill patternType="solid">
        <fgColor rgb="FF99CC00"/>
        <bgColor indexed="64"/>
      </patternFill>
    </fill>
    <fill>
      <patternFill patternType="solid">
        <fgColor rgb="FF92D050"/>
        <bgColor rgb="FF92D050"/>
      </patternFill>
    </fill>
    <fill>
      <patternFill patternType="solid">
        <fgColor rgb="FF99CC00"/>
        <bgColor rgb="FF99CC00"/>
      </patternFill>
    </fill>
    <fill>
      <patternFill patternType="solid">
        <fgColor rgb="FFFFFF66"/>
        <bgColor indexed="64"/>
      </patternFill>
    </fill>
    <fill>
      <patternFill patternType="solid">
        <fgColor rgb="FFFFFF99"/>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99CC00"/>
        <bgColor rgb="FF77BC65"/>
      </patternFill>
    </fill>
    <fill>
      <patternFill patternType="solid">
        <fgColor theme="9" tint="0.59999389629810485"/>
        <bgColor rgb="FF99CC00"/>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s>
  <cellStyleXfs count="16">
    <xf numFmtId="0" fontId="0" fillId="0" borderId="0"/>
    <xf numFmtId="44" fontId="6" fillId="0" borderId="0" applyFont="0" applyFill="0" applyBorder="0" applyAlignment="0" applyProtection="0"/>
    <xf numFmtId="165" fontId="8" fillId="0" borderId="0" applyBorder="0" applyProtection="0"/>
    <xf numFmtId="0" fontId="6" fillId="0" borderId="0"/>
    <xf numFmtId="0" fontId="12" fillId="6" borderId="0" applyBorder="0" applyProtection="0"/>
    <xf numFmtId="0" fontId="11" fillId="5" borderId="0" applyNumberFormat="0" applyBorder="0" applyAlignment="0" applyProtection="0"/>
    <xf numFmtId="0" fontId="3" fillId="0" borderId="0"/>
    <xf numFmtId="0" fontId="19" fillId="0" borderId="0"/>
    <xf numFmtId="0" fontId="11" fillId="5" borderId="0" applyNumberFormat="0" applyBorder="0" applyAlignment="0" applyProtection="0"/>
    <xf numFmtId="0" fontId="28" fillId="8" borderId="0" applyNumberFormat="0" applyBorder="0" applyAlignment="0" applyProtection="0"/>
    <xf numFmtId="0" fontId="19" fillId="0" borderId="0"/>
    <xf numFmtId="43" fontId="6" fillId="0" borderId="0" applyFont="0" applyFill="0" applyBorder="0" applyAlignment="0" applyProtection="0"/>
    <xf numFmtId="0" fontId="30" fillId="0" borderId="0"/>
    <xf numFmtId="0" fontId="46" fillId="0" borderId="0"/>
    <xf numFmtId="0" fontId="46" fillId="0" borderId="0"/>
    <xf numFmtId="44" fontId="6" fillId="0" borderId="0" applyFont="0" applyFill="0" applyBorder="0" applyAlignment="0" applyProtection="0"/>
  </cellStyleXfs>
  <cellXfs count="1542">
    <xf numFmtId="0" fontId="0" fillId="0" borderId="0" xfId="0"/>
    <xf numFmtId="0" fontId="0" fillId="0" borderId="0" xfId="0"/>
    <xf numFmtId="4" fontId="0" fillId="0" borderId="0" xfId="0" applyNumberFormat="1"/>
    <xf numFmtId="0" fontId="3" fillId="0" borderId="0" xfId="0" applyFont="1" applyAlignment="1">
      <alignment horizontal="center" vertical="center"/>
    </xf>
    <xf numFmtId="0" fontId="3" fillId="0" borderId="0" xfId="0" applyFont="1"/>
    <xf numFmtId="1" fontId="2" fillId="2" borderId="2" xfId="0" applyNumberFormat="1" applyFont="1" applyFill="1" applyBorder="1" applyAlignment="1">
      <alignment horizontal="center" vertical="center" wrapText="1"/>
    </xf>
    <xf numFmtId="0" fontId="4" fillId="0" borderId="0" xfId="0" applyFont="1"/>
    <xf numFmtId="0" fontId="0" fillId="0" borderId="0" xfId="0" applyAlignment="1">
      <alignment horizontal="center"/>
    </xf>
    <xf numFmtId="0" fontId="4" fillId="3" borderId="2" xfId="0" applyFont="1" applyFill="1" applyBorder="1" applyAlignment="1">
      <alignment horizontal="center" vertical="center" wrapText="1"/>
    </xf>
    <xf numFmtId="164" fontId="4" fillId="0" borderId="0" xfId="0" applyNumberFormat="1" applyFont="1" applyAlignment="1">
      <alignment horizontal="center" vertical="center"/>
    </xf>
    <xf numFmtId="164" fontId="0" fillId="0" borderId="0" xfId="0" applyNumberFormat="1" applyAlignment="1">
      <alignment horizontal="center" vertical="center"/>
    </xf>
    <xf numFmtId="0" fontId="0" fillId="0" borderId="2" xfId="0" applyFill="1" applyBorder="1" applyAlignment="1">
      <alignment horizontal="center" vertical="center"/>
    </xf>
    <xf numFmtId="4" fontId="0" fillId="0" borderId="2" xfId="0" applyNumberFormat="1" applyBorder="1" applyAlignment="1">
      <alignment horizontal="center" vertical="center"/>
    </xf>
    <xf numFmtId="2" fontId="0" fillId="7" borderId="2" xfId="0" applyNumberFormat="1" applyFill="1" applyBorder="1" applyAlignment="1">
      <alignment horizontal="center"/>
    </xf>
    <xf numFmtId="0" fontId="0" fillId="7" borderId="2" xfId="0" applyFill="1" applyBorder="1"/>
    <xf numFmtId="4" fontId="0" fillId="0" borderId="2" xfId="0" applyNumberFormat="1" applyBorder="1" applyAlignment="1">
      <alignment horizontal="right" vertical="center"/>
    </xf>
    <xf numFmtId="0" fontId="0" fillId="7" borderId="2" xfId="0" applyFill="1" applyBorder="1" applyAlignment="1">
      <alignment wrapText="1"/>
    </xf>
    <xf numFmtId="4" fontId="0" fillId="0" borderId="2" xfId="0" applyNumberFormat="1" applyBorder="1" applyAlignment="1">
      <alignment horizontal="center"/>
    </xf>
    <xf numFmtId="0" fontId="1" fillId="7" borderId="2" xfId="0" applyFont="1" applyFill="1" applyBorder="1"/>
    <xf numFmtId="0" fontId="1" fillId="0" borderId="2" xfId="0" applyFont="1" applyBorder="1" applyAlignment="1">
      <alignment horizontal="center"/>
    </xf>
    <xf numFmtId="4" fontId="1" fillId="0" borderId="2" xfId="0" applyNumberFormat="1" applyFont="1" applyBorder="1" applyAlignment="1">
      <alignment horizontal="right"/>
    </xf>
    <xf numFmtId="0" fontId="4" fillId="3" borderId="2" xfId="0" applyFont="1" applyFill="1" applyBorder="1" applyAlignment="1">
      <alignment horizontal="center" vertical="center"/>
    </xf>
    <xf numFmtId="0" fontId="15" fillId="0" borderId="0" xfId="0" applyFont="1" applyAlignment="1">
      <alignment horizontal="center" vertical="center"/>
    </xf>
    <xf numFmtId="0" fontId="15" fillId="0" borderId="0" xfId="0" applyFont="1"/>
    <xf numFmtId="0" fontId="0" fillId="0" borderId="0" xfId="0" applyAlignment="1">
      <alignment vertical="center"/>
    </xf>
    <xf numFmtId="0" fontId="7" fillId="0" borderId="0" xfId="0" applyFont="1"/>
    <xf numFmtId="4" fontId="7" fillId="0" borderId="0" xfId="0" applyNumberFormat="1" applyFont="1"/>
    <xf numFmtId="0" fontId="0" fillId="7" borderId="2" xfId="0" applyFill="1" applyBorder="1" applyAlignment="1">
      <alignment horizontal="center"/>
    </xf>
    <xf numFmtId="0" fontId="0" fillId="0" borderId="0" xfId="0" applyFont="1"/>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49" fontId="4" fillId="0" borderId="2" xfId="0" applyNumberFormat="1" applyFont="1" applyBorder="1" applyAlignment="1">
      <alignment horizontal="center" vertical="center" wrapText="1"/>
    </xf>
    <xf numFmtId="0" fontId="0" fillId="0" borderId="0" xfId="0"/>
    <xf numFmtId="4" fontId="0" fillId="0" borderId="2" xfId="0" applyNumberFormat="1" applyFont="1" applyBorder="1" applyAlignment="1">
      <alignment horizontal="center" vertical="center"/>
    </xf>
    <xf numFmtId="164" fontId="0" fillId="0" borderId="0" xfId="0" applyNumberFormat="1" applyFont="1" applyAlignment="1">
      <alignment horizontal="center" vertical="center"/>
    </xf>
    <xf numFmtId="0" fontId="4" fillId="0" borderId="2" xfId="0" applyFont="1" applyBorder="1" applyAlignment="1">
      <alignment horizontal="left" vertical="center" wrapText="1"/>
    </xf>
    <xf numFmtId="0" fontId="0" fillId="0" borderId="0" xfId="0" applyAlignment="1">
      <alignment horizontal="center" vertical="center"/>
    </xf>
    <xf numFmtId="166" fontId="0" fillId="0" borderId="0" xfId="0" applyNumberFormat="1" applyAlignment="1">
      <alignment horizontal="center" vertical="center"/>
    </xf>
    <xf numFmtId="0" fontId="0" fillId="0" borderId="0" xfId="0" applyBorder="1"/>
    <xf numFmtId="0" fontId="22" fillId="0" borderId="0" xfId="0" applyFont="1"/>
    <xf numFmtId="0" fontId="0" fillId="0" borderId="0" xfId="0" applyAlignment="1">
      <alignment wrapText="1"/>
    </xf>
    <xf numFmtId="0" fontId="0" fillId="4" borderId="2" xfId="0" applyFill="1" applyBorder="1"/>
    <xf numFmtId="0" fontId="23" fillId="0" borderId="0" xfId="0" applyFont="1"/>
    <xf numFmtId="0" fontId="0" fillId="0" borderId="0" xfId="0" applyAlignment="1">
      <alignment horizontal="left"/>
    </xf>
    <xf numFmtId="1" fontId="2" fillId="4" borderId="2"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0" fillId="0" borderId="2" xfId="0" applyBorder="1" applyAlignment="1">
      <alignment horizontal="center" vertical="center"/>
    </xf>
    <xf numFmtId="0" fontId="0" fillId="3" borderId="2" xfId="0" applyFill="1" applyBorder="1" applyAlignment="1">
      <alignment horizontal="center" vertical="center"/>
    </xf>
    <xf numFmtId="4" fontId="0" fillId="0" borderId="2" xfId="0" applyNumberFormat="1" applyFill="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23" fillId="0" borderId="0" xfId="0" applyFont="1" applyAlignment="1">
      <alignment horizontal="center" vertical="center"/>
    </xf>
    <xf numFmtId="1" fontId="27" fillId="2" borderId="2" xfId="0" applyNumberFormat="1" applyFont="1" applyFill="1" applyBorder="1" applyAlignment="1">
      <alignment horizontal="center" vertical="center" wrapText="1"/>
    </xf>
    <xf numFmtId="0" fontId="29" fillId="0" borderId="0" xfId="0" applyFont="1"/>
    <xf numFmtId="4" fontId="0" fillId="0" borderId="0" xfId="0" applyNumberFormat="1" applyFont="1"/>
    <xf numFmtId="0" fontId="30" fillId="0" borderId="0" xfId="0" applyFont="1"/>
    <xf numFmtId="0" fontId="0" fillId="3" borderId="0" xfId="0" applyFill="1"/>
    <xf numFmtId="0" fontId="31" fillId="0" borderId="0" xfId="0" applyFont="1"/>
    <xf numFmtId="4" fontId="31" fillId="0" borderId="0" xfId="0" applyNumberFormat="1" applyFont="1"/>
    <xf numFmtId="1" fontId="34" fillId="2" borderId="2" xfId="0" applyNumberFormat="1" applyFont="1" applyFill="1" applyBorder="1" applyAlignment="1">
      <alignment horizontal="center" vertical="center" wrapText="1"/>
    </xf>
    <xf numFmtId="0" fontId="36" fillId="0" borderId="0" xfId="0" applyFont="1" applyAlignment="1">
      <alignment vertical="center"/>
    </xf>
    <xf numFmtId="4" fontId="0" fillId="3" borderId="2" xfId="0" applyNumberFormat="1" applyFill="1" applyBorder="1" applyAlignment="1">
      <alignment horizontal="center" vertical="center"/>
    </xf>
    <xf numFmtId="0" fontId="0" fillId="0" borderId="0" xfId="0" applyAlignment="1">
      <alignment horizontal="left" vertical="top"/>
    </xf>
    <xf numFmtId="0" fontId="5" fillId="0" borderId="0" xfId="0" applyFont="1"/>
    <xf numFmtId="0" fontId="37" fillId="0" borderId="0" xfId="0" applyFont="1"/>
    <xf numFmtId="0" fontId="37" fillId="0" borderId="0" xfId="0" applyFont="1" applyAlignment="1">
      <alignment horizontal="left" vertical="top"/>
    </xf>
    <xf numFmtId="0" fontId="10" fillId="0" borderId="0" xfId="0" applyFont="1" applyAlignment="1">
      <alignment horizontal="center"/>
    </xf>
    <xf numFmtId="4" fontId="37" fillId="0" borderId="0" xfId="0" applyNumberFormat="1" applyFont="1"/>
    <xf numFmtId="0" fontId="38" fillId="0" borderId="3" xfId="0" applyFont="1" applyBorder="1" applyAlignment="1">
      <alignment horizontal="center" vertical="center"/>
    </xf>
    <xf numFmtId="0" fontId="0" fillId="0" borderId="0" xfId="0" applyFont="1" applyAlignment="1">
      <alignment horizontal="center"/>
    </xf>
    <xf numFmtId="4" fontId="10" fillId="0" borderId="0" xfId="0" applyNumberFormat="1" applyFont="1"/>
    <xf numFmtId="0" fontId="0" fillId="0" borderId="0" xfId="0" applyAlignment="1">
      <alignment horizontal="left" vertical="center" wrapText="1"/>
    </xf>
    <xf numFmtId="0" fontId="0" fillId="3" borderId="0" xfId="0" applyFill="1" applyAlignment="1">
      <alignment vertical="center"/>
    </xf>
    <xf numFmtId="0" fontId="0" fillId="0" borderId="0" xfId="0" applyAlignment="1">
      <alignment horizontal="center" vertical="center" wrapText="1"/>
    </xf>
    <xf numFmtId="4" fontId="13" fillId="0" borderId="0" xfId="0" applyNumberFormat="1" applyFont="1"/>
    <xf numFmtId="1" fontId="40" fillId="2" borderId="2" xfId="0" applyNumberFormat="1" applyFont="1" applyFill="1" applyBorder="1" applyAlignment="1">
      <alignment horizontal="center" vertical="center" wrapText="1"/>
    </xf>
    <xf numFmtId="0" fontId="41" fillId="0" borderId="0" xfId="0" applyFont="1"/>
    <xf numFmtId="171" fontId="0" fillId="0" borderId="0" xfId="0" applyNumberFormat="1"/>
    <xf numFmtId="0" fontId="10" fillId="0" borderId="0" xfId="0" applyFont="1"/>
    <xf numFmtId="0" fontId="10" fillId="0" borderId="0" xfId="0" applyFont="1" applyAlignment="1">
      <alignment horizontal="center" vertical="center"/>
    </xf>
    <xf numFmtId="166" fontId="10" fillId="0" borderId="0" xfId="0" applyNumberFormat="1" applyFont="1" applyAlignment="1">
      <alignment horizontal="center" vertical="center"/>
    </xf>
    <xf numFmtId="0" fontId="14" fillId="0" borderId="0" xfId="0" applyFont="1" applyAlignment="1">
      <alignment horizontal="center" vertical="center"/>
    </xf>
    <xf numFmtId="0" fontId="0" fillId="11" borderId="17" xfId="0" applyFill="1" applyBorder="1" applyAlignment="1">
      <alignment horizontal="center" vertical="center" wrapText="1"/>
    </xf>
    <xf numFmtId="0" fontId="0" fillId="11" borderId="17" xfId="0" applyFill="1" applyBorder="1" applyAlignment="1">
      <alignment horizontal="center" vertical="center"/>
    </xf>
    <xf numFmtId="173" fontId="0" fillId="11" borderId="18" xfId="0" applyNumberFormat="1" applyFill="1" applyBorder="1" applyAlignment="1">
      <alignment horizontal="center" vertical="center" wrapText="1"/>
    </xf>
    <xf numFmtId="0" fontId="4" fillId="3" borderId="0" xfId="0" applyFont="1" applyFill="1"/>
    <xf numFmtId="4" fontId="0" fillId="3" borderId="0" xfId="0" applyNumberFormat="1" applyFill="1" applyAlignment="1">
      <alignment horizontal="center" vertical="center"/>
    </xf>
    <xf numFmtId="4" fontId="0" fillId="0" borderId="0" xfId="0" applyNumberFormat="1" applyAlignment="1">
      <alignment horizontal="center" vertical="center"/>
    </xf>
    <xf numFmtId="0" fontId="0" fillId="3" borderId="0" xfId="0" applyFill="1" applyAlignment="1">
      <alignment horizontal="center"/>
    </xf>
    <xf numFmtId="0" fontId="0" fillId="12" borderId="0" xfId="0" applyFill="1"/>
    <xf numFmtId="0" fontId="0" fillId="13" borderId="0" xfId="0" applyFill="1"/>
    <xf numFmtId="0" fontId="2" fillId="2" borderId="7" xfId="0" applyFont="1" applyFill="1" applyBorder="1" applyAlignment="1">
      <alignment horizontal="center" vertical="center"/>
    </xf>
    <xf numFmtId="0" fontId="0" fillId="0" borderId="0" xfId="0" applyAlignment="1">
      <alignment horizontal="left" vertical="center"/>
    </xf>
    <xf numFmtId="0" fontId="0" fillId="0" borderId="0" xfId="0"/>
    <xf numFmtId="0" fontId="0" fillId="0" borderId="0" xfId="0"/>
    <xf numFmtId="0" fontId="31" fillId="0" borderId="2" xfId="9" applyFont="1" applyFill="1" applyBorder="1" applyAlignment="1">
      <alignment horizontal="center" vertical="center" wrapText="1"/>
    </xf>
    <xf numFmtId="0" fontId="33" fillId="0" borderId="2" xfId="4" applyFont="1" applyFill="1" applyBorder="1" applyAlignment="1" applyProtection="1">
      <alignment horizontal="center" vertical="center" wrapText="1"/>
    </xf>
    <xf numFmtId="4" fontId="0" fillId="0" borderId="0" xfId="0" applyNumberFormat="1" applyFill="1" applyAlignment="1">
      <alignment horizontal="center" vertical="center"/>
    </xf>
    <xf numFmtId="0" fontId="0" fillId="0" borderId="0" xfId="0" applyFill="1" applyAlignment="1">
      <alignment horizontal="center"/>
    </xf>
    <xf numFmtId="0" fontId="0" fillId="7" borderId="2" xfId="0" applyFill="1" applyBorder="1" applyAlignment="1">
      <alignment horizontal="center"/>
    </xf>
    <xf numFmtId="0" fontId="2" fillId="2" borderId="5" xfId="0" applyFont="1" applyFill="1" applyBorder="1" applyAlignment="1">
      <alignment horizontal="center" vertical="center"/>
    </xf>
    <xf numFmtId="4" fontId="4" fillId="0" borderId="1" xfId="0" applyNumberFormat="1" applyFont="1" applyBorder="1" applyAlignment="1">
      <alignment horizontal="center" vertical="center"/>
    </xf>
    <xf numFmtId="0" fontId="2" fillId="2" borderId="5" xfId="0" applyFont="1" applyFill="1" applyBorder="1" applyAlignment="1">
      <alignment horizontal="center" vertical="center" wrapText="1"/>
    </xf>
    <xf numFmtId="0" fontId="4" fillId="0" borderId="1" xfId="0" applyFont="1" applyBorder="1" applyAlignment="1">
      <alignment horizontal="center" vertical="center"/>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0" fillId="4" borderId="2" xfId="0" applyFill="1" applyBorder="1" applyAlignment="1">
      <alignment horizontal="center"/>
    </xf>
    <xf numFmtId="0" fontId="1" fillId="0" borderId="0" xfId="0" applyFont="1"/>
    <xf numFmtId="0" fontId="4" fillId="0" borderId="2" xfId="0" applyFont="1" applyBorder="1" applyAlignment="1">
      <alignment horizontal="center" vertical="center"/>
    </xf>
    <xf numFmtId="0" fontId="2" fillId="4" borderId="2" xfId="0"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27" fillId="2" borderId="2" xfId="0" applyFont="1" applyFill="1" applyBorder="1" applyAlignment="1">
      <alignment horizontal="center" vertical="center" wrapText="1"/>
    </xf>
    <xf numFmtId="4" fontId="27" fillId="2" borderId="2" xfId="0" applyNumberFormat="1" applyFont="1" applyFill="1" applyBorder="1" applyAlignment="1">
      <alignment horizontal="center" vertical="center" wrapText="1"/>
    </xf>
    <xf numFmtId="0" fontId="23" fillId="0" borderId="2" xfId="0" applyFont="1" applyBorder="1" applyAlignment="1">
      <alignment horizontal="center" vertical="center"/>
    </xf>
    <xf numFmtId="0" fontId="0" fillId="4" borderId="2" xfId="0" applyFont="1" applyFill="1" applyBorder="1" applyAlignment="1">
      <alignment horizontal="center" vertical="center"/>
    </xf>
    <xf numFmtId="0" fontId="31" fillId="0" borderId="1" xfId="8" applyFont="1" applyFill="1" applyBorder="1" applyAlignment="1">
      <alignment horizontal="center" vertical="center" wrapText="1"/>
    </xf>
    <xf numFmtId="0" fontId="34" fillId="2" borderId="2" xfId="0" applyFont="1" applyFill="1" applyBorder="1" applyAlignment="1">
      <alignment horizontal="center" vertical="center" wrapText="1"/>
    </xf>
    <xf numFmtId="0" fontId="34" fillId="2" borderId="2" xfId="0" applyFont="1" applyFill="1" applyBorder="1" applyAlignment="1">
      <alignment horizontal="center" vertical="center"/>
    </xf>
    <xf numFmtId="4" fontId="34" fillId="2" borderId="2" xfId="0" applyNumberFormat="1" applyFont="1" applyFill="1" applyBorder="1" applyAlignment="1">
      <alignment horizontal="center" vertical="center" wrapText="1"/>
    </xf>
    <xf numFmtId="0" fontId="35" fillId="2" borderId="2" xfId="0" applyFont="1" applyFill="1" applyBorder="1" applyAlignment="1">
      <alignment horizontal="center" vertical="center"/>
    </xf>
    <xf numFmtId="0" fontId="0" fillId="4" borderId="2" xfId="0" applyFill="1" applyBorder="1" applyAlignment="1">
      <alignment horizontal="center" vertical="center"/>
    </xf>
    <xf numFmtId="0" fontId="4" fillId="4" borderId="2" xfId="0" applyFont="1" applyFill="1" applyBorder="1" applyAlignment="1">
      <alignment horizontal="center"/>
    </xf>
    <xf numFmtId="0" fontId="4" fillId="4" borderId="4" xfId="0" applyFont="1" applyFill="1" applyBorder="1" applyAlignment="1">
      <alignment horizontal="center" vertical="center"/>
    </xf>
    <xf numFmtId="0" fontId="2" fillId="2" borderId="2" xfId="0" applyFont="1" applyFill="1" applyBorder="1" applyAlignment="1">
      <alignment horizontal="center" vertical="center"/>
    </xf>
    <xf numFmtId="0" fontId="0" fillId="0" borderId="2" xfId="0" applyBorder="1" applyAlignment="1">
      <alignment horizontal="center"/>
    </xf>
    <xf numFmtId="0" fontId="40" fillId="2" borderId="5" xfId="0" applyFont="1" applyFill="1" applyBorder="1" applyAlignment="1">
      <alignment horizontal="center" vertical="center"/>
    </xf>
    <xf numFmtId="4" fontId="40" fillId="2" borderId="2" xfId="0" applyNumberFormat="1" applyFont="1" applyFill="1" applyBorder="1" applyAlignment="1">
      <alignment horizontal="center" vertical="center" wrapText="1"/>
    </xf>
    <xf numFmtId="0" fontId="40" fillId="2" borderId="2"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0" fillId="11" borderId="18" xfId="0" applyFill="1" applyBorder="1" applyAlignment="1">
      <alignment horizontal="center" vertical="center" wrapText="1"/>
    </xf>
    <xf numFmtId="171" fontId="0" fillId="11" borderId="18" xfId="0" applyNumberFormat="1" applyFill="1" applyBorder="1" applyAlignment="1">
      <alignment horizontal="center" vertical="center" wrapText="1"/>
    </xf>
    <xf numFmtId="0" fontId="2" fillId="4" borderId="2" xfId="0" applyFont="1" applyFill="1" applyBorder="1" applyAlignment="1">
      <alignment horizontal="center" vertical="center"/>
    </xf>
    <xf numFmtId="0" fontId="0" fillId="0" borderId="2" xfId="0" applyBorder="1" applyAlignment="1">
      <alignment horizontal="center" vertical="center"/>
    </xf>
    <xf numFmtId="0" fontId="7" fillId="0" borderId="2" xfId="0" applyFont="1" applyBorder="1" applyAlignment="1">
      <alignment horizontal="center"/>
    </xf>
    <xf numFmtId="0" fontId="4" fillId="0" borderId="2" xfId="0" applyFont="1" applyBorder="1" applyAlignment="1">
      <alignment horizontal="left" vertical="top" wrapText="1"/>
    </xf>
    <xf numFmtId="49" fontId="4" fillId="0" borderId="2" xfId="0" applyNumberFormat="1" applyFont="1" applyBorder="1" applyAlignment="1">
      <alignment horizontal="center" vertical="top" wrapText="1"/>
    </xf>
    <xf numFmtId="0" fontId="4" fillId="0" borderId="0" xfId="0" applyFont="1" applyAlignment="1">
      <alignment horizontal="left" vertical="center" wrapText="1"/>
    </xf>
    <xf numFmtId="0" fontId="4" fillId="0" borderId="0" xfId="0" applyFont="1" applyAlignment="1">
      <alignment horizontal="left" vertical="top" wrapText="1"/>
    </xf>
    <xf numFmtId="49" fontId="4" fillId="0" borderId="0" xfId="0" applyNumberFormat="1" applyFont="1" applyAlignment="1">
      <alignment horizontal="center" vertical="top" wrapText="1"/>
    </xf>
    <xf numFmtId="17" fontId="4" fillId="0" borderId="0" xfId="0" applyNumberFormat="1" applyFont="1" applyAlignment="1">
      <alignment horizontal="center" vertical="center" wrapText="1"/>
    </xf>
    <xf numFmtId="4" fontId="4" fillId="0" borderId="9" xfId="0" applyNumberFormat="1"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xf>
    <xf numFmtId="4" fontId="4" fillId="0" borderId="2" xfId="0" applyNumberFormat="1" applyFont="1" applyBorder="1" applyAlignment="1">
      <alignment horizontal="center"/>
    </xf>
    <xf numFmtId="4" fontId="4" fillId="0" borderId="2" xfId="0" applyNumberFormat="1" applyFont="1" applyBorder="1" applyAlignment="1">
      <alignment horizontal="center" wrapText="1"/>
    </xf>
    <xf numFmtId="0" fontId="4" fillId="7" borderId="2" xfId="0" applyFont="1" applyFill="1" applyBorder="1" applyAlignment="1">
      <alignment horizontal="left" vertical="center" wrapText="1"/>
    </xf>
    <xf numFmtId="49" fontId="4" fillId="7" borderId="2" xfId="0" applyNumberFormat="1" applyFont="1" applyFill="1" applyBorder="1" applyAlignment="1">
      <alignment horizontal="center" vertical="center" wrapText="1"/>
    </xf>
    <xf numFmtId="0" fontId="4" fillId="7" borderId="2" xfId="0" applyFont="1" applyFill="1" applyBorder="1" applyAlignment="1">
      <alignment horizontal="center" vertical="center"/>
    </xf>
    <xf numFmtId="0" fontId="4" fillId="7" borderId="2" xfId="0" applyFont="1" applyFill="1" applyBorder="1" applyAlignment="1">
      <alignment horizontal="center" vertical="center" wrapText="1"/>
    </xf>
    <xf numFmtId="17" fontId="4" fillId="7" borderId="2" xfId="0" applyNumberFormat="1" applyFont="1" applyFill="1" applyBorder="1" applyAlignment="1">
      <alignment horizontal="center" vertical="center" wrapText="1"/>
    </xf>
    <xf numFmtId="4" fontId="4" fillId="7" borderId="2" xfId="0" applyNumberFormat="1" applyFont="1" applyFill="1" applyBorder="1" applyAlignment="1">
      <alignment horizontal="center" vertical="center"/>
    </xf>
    <xf numFmtId="0" fontId="4" fillId="7" borderId="5" xfId="0" applyFont="1" applyFill="1" applyBorder="1" applyAlignment="1">
      <alignment horizontal="left" vertical="center" wrapText="1"/>
    </xf>
    <xf numFmtId="49" fontId="4" fillId="7" borderId="5" xfId="0" applyNumberFormat="1" applyFont="1" applyFill="1" applyBorder="1" applyAlignment="1">
      <alignment horizontal="center" vertical="center" wrapText="1"/>
    </xf>
    <xf numFmtId="3" fontId="4" fillId="7" borderId="2" xfId="0" applyNumberFormat="1" applyFont="1" applyFill="1" applyBorder="1" applyAlignment="1">
      <alignment horizontal="center" vertical="center" wrapText="1"/>
    </xf>
    <xf numFmtId="0" fontId="37" fillId="0" borderId="0" xfId="0" applyFont="1" applyAlignment="1">
      <alignment horizontal="left"/>
    </xf>
    <xf numFmtId="0" fontId="38" fillId="11" borderId="17" xfId="0" applyFont="1" applyFill="1" applyBorder="1" applyAlignment="1">
      <alignment horizontal="left" vertical="center" wrapText="1"/>
    </xf>
    <xf numFmtId="0" fontId="38" fillId="11" borderId="17" xfId="0" applyFont="1" applyFill="1" applyBorder="1" applyAlignment="1">
      <alignment horizontal="center" vertical="center" wrapText="1"/>
    </xf>
    <xf numFmtId="0" fontId="38" fillId="11" borderId="18" xfId="0" applyFont="1" applyFill="1" applyBorder="1" applyAlignment="1">
      <alignment horizontal="center" vertical="center" wrapText="1"/>
    </xf>
    <xf numFmtId="1" fontId="38" fillId="11" borderId="18" xfId="0" applyNumberFormat="1" applyFont="1" applyFill="1" applyBorder="1" applyAlignment="1">
      <alignment horizontal="center" vertical="center" wrapText="1"/>
    </xf>
    <xf numFmtId="0" fontId="38" fillId="11" borderId="17" xfId="0" applyFont="1" applyFill="1" applyBorder="1" applyAlignment="1">
      <alignment horizontal="center" vertical="center"/>
    </xf>
    <xf numFmtId="0" fontId="38" fillId="11" borderId="17" xfId="0" applyFont="1" applyFill="1" applyBorder="1" applyAlignment="1">
      <alignment horizontal="center" vertical="top"/>
    </xf>
    <xf numFmtId="4" fontId="38" fillId="11" borderId="18" xfId="0" applyNumberFormat="1" applyFont="1" applyFill="1" applyBorder="1" applyAlignment="1">
      <alignment horizontal="center" vertical="center" wrapText="1"/>
    </xf>
    <xf numFmtId="0" fontId="4" fillId="0" borderId="18" xfId="0" applyFont="1" applyBorder="1" applyAlignment="1">
      <alignment horizontal="left" vertical="center" wrapText="1"/>
    </xf>
    <xf numFmtId="0" fontId="4" fillId="0" borderId="18" xfId="0" applyFont="1" applyBorder="1" applyAlignment="1">
      <alignment horizontal="center" vertical="center" wrapText="1"/>
    </xf>
    <xf numFmtId="0" fontId="37" fillId="3" borderId="0" xfId="0" applyFont="1" applyFill="1"/>
    <xf numFmtId="0" fontId="4" fillId="0" borderId="16" xfId="0" applyFont="1" applyBorder="1" applyAlignment="1">
      <alignment horizontal="left" vertical="center" wrapText="1"/>
    </xf>
    <xf numFmtId="0" fontId="4" fillId="0" borderId="16" xfId="0" applyFont="1" applyBorder="1" applyAlignment="1">
      <alignment horizontal="center" vertical="center" wrapText="1"/>
    </xf>
    <xf numFmtId="0" fontId="21" fillId="3" borderId="0" xfId="0" applyFont="1" applyFill="1"/>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4" fontId="0" fillId="3" borderId="0" xfId="0" applyNumberFormat="1" applyFill="1"/>
    <xf numFmtId="49" fontId="4" fillId="0" borderId="3" xfId="0" applyNumberFormat="1" applyFont="1" applyBorder="1" applyAlignment="1">
      <alignment horizontal="center" vertical="top"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37" fillId="4" borderId="2" xfId="3" applyFont="1" applyFill="1" applyBorder="1" applyAlignment="1">
      <alignment horizontal="center" vertical="center"/>
    </xf>
    <xf numFmtId="0" fontId="21" fillId="4" borderId="2" xfId="3" applyFont="1" applyFill="1" applyBorder="1" applyAlignment="1">
      <alignment horizontal="center" vertical="center"/>
    </xf>
    <xf numFmtId="0" fontId="8" fillId="0" borderId="3" xfId="3" applyFont="1" applyBorder="1" applyAlignment="1">
      <alignment horizontal="center" vertical="center"/>
    </xf>
    <xf numFmtId="4" fontId="19" fillId="0" borderId="2" xfId="3" applyNumberFormat="1" applyFont="1" applyBorder="1" applyAlignment="1">
      <alignment horizontal="center" vertical="center"/>
    </xf>
    <xf numFmtId="3" fontId="19" fillId="0" borderId="2" xfId="3" applyNumberFormat="1" applyFont="1" applyBorder="1" applyAlignment="1">
      <alignment horizontal="center" vertical="center"/>
    </xf>
    <xf numFmtId="0" fontId="4" fillId="0" borderId="2" xfId="0" applyFont="1" applyBorder="1" applyAlignment="1">
      <alignment vertical="center"/>
    </xf>
    <xf numFmtId="0" fontId="37" fillId="0" borderId="0" xfId="0" applyFont="1" applyAlignment="1">
      <alignment horizontal="center"/>
    </xf>
    <xf numFmtId="0" fontId="0" fillId="7" borderId="2" xfId="0" applyFill="1" applyBorder="1" applyAlignment="1">
      <alignment horizontal="left" vertical="center" wrapText="1"/>
    </xf>
    <xf numFmtId="0" fontId="0" fillId="7" borderId="2" xfId="0" applyFill="1" applyBorder="1" applyAlignment="1">
      <alignment horizontal="center" vertical="center" wrapText="1"/>
    </xf>
    <xf numFmtId="0" fontId="4" fillId="7" borderId="2" xfId="0" applyFont="1" applyFill="1" applyBorder="1" applyAlignment="1">
      <alignment vertical="center" wrapText="1"/>
    </xf>
    <xf numFmtId="0" fontId="0" fillId="7" borderId="2" xfId="0" applyFill="1" applyBorder="1" applyAlignment="1">
      <alignment vertical="center" wrapText="1"/>
    </xf>
    <xf numFmtId="0" fontId="4" fillId="15" borderId="2" xfId="0" applyFont="1" applyFill="1" applyBorder="1" applyAlignment="1">
      <alignment horizontal="center" vertical="center" wrapText="1"/>
    </xf>
    <xf numFmtId="0" fontId="13" fillId="15" borderId="2" xfId="0" applyFont="1" applyFill="1" applyBorder="1" applyAlignment="1">
      <alignment horizontal="center" vertical="center"/>
    </xf>
    <xf numFmtId="0" fontId="4" fillId="15" borderId="2" xfId="0" applyFont="1" applyFill="1" applyBorder="1" applyAlignment="1">
      <alignment horizontal="center" vertical="center"/>
    </xf>
    <xf numFmtId="0" fontId="4" fillId="15" borderId="1" xfId="0" applyFont="1" applyFill="1" applyBorder="1" applyAlignment="1">
      <alignment horizontal="center" vertical="center" wrapText="1"/>
    </xf>
    <xf numFmtId="0" fontId="13" fillId="15" borderId="1" xfId="0" applyFont="1" applyFill="1" applyBorder="1" applyAlignment="1">
      <alignment horizontal="center" vertical="center" wrapText="1"/>
    </xf>
    <xf numFmtId="169" fontId="4" fillId="0" borderId="1" xfId="0" applyNumberFormat="1" applyFont="1" applyBorder="1" applyAlignment="1">
      <alignment horizontal="center" vertical="center" wrapText="1"/>
    </xf>
    <xf numFmtId="169" fontId="13" fillId="15" borderId="1" xfId="0" applyNumberFormat="1" applyFont="1" applyFill="1" applyBorder="1" applyAlignment="1">
      <alignment horizontal="center" vertical="center" wrapText="1"/>
    </xf>
    <xf numFmtId="0" fontId="13" fillId="15" borderId="2" xfId="0" applyFont="1" applyFill="1" applyBorder="1" applyAlignment="1">
      <alignment horizontal="center" vertical="center" wrapText="1"/>
    </xf>
    <xf numFmtId="4" fontId="13" fillId="15" borderId="2" xfId="0" applyNumberFormat="1" applyFont="1" applyFill="1" applyBorder="1" applyAlignment="1">
      <alignment horizontal="center" vertical="center" wrapText="1"/>
    </xf>
    <xf numFmtId="4" fontId="4" fillId="0" borderId="0" xfId="0" applyNumberFormat="1" applyFont="1" applyAlignment="1">
      <alignment horizontal="center" vertical="center" wrapText="1"/>
    </xf>
    <xf numFmtId="4" fontId="4" fillId="7" borderId="2" xfId="0" applyNumberFormat="1" applyFont="1" applyFill="1" applyBorder="1" applyAlignment="1">
      <alignment horizontal="center" vertical="center" wrapText="1"/>
    </xf>
    <xf numFmtId="0" fontId="4" fillId="15" borderId="2" xfId="0" applyFont="1" applyFill="1" applyBorder="1" applyAlignment="1">
      <alignment horizontal="left" vertical="center" wrapText="1"/>
    </xf>
    <xf numFmtId="0" fontId="13" fillId="15" borderId="2" xfId="0" applyFont="1" applyFill="1" applyBorder="1" applyAlignment="1">
      <alignment horizontal="left" vertical="center" wrapText="1"/>
    </xf>
    <xf numFmtId="0" fontId="4" fillId="15" borderId="1" xfId="0" applyFont="1" applyFill="1" applyBorder="1" applyAlignment="1">
      <alignment horizontal="left" vertical="center" wrapText="1"/>
    </xf>
    <xf numFmtId="4" fontId="13" fillId="15" borderId="1" xfId="0" applyNumberFormat="1" applyFont="1" applyFill="1" applyBorder="1" applyAlignment="1">
      <alignment horizontal="center" vertical="center" wrapText="1"/>
    </xf>
    <xf numFmtId="49" fontId="4" fillId="15" borderId="2" xfId="0" applyNumberFormat="1" applyFont="1" applyFill="1" applyBorder="1" applyAlignment="1">
      <alignment horizontal="center" vertical="center" wrapText="1"/>
    </xf>
    <xf numFmtId="17" fontId="4" fillId="15" borderId="2" xfId="0" applyNumberFormat="1" applyFont="1" applyFill="1" applyBorder="1" applyAlignment="1">
      <alignment horizontal="center" vertical="center" wrapText="1"/>
    </xf>
    <xf numFmtId="4" fontId="13" fillId="15" borderId="2" xfId="0" applyNumberFormat="1" applyFont="1" applyFill="1" applyBorder="1" applyAlignment="1">
      <alignment horizontal="center" vertical="center"/>
    </xf>
    <xf numFmtId="4" fontId="4" fillId="15" borderId="2" xfId="0" applyNumberFormat="1" applyFont="1" applyFill="1" applyBorder="1" applyAlignment="1">
      <alignment horizontal="center" vertical="center"/>
    </xf>
    <xf numFmtId="0" fontId="4" fillId="15" borderId="0" xfId="0" applyFont="1" applyFill="1" applyAlignment="1">
      <alignment vertical="top" wrapText="1"/>
    </xf>
    <xf numFmtId="0" fontId="0" fillId="14" borderId="2" xfId="0" applyFill="1" applyBorder="1" applyAlignment="1">
      <alignment horizontal="center" vertical="center"/>
    </xf>
    <xf numFmtId="168" fontId="0" fillId="3" borderId="2" xfId="0" applyNumberFormat="1" applyFill="1" applyBorder="1" applyAlignment="1">
      <alignment horizontal="center" vertical="center"/>
    </xf>
    <xf numFmtId="0" fontId="0" fillId="7" borderId="0" xfId="0" applyFill="1"/>
    <xf numFmtId="168" fontId="4" fillId="7" borderId="2" xfId="0" applyNumberFormat="1" applyFont="1" applyFill="1" applyBorder="1" applyAlignment="1">
      <alignment horizontal="center" vertical="center"/>
    </xf>
    <xf numFmtId="0" fontId="0" fillId="7" borderId="2" xfId="0" applyFill="1" applyBorder="1" applyAlignment="1">
      <alignment horizontal="left" vertical="top" wrapText="1"/>
    </xf>
    <xf numFmtId="4" fontId="0" fillId="7" borderId="2" xfId="0" applyNumberFormat="1" applyFill="1" applyBorder="1" applyAlignment="1">
      <alignment horizontal="center" vertical="center" wrapText="1"/>
    </xf>
    <xf numFmtId="49" fontId="0" fillId="7" borderId="2" xfId="0" applyNumberFormat="1" applyFill="1" applyBorder="1" applyAlignment="1">
      <alignment horizontal="center" vertical="center" wrapText="1"/>
    </xf>
    <xf numFmtId="4" fontId="0" fillId="7" borderId="2" xfId="0" applyNumberFormat="1" applyFill="1" applyBorder="1" applyAlignment="1">
      <alignment horizontal="center" vertical="center"/>
    </xf>
    <xf numFmtId="0" fontId="0" fillId="7" borderId="2" xfId="0" applyFill="1" applyBorder="1" applyAlignment="1">
      <alignment vertical="top" wrapText="1"/>
    </xf>
    <xf numFmtId="0" fontId="0" fillId="7" borderId="2" xfId="0" applyFill="1" applyBorder="1" applyAlignment="1">
      <alignment horizontal="left" wrapText="1"/>
    </xf>
    <xf numFmtId="168" fontId="0" fillId="7" borderId="2" xfId="0" applyNumberFormat="1" applyFill="1" applyBorder="1" applyAlignment="1">
      <alignment horizontal="center" vertical="center" wrapText="1"/>
    </xf>
    <xf numFmtId="168" fontId="0" fillId="7" borderId="2" xfId="0" applyNumberFormat="1" applyFill="1" applyBorder="1" applyAlignment="1">
      <alignment horizontal="center" vertical="center"/>
    </xf>
    <xf numFmtId="0" fontId="0" fillId="7" borderId="2" xfId="0" applyFill="1" applyBorder="1" applyAlignment="1">
      <alignment horizontal="center" vertical="center"/>
    </xf>
    <xf numFmtId="0" fontId="23" fillId="0" borderId="2" xfId="0" applyFont="1" applyBorder="1" applyAlignment="1">
      <alignment horizontal="center" vertical="center" wrapText="1"/>
    </xf>
    <xf numFmtId="165" fontId="23" fillId="0" borderId="2" xfId="2" applyFont="1" applyBorder="1" applyAlignment="1">
      <alignment horizontal="center" vertical="center" wrapText="1"/>
    </xf>
    <xf numFmtId="17" fontId="23" fillId="0" borderId="2" xfId="0" applyNumberFormat="1" applyFont="1" applyBorder="1" applyAlignment="1">
      <alignment horizontal="center" vertical="center" wrapText="1"/>
    </xf>
    <xf numFmtId="4" fontId="23" fillId="0" borderId="2" xfId="0" applyNumberFormat="1" applyFont="1" applyBorder="1" applyAlignment="1">
      <alignment horizontal="center" vertical="center"/>
    </xf>
    <xf numFmtId="0" fontId="23" fillId="15" borderId="2" xfId="0" applyFont="1" applyFill="1" applyBorder="1" applyAlignment="1">
      <alignment horizontal="center" vertical="center"/>
    </xf>
    <xf numFmtId="0" fontId="23" fillId="15" borderId="2" xfId="0" applyFont="1" applyFill="1" applyBorder="1" applyAlignment="1">
      <alignment horizontal="center" vertical="center" wrapText="1"/>
    </xf>
    <xf numFmtId="165" fontId="23" fillId="15" borderId="2" xfId="2" applyFont="1" applyFill="1" applyBorder="1" applyAlignment="1">
      <alignment horizontal="center" vertical="center" wrapText="1"/>
    </xf>
    <xf numFmtId="17" fontId="23" fillId="15" borderId="2" xfId="0" applyNumberFormat="1" applyFont="1" applyFill="1" applyBorder="1" applyAlignment="1">
      <alignment horizontal="center" vertical="center" wrapText="1"/>
    </xf>
    <xf numFmtId="4" fontId="49" fillId="15" borderId="2" xfId="0" applyNumberFormat="1" applyFont="1" applyFill="1" applyBorder="1" applyAlignment="1">
      <alignment horizontal="center" vertical="center"/>
    </xf>
    <xf numFmtId="4" fontId="23" fillId="15" borderId="2" xfId="0" applyNumberFormat="1" applyFont="1" applyFill="1" applyBorder="1" applyAlignment="1">
      <alignment horizontal="center" vertical="center"/>
    </xf>
    <xf numFmtId="4" fontId="23" fillId="0" borderId="2" xfId="0" applyNumberFormat="1" applyFont="1" applyBorder="1" applyAlignment="1">
      <alignment horizontal="center" vertical="center" wrapText="1"/>
    </xf>
    <xf numFmtId="0" fontId="49" fillId="16" borderId="2" xfId="0" applyFont="1" applyFill="1" applyBorder="1" applyAlignment="1">
      <alignment horizontal="center" vertical="center"/>
    </xf>
    <xf numFmtId="0" fontId="49" fillId="16" borderId="2" xfId="0" applyFont="1" applyFill="1" applyBorder="1" applyAlignment="1">
      <alignment horizontal="center" vertical="center" wrapText="1"/>
    </xf>
    <xf numFmtId="17" fontId="49" fillId="16" borderId="2" xfId="0" applyNumberFormat="1" applyFont="1" applyFill="1" applyBorder="1" applyAlignment="1">
      <alignment horizontal="center" vertical="center" wrapText="1"/>
    </xf>
    <xf numFmtId="4" fontId="49" fillId="16" borderId="2" xfId="0" applyNumberFormat="1" applyFont="1" applyFill="1" applyBorder="1" applyAlignment="1">
      <alignment horizontal="center" vertical="center" wrapText="1"/>
    </xf>
    <xf numFmtId="4" fontId="49" fillId="16" borderId="2" xfId="0" applyNumberFormat="1" applyFont="1" applyFill="1" applyBorder="1" applyAlignment="1">
      <alignment horizontal="center" vertical="center"/>
    </xf>
    <xf numFmtId="165" fontId="49" fillId="16" borderId="2" xfId="2" applyFont="1" applyFill="1" applyBorder="1" applyAlignment="1">
      <alignment horizontal="center" vertical="center" wrapText="1"/>
    </xf>
    <xf numFmtId="0" fontId="23" fillId="0" borderId="2" xfId="0" applyFont="1" applyBorder="1" applyAlignment="1">
      <alignment vertical="center"/>
    </xf>
    <xf numFmtId="0" fontId="23" fillId="0" borderId="2" xfId="0" applyFont="1" applyBorder="1"/>
    <xf numFmtId="0" fontId="23" fillId="0" borderId="2" xfId="0" applyFont="1" applyBorder="1" applyAlignment="1">
      <alignment horizontal="center" vertical="top" wrapText="1"/>
    </xf>
    <xf numFmtId="0" fontId="31" fillId="0" borderId="2" xfId="0" applyFont="1" applyBorder="1"/>
    <xf numFmtId="0" fontId="31" fillId="3" borderId="2" xfId="0" applyFont="1" applyFill="1" applyBorder="1" applyAlignment="1">
      <alignment horizontal="center" vertical="center"/>
    </xf>
    <xf numFmtId="4" fontId="31" fillId="3" borderId="2" xfId="0" applyNumberFormat="1" applyFont="1" applyFill="1" applyBorder="1" applyAlignment="1">
      <alignment horizontal="center" vertical="center"/>
    </xf>
    <xf numFmtId="0" fontId="23" fillId="7" borderId="2" xfId="0" applyFont="1" applyFill="1" applyBorder="1" applyAlignment="1">
      <alignment horizontal="center" vertical="center"/>
    </xf>
    <xf numFmtId="0" fontId="23" fillId="7" borderId="2" xfId="0" applyFont="1" applyFill="1" applyBorder="1" applyAlignment="1">
      <alignment horizontal="center" vertical="center" wrapText="1"/>
    </xf>
    <xf numFmtId="165" fontId="23" fillId="7" borderId="2" xfId="2" applyFont="1" applyFill="1" applyBorder="1" applyAlignment="1">
      <alignment horizontal="center" vertical="center" wrapText="1"/>
    </xf>
    <xf numFmtId="17" fontId="23" fillId="7" borderId="2" xfId="0" applyNumberFormat="1" applyFont="1" applyFill="1" applyBorder="1" applyAlignment="1">
      <alignment horizontal="center" vertical="center" wrapText="1"/>
    </xf>
    <xf numFmtId="4" fontId="23" fillId="7" borderId="2" xfId="0" applyNumberFormat="1" applyFont="1" applyFill="1" applyBorder="1" applyAlignment="1">
      <alignment horizontal="center" vertical="center"/>
    </xf>
    <xf numFmtId="0" fontId="23"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17" fontId="7" fillId="7" borderId="2" xfId="0" applyNumberFormat="1" applyFont="1" applyFill="1" applyBorder="1" applyAlignment="1">
      <alignment horizontal="center" vertical="center" wrapText="1"/>
    </xf>
    <xf numFmtId="4" fontId="7" fillId="7" borderId="2" xfId="0" applyNumberFormat="1" applyFont="1" applyFill="1" applyBorder="1" applyAlignment="1">
      <alignment horizontal="center" vertical="center"/>
    </xf>
    <xf numFmtId="4" fontId="7" fillId="7" borderId="2" xfId="0" applyNumberFormat="1" applyFont="1" applyFill="1" applyBorder="1" applyAlignment="1">
      <alignment horizontal="center" vertical="center" wrapText="1"/>
    </xf>
    <xf numFmtId="165" fontId="7" fillId="7" borderId="2" xfId="2" applyFont="1" applyFill="1" applyBorder="1" applyAlignment="1">
      <alignment horizontal="center" vertical="center" wrapText="1"/>
    </xf>
    <xf numFmtId="0" fontId="50" fillId="7" borderId="2" xfId="0" applyFont="1" applyFill="1" applyBorder="1" applyAlignment="1">
      <alignment horizontal="center" vertical="center" wrapText="1"/>
    </xf>
    <xf numFmtId="0" fontId="7" fillId="7" borderId="4" xfId="0" applyFont="1" applyFill="1" applyBorder="1" applyAlignment="1">
      <alignment horizontal="center" vertical="center" wrapText="1"/>
    </xf>
    <xf numFmtId="2" fontId="7" fillId="7" borderId="2" xfId="2" applyNumberFormat="1" applyFont="1" applyFill="1" applyBorder="1" applyAlignment="1">
      <alignment horizontal="center" vertical="center" wrapText="1"/>
    </xf>
    <xf numFmtId="0" fontId="4" fillId="7" borderId="2" xfId="3" applyFont="1" applyFill="1" applyBorder="1" applyAlignment="1">
      <alignment horizontal="center" vertical="center" wrapText="1"/>
    </xf>
    <xf numFmtId="0" fontId="4" fillId="7" borderId="2" xfId="3" applyFont="1" applyFill="1" applyBorder="1"/>
    <xf numFmtId="17" fontId="4" fillId="7" borderId="2" xfId="3" applyNumberFormat="1" applyFont="1" applyFill="1" applyBorder="1" applyAlignment="1">
      <alignment horizontal="center" vertical="center" wrapText="1"/>
    </xf>
    <xf numFmtId="4" fontId="4" fillId="7" borderId="2" xfId="3" applyNumberFormat="1" applyFont="1" applyFill="1" applyBorder="1" applyAlignment="1">
      <alignment horizontal="center" vertical="center"/>
    </xf>
    <xf numFmtId="4" fontId="23" fillId="7" borderId="2" xfId="0" applyNumberFormat="1" applyFont="1" applyFill="1" applyBorder="1" applyAlignment="1">
      <alignment horizontal="center" vertical="center" wrapText="1"/>
    </xf>
    <xf numFmtId="3" fontId="23" fillId="7" borderId="2"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4" fontId="20" fillId="0" borderId="1" xfId="0" applyNumberFormat="1" applyFont="1" applyBorder="1" applyAlignment="1">
      <alignment horizontal="center" vertical="center" wrapText="1"/>
    </xf>
    <xf numFmtId="0" fontId="4" fillId="0" borderId="1" xfId="3" applyFont="1" applyBorder="1" applyAlignment="1">
      <alignment horizontal="center" vertical="center" wrapText="1"/>
    </xf>
    <xf numFmtId="0" fontId="4" fillId="15" borderId="5" xfId="0" applyFont="1" applyFill="1" applyBorder="1" applyAlignment="1">
      <alignment horizontal="center" vertical="center"/>
    </xf>
    <xf numFmtId="0" fontId="4" fillId="0" borderId="2" xfId="3" applyFont="1" applyBorder="1" applyAlignment="1">
      <alignment horizontal="center" vertical="center" wrapText="1"/>
    </xf>
    <xf numFmtId="0" fontId="20" fillId="0" borderId="2" xfId="0" applyFont="1" applyBorder="1" applyAlignment="1">
      <alignment horizontal="center" vertical="center" wrapText="1"/>
    </xf>
    <xf numFmtId="0" fontId="4" fillId="0" borderId="0" xfId="3" applyFont="1" applyAlignment="1">
      <alignment horizontal="center" vertical="center" wrapText="1"/>
    </xf>
    <xf numFmtId="0" fontId="0" fillId="4" borderId="2" xfId="0" applyFill="1" applyBorder="1" applyAlignment="1">
      <alignment horizontal="left"/>
    </xf>
    <xf numFmtId="4" fontId="4" fillId="0" borderId="1"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0" fontId="4" fillId="15" borderId="1" xfId="0" applyFont="1" applyFill="1" applyBorder="1" applyAlignment="1">
      <alignment horizontal="center" vertical="center"/>
    </xf>
    <xf numFmtId="17" fontId="4" fillId="15" borderId="1" xfId="0" applyNumberFormat="1" applyFont="1" applyFill="1" applyBorder="1" applyAlignment="1">
      <alignment horizontal="center" vertical="center" wrapText="1"/>
    </xf>
    <xf numFmtId="11" fontId="4" fillId="7" borderId="2" xfId="0" applyNumberFormat="1" applyFont="1" applyFill="1" applyBorder="1" applyAlignment="1">
      <alignment horizontal="center" vertical="center" wrapText="1"/>
    </xf>
    <xf numFmtId="11" fontId="3" fillId="7" borderId="2" xfId="0" applyNumberFormat="1" applyFont="1" applyFill="1" applyBorder="1" applyAlignment="1">
      <alignment horizontal="center" vertical="center"/>
    </xf>
    <xf numFmtId="0" fontId="3" fillId="7" borderId="2" xfId="0" applyFont="1" applyFill="1" applyBorder="1" applyAlignment="1">
      <alignment horizontal="center" vertical="center"/>
    </xf>
    <xf numFmtId="0" fontId="20" fillId="7" borderId="2" xfId="0" applyFont="1" applyFill="1" applyBorder="1" applyAlignment="1">
      <alignment horizontal="center" vertical="center" wrapText="1"/>
    </xf>
    <xf numFmtId="4" fontId="20" fillId="7" borderId="2" xfId="0" applyNumberFormat="1" applyFont="1" applyFill="1" applyBorder="1" applyAlignment="1">
      <alignment horizontal="center" vertical="center" wrapText="1"/>
    </xf>
    <xf numFmtId="0" fontId="4" fillId="0" borderId="17" xfId="0" applyFont="1" applyBorder="1" applyAlignment="1">
      <alignment horizontal="center" vertical="center" wrapText="1"/>
    </xf>
    <xf numFmtId="49" fontId="4" fillId="0" borderId="17"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0" fontId="4" fillId="0" borderId="18" xfId="0" applyFont="1" applyBorder="1" applyAlignment="1">
      <alignment horizontal="center" vertical="center"/>
    </xf>
    <xf numFmtId="167" fontId="4" fillId="0" borderId="18" xfId="0" applyNumberFormat="1" applyFont="1" applyBorder="1" applyAlignment="1">
      <alignment horizontal="center" vertical="center" wrapText="1"/>
    </xf>
    <xf numFmtId="171" fontId="4" fillId="0" borderId="18" xfId="0" applyNumberFormat="1" applyFont="1" applyBorder="1" applyAlignment="1">
      <alignment horizontal="center" vertical="center"/>
    </xf>
    <xf numFmtId="171" fontId="4" fillId="0" borderId="18" xfId="0" applyNumberFormat="1" applyFont="1" applyBorder="1" applyAlignment="1">
      <alignment horizontal="center" vertical="center" wrapText="1"/>
    </xf>
    <xf numFmtId="0" fontId="4" fillId="15" borderId="18" xfId="0" applyFont="1" applyFill="1" applyBorder="1" applyAlignment="1">
      <alignment horizontal="center" vertical="center" wrapText="1"/>
    </xf>
    <xf numFmtId="0" fontId="13" fillId="15" borderId="18"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4" fontId="4" fillId="0" borderId="18" xfId="0" applyNumberFormat="1" applyFont="1" applyBorder="1" applyAlignment="1">
      <alignment horizontal="center" vertical="center" wrapText="1"/>
    </xf>
    <xf numFmtId="0" fontId="4" fillId="0" borderId="18" xfId="0" applyFont="1" applyBorder="1" applyAlignment="1">
      <alignment vertical="center" wrapText="1"/>
    </xf>
    <xf numFmtId="171" fontId="4" fillId="0" borderId="2" xfId="0" applyNumberFormat="1" applyFont="1" applyBorder="1" applyAlignment="1">
      <alignment horizontal="center" vertical="center"/>
    </xf>
    <xf numFmtId="4" fontId="0" fillId="0" borderId="0" xfId="0" applyNumberFormat="1" applyBorder="1"/>
    <xf numFmtId="0" fontId="0" fillId="0" borderId="0" xfId="0" applyBorder="1" applyAlignment="1">
      <alignment horizontal="center" vertical="center"/>
    </xf>
    <xf numFmtId="0" fontId="0" fillId="0" borderId="0" xfId="0" applyBorder="1" applyAlignment="1">
      <alignment vertical="center"/>
    </xf>
    <xf numFmtId="4" fontId="0" fillId="0" borderId="2" xfId="0" applyNumberFormat="1" applyBorder="1"/>
    <xf numFmtId="0" fontId="26" fillId="0" borderId="0" xfId="0" applyFont="1"/>
    <xf numFmtId="0" fontId="27" fillId="2" borderId="5" xfId="0" applyFont="1" applyFill="1" applyBorder="1" applyAlignment="1">
      <alignment horizontal="center" vertical="center" wrapText="1"/>
    </xf>
    <xf numFmtId="0" fontId="27" fillId="2" borderId="5" xfId="0" applyFont="1" applyFill="1" applyBorder="1" applyAlignment="1">
      <alignment horizontal="center" vertical="center"/>
    </xf>
    <xf numFmtId="0" fontId="26" fillId="0" borderId="2" xfId="0" applyFont="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41" fillId="3" borderId="2" xfId="0"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17" fontId="7" fillId="3" borderId="2" xfId="0" applyNumberFormat="1" applyFont="1" applyFill="1" applyBorder="1" applyAlignment="1">
      <alignment horizontal="center" vertical="center" wrapText="1"/>
    </xf>
    <xf numFmtId="4" fontId="7" fillId="3" borderId="2" xfId="0" applyNumberFormat="1" applyFont="1" applyFill="1" applyBorder="1" applyAlignment="1">
      <alignment horizontal="center" vertical="center"/>
    </xf>
    <xf numFmtId="0" fontId="7" fillId="15" borderId="2" xfId="0" applyFont="1" applyFill="1" applyBorder="1" applyAlignment="1">
      <alignment horizontal="center" vertical="center"/>
    </xf>
    <xf numFmtId="0" fontId="7" fillId="15" borderId="2" xfId="0" applyFont="1" applyFill="1" applyBorder="1" applyAlignment="1">
      <alignment horizontal="center" vertical="center" wrapText="1"/>
    </xf>
    <xf numFmtId="0" fontId="41" fillId="15" borderId="2" xfId="0" applyFont="1" applyFill="1" applyBorder="1" applyAlignment="1">
      <alignment horizontal="center" vertical="center" wrapText="1"/>
    </xf>
    <xf numFmtId="0" fontId="7" fillId="15" borderId="0" xfId="0" applyFont="1" applyFill="1" applyAlignment="1">
      <alignment horizontal="center" vertical="center" wrapText="1"/>
    </xf>
    <xf numFmtId="49" fontId="7" fillId="15" borderId="2" xfId="0" applyNumberFormat="1" applyFont="1" applyFill="1" applyBorder="1" applyAlignment="1">
      <alignment horizontal="center" vertical="center" wrapText="1"/>
    </xf>
    <xf numFmtId="0" fontId="7" fillId="15" borderId="0" xfId="0" applyFont="1" applyFill="1" applyAlignment="1">
      <alignment horizontal="center" vertical="center"/>
    </xf>
    <xf numFmtId="17" fontId="49" fillId="15" borderId="2" xfId="0" applyNumberFormat="1" applyFont="1" applyFill="1" applyBorder="1" applyAlignment="1">
      <alignment horizontal="center" vertical="center" wrapText="1"/>
    </xf>
    <xf numFmtId="4" fontId="7" fillId="15" borderId="2" xfId="0" applyNumberFormat="1" applyFont="1" applyFill="1" applyBorder="1" applyAlignment="1">
      <alignment horizontal="center" vertical="center"/>
    </xf>
    <xf numFmtId="2" fontId="49" fillId="15" borderId="2" xfId="0" applyNumberFormat="1" applyFont="1" applyFill="1" applyBorder="1" applyAlignment="1">
      <alignment horizontal="center" vertical="center"/>
    </xf>
    <xf numFmtId="0" fontId="7" fillId="3" borderId="0" xfId="0" applyFont="1" applyFill="1"/>
    <xf numFmtId="49" fontId="23" fillId="0" borderId="2" xfId="0" applyNumberFormat="1" applyFont="1" applyBorder="1" applyAlignment="1">
      <alignment horizontal="center" vertical="center" wrapText="1"/>
    </xf>
    <xf numFmtId="0" fontId="23" fillId="0" borderId="2" xfId="0" applyFont="1" applyBorder="1" applyAlignment="1">
      <alignment vertical="center" wrapText="1"/>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3" fillId="0" borderId="1" xfId="0" applyFont="1" applyBorder="1" applyAlignment="1">
      <alignment horizontal="center" vertical="top" wrapText="1"/>
    </xf>
    <xf numFmtId="4" fontId="23" fillId="0" borderId="1" xfId="0" applyNumberFormat="1" applyFont="1" applyBorder="1" applyAlignment="1">
      <alignment horizontal="center" vertical="center"/>
    </xf>
    <xf numFmtId="0" fontId="26" fillId="15" borderId="2" xfId="0" applyFont="1" applyFill="1" applyBorder="1" applyAlignment="1">
      <alignment horizontal="center" vertical="center" wrapText="1"/>
    </xf>
    <xf numFmtId="0" fontId="23" fillId="15" borderId="5" xfId="0" applyFont="1" applyFill="1" applyBorder="1" applyAlignment="1">
      <alignment horizontal="center" vertical="center" wrapText="1"/>
    </xf>
    <xf numFmtId="0" fontId="23" fillId="15" borderId="1" xfId="0" applyFont="1" applyFill="1" applyBorder="1" applyAlignment="1">
      <alignment horizontal="center" vertical="center" wrapText="1"/>
    </xf>
    <xf numFmtId="0" fontId="23" fillId="15" borderId="1" xfId="0" applyFont="1" applyFill="1" applyBorder="1" applyAlignment="1">
      <alignment horizontal="center" vertical="top" wrapText="1"/>
    </xf>
    <xf numFmtId="0" fontId="23" fillId="15" borderId="1" xfId="0" applyFont="1" applyFill="1" applyBorder="1" applyAlignment="1">
      <alignment horizontal="center" vertical="center"/>
    </xf>
    <xf numFmtId="4" fontId="49" fillId="15" borderId="1" xfId="0" applyNumberFormat="1" applyFont="1" applyFill="1" applyBorder="1" applyAlignment="1">
      <alignment horizontal="center" vertical="center"/>
    </xf>
    <xf numFmtId="4" fontId="23" fillId="15" borderId="1" xfId="0" applyNumberFormat="1" applyFont="1" applyFill="1" applyBorder="1" applyAlignment="1">
      <alignment horizontal="center" vertical="center"/>
    </xf>
    <xf numFmtId="0" fontId="23" fillId="15" borderId="7" xfId="0" applyFont="1" applyFill="1" applyBorder="1" applyAlignment="1">
      <alignment horizontal="center" vertical="center" wrapText="1"/>
    </xf>
    <xf numFmtId="4" fontId="23" fillId="0" borderId="2" xfId="0" applyNumberFormat="1" applyFont="1" applyBorder="1" applyAlignment="1">
      <alignment vertical="center"/>
    </xf>
    <xf numFmtId="0" fontId="49" fillId="15" borderId="2" xfId="0" applyFont="1" applyFill="1" applyBorder="1" applyAlignment="1">
      <alignment horizontal="center" vertical="center"/>
    </xf>
    <xf numFmtId="4" fontId="49" fillId="15" borderId="2" xfId="0" applyNumberFormat="1" applyFont="1" applyFill="1" applyBorder="1" applyAlignment="1">
      <alignment horizontal="center" vertical="center" wrapText="1"/>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6" fillId="0" borderId="0" xfId="0" applyFont="1" applyAlignment="1">
      <alignment horizontal="center" vertical="center" wrapText="1"/>
    </xf>
    <xf numFmtId="0" fontId="23" fillId="0" borderId="7" xfId="0" applyFont="1" applyBorder="1" applyAlignment="1">
      <alignment horizontal="center" vertical="center" wrapText="1"/>
    </xf>
    <xf numFmtId="17" fontId="23" fillId="0" borderId="5" xfId="0" applyNumberFormat="1" applyFont="1" applyBorder="1" applyAlignment="1">
      <alignment horizontal="center" vertical="center" wrapText="1"/>
    </xf>
    <xf numFmtId="4" fontId="23" fillId="0" borderId="7" xfId="0" applyNumberFormat="1" applyFont="1" applyBorder="1" applyAlignment="1">
      <alignment horizontal="center" vertical="center"/>
    </xf>
    <xf numFmtId="4" fontId="23" fillId="0" borderId="5" xfId="0" applyNumberFormat="1" applyFont="1" applyBorder="1" applyAlignment="1">
      <alignment horizontal="center" vertical="center"/>
    </xf>
    <xf numFmtId="17" fontId="23" fillId="15"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17" fontId="23" fillId="0" borderId="1" xfId="0" applyNumberFormat="1" applyFont="1" applyBorder="1" applyAlignment="1">
      <alignment horizontal="center" vertical="center" wrapText="1"/>
    </xf>
    <xf numFmtId="0" fontId="23" fillId="0" borderId="5" xfId="0" applyFont="1" applyBorder="1" applyAlignment="1">
      <alignment horizontal="center" vertical="center" wrapText="1"/>
    </xf>
    <xf numFmtId="0" fontId="23" fillId="0" borderId="1" xfId="0" applyFont="1" applyBorder="1"/>
    <xf numFmtId="0" fontId="49" fillId="15" borderId="2" xfId="0" applyFont="1" applyFill="1" applyBorder="1" applyAlignment="1">
      <alignment horizontal="center" vertical="center" wrapText="1"/>
    </xf>
    <xf numFmtId="0" fontId="23" fillId="15" borderId="2" xfId="0" applyFont="1" applyFill="1" applyBorder="1" applyAlignment="1">
      <alignment vertical="center"/>
    </xf>
    <xf numFmtId="0" fontId="23" fillId="15" borderId="2" xfId="0" applyFont="1" applyFill="1" applyBorder="1"/>
    <xf numFmtId="0" fontId="26" fillId="7" borderId="2" xfId="0" applyFont="1" applyFill="1" applyBorder="1" applyAlignment="1">
      <alignment horizontal="center" vertical="center" wrapText="1"/>
    </xf>
    <xf numFmtId="2" fontId="23" fillId="7" borderId="2" xfId="0" applyNumberFormat="1" applyFont="1" applyFill="1" applyBorder="1" applyAlignment="1">
      <alignment horizontal="center" vertical="center"/>
    </xf>
    <xf numFmtId="0" fontId="23" fillId="7" borderId="7" xfId="0" applyFont="1" applyFill="1" applyBorder="1" applyAlignment="1">
      <alignment horizontal="center" vertical="center" wrapText="1"/>
    </xf>
    <xf numFmtId="0" fontId="52" fillId="7" borderId="0" xfId="0" applyFont="1" applyFill="1" applyAlignment="1">
      <alignment horizontal="center" vertical="center" wrapText="1"/>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3" fontId="7" fillId="7" borderId="1" xfId="0" applyNumberFormat="1" applyFont="1" applyFill="1" applyBorder="1" applyAlignment="1">
      <alignment horizontal="center" vertical="center"/>
    </xf>
    <xf numFmtId="4" fontId="7" fillId="7" borderId="1" xfId="0" applyNumberFormat="1" applyFont="1" applyFill="1" applyBorder="1" applyAlignment="1">
      <alignment horizontal="center" vertical="center"/>
    </xf>
    <xf numFmtId="4" fontId="7" fillId="7" borderId="1" xfId="0" applyNumberFormat="1" applyFont="1" applyFill="1" applyBorder="1" applyAlignment="1">
      <alignment vertical="center"/>
    </xf>
    <xf numFmtId="0" fontId="7" fillId="7" borderId="2" xfId="0" applyFont="1" applyFill="1" applyBorder="1" applyAlignment="1">
      <alignment vertical="center" wrapText="1"/>
    </xf>
    <xf numFmtId="0" fontId="7" fillId="7" borderId="2" xfId="0" applyFont="1" applyFill="1" applyBorder="1" applyAlignment="1">
      <alignment horizontal="center" vertical="center"/>
    </xf>
    <xf numFmtId="4" fontId="49" fillId="7" borderId="2" xfId="0" applyNumberFormat="1" applyFont="1" applyFill="1" applyBorder="1" applyAlignment="1">
      <alignment horizontal="center" vertical="center"/>
    </xf>
    <xf numFmtId="2" fontId="23" fillId="7" borderId="2" xfId="0" applyNumberFormat="1" applyFont="1" applyFill="1" applyBorder="1" applyAlignment="1">
      <alignment horizontal="center" vertical="center" wrapText="1"/>
    </xf>
    <xf numFmtId="0" fontId="41" fillId="7" borderId="2" xfId="0" applyFont="1" applyFill="1" applyBorder="1" applyAlignment="1">
      <alignment horizontal="center" vertical="center" wrapText="1"/>
    </xf>
    <xf numFmtId="3" fontId="7" fillId="7" borderId="2" xfId="0" applyNumberFormat="1" applyFont="1" applyFill="1" applyBorder="1" applyAlignment="1">
      <alignment horizontal="center" vertical="center"/>
    </xf>
    <xf numFmtId="0" fontId="41" fillId="7" borderId="1" xfId="0" applyFont="1" applyFill="1" applyBorder="1" applyAlignment="1">
      <alignment horizontal="center" vertical="center" wrapText="1"/>
    </xf>
    <xf numFmtId="0" fontId="26" fillId="7" borderId="2" xfId="0" applyFont="1" applyFill="1" applyBorder="1" applyAlignment="1">
      <alignment horizontal="center" vertical="center"/>
    </xf>
    <xf numFmtId="0" fontId="7" fillId="7" borderId="1" xfId="0" applyFont="1" applyFill="1" applyBorder="1" applyAlignment="1">
      <alignment horizontal="center" vertical="top"/>
    </xf>
    <xf numFmtId="0" fontId="7" fillId="7" borderId="2" xfId="0" applyFont="1" applyFill="1" applyBorder="1" applyAlignment="1">
      <alignment horizontal="center" vertical="top" wrapText="1"/>
    </xf>
    <xf numFmtId="0" fontId="7" fillId="7" borderId="2" xfId="0" applyFont="1" applyFill="1" applyBorder="1" applyAlignment="1">
      <alignment vertical="top" wrapText="1"/>
    </xf>
    <xf numFmtId="0" fontId="38" fillId="7" borderId="0" xfId="0" applyFont="1" applyFill="1" applyAlignment="1">
      <alignment horizontal="center" vertical="center" wrapText="1"/>
    </xf>
    <xf numFmtId="0" fontId="7" fillId="7" borderId="1" xfId="0" applyFont="1" applyFill="1" applyBorder="1" applyAlignment="1">
      <alignment vertical="center"/>
    </xf>
    <xf numFmtId="0" fontId="7" fillId="7" borderId="0" xfId="0" applyFont="1" applyFill="1"/>
    <xf numFmtId="0" fontId="7" fillId="7" borderId="0" xfId="0" applyFont="1" applyFill="1" applyAlignment="1">
      <alignment horizontal="center" vertical="center" wrapText="1"/>
    </xf>
    <xf numFmtId="0" fontId="7" fillId="7" borderId="2" xfId="0" applyFont="1" applyFill="1" applyBorder="1" applyAlignment="1">
      <alignment horizontal="left" vertical="center" wrapText="1"/>
    </xf>
    <xf numFmtId="0" fontId="41" fillId="7" borderId="0" xfId="0" applyFont="1" applyFill="1" applyAlignment="1">
      <alignment horizontal="center" vertical="center" wrapText="1"/>
    </xf>
    <xf numFmtId="0" fontId="7" fillId="7" borderId="2" xfId="0" applyFont="1" applyFill="1" applyBorder="1" applyAlignment="1">
      <alignment horizontal="left" wrapText="1"/>
    </xf>
    <xf numFmtId="2" fontId="7" fillId="7" borderId="2" xfId="0" applyNumberFormat="1" applyFont="1" applyFill="1" applyBorder="1" applyAlignment="1">
      <alignment horizontal="center" vertical="center" wrapText="1"/>
    </xf>
    <xf numFmtId="0" fontId="7" fillId="7" borderId="7" xfId="0" applyFont="1" applyFill="1" applyBorder="1" applyAlignment="1">
      <alignment horizontal="center" vertical="center"/>
    </xf>
    <xf numFmtId="0" fontId="23" fillId="7" borderId="5" xfId="0" applyFont="1" applyFill="1" applyBorder="1" applyAlignment="1">
      <alignment horizontal="center" vertical="center"/>
    </xf>
    <xf numFmtId="0" fontId="41" fillId="7" borderId="7" xfId="0" applyFont="1" applyFill="1" applyBorder="1" applyAlignment="1">
      <alignment horizontal="center" vertical="center" wrapText="1"/>
    </xf>
    <xf numFmtId="0" fontId="53" fillId="7" borderId="0" xfId="0" applyFont="1" applyFill="1" applyAlignment="1">
      <alignment horizontal="center" vertical="center" wrapText="1"/>
    </xf>
    <xf numFmtId="0" fontId="7" fillId="7" borderId="7" xfId="0" applyFont="1" applyFill="1" applyBorder="1" applyAlignment="1">
      <alignment horizontal="center" vertical="center" wrapText="1"/>
    </xf>
    <xf numFmtId="3" fontId="7" fillId="7" borderId="7" xfId="0" applyNumberFormat="1" applyFont="1" applyFill="1" applyBorder="1" applyAlignment="1">
      <alignment horizontal="center" vertical="center"/>
    </xf>
    <xf numFmtId="4" fontId="7" fillId="7" borderId="7" xfId="0" applyNumberFormat="1" applyFont="1" applyFill="1" applyBorder="1" applyAlignment="1">
      <alignment horizontal="center" vertical="center"/>
    </xf>
    <xf numFmtId="0" fontId="23" fillId="7" borderId="5" xfId="0" applyFont="1" applyFill="1" applyBorder="1" applyAlignment="1">
      <alignment horizontal="center" vertical="center" wrapText="1"/>
    </xf>
    <xf numFmtId="4" fontId="7" fillId="0" borderId="2" xfId="0" applyNumberFormat="1" applyFont="1" applyBorder="1"/>
    <xf numFmtId="0" fontId="1" fillId="3" borderId="0" xfId="0" applyFont="1" applyFill="1" applyAlignment="1">
      <alignment vertical="center"/>
    </xf>
    <xf numFmtId="0" fontId="5" fillId="0" borderId="2" xfId="0" applyFont="1" applyBorder="1" applyAlignment="1">
      <alignment horizontal="center" vertical="center" wrapText="1"/>
    </xf>
    <xf numFmtId="2" fontId="4" fillId="0" borderId="2" xfId="0" applyNumberFormat="1" applyFont="1" applyBorder="1" applyAlignment="1">
      <alignment horizontal="center" vertical="center" wrapText="1"/>
    </xf>
    <xf numFmtId="0" fontId="5" fillId="0" borderId="2" xfId="0" applyFont="1" applyBorder="1" applyAlignment="1">
      <alignment horizontal="center" vertical="center"/>
    </xf>
    <xf numFmtId="2" fontId="4" fillId="0" borderId="2" xfId="0" applyNumberFormat="1" applyFont="1" applyBorder="1" applyAlignment="1">
      <alignment horizontal="center" vertical="center"/>
    </xf>
    <xf numFmtId="0" fontId="5" fillId="3" borderId="2" xfId="0" applyFont="1" applyFill="1" applyBorder="1" applyAlignment="1">
      <alignment horizontal="center" vertical="center" wrapText="1"/>
    </xf>
    <xf numFmtId="4" fontId="4" fillId="3" borderId="2" xfId="0" applyNumberFormat="1" applyFont="1" applyFill="1" applyBorder="1" applyAlignment="1">
      <alignment horizontal="center" vertical="center"/>
    </xf>
    <xf numFmtId="0" fontId="5" fillId="15" borderId="2" xfId="0" applyFont="1" applyFill="1" applyBorder="1" applyAlignment="1">
      <alignment horizontal="center" vertical="center" wrapText="1"/>
    </xf>
    <xf numFmtId="4" fontId="18" fillId="15" borderId="2" xfId="0" applyNumberFormat="1" applyFont="1" applyFill="1" applyBorder="1" applyAlignment="1">
      <alignment horizontal="center" vertical="center"/>
    </xf>
    <xf numFmtId="0" fontId="1" fillId="15" borderId="2" xfId="0" applyFont="1" applyFill="1" applyBorder="1" applyAlignment="1">
      <alignment horizontal="center" vertical="center"/>
    </xf>
    <xf numFmtId="0" fontId="0" fillId="4" borderId="2" xfId="0" applyFill="1" applyBorder="1" applyAlignment="1">
      <alignment horizontal="right"/>
    </xf>
    <xf numFmtId="0" fontId="0" fillId="0" borderId="0" xfId="0" applyFill="1" applyAlignment="1">
      <alignment horizontal="center" vertical="center"/>
    </xf>
    <xf numFmtId="0" fontId="4" fillId="7" borderId="2" xfId="8" applyFont="1" applyFill="1" applyBorder="1" applyAlignment="1">
      <alignment vertical="center" wrapText="1"/>
    </xf>
    <xf numFmtId="0" fontId="54" fillId="7" borderId="2" xfId="0" applyFont="1" applyFill="1" applyBorder="1" applyAlignment="1">
      <alignment horizontal="center" vertical="center"/>
    </xf>
    <xf numFmtId="0" fontId="55" fillId="7" borderId="2" xfId="0" applyFont="1" applyFill="1" applyBorder="1" applyAlignment="1">
      <alignment horizontal="center" vertical="center" wrapText="1"/>
    </xf>
    <xf numFmtId="4" fontId="0" fillId="0" borderId="0" xfId="0" applyNumberFormat="1" applyAlignment="1">
      <alignment horizontal="center"/>
    </xf>
    <xf numFmtId="49" fontId="13" fillId="15" borderId="2" xfId="0" applyNumberFormat="1" applyFont="1" applyFill="1" applyBorder="1" applyAlignment="1">
      <alignment horizontal="center" vertical="center" wrapText="1"/>
    </xf>
    <xf numFmtId="2" fontId="13" fillId="15" borderId="2" xfId="0" applyNumberFormat="1" applyFont="1" applyFill="1" applyBorder="1" applyAlignment="1">
      <alignment horizontal="center" vertical="center"/>
    </xf>
    <xf numFmtId="2" fontId="4" fillId="15" borderId="2" xfId="0" applyNumberFormat="1" applyFont="1" applyFill="1" applyBorder="1" applyAlignment="1">
      <alignment horizontal="center" vertical="center"/>
    </xf>
    <xf numFmtId="0" fontId="13" fillId="0" borderId="0" xfId="0" applyFont="1" applyAlignment="1">
      <alignment horizontal="left" vertical="center"/>
    </xf>
    <xf numFmtId="4" fontId="0" fillId="4" borderId="2" xfId="0" applyNumberFormat="1" applyFill="1" applyBorder="1" applyAlignment="1">
      <alignment horizontal="center"/>
    </xf>
    <xf numFmtId="0" fontId="13" fillId="16" borderId="2" xfId="0" applyFont="1" applyFill="1" applyBorder="1" applyAlignment="1">
      <alignment horizontal="center" vertical="center" wrapText="1"/>
    </xf>
    <xf numFmtId="49" fontId="13" fillId="16" borderId="2" xfId="0" applyNumberFormat="1" applyFont="1" applyFill="1" applyBorder="1" applyAlignment="1">
      <alignment horizontal="center" vertical="center" wrapText="1"/>
    </xf>
    <xf numFmtId="0" fontId="2" fillId="7" borderId="5"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37" fillId="7" borderId="2" xfId="0" applyFont="1" applyFill="1" applyBorder="1" applyAlignment="1">
      <alignment horizontal="center" vertical="center" wrapText="1"/>
    </xf>
    <xf numFmtId="0" fontId="37" fillId="7" borderId="1" xfId="0" applyFont="1" applyFill="1" applyBorder="1" applyAlignment="1">
      <alignment horizontal="center" vertical="center" wrapText="1"/>
    </xf>
    <xf numFmtId="16" fontId="4" fillId="0" borderId="2" xfId="0" applyNumberFormat="1" applyFont="1" applyBorder="1" applyAlignment="1">
      <alignment horizontal="center" vertical="center" wrapText="1"/>
    </xf>
    <xf numFmtId="174" fontId="20" fillId="0" borderId="2" xfId="0" applyNumberFormat="1" applyFont="1" applyBorder="1" applyAlignment="1">
      <alignment horizontal="center" vertical="center" wrapText="1"/>
    </xf>
    <xf numFmtId="49" fontId="20" fillId="0" borderId="2" xfId="0" applyNumberFormat="1" applyFont="1" applyBorder="1" applyAlignment="1">
      <alignment horizontal="center" vertical="center" wrapText="1"/>
    </xf>
    <xf numFmtId="0" fontId="16" fillId="0" borderId="5" xfId="0" applyFont="1" applyBorder="1" applyAlignment="1">
      <alignment horizontal="center" vertical="center" wrapText="1"/>
    </xf>
    <xf numFmtId="3" fontId="4" fillId="0" borderId="1" xfId="0" applyNumberFormat="1" applyFont="1" applyBorder="1" applyAlignment="1">
      <alignment horizontal="center" vertical="center"/>
    </xf>
    <xf numFmtId="0" fontId="0" fillId="7" borderId="5" xfId="0" applyFill="1" applyBorder="1" applyAlignment="1">
      <alignment horizontal="center" vertical="center" wrapText="1"/>
    </xf>
    <xf numFmtId="0" fontId="5" fillId="7"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0" fillId="7" borderId="5" xfId="0" applyFill="1" applyBorder="1" applyAlignment="1">
      <alignment horizontal="center" vertical="center"/>
    </xf>
    <xf numFmtId="2" fontId="0" fillId="7" borderId="5" xfId="0" applyNumberFormat="1" applyFill="1" applyBorder="1" applyAlignment="1">
      <alignment horizontal="center" vertical="center"/>
    </xf>
    <xf numFmtId="0" fontId="5" fillId="7" borderId="2" xfId="0" applyFont="1" applyFill="1" applyBorder="1" applyAlignment="1">
      <alignment horizontal="center" vertical="center" wrapText="1"/>
    </xf>
    <xf numFmtId="4" fontId="0" fillId="3" borderId="0" xfId="0" applyNumberFormat="1" applyFill="1" applyAlignment="1">
      <alignment horizontal="center"/>
    </xf>
    <xf numFmtId="16" fontId="4" fillId="15" borderId="2" xfId="0" applyNumberFormat="1" applyFont="1" applyFill="1" applyBorder="1" applyAlignment="1">
      <alignment horizontal="center" vertical="center" wrapText="1"/>
    </xf>
    <xf numFmtId="174" fontId="56" fillId="15" borderId="2" xfId="0" applyNumberFormat="1" applyFont="1" applyFill="1" applyBorder="1" applyAlignment="1">
      <alignment horizontal="center" vertical="center" wrapText="1"/>
    </xf>
    <xf numFmtId="49" fontId="56" fillId="15" borderId="2" xfId="0" applyNumberFormat="1" applyFont="1" applyFill="1" applyBorder="1" applyAlignment="1">
      <alignment horizontal="center" vertical="center" wrapText="1"/>
    </xf>
    <xf numFmtId="174" fontId="20" fillId="15" borderId="2" xfId="0" applyNumberFormat="1" applyFont="1" applyFill="1" applyBorder="1" applyAlignment="1">
      <alignment horizontal="center" vertical="center" wrapText="1"/>
    </xf>
    <xf numFmtId="49" fontId="20" fillId="15" borderId="2" xfId="0" applyNumberFormat="1" applyFont="1" applyFill="1" applyBorder="1" applyAlignment="1">
      <alignment horizontal="center" vertical="center" wrapText="1"/>
    </xf>
    <xf numFmtId="0" fontId="13" fillId="15" borderId="1" xfId="0" applyFont="1" applyFill="1" applyBorder="1" applyAlignment="1">
      <alignment horizontal="center" vertical="center"/>
    </xf>
    <xf numFmtId="3" fontId="4" fillId="15" borderId="1" xfId="0" applyNumberFormat="1" applyFont="1" applyFill="1" applyBorder="1" applyAlignment="1">
      <alignment horizontal="center" vertical="center"/>
    </xf>
    <xf numFmtId="0" fontId="49" fillId="0" borderId="0" xfId="0" applyFont="1" applyAlignment="1">
      <alignment horizontal="center" vertical="center"/>
    </xf>
    <xf numFmtId="0" fontId="49" fillId="0" borderId="3" xfId="0" applyFont="1" applyBorder="1" applyAlignment="1">
      <alignment horizontal="center" vertical="center"/>
    </xf>
    <xf numFmtId="0" fontId="13" fillId="17" borderId="2" xfId="0" applyFont="1" applyFill="1" applyBorder="1" applyAlignment="1">
      <alignment horizontal="center" vertical="center" wrapText="1"/>
    </xf>
    <xf numFmtId="4" fontId="13" fillId="17" borderId="2" xfId="0" applyNumberFormat="1" applyFont="1" applyFill="1" applyBorder="1" applyAlignment="1">
      <alignment horizontal="center" vertical="center" wrapText="1"/>
    </xf>
    <xf numFmtId="2" fontId="4" fillId="15" borderId="1" xfId="0" applyNumberFormat="1" applyFont="1" applyFill="1" applyBorder="1" applyAlignment="1">
      <alignment horizontal="center" vertical="center" wrapText="1"/>
    </xf>
    <xf numFmtId="0" fontId="4" fillId="0" borderId="5" xfId="0" applyFont="1" applyBorder="1" applyAlignment="1">
      <alignment wrapText="1"/>
    </xf>
    <xf numFmtId="0" fontId="4" fillId="0" borderId="2" xfId="0" applyFont="1" applyBorder="1" applyAlignment="1">
      <alignment wrapText="1"/>
    </xf>
    <xf numFmtId="0" fontId="4" fillId="15" borderId="2" xfId="0" applyFont="1" applyFill="1" applyBorder="1" applyAlignment="1">
      <alignment wrapText="1"/>
    </xf>
    <xf numFmtId="0" fontId="4" fillId="0" borderId="1" xfId="0" applyFont="1" applyBorder="1" applyAlignment="1">
      <alignment wrapText="1"/>
    </xf>
    <xf numFmtId="0" fontId="4" fillId="15" borderId="1" xfId="0" applyFont="1" applyFill="1" applyBorder="1" applyAlignment="1">
      <alignment wrapText="1"/>
    </xf>
    <xf numFmtId="0" fontId="13" fillId="16" borderId="2" xfId="0" applyFont="1" applyFill="1" applyBorder="1" applyAlignment="1">
      <alignment wrapText="1"/>
    </xf>
    <xf numFmtId="4" fontId="13" fillId="16" borderId="2" xfId="0" applyNumberFormat="1" applyFont="1" applyFill="1" applyBorder="1" applyAlignment="1">
      <alignment horizontal="center" vertical="center" wrapText="1"/>
    </xf>
    <xf numFmtId="0" fontId="4" fillId="7" borderId="2" xfId="0" applyFont="1" applyFill="1" applyBorder="1" applyAlignment="1">
      <alignment wrapText="1"/>
    </xf>
    <xf numFmtId="0" fontId="4" fillId="7" borderId="0" xfId="0" applyFont="1" applyFill="1" applyAlignment="1">
      <alignment horizontal="center" vertical="center" wrapText="1"/>
    </xf>
    <xf numFmtId="0" fontId="0" fillId="18" borderId="5" xfId="0" applyFill="1" applyBorder="1" applyAlignment="1">
      <alignment horizontal="center" vertical="center" wrapText="1"/>
    </xf>
    <xf numFmtId="0" fontId="0" fillId="18" borderId="2" xfId="0" applyFill="1" applyBorder="1" applyAlignment="1">
      <alignment horizontal="center" vertical="center" wrapText="1"/>
    </xf>
    <xf numFmtId="1" fontId="0" fillId="18" borderId="2" xfId="0" applyNumberFormat="1" applyFill="1" applyBorder="1" applyAlignment="1">
      <alignment horizontal="center" vertical="center" wrapText="1"/>
    </xf>
    <xf numFmtId="0" fontId="0" fillId="18" borderId="5" xfId="0" applyFill="1" applyBorder="1" applyAlignment="1">
      <alignment horizontal="center" vertical="center"/>
    </xf>
    <xf numFmtId="4" fontId="0" fillId="18" borderId="2" xfId="0" applyNumberFormat="1" applyFill="1" applyBorder="1" applyAlignment="1">
      <alignment horizontal="center" vertical="center" wrapText="1"/>
    </xf>
    <xf numFmtId="0" fontId="20" fillId="0" borderId="2" xfId="0" applyFont="1" applyBorder="1" applyAlignment="1">
      <alignment horizontal="center" vertical="center"/>
    </xf>
    <xf numFmtId="3" fontId="20" fillId="0" borderId="2" xfId="0" applyNumberFormat="1" applyFont="1" applyBorder="1" applyAlignment="1">
      <alignment horizontal="center" vertical="center" wrapText="1"/>
    </xf>
    <xf numFmtId="3" fontId="20" fillId="0" borderId="1" xfId="0" applyNumberFormat="1" applyFont="1" applyBorder="1" applyAlignment="1">
      <alignment horizontal="center" vertical="center" wrapText="1"/>
    </xf>
    <xf numFmtId="0" fontId="20" fillId="0" borderId="0" xfId="0" applyFont="1" applyAlignment="1">
      <alignment horizontal="center" vertical="center"/>
    </xf>
    <xf numFmtId="0" fontId="20" fillId="0" borderId="0" xfId="0" applyFont="1"/>
    <xf numFmtId="0" fontId="4" fillId="14" borderId="2" xfId="0" applyFont="1" applyFill="1" applyBorder="1" applyAlignment="1">
      <alignment horizontal="center"/>
    </xf>
    <xf numFmtId="0" fontId="20" fillId="19" borderId="2" xfId="0" applyFont="1" applyFill="1" applyBorder="1" applyAlignment="1">
      <alignment horizontal="center" vertical="center"/>
    </xf>
    <xf numFmtId="49" fontId="20" fillId="19" borderId="2" xfId="0" applyNumberFormat="1" applyFont="1" applyFill="1" applyBorder="1" applyAlignment="1">
      <alignment horizontal="center" vertical="center" wrapText="1"/>
    </xf>
    <xf numFmtId="0" fontId="20" fillId="19" borderId="2" xfId="0" applyFont="1" applyFill="1" applyBorder="1" applyAlignment="1">
      <alignment horizontal="center" vertical="center" wrapText="1"/>
    </xf>
    <xf numFmtId="0" fontId="0" fillId="19" borderId="2" xfId="0" applyFill="1" applyBorder="1" applyAlignment="1">
      <alignment horizontal="center" vertical="center" wrapText="1"/>
    </xf>
    <xf numFmtId="0" fontId="20" fillId="19" borderId="2" xfId="0" applyFont="1" applyFill="1" applyBorder="1" applyAlignment="1">
      <alignment horizontal="left" vertical="center"/>
    </xf>
    <xf numFmtId="4" fontId="20" fillId="19" borderId="2" xfId="0" applyNumberFormat="1" applyFont="1" applyFill="1" applyBorder="1" applyAlignment="1">
      <alignment horizontal="center" vertical="center"/>
    </xf>
    <xf numFmtId="49" fontId="0" fillId="19" borderId="2" xfId="0" applyNumberFormat="1" applyFill="1" applyBorder="1" applyAlignment="1">
      <alignment horizontal="center" vertical="center" wrapText="1"/>
    </xf>
    <xf numFmtId="0" fontId="5" fillId="0" borderId="1" xfId="0" applyFont="1" applyBorder="1" applyAlignment="1">
      <alignment horizontal="center" vertical="center" wrapText="1"/>
    </xf>
    <xf numFmtId="0" fontId="5" fillId="15" borderId="1" xfId="0" applyFont="1" applyFill="1" applyBorder="1" applyAlignment="1">
      <alignment horizontal="center" vertical="center" wrapText="1"/>
    </xf>
    <xf numFmtId="0" fontId="31" fillId="15" borderId="2" xfId="0" applyFont="1" applyFill="1" applyBorder="1" applyAlignment="1">
      <alignment horizontal="center" vertical="center" wrapText="1"/>
    </xf>
    <xf numFmtId="17" fontId="13" fillId="15" borderId="2" xfId="0" applyNumberFormat="1" applyFont="1" applyFill="1" applyBorder="1" applyAlignment="1">
      <alignment horizontal="center" vertical="center" wrapText="1"/>
    </xf>
    <xf numFmtId="0" fontId="20" fillId="0" borderId="1" xfId="0" applyFont="1" applyBorder="1" applyAlignment="1">
      <alignment horizontal="center" vertical="center"/>
    </xf>
    <xf numFmtId="0" fontId="4" fillId="3" borderId="3" xfId="0" applyFont="1" applyFill="1" applyBorder="1" applyAlignment="1">
      <alignment horizontal="center" vertical="center"/>
    </xf>
    <xf numFmtId="169" fontId="4" fillId="3" borderId="2" xfId="0" applyNumberFormat="1" applyFont="1" applyFill="1" applyBorder="1" applyAlignment="1">
      <alignment horizontal="center" vertical="center"/>
    </xf>
    <xf numFmtId="169" fontId="0" fillId="3" borderId="2" xfId="0" applyNumberFormat="1" applyFont="1" applyFill="1" applyBorder="1" applyAlignment="1">
      <alignment horizontal="center" vertical="center"/>
    </xf>
    <xf numFmtId="0" fontId="20" fillId="7" borderId="5" xfId="0" applyFont="1" applyFill="1" applyBorder="1" applyAlignment="1">
      <alignment horizontal="center" vertical="center"/>
    </xf>
    <xf numFmtId="0" fontId="20" fillId="7" borderId="2" xfId="0" applyFont="1" applyFill="1" applyBorder="1" applyAlignment="1">
      <alignment horizontal="center" vertical="center"/>
    </xf>
    <xf numFmtId="0" fontId="31" fillId="0" borderId="2" xfId="0" applyFont="1" applyBorder="1" applyAlignment="1">
      <alignment horizontal="center" vertical="center" wrapText="1"/>
    </xf>
    <xf numFmtId="0" fontId="31" fillId="0" borderId="2" xfId="0" applyFont="1" applyBorder="1" applyAlignment="1">
      <alignment horizontal="left" vertical="center" wrapText="1"/>
    </xf>
    <xf numFmtId="49" fontId="31" fillId="0" borderId="2" xfId="0" applyNumberFormat="1" applyFont="1" applyBorder="1" applyAlignment="1">
      <alignment horizontal="center" vertical="center" wrapText="1"/>
    </xf>
    <xf numFmtId="0" fontId="31" fillId="0" borderId="2" xfId="0" applyFont="1" applyBorder="1" applyAlignment="1">
      <alignment horizontal="center" vertical="center"/>
    </xf>
    <xf numFmtId="17" fontId="31" fillId="0" borderId="2" xfId="0" applyNumberFormat="1" applyFont="1" applyBorder="1" applyAlignment="1">
      <alignment horizontal="center" vertical="center" wrapText="1"/>
    </xf>
    <xf numFmtId="4" fontId="31" fillId="0" borderId="2" xfId="0" applyNumberFormat="1" applyFont="1" applyBorder="1" applyAlignment="1">
      <alignment horizontal="center" vertical="center" wrapText="1"/>
    </xf>
    <xf numFmtId="2" fontId="31" fillId="0" borderId="2" xfId="0" applyNumberFormat="1" applyFont="1" applyBorder="1" applyAlignment="1">
      <alignment horizontal="center" vertical="center"/>
    </xf>
    <xf numFmtId="4" fontId="31" fillId="0" borderId="2" xfId="0" applyNumberFormat="1" applyFont="1" applyBorder="1" applyAlignment="1">
      <alignment horizontal="center" vertical="center"/>
    </xf>
    <xf numFmtId="0" fontId="32" fillId="15" borderId="2" xfId="0" applyFont="1" applyFill="1" applyBorder="1" applyAlignment="1">
      <alignment horizontal="center" vertical="center" wrapText="1"/>
    </xf>
    <xf numFmtId="0" fontId="32" fillId="15" borderId="2" xfId="0" applyFont="1" applyFill="1" applyBorder="1" applyAlignment="1">
      <alignment horizontal="center" vertical="center"/>
    </xf>
    <xf numFmtId="3" fontId="32" fillId="15" borderId="2" xfId="0" applyNumberFormat="1" applyFont="1" applyFill="1" applyBorder="1" applyAlignment="1">
      <alignment horizontal="center" vertical="center"/>
    </xf>
    <xf numFmtId="0" fontId="33" fillId="0" borderId="5" xfId="0" applyFont="1" applyBorder="1" applyAlignment="1">
      <alignment horizontal="center" vertical="center" wrapText="1"/>
    </xf>
    <xf numFmtId="0" fontId="33" fillId="0" borderId="2" xfId="0" applyFont="1" applyBorder="1" applyAlignment="1">
      <alignment horizontal="center" vertical="center" wrapText="1"/>
    </xf>
    <xf numFmtId="0" fontId="31" fillId="0" borderId="5" xfId="0" applyFont="1" applyBorder="1" applyAlignment="1">
      <alignment horizontal="center" vertical="center" wrapText="1"/>
    </xf>
    <xf numFmtId="49" fontId="31" fillId="0" borderId="5" xfId="0" applyNumberFormat="1" applyFont="1" applyBorder="1" applyAlignment="1">
      <alignment horizontal="center" vertical="center" wrapText="1"/>
    </xf>
    <xf numFmtId="0" fontId="62" fillId="15" borderId="2" xfId="0" applyFont="1" applyFill="1" applyBorder="1" applyAlignment="1">
      <alignment horizontal="center" vertical="center" wrapText="1"/>
    </xf>
    <xf numFmtId="0" fontId="31" fillId="15" borderId="5" xfId="0" applyFont="1" applyFill="1" applyBorder="1" applyAlignment="1">
      <alignment horizontal="center" vertical="center" wrapText="1"/>
    </xf>
    <xf numFmtId="0" fontId="31" fillId="15" borderId="2" xfId="0" applyFont="1" applyFill="1" applyBorder="1" applyAlignment="1">
      <alignment horizontal="center" vertical="center"/>
    </xf>
    <xf numFmtId="49" fontId="31" fillId="15" borderId="5" xfId="0" applyNumberFormat="1" applyFont="1" applyFill="1" applyBorder="1" applyAlignment="1">
      <alignment horizontal="center" vertical="center" wrapText="1"/>
    </xf>
    <xf numFmtId="3" fontId="31" fillId="0" borderId="2" xfId="0" applyNumberFormat="1" applyFont="1" applyBorder="1" applyAlignment="1">
      <alignment horizontal="center" vertical="center" wrapText="1"/>
    </xf>
    <xf numFmtId="3" fontId="31" fillId="0" borderId="2" xfId="0" applyNumberFormat="1" applyFont="1" applyBorder="1" applyAlignment="1">
      <alignment horizontal="center" vertical="center"/>
    </xf>
    <xf numFmtId="0" fontId="31" fillId="0" borderId="2" xfId="0" applyFont="1" applyBorder="1" applyAlignment="1">
      <alignment wrapText="1"/>
    </xf>
    <xf numFmtId="0" fontId="33" fillId="0" borderId="2" xfId="0" applyFont="1" applyBorder="1" applyAlignment="1">
      <alignment horizontal="left" wrapText="1"/>
    </xf>
    <xf numFmtId="4" fontId="33" fillId="0" borderId="2" xfId="0" applyNumberFormat="1" applyFont="1" applyBorder="1" applyAlignment="1">
      <alignment horizontal="center" vertical="center" wrapText="1"/>
    </xf>
    <xf numFmtId="1" fontId="33" fillId="0" borderId="2" xfId="0" applyNumberFormat="1" applyFont="1" applyBorder="1" applyAlignment="1">
      <alignment horizontal="center" vertical="center" wrapText="1"/>
    </xf>
    <xf numFmtId="0" fontId="56" fillId="15" borderId="5" xfId="0" applyFont="1" applyFill="1" applyBorder="1" applyAlignment="1">
      <alignment horizontal="center" vertical="center" wrapText="1"/>
    </xf>
    <xf numFmtId="0" fontId="56" fillId="15" borderId="2" xfId="0" applyFont="1" applyFill="1" applyBorder="1" applyAlignment="1">
      <alignment horizontal="center" vertical="center" wrapText="1"/>
    </xf>
    <xf numFmtId="0" fontId="33" fillId="0" borderId="0" xfId="0" applyFont="1" applyAlignment="1">
      <alignment horizontal="center" vertical="center" wrapText="1"/>
    </xf>
    <xf numFmtId="0" fontId="33" fillId="0" borderId="0" xfId="0" applyFont="1" applyAlignment="1">
      <alignment horizontal="left" wrapText="1"/>
    </xf>
    <xf numFmtId="4" fontId="33" fillId="0" borderId="0" xfId="0" applyNumberFormat="1" applyFont="1" applyAlignment="1">
      <alignment horizontal="center" vertical="center" wrapText="1"/>
    </xf>
    <xf numFmtId="1" fontId="33" fillId="0" borderId="0" xfId="0" applyNumberFormat="1" applyFont="1" applyAlignment="1">
      <alignment horizontal="center" vertical="center" wrapText="1"/>
    </xf>
    <xf numFmtId="0" fontId="2" fillId="7" borderId="2" xfId="0" applyFont="1" applyFill="1" applyBorder="1" applyAlignment="1">
      <alignment horizontal="center" vertical="center" wrapText="1"/>
    </xf>
    <xf numFmtId="0" fontId="31" fillId="7" borderId="2" xfId="0" applyFont="1" applyFill="1" applyBorder="1" applyAlignment="1">
      <alignment horizontal="center" vertical="center"/>
    </xf>
    <xf numFmtId="0" fontId="31" fillId="7" borderId="2" xfId="0" applyFont="1" applyFill="1" applyBorder="1" applyAlignment="1">
      <alignment horizontal="center" vertical="center" wrapText="1"/>
    </xf>
    <xf numFmtId="3" fontId="31" fillId="7" borderId="2" xfId="0" applyNumberFormat="1" applyFont="1" applyFill="1" applyBorder="1" applyAlignment="1">
      <alignment horizontal="center" vertical="center"/>
    </xf>
    <xf numFmtId="49" fontId="31" fillId="15" borderId="2" xfId="0" applyNumberFormat="1" applyFont="1" applyFill="1" applyBorder="1" applyAlignment="1">
      <alignment horizontal="center" vertical="center" wrapText="1"/>
    </xf>
    <xf numFmtId="0" fontId="31" fillId="0" borderId="3" xfId="0" applyFont="1" applyBorder="1" applyAlignment="1">
      <alignment horizontal="left" vertical="center" wrapText="1"/>
    </xf>
    <xf numFmtId="0" fontId="31" fillId="15" borderId="2" xfId="0" applyFont="1" applyFill="1" applyBorder="1" applyAlignment="1">
      <alignment horizontal="left" vertical="center" wrapText="1"/>
    </xf>
    <xf numFmtId="0" fontId="13" fillId="15" borderId="0" xfId="0" applyFont="1" applyFill="1" applyAlignment="1">
      <alignment horizontal="center" vertical="center"/>
    </xf>
    <xf numFmtId="0" fontId="31" fillId="0" borderId="4" xfId="0" applyFont="1" applyBorder="1" applyAlignment="1">
      <alignment wrapText="1"/>
    </xf>
    <xf numFmtId="17" fontId="32" fillId="15" borderId="2" xfId="0" applyNumberFormat="1" applyFont="1" applyFill="1" applyBorder="1" applyAlignment="1">
      <alignment horizontal="center" vertical="center" wrapText="1"/>
    </xf>
    <xf numFmtId="4" fontId="31" fillId="15" borderId="2" xfId="0" applyNumberFormat="1" applyFont="1" applyFill="1" applyBorder="1" applyAlignment="1">
      <alignment horizontal="center" vertical="center" wrapText="1"/>
    </xf>
    <xf numFmtId="4" fontId="32" fillId="15" borderId="2"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vertical="center" wrapText="1"/>
    </xf>
    <xf numFmtId="0" fontId="31" fillId="0" borderId="1" xfId="0" applyFont="1" applyBorder="1" applyAlignment="1">
      <alignment horizontal="center" vertical="center"/>
    </xf>
    <xf numFmtId="17" fontId="31" fillId="0" borderId="1" xfId="0" applyNumberFormat="1" applyFont="1" applyBorder="1" applyAlignment="1">
      <alignment horizontal="center" vertical="center" wrapText="1"/>
    </xf>
    <xf numFmtId="4" fontId="31" fillId="0" borderId="1" xfId="0" applyNumberFormat="1" applyFont="1" applyBorder="1" applyAlignment="1">
      <alignment horizontal="center" vertical="center" wrapText="1"/>
    </xf>
    <xf numFmtId="2" fontId="31" fillId="0" borderId="1" xfId="0" applyNumberFormat="1" applyFont="1" applyBorder="1" applyAlignment="1">
      <alignment horizontal="center" vertical="center"/>
    </xf>
    <xf numFmtId="0" fontId="33" fillId="15" borderId="2" xfId="0" applyFont="1" applyFill="1" applyBorder="1" applyAlignment="1">
      <alignment horizontal="center" vertical="center" wrapText="1"/>
    </xf>
    <xf numFmtId="0" fontId="31" fillId="7" borderId="2" xfId="0" applyFont="1" applyFill="1" applyBorder="1" applyAlignment="1">
      <alignment horizontal="left" vertical="center" wrapText="1"/>
    </xf>
    <xf numFmtId="4" fontId="31" fillId="7" borderId="2" xfId="0" applyNumberFormat="1" applyFont="1" applyFill="1" applyBorder="1" applyAlignment="1">
      <alignment horizontal="center" vertical="center" wrapText="1"/>
    </xf>
    <xf numFmtId="4" fontId="31" fillId="7" borderId="4" xfId="0" applyNumberFormat="1" applyFont="1" applyFill="1" applyBorder="1" applyAlignment="1">
      <alignment horizontal="center" vertical="center" wrapText="1"/>
    </xf>
    <xf numFmtId="0" fontId="33" fillId="7" borderId="2" xfId="0" applyFont="1" applyFill="1" applyBorder="1" applyAlignment="1">
      <alignment horizontal="center" vertical="center" wrapText="1"/>
    </xf>
    <xf numFmtId="0" fontId="31" fillId="7" borderId="3" xfId="0" applyFont="1" applyFill="1" applyBorder="1" applyAlignment="1">
      <alignment horizontal="left" vertical="center" wrapText="1"/>
    </xf>
    <xf numFmtId="0" fontId="31" fillId="7" borderId="4" xfId="0" applyFont="1" applyFill="1" applyBorder="1" applyAlignment="1">
      <alignment horizontal="center" vertical="center" wrapText="1"/>
    </xf>
    <xf numFmtId="0" fontId="31" fillId="0" borderId="1" xfId="0" applyFont="1" applyBorder="1" applyAlignment="1">
      <alignment horizontal="left" vertical="center" wrapText="1"/>
    </xf>
    <xf numFmtId="0" fontId="0" fillId="7" borderId="0" xfId="0" applyFill="1" applyAlignment="1">
      <alignment horizontal="left" vertical="center" wrapText="1"/>
    </xf>
    <xf numFmtId="0" fontId="0" fillId="7" borderId="0" xfId="0" applyFill="1" applyAlignment="1">
      <alignment horizontal="center" vertical="center" wrapText="1"/>
    </xf>
    <xf numFmtId="0" fontId="33" fillId="3" borderId="2" xfId="0" applyFont="1" applyFill="1" applyBorder="1" applyAlignment="1">
      <alignment horizontal="center" vertical="center" wrapText="1"/>
    </xf>
    <xf numFmtId="0" fontId="31" fillId="15" borderId="1" xfId="0" applyFont="1" applyFill="1" applyBorder="1" applyAlignment="1">
      <alignment horizontal="center" vertical="center" wrapText="1"/>
    </xf>
    <xf numFmtId="0" fontId="31" fillId="15" borderId="2" xfId="9" applyFont="1" applyFill="1" applyBorder="1" applyAlignment="1">
      <alignment horizontal="center" vertical="center" wrapText="1"/>
    </xf>
    <xf numFmtId="0" fontId="32" fillId="15" borderId="2" xfId="9" applyFont="1" applyFill="1" applyBorder="1" applyAlignment="1">
      <alignment horizontal="center" vertical="center" wrapText="1"/>
    </xf>
    <xf numFmtId="0" fontId="33" fillId="0" borderId="2" xfId="0" applyFont="1" applyBorder="1" applyAlignment="1">
      <alignment horizontal="center" vertical="center"/>
    </xf>
    <xf numFmtId="0" fontId="33" fillId="15" borderId="2" xfId="0" applyFont="1" applyFill="1" applyBorder="1" applyAlignment="1">
      <alignment horizontal="center" vertical="center"/>
    </xf>
    <xf numFmtId="0" fontId="33" fillId="15" borderId="2" xfId="0" applyFont="1" applyFill="1" applyBorder="1" applyAlignment="1">
      <alignment horizontal="center" wrapText="1"/>
    </xf>
    <xf numFmtId="4" fontId="62" fillId="15" borderId="2" xfId="0" applyNumberFormat="1" applyFont="1" applyFill="1" applyBorder="1" applyAlignment="1">
      <alignment horizontal="center" vertical="center" wrapText="1"/>
    </xf>
    <xf numFmtId="4" fontId="33" fillId="15" borderId="2" xfId="0" applyNumberFormat="1" applyFont="1" applyFill="1" applyBorder="1" applyAlignment="1">
      <alignment horizontal="center" vertical="center" wrapText="1"/>
    </xf>
    <xf numFmtId="0" fontId="33" fillId="15" borderId="2" xfId="4" applyFont="1" applyFill="1" applyBorder="1" applyAlignment="1" applyProtection="1">
      <alignment horizontal="center" vertical="center" wrapText="1"/>
    </xf>
    <xf numFmtId="0" fontId="31" fillId="15" borderId="5" xfId="0" applyFont="1" applyFill="1" applyBorder="1" applyAlignment="1">
      <alignment horizontal="center" vertical="center"/>
    </xf>
    <xf numFmtId="0" fontId="33" fillId="0" borderId="1" xfId="0" applyFont="1" applyBorder="1" applyAlignment="1">
      <alignment horizontal="center" vertical="center" wrapText="1"/>
    </xf>
    <xf numFmtId="4" fontId="33" fillId="0" borderId="1" xfId="0" applyNumberFormat="1" applyFont="1" applyBorder="1" applyAlignment="1">
      <alignment horizontal="center" vertical="center" wrapText="1"/>
    </xf>
    <xf numFmtId="0" fontId="47" fillId="0" borderId="2" xfId="0" applyFont="1" applyBorder="1" applyAlignment="1">
      <alignment horizontal="center" vertical="center" wrapText="1"/>
    </xf>
    <xf numFmtId="0" fontId="31" fillId="7" borderId="2" xfId="9" applyFont="1" applyFill="1" applyBorder="1" applyAlignment="1">
      <alignment horizontal="center" vertical="center" wrapText="1"/>
    </xf>
    <xf numFmtId="4" fontId="33" fillId="7" borderId="2" xfId="0" applyNumberFormat="1" applyFont="1" applyFill="1" applyBorder="1" applyAlignment="1">
      <alignment horizontal="center" vertical="center" wrapText="1"/>
    </xf>
    <xf numFmtId="0" fontId="31" fillId="7" borderId="1" xfId="0" applyFont="1" applyFill="1" applyBorder="1" applyAlignment="1">
      <alignment horizontal="center" vertical="center"/>
    </xf>
    <xf numFmtId="0" fontId="31" fillId="7" borderId="13" xfId="0" applyFont="1" applyFill="1" applyBorder="1" applyAlignment="1">
      <alignment horizontal="center" vertical="center"/>
    </xf>
    <xf numFmtId="0" fontId="31" fillId="7" borderId="12" xfId="0" applyFont="1" applyFill="1" applyBorder="1" applyAlignment="1">
      <alignment horizontal="center" vertical="center" wrapText="1"/>
    </xf>
    <xf numFmtId="0" fontId="31" fillId="7" borderId="1" xfId="0" applyFont="1" applyFill="1" applyBorder="1" applyAlignment="1">
      <alignment horizontal="center" vertical="center" wrapText="1"/>
    </xf>
    <xf numFmtId="4" fontId="31" fillId="7" borderId="2" xfId="0" applyNumberFormat="1" applyFont="1" applyFill="1" applyBorder="1" applyAlignment="1">
      <alignment horizontal="center" vertical="center"/>
    </xf>
    <xf numFmtId="0" fontId="31" fillId="7" borderId="2" xfId="8" applyFont="1" applyFill="1" applyBorder="1" applyAlignment="1">
      <alignment horizontal="center" vertical="center" wrapText="1"/>
    </xf>
    <xf numFmtId="4" fontId="0" fillId="0" borderId="2" xfId="0" applyNumberFormat="1" applyBorder="1" applyAlignment="1">
      <alignment vertical="center"/>
    </xf>
    <xf numFmtId="0" fontId="0" fillId="0" borderId="0" xfId="0" applyNumberFormat="1" applyFont="1"/>
    <xf numFmtId="0" fontId="0" fillId="0" borderId="0" xfId="0" applyNumberFormat="1"/>
    <xf numFmtId="4" fontId="0" fillId="0" borderId="0" xfId="0" applyNumberFormat="1" applyFill="1" applyAlignment="1">
      <alignment horizontal="center"/>
    </xf>
    <xf numFmtId="168" fontId="0" fillId="0" borderId="0" xfId="0" applyNumberFormat="1"/>
    <xf numFmtId="168" fontId="37" fillId="0" borderId="0" xfId="0" applyNumberFormat="1" applyFont="1"/>
    <xf numFmtId="2" fontId="0" fillId="0" borderId="0" xfId="0" applyNumberFormat="1"/>
    <xf numFmtId="0" fontId="0" fillId="4" borderId="2" xfId="0" applyFill="1" applyBorder="1" applyAlignment="1">
      <alignment horizontal="center" vertical="center"/>
    </xf>
    <xf numFmtId="4" fontId="7" fillId="4" borderId="2" xfId="0" applyNumberFormat="1" applyFont="1" applyFill="1" applyBorder="1" applyAlignment="1">
      <alignment horizontal="center" vertical="center" wrapText="1"/>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23" fillId="15" borderId="2" xfId="0" applyFont="1" applyFill="1" applyBorder="1" applyAlignment="1">
      <alignment horizontal="left" vertical="center" wrapText="1"/>
    </xf>
    <xf numFmtId="0" fontId="23" fillId="0" borderId="2" xfId="0" applyFont="1" applyBorder="1" applyAlignment="1">
      <alignment horizontal="left" vertical="center" wrapText="1"/>
    </xf>
    <xf numFmtId="0" fontId="27" fillId="2" borderId="2" xfId="0" applyFont="1" applyFill="1" applyBorder="1" applyAlignment="1">
      <alignment horizontal="center" vertical="center" wrapText="1"/>
    </xf>
    <xf numFmtId="4" fontId="27" fillId="2" borderId="2" xfId="0" applyNumberFormat="1" applyFont="1" applyFill="1" applyBorder="1" applyAlignment="1">
      <alignment horizontal="center" vertical="center" wrapText="1"/>
    </xf>
    <xf numFmtId="0" fontId="0" fillId="0" borderId="2" xfId="0" applyBorder="1" applyAlignment="1">
      <alignment horizontal="center" vertical="center"/>
    </xf>
    <xf numFmtId="0" fontId="33" fillId="7" borderId="2" xfId="0" applyFont="1" applyFill="1" applyBorder="1" applyAlignment="1">
      <alignment horizontal="center" vertical="center"/>
    </xf>
    <xf numFmtId="0" fontId="33" fillId="7" borderId="2" xfId="4" applyFont="1" applyFill="1" applyBorder="1" applyAlignment="1" applyProtection="1">
      <alignment horizontal="center" vertical="center" wrapText="1"/>
    </xf>
    <xf numFmtId="0" fontId="65" fillId="3" borderId="0" xfId="0" applyFont="1" applyFill="1"/>
    <xf numFmtId="4" fontId="66" fillId="3" borderId="0" xfId="0" applyNumberFormat="1" applyFont="1" applyFill="1"/>
    <xf numFmtId="4" fontId="65" fillId="3" borderId="0" xfId="0" applyNumberFormat="1" applyFont="1" applyFill="1"/>
    <xf numFmtId="0" fontId="23" fillId="0" borderId="0" xfId="0" applyFont="1" applyAlignment="1">
      <alignment vertical="center"/>
    </xf>
    <xf numFmtId="4" fontId="7" fillId="0" borderId="0" xfId="0" applyNumberFormat="1" applyFont="1" applyAlignment="1">
      <alignment vertical="center"/>
    </xf>
    <xf numFmtId="4" fontId="7" fillId="0" borderId="0" xfId="0" applyNumberFormat="1" applyFont="1" applyAlignment="1">
      <alignment horizontal="center" vertical="center"/>
    </xf>
    <xf numFmtId="0" fontId="26" fillId="0" borderId="0" xfId="0" applyFont="1" applyAlignment="1">
      <alignment vertical="center"/>
    </xf>
    <xf numFmtId="4" fontId="23" fillId="0" borderId="0" xfId="0" applyNumberFormat="1" applyFont="1" applyAlignment="1">
      <alignment vertical="center"/>
    </xf>
    <xf numFmtId="4" fontId="23" fillId="0" borderId="0" xfId="0" applyNumberFormat="1" applyFont="1" applyAlignment="1">
      <alignment horizontal="center" vertical="center"/>
    </xf>
    <xf numFmtId="0" fontId="23" fillId="2" borderId="2" xfId="0" applyFont="1" applyFill="1" applyBorder="1" applyAlignment="1">
      <alignment horizontal="center" vertical="center" wrapText="1"/>
    </xf>
    <xf numFmtId="0" fontId="27" fillId="2" borderId="2" xfId="0" applyFont="1" applyFill="1" applyBorder="1" applyAlignment="1">
      <alignment horizontal="center" vertical="center"/>
    </xf>
    <xf numFmtId="0" fontId="49" fillId="17" borderId="2" xfId="6" applyFont="1" applyFill="1" applyBorder="1" applyAlignment="1">
      <alignment horizontal="center" vertical="center" wrapText="1"/>
    </xf>
    <xf numFmtId="0" fontId="49" fillId="17" borderId="2" xfId="0" applyFont="1" applyFill="1" applyBorder="1" applyAlignment="1">
      <alignment horizontal="center" vertical="center"/>
    </xf>
    <xf numFmtId="0" fontId="49" fillId="17" borderId="2" xfId="0" applyFont="1" applyFill="1" applyBorder="1" applyAlignment="1">
      <alignment horizontal="center" vertical="center" wrapText="1"/>
    </xf>
    <xf numFmtId="0" fontId="49" fillId="17" borderId="2" xfId="0" applyFont="1" applyFill="1" applyBorder="1" applyAlignment="1">
      <alignment horizontal="left" vertical="center" wrapText="1"/>
    </xf>
    <xf numFmtId="4" fontId="49" fillId="17" borderId="2" xfId="0" applyNumberFormat="1" applyFont="1" applyFill="1" applyBorder="1" applyAlignment="1">
      <alignment horizontal="right" vertical="center"/>
    </xf>
    <xf numFmtId="0" fontId="23" fillId="0" borderId="2" xfId="6" applyFont="1" applyBorder="1" applyAlignment="1">
      <alignment horizontal="center" vertical="center" wrapText="1"/>
    </xf>
    <xf numFmtId="4" fontId="23" fillId="0" borderId="2" xfId="0" applyNumberFormat="1" applyFont="1" applyBorder="1" applyAlignment="1">
      <alignment horizontal="right" vertical="center"/>
    </xf>
    <xf numFmtId="0" fontId="23" fillId="15" borderId="2" xfId="0" applyFont="1" applyFill="1" applyBorder="1" applyAlignment="1">
      <alignment vertical="center" wrapText="1"/>
    </xf>
    <xf numFmtId="4" fontId="49" fillId="15" borderId="2" xfId="0" applyNumberFormat="1" applyFont="1" applyFill="1" applyBorder="1" applyAlignment="1">
      <alignment vertical="center"/>
    </xf>
    <xf numFmtId="0" fontId="7" fillId="4" borderId="1" xfId="0" applyFont="1" applyFill="1" applyBorder="1" applyAlignment="1">
      <alignment vertical="center"/>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lignment vertical="center" wrapText="1"/>
    </xf>
    <xf numFmtId="0" fontId="23" fillId="4" borderId="1" xfId="0" applyFont="1" applyFill="1" applyBorder="1" applyAlignment="1">
      <alignment horizontal="center" vertical="center"/>
    </xf>
    <xf numFmtId="4" fontId="7" fillId="4" borderId="1" xfId="0" applyNumberFormat="1" applyFont="1" applyFill="1" applyBorder="1" applyAlignment="1">
      <alignment horizontal="right" vertical="center"/>
    </xf>
    <xf numFmtId="0" fontId="23" fillId="4" borderId="1" xfId="0" applyFont="1" applyFill="1" applyBorder="1" applyAlignment="1">
      <alignment horizontal="center" vertical="center" wrapText="1"/>
    </xf>
    <xf numFmtId="0" fontId="23" fillId="4" borderId="1" xfId="0" applyFont="1" applyFill="1" applyBorder="1" applyAlignment="1">
      <alignment horizontal="left" vertical="center" wrapText="1"/>
    </xf>
    <xf numFmtId="168" fontId="7" fillId="0" borderId="0" xfId="0" applyNumberFormat="1" applyFont="1" applyAlignment="1">
      <alignment vertical="center"/>
    </xf>
    <xf numFmtId="0" fontId="23" fillId="0" borderId="0" xfId="0" applyFont="1" applyAlignment="1">
      <alignment horizontal="left" vertical="center" wrapText="1"/>
    </xf>
    <xf numFmtId="0" fontId="23"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4" fontId="67" fillId="3" borderId="0" xfId="0" applyNumberFormat="1" applyFont="1" applyFill="1"/>
    <xf numFmtId="0" fontId="0" fillId="7" borderId="2" xfId="0" applyFont="1" applyFill="1" applyBorder="1" applyAlignment="1">
      <alignment horizontal="center"/>
    </xf>
    <xf numFmtId="0" fontId="0" fillId="7" borderId="1" xfId="0" applyFont="1" applyFill="1" applyBorder="1" applyAlignment="1">
      <alignment horizontal="center"/>
    </xf>
    <xf numFmtId="0" fontId="0" fillId="7" borderId="5" xfId="0" applyFont="1" applyFill="1" applyBorder="1" applyAlignment="1">
      <alignment horizontal="center"/>
    </xf>
    <xf numFmtId="0" fontId="7" fillId="4" borderId="3" xfId="0" applyFont="1" applyFill="1" applyBorder="1" applyAlignment="1">
      <alignment vertical="center" wrapText="1"/>
    </xf>
    <xf numFmtId="0" fontId="0" fillId="4" borderId="6" xfId="0" applyFill="1" applyBorder="1" applyAlignment="1">
      <alignment vertical="center" wrapText="1"/>
    </xf>
    <xf numFmtId="0" fontId="0" fillId="4" borderId="4" xfId="0" applyFill="1" applyBorder="1" applyAlignment="1">
      <alignment vertical="center" wrapText="1"/>
    </xf>
    <xf numFmtId="0" fontId="27" fillId="2" borderId="2" xfId="0" applyFont="1" applyFill="1" applyBorder="1" applyAlignment="1">
      <alignment horizontal="center" vertical="center"/>
    </xf>
    <xf numFmtId="0" fontId="49" fillId="15" borderId="3" xfId="0" applyFont="1" applyFill="1" applyBorder="1" applyAlignment="1">
      <alignment horizontal="left" vertical="center" wrapText="1"/>
    </xf>
    <xf numFmtId="0" fontId="13" fillId="15" borderId="6" xfId="0" applyFont="1" applyFill="1" applyBorder="1" applyAlignment="1">
      <alignment horizontal="left" vertical="center"/>
    </xf>
    <xf numFmtId="0" fontId="13" fillId="15" borderId="4" xfId="0" applyFont="1" applyFill="1" applyBorder="1" applyAlignment="1">
      <alignment horizontal="left" vertical="center"/>
    </xf>
    <xf numFmtId="0" fontId="49" fillId="17" borderId="3" xfId="6" applyFont="1" applyFill="1" applyBorder="1" applyAlignment="1">
      <alignment horizontal="left" vertical="center" wrapText="1"/>
    </xf>
    <xf numFmtId="0" fontId="13" fillId="17" borderId="6" xfId="0" applyFont="1" applyFill="1" applyBorder="1" applyAlignment="1">
      <alignment horizontal="left" vertical="center"/>
    </xf>
    <xf numFmtId="0" fontId="13" fillId="17" borderId="4" xfId="0" applyFont="1" applyFill="1" applyBorder="1" applyAlignment="1">
      <alignment horizontal="left" vertical="center"/>
    </xf>
    <xf numFmtId="0" fontId="27" fillId="2" borderId="2" xfId="0" applyFont="1" applyFill="1" applyBorder="1" applyAlignment="1">
      <alignment horizontal="center" vertical="center" wrapText="1"/>
    </xf>
    <xf numFmtId="4" fontId="27" fillId="2" borderId="2" xfId="0" applyNumberFormat="1"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0" borderId="2" xfId="0" applyFont="1" applyBorder="1" applyAlignment="1">
      <alignment horizontal="center" vertical="center"/>
    </xf>
    <xf numFmtId="0" fontId="31" fillId="15" borderId="2" xfId="0" applyFont="1" applyFill="1" applyBorder="1" applyAlignment="1">
      <alignment horizontal="center" vertical="center"/>
    </xf>
    <xf numFmtId="0" fontId="31" fillId="15" borderId="1" xfId="0" applyFont="1" applyFill="1" applyBorder="1" applyAlignment="1">
      <alignment horizontal="center" vertical="center" wrapText="1"/>
    </xf>
    <xf numFmtId="0" fontId="31" fillId="15" borderId="5" xfId="0" applyFont="1" applyFill="1" applyBorder="1" applyAlignment="1">
      <alignment horizontal="center" vertical="center" wrapText="1"/>
    </xf>
    <xf numFmtId="0" fontId="31" fillId="15" borderId="2" xfId="0" applyFont="1" applyFill="1" applyBorder="1" applyAlignment="1">
      <alignment horizontal="center" vertical="center" wrapText="1"/>
    </xf>
    <xf numFmtId="0" fontId="31" fillId="15" borderId="3" xfId="0" applyFont="1" applyFill="1" applyBorder="1" applyAlignment="1">
      <alignment horizontal="left" vertical="center"/>
    </xf>
    <xf numFmtId="0" fontId="31" fillId="15" borderId="6" xfId="0" applyFont="1" applyFill="1" applyBorder="1" applyAlignment="1">
      <alignment horizontal="left" vertical="center"/>
    </xf>
    <xf numFmtId="0" fontId="31" fillId="15" borderId="4" xfId="0" applyFont="1" applyFill="1" applyBorder="1" applyAlignment="1">
      <alignment horizontal="left" vertical="center"/>
    </xf>
    <xf numFmtId="0" fontId="31" fillId="3" borderId="2" xfId="0" applyFont="1" applyFill="1" applyBorder="1" applyAlignment="1">
      <alignment horizontal="center" vertical="center" wrapText="1"/>
    </xf>
    <xf numFmtId="0" fontId="33" fillId="3" borderId="2" xfId="0" applyFont="1" applyFill="1" applyBorder="1" applyAlignment="1">
      <alignment horizontal="center" vertical="center" wrapText="1"/>
    </xf>
    <xf numFmtId="4" fontId="33" fillId="3" borderId="2" xfId="0" applyNumberFormat="1" applyFont="1" applyFill="1" applyBorder="1" applyAlignment="1">
      <alignment horizontal="center" vertical="center" wrapText="1"/>
    </xf>
    <xf numFmtId="4" fontId="31" fillId="3" borderId="2" xfId="0" applyNumberFormat="1" applyFont="1" applyFill="1" applyBorder="1" applyAlignment="1">
      <alignment horizontal="center" vertical="center" wrapText="1"/>
    </xf>
    <xf numFmtId="0" fontId="31" fillId="0" borderId="2" xfId="0" applyFont="1" applyBorder="1" applyAlignment="1">
      <alignment horizontal="center" vertical="center" wrapText="1"/>
    </xf>
    <xf numFmtId="0" fontId="35" fillId="2" borderId="2" xfId="0" applyFont="1" applyFill="1" applyBorder="1" applyAlignment="1">
      <alignment horizontal="center" vertical="center"/>
    </xf>
    <xf numFmtId="0" fontId="34" fillId="2" borderId="2" xfId="0" applyFont="1" applyFill="1" applyBorder="1" applyAlignment="1">
      <alignment horizontal="center" vertical="center" wrapText="1"/>
    </xf>
    <xf numFmtId="0" fontId="34" fillId="2" borderId="2" xfId="0" applyFont="1" applyFill="1" applyBorder="1" applyAlignment="1">
      <alignment horizontal="center" vertical="center"/>
    </xf>
    <xf numFmtId="0" fontId="31" fillId="0" borderId="2" xfId="0" applyFont="1" applyBorder="1" applyAlignment="1">
      <alignment horizontal="center" vertical="center"/>
    </xf>
    <xf numFmtId="0" fontId="33" fillId="0" borderId="2" xfId="0" applyFont="1" applyBorder="1" applyAlignment="1">
      <alignment horizontal="center" vertical="center" wrapText="1"/>
    </xf>
    <xf numFmtId="0" fontId="19" fillId="9" borderId="2" xfId="0" applyFont="1" applyFill="1" applyBorder="1" applyAlignment="1">
      <alignment horizontal="center" vertical="center" wrapText="1"/>
    </xf>
    <xf numFmtId="4" fontId="34" fillId="2" borderId="2" xfId="0" applyNumberFormat="1" applyFont="1" applyFill="1" applyBorder="1" applyAlignment="1">
      <alignment horizontal="center" vertical="center" wrapText="1"/>
    </xf>
    <xf numFmtId="4" fontId="33" fillId="0" borderId="2" xfId="0" applyNumberFormat="1" applyFont="1" applyBorder="1" applyAlignment="1">
      <alignment horizontal="center" vertical="center" wrapText="1"/>
    </xf>
    <xf numFmtId="4" fontId="33" fillId="15" borderId="2" xfId="0" applyNumberFormat="1" applyFont="1" applyFill="1" applyBorder="1" applyAlignment="1">
      <alignment horizontal="center" vertical="center" wrapText="1"/>
    </xf>
    <xf numFmtId="0" fontId="33" fillId="15" borderId="2" xfId="0" applyFont="1" applyFill="1" applyBorder="1" applyAlignment="1">
      <alignment horizontal="center" vertical="center" wrapText="1"/>
    </xf>
    <xf numFmtId="0" fontId="31" fillId="0" borderId="2" xfId="8" applyFont="1" applyFill="1" applyBorder="1" applyAlignment="1">
      <alignment horizontal="center" vertical="center" wrapText="1"/>
    </xf>
    <xf numFmtId="0" fontId="31" fillId="15" borderId="2" xfId="8" applyFont="1" applyFill="1" applyBorder="1" applyAlignment="1">
      <alignment horizontal="center" vertical="center" wrapText="1"/>
    </xf>
    <xf numFmtId="0" fontId="32" fillId="15" borderId="2" xfId="0" applyFont="1" applyFill="1" applyBorder="1" applyAlignment="1">
      <alignment horizontal="center" vertical="center" wrapText="1"/>
    </xf>
    <xf numFmtId="0" fontId="31" fillId="15" borderId="3" xfId="0" applyFont="1" applyFill="1" applyBorder="1" applyAlignment="1">
      <alignment horizontal="left" vertical="center" wrapText="1"/>
    </xf>
    <xf numFmtId="0" fontId="31" fillId="15" borderId="6" xfId="0" applyFont="1" applyFill="1" applyBorder="1" applyAlignment="1">
      <alignment horizontal="left" vertical="center" wrapText="1"/>
    </xf>
    <xf numFmtId="0" fontId="31" fillId="15" borderId="4" xfId="0" applyFont="1" applyFill="1" applyBorder="1" applyAlignment="1">
      <alignment horizontal="left" vertical="center" wrapText="1"/>
    </xf>
    <xf numFmtId="0" fontId="31" fillId="15" borderId="7" xfId="0" applyFont="1" applyFill="1" applyBorder="1" applyAlignment="1">
      <alignment horizontal="center" vertical="center" wrapText="1"/>
    </xf>
    <xf numFmtId="0" fontId="0" fillId="0" borderId="5" xfId="0" applyBorder="1" applyAlignment="1">
      <alignment horizontal="center" vertical="center" wrapText="1"/>
    </xf>
    <xf numFmtId="170" fontId="32" fillId="15" borderId="1" xfId="0" applyNumberFormat="1" applyFont="1" applyFill="1" applyBorder="1" applyAlignment="1">
      <alignment horizontal="center" vertical="center" wrapText="1"/>
    </xf>
    <xf numFmtId="170" fontId="32" fillId="15" borderId="7" xfId="0" applyNumberFormat="1" applyFont="1" applyFill="1" applyBorder="1" applyAlignment="1">
      <alignment horizontal="center" vertical="center" wrapText="1"/>
    </xf>
    <xf numFmtId="4" fontId="31" fillId="15" borderId="1" xfId="0" applyNumberFormat="1" applyFont="1" applyFill="1" applyBorder="1" applyAlignment="1">
      <alignment horizontal="center" vertical="center" wrapText="1"/>
    </xf>
    <xf numFmtId="4" fontId="31" fillId="15" borderId="7" xfId="0" applyNumberFormat="1" applyFont="1" applyFill="1" applyBorder="1" applyAlignment="1">
      <alignment horizontal="center" vertical="center" wrapText="1"/>
    </xf>
    <xf numFmtId="0" fontId="31" fillId="15" borderId="1" xfId="8" applyFont="1" applyFill="1" applyBorder="1" applyAlignment="1">
      <alignment horizontal="center" vertical="center" wrapText="1"/>
    </xf>
    <xf numFmtId="0" fontId="31" fillId="15" borderId="7" xfId="8" applyFont="1" applyFill="1" applyBorder="1" applyAlignment="1">
      <alignment horizontal="center" vertical="center" wrapText="1"/>
    </xf>
    <xf numFmtId="4" fontId="32" fillId="15" borderId="2" xfId="0" applyNumberFormat="1" applyFont="1" applyFill="1" applyBorder="1" applyAlignment="1">
      <alignment horizontal="center" vertical="center" wrapText="1"/>
    </xf>
    <xf numFmtId="4" fontId="31" fillId="15" borderId="2" xfId="0" applyNumberFormat="1" applyFont="1" applyFill="1" applyBorder="1" applyAlignment="1">
      <alignment horizontal="center" vertical="center" wrapText="1"/>
    </xf>
    <xf numFmtId="170" fontId="31" fillId="0" borderId="2" xfId="0" applyNumberFormat="1" applyFont="1" applyBorder="1" applyAlignment="1">
      <alignment horizontal="center" vertical="center" wrapText="1"/>
    </xf>
    <xf numFmtId="4" fontId="31" fillId="0" borderId="2" xfId="0" applyNumberFormat="1" applyFont="1" applyBorder="1" applyAlignment="1">
      <alignment horizontal="center" vertical="center" wrapText="1"/>
    </xf>
    <xf numFmtId="0" fontId="31" fillId="15" borderId="1" xfId="9" applyFont="1" applyFill="1" applyBorder="1" applyAlignment="1">
      <alignment horizontal="center" vertical="center"/>
    </xf>
    <xf numFmtId="0" fontId="31" fillId="15" borderId="7" xfId="9" applyFont="1" applyFill="1" applyBorder="1" applyAlignment="1">
      <alignment horizontal="center" vertical="center"/>
    </xf>
    <xf numFmtId="0" fontId="31" fillId="15" borderId="5" xfId="9" applyFont="1" applyFill="1" applyBorder="1" applyAlignment="1">
      <alignment horizontal="center" vertical="center"/>
    </xf>
    <xf numFmtId="4" fontId="62" fillId="15" borderId="2" xfId="0" applyNumberFormat="1" applyFont="1" applyFill="1" applyBorder="1" applyAlignment="1">
      <alignment horizontal="center" vertical="center" wrapText="1"/>
    </xf>
    <xf numFmtId="0" fontId="23" fillId="15" borderId="3" xfId="0" applyFont="1" applyFill="1" applyBorder="1" applyAlignment="1">
      <alignment horizontal="left" vertical="top"/>
    </xf>
    <xf numFmtId="0" fontId="31" fillId="15" borderId="6" xfId="0" applyFont="1" applyFill="1" applyBorder="1" applyAlignment="1">
      <alignment horizontal="left" vertical="top"/>
    </xf>
    <xf numFmtId="0" fontId="31" fillId="15" borderId="4" xfId="0" applyFont="1" applyFill="1" applyBorder="1" applyAlignment="1">
      <alignment horizontal="left" vertical="top"/>
    </xf>
    <xf numFmtId="0" fontId="31" fillId="0" borderId="1" xfId="9" applyFont="1" applyFill="1" applyBorder="1" applyAlignment="1">
      <alignment horizontal="center" vertical="center"/>
    </xf>
    <xf numFmtId="0" fontId="31" fillId="0" borderId="7" xfId="9" applyFont="1" applyFill="1" applyBorder="1" applyAlignment="1">
      <alignment horizontal="center" vertical="center"/>
    </xf>
    <xf numFmtId="0" fontId="31" fillId="0" borderId="5" xfId="9" applyFont="1" applyFill="1" applyBorder="1" applyAlignment="1">
      <alignment horizontal="center" vertical="center"/>
    </xf>
    <xf numFmtId="0" fontId="31" fillId="0" borderId="1" xfId="9" applyFont="1" applyFill="1" applyBorder="1" applyAlignment="1">
      <alignment horizontal="center" vertical="center" wrapText="1"/>
    </xf>
    <xf numFmtId="0" fontId="31" fillId="0" borderId="7" xfId="9" applyFont="1" applyFill="1" applyBorder="1" applyAlignment="1">
      <alignment horizontal="center" vertical="center" wrapText="1"/>
    </xf>
    <xf numFmtId="0" fontId="31" fillId="0" borderId="5" xfId="9" applyFont="1" applyFill="1" applyBorder="1" applyAlignment="1">
      <alignment horizontal="center" vertical="center" wrapText="1"/>
    </xf>
    <xf numFmtId="4" fontId="31" fillId="0" borderId="1" xfId="9" applyNumberFormat="1" applyFont="1" applyFill="1" applyBorder="1" applyAlignment="1">
      <alignment horizontal="center" vertical="center" wrapText="1"/>
    </xf>
    <xf numFmtId="4" fontId="31" fillId="0" borderId="7" xfId="9" applyNumberFormat="1" applyFont="1" applyFill="1" applyBorder="1" applyAlignment="1">
      <alignment horizontal="center" vertical="center" wrapText="1"/>
    </xf>
    <xf numFmtId="4" fontId="31" fillId="0" borderId="5" xfId="9" applyNumberFormat="1" applyFont="1" applyFill="1" applyBorder="1" applyAlignment="1">
      <alignment horizontal="center" vertical="center" wrapText="1"/>
    </xf>
    <xf numFmtId="0" fontId="31" fillId="3" borderId="2" xfId="8" applyFont="1" applyFill="1" applyBorder="1" applyAlignment="1">
      <alignment horizontal="center" vertical="center" wrapText="1"/>
    </xf>
    <xf numFmtId="0" fontId="31" fillId="3" borderId="2" xfId="0" applyFont="1" applyFill="1" applyBorder="1" applyAlignment="1">
      <alignment horizontal="center" vertical="center"/>
    </xf>
    <xf numFmtId="0" fontId="31" fillId="15" borderId="1" xfId="0" applyFont="1" applyFill="1" applyBorder="1" applyAlignment="1">
      <alignment horizontal="center" vertical="center"/>
    </xf>
    <xf numFmtId="0" fontId="31" fillId="15" borderId="7" xfId="0" applyFont="1" applyFill="1" applyBorder="1" applyAlignment="1">
      <alignment horizontal="center" vertical="center"/>
    </xf>
    <xf numFmtId="0" fontId="0" fillId="0" borderId="5" xfId="0" applyBorder="1" applyAlignment="1">
      <alignment horizontal="center" vertical="center"/>
    </xf>
    <xf numFmtId="0" fontId="31" fillId="15" borderId="4" xfId="0" applyFont="1" applyFill="1" applyBorder="1" applyAlignment="1">
      <alignment horizontal="center" vertical="center" wrapText="1"/>
    </xf>
    <xf numFmtId="49" fontId="31" fillId="0" borderId="2" xfId="0" applyNumberFormat="1" applyFont="1" applyBorder="1" applyAlignment="1">
      <alignment horizontal="center" vertical="center" wrapText="1"/>
    </xf>
    <xf numFmtId="0" fontId="0" fillId="15" borderId="6" xfId="0" applyFill="1" applyBorder="1" applyAlignment="1">
      <alignment horizontal="left" vertical="center"/>
    </xf>
    <xf numFmtId="0" fontId="0" fillId="15" borderId="4" xfId="0" applyFill="1" applyBorder="1" applyAlignment="1">
      <alignment horizontal="left" vertical="center"/>
    </xf>
    <xf numFmtId="0" fontId="31" fillId="0" borderId="1"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7" xfId="0" applyFont="1" applyBorder="1" applyAlignment="1">
      <alignment horizontal="center" vertical="center" wrapText="1"/>
    </xf>
    <xf numFmtId="4" fontId="31" fillId="0" borderId="2" xfId="0" applyNumberFormat="1" applyFont="1" applyBorder="1" applyAlignment="1">
      <alignment horizontal="center" vertical="center"/>
    </xf>
    <xf numFmtId="4" fontId="31" fillId="0" borderId="2" xfId="0" applyNumberFormat="1" applyFont="1" applyBorder="1" applyAlignment="1">
      <alignment horizontal="center"/>
    </xf>
    <xf numFmtId="4" fontId="32" fillId="15" borderId="2" xfId="0" applyNumberFormat="1" applyFont="1" applyFill="1" applyBorder="1" applyAlignment="1">
      <alignment horizontal="center" vertical="center"/>
    </xf>
    <xf numFmtId="4" fontId="31" fillId="15" borderId="2" xfId="0" applyNumberFormat="1" applyFont="1" applyFill="1" applyBorder="1" applyAlignment="1">
      <alignment horizontal="center"/>
    </xf>
    <xf numFmtId="49" fontId="31" fillId="15" borderId="2" xfId="0" applyNumberFormat="1" applyFont="1" applyFill="1" applyBorder="1" applyAlignment="1">
      <alignment horizontal="center" vertical="center" wrapText="1"/>
    </xf>
    <xf numFmtId="0" fontId="31" fillId="15" borderId="8" xfId="0" applyFont="1" applyFill="1" applyBorder="1" applyAlignment="1">
      <alignment horizontal="left" vertical="center"/>
    </xf>
    <xf numFmtId="0" fontId="0" fillId="15" borderId="9" xfId="0" applyFill="1" applyBorder="1" applyAlignment="1">
      <alignment horizontal="left"/>
    </xf>
    <xf numFmtId="0" fontId="0" fillId="15" borderId="15" xfId="0" applyFill="1" applyBorder="1" applyAlignment="1">
      <alignment horizontal="left"/>
    </xf>
    <xf numFmtId="0" fontId="31" fillId="0" borderId="2" xfId="0" applyFont="1" applyBorder="1" applyAlignment="1">
      <alignment horizontal="center" vertical="top" wrapText="1"/>
    </xf>
    <xf numFmtId="4" fontId="63" fillId="15" borderId="2" xfId="0" applyNumberFormat="1" applyFont="1" applyFill="1" applyBorder="1" applyAlignment="1">
      <alignment horizontal="center" vertical="center" wrapText="1"/>
    </xf>
    <xf numFmtId="0" fontId="31" fillId="15" borderId="1" xfId="9" applyFont="1" applyFill="1" applyBorder="1" applyAlignment="1">
      <alignment horizontal="center" vertical="center" wrapText="1"/>
    </xf>
    <xf numFmtId="0" fontId="31" fillId="15" borderId="7" xfId="9" applyFont="1" applyFill="1" applyBorder="1" applyAlignment="1">
      <alignment horizontal="center" vertical="center" wrapText="1"/>
    </xf>
    <xf numFmtId="0" fontId="31" fillId="15" borderId="5" xfId="9" applyFont="1" applyFill="1" applyBorder="1" applyAlignment="1">
      <alignment horizontal="center" vertical="center" wrapText="1"/>
    </xf>
    <xf numFmtId="4" fontId="32" fillId="15" borderId="1" xfId="9" applyNumberFormat="1" applyFont="1" applyFill="1" applyBorder="1" applyAlignment="1">
      <alignment horizontal="center" vertical="center" wrapText="1"/>
    </xf>
    <xf numFmtId="4" fontId="32" fillId="15" borderId="7" xfId="9" applyNumberFormat="1" applyFont="1" applyFill="1" applyBorder="1" applyAlignment="1">
      <alignment horizontal="center" vertical="center" wrapText="1"/>
    </xf>
    <xf numFmtId="4" fontId="32" fillId="15" borderId="5" xfId="9" applyNumberFormat="1" applyFont="1" applyFill="1" applyBorder="1" applyAlignment="1">
      <alignment horizontal="center" vertical="center" wrapText="1"/>
    </xf>
    <xf numFmtId="4" fontId="31" fillId="15" borderId="1" xfId="9" applyNumberFormat="1" applyFont="1" applyFill="1" applyBorder="1" applyAlignment="1">
      <alignment horizontal="center" vertical="center" wrapText="1"/>
    </xf>
    <xf numFmtId="4" fontId="31" fillId="15" borderId="7" xfId="9" applyNumberFormat="1" applyFont="1" applyFill="1" applyBorder="1" applyAlignment="1">
      <alignment horizontal="center" vertical="center" wrapText="1"/>
    </xf>
    <xf numFmtId="4" fontId="31" fillId="15" borderId="5" xfId="9" applyNumberFormat="1" applyFont="1" applyFill="1" applyBorder="1" applyAlignment="1">
      <alignment horizontal="center" vertical="center" wrapText="1"/>
    </xf>
    <xf numFmtId="0" fontId="33" fillId="15" borderId="3" xfId="0" applyFont="1" applyFill="1" applyBorder="1" applyAlignment="1">
      <alignment horizontal="left" vertical="center" wrapText="1"/>
    </xf>
    <xf numFmtId="0" fontId="33" fillId="15" borderId="6" xfId="0" applyFont="1" applyFill="1" applyBorder="1" applyAlignment="1">
      <alignment horizontal="left" vertical="center" wrapText="1"/>
    </xf>
    <xf numFmtId="0" fontId="33" fillId="15" borderId="4" xfId="0" applyFont="1" applyFill="1" applyBorder="1" applyAlignment="1">
      <alignment horizontal="left" vertical="center" wrapText="1"/>
    </xf>
    <xf numFmtId="0" fontId="47" fillId="0" borderId="2" xfId="0" applyFont="1" applyBorder="1" applyAlignment="1">
      <alignment horizontal="center" vertical="center" wrapText="1"/>
    </xf>
    <xf numFmtId="17" fontId="31" fillId="0" borderId="2" xfId="0" applyNumberFormat="1" applyFont="1" applyBorder="1" applyAlignment="1">
      <alignment horizontal="center" vertical="center"/>
    </xf>
    <xf numFmtId="169" fontId="31" fillId="0" borderId="2" xfId="0" applyNumberFormat="1" applyFont="1" applyBorder="1" applyAlignment="1">
      <alignment horizontal="center" vertical="center" wrapText="1"/>
    </xf>
    <xf numFmtId="0" fontId="31" fillId="0" borderId="2" xfId="0" applyFont="1" applyBorder="1" applyAlignment="1">
      <alignment horizontal="left" vertical="center" wrapText="1"/>
    </xf>
    <xf numFmtId="0" fontId="47" fillId="15" borderId="2" xfId="0" applyFont="1" applyFill="1" applyBorder="1" applyAlignment="1">
      <alignment horizontal="center" vertical="center" wrapText="1"/>
    </xf>
    <xf numFmtId="17" fontId="31" fillId="15" borderId="2" xfId="0" applyNumberFormat="1" applyFont="1" applyFill="1" applyBorder="1" applyAlignment="1">
      <alignment horizontal="center" vertical="center"/>
    </xf>
    <xf numFmtId="49" fontId="31" fillId="15" borderId="2" xfId="0" applyNumberFormat="1" applyFont="1" applyFill="1" applyBorder="1" applyAlignment="1">
      <alignment horizontal="center" vertical="center"/>
    </xf>
    <xf numFmtId="0" fontId="32" fillId="15" borderId="1" xfId="0" applyFont="1" applyFill="1" applyBorder="1" applyAlignment="1">
      <alignment horizontal="center" vertical="center" wrapText="1"/>
    </xf>
    <xf numFmtId="0" fontId="32" fillId="15" borderId="5" xfId="0" applyFont="1" applyFill="1" applyBorder="1" applyAlignment="1">
      <alignment horizontal="center" vertical="center" wrapText="1"/>
    </xf>
    <xf numFmtId="0" fontId="62" fillId="15" borderId="2" xfId="0" applyFont="1" applyFill="1" applyBorder="1" applyAlignment="1">
      <alignment horizontal="center" vertical="center" wrapText="1"/>
    </xf>
    <xf numFmtId="0" fontId="33" fillId="15" borderId="3" xfId="0" applyFont="1" applyFill="1" applyBorder="1" applyAlignment="1">
      <alignment horizontal="left" vertical="center"/>
    </xf>
    <xf numFmtId="0" fontId="33" fillId="15" borderId="6" xfId="0" applyFont="1" applyFill="1" applyBorder="1" applyAlignment="1">
      <alignment horizontal="left" vertical="center"/>
    </xf>
    <xf numFmtId="0" fontId="33" fillId="15" borderId="4" xfId="0" applyFont="1" applyFill="1" applyBorder="1" applyAlignment="1">
      <alignment horizontal="left" vertical="center"/>
    </xf>
    <xf numFmtId="49" fontId="31" fillId="0" borderId="2" xfId="0" applyNumberFormat="1" applyFont="1" applyBorder="1" applyAlignment="1">
      <alignment horizontal="center" vertical="center"/>
    </xf>
    <xf numFmtId="4" fontId="31" fillId="0" borderId="2" xfId="5" applyNumberFormat="1" applyFont="1" applyFill="1" applyBorder="1" applyAlignment="1">
      <alignment horizontal="center" vertical="center" wrapText="1"/>
    </xf>
    <xf numFmtId="4" fontId="31" fillId="15" borderId="2" xfId="5" applyNumberFormat="1" applyFont="1" applyFill="1" applyBorder="1" applyAlignment="1">
      <alignment horizontal="center" vertical="center" wrapText="1"/>
    </xf>
    <xf numFmtId="4" fontId="31" fillId="15" borderId="2" xfId="0" applyNumberFormat="1" applyFont="1" applyFill="1" applyBorder="1" applyAlignment="1">
      <alignment horizontal="center" vertical="center"/>
    </xf>
    <xf numFmtId="0" fontId="61" fillId="15" borderId="1" xfId="0" applyFont="1" applyFill="1" applyBorder="1" applyAlignment="1">
      <alignment horizontal="center" vertical="center" wrapText="1"/>
    </xf>
    <xf numFmtId="0" fontId="47" fillId="15" borderId="5" xfId="0" applyFont="1" applyFill="1" applyBorder="1" applyAlignment="1">
      <alignment horizontal="center" vertical="center" wrapText="1"/>
    </xf>
    <xf numFmtId="49" fontId="31" fillId="15" borderId="3" xfId="0" applyNumberFormat="1" applyFont="1" applyFill="1" applyBorder="1" applyAlignment="1">
      <alignment horizontal="left" vertical="center" wrapText="1"/>
    </xf>
    <xf numFmtId="49" fontId="31" fillId="15" borderId="6" xfId="0" applyNumberFormat="1" applyFont="1" applyFill="1" applyBorder="1" applyAlignment="1">
      <alignment horizontal="left" vertical="center" wrapText="1"/>
    </xf>
    <xf numFmtId="49" fontId="31" fillId="15" borderId="4" xfId="0" applyNumberFormat="1" applyFont="1" applyFill="1" applyBorder="1" applyAlignment="1">
      <alignment horizontal="left" vertical="center" wrapText="1"/>
    </xf>
    <xf numFmtId="0" fontId="33" fillId="0" borderId="1"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5" xfId="0" applyFont="1" applyBorder="1" applyAlignment="1">
      <alignment horizontal="center" vertical="center" wrapText="1"/>
    </xf>
    <xf numFmtId="4" fontId="33" fillId="0" borderId="1" xfId="0" applyNumberFormat="1" applyFont="1" applyBorder="1" applyAlignment="1">
      <alignment horizontal="center" vertical="center" wrapText="1"/>
    </xf>
    <xf numFmtId="4" fontId="33" fillId="0" borderId="7" xfId="0" applyNumberFormat="1" applyFont="1" applyBorder="1" applyAlignment="1">
      <alignment horizontal="center" vertical="center" wrapText="1"/>
    </xf>
    <xf numFmtId="4" fontId="33" fillId="0" borderId="5" xfId="0" applyNumberFormat="1" applyFont="1" applyBorder="1" applyAlignment="1">
      <alignment horizontal="center" vertical="center" wrapText="1"/>
    </xf>
    <xf numFmtId="0" fontId="31" fillId="0" borderId="1" xfId="8" applyFont="1" applyFill="1" applyBorder="1" applyAlignment="1">
      <alignment horizontal="center" vertical="center" wrapText="1"/>
    </xf>
    <xf numFmtId="0" fontId="31" fillId="0" borderId="7" xfId="8" applyFont="1" applyFill="1" applyBorder="1" applyAlignment="1">
      <alignment horizontal="center" vertical="center" wrapText="1"/>
    </xf>
    <xf numFmtId="0" fontId="31" fillId="0" borderId="5" xfId="8" applyFont="1" applyFill="1" applyBorder="1" applyAlignment="1">
      <alignment horizontal="center" vertical="center" wrapText="1"/>
    </xf>
    <xf numFmtId="0" fontId="62" fillId="15" borderId="1" xfId="0" applyFont="1" applyFill="1" applyBorder="1" applyAlignment="1">
      <alignment horizontal="center" vertical="center" wrapText="1"/>
    </xf>
    <xf numFmtId="0" fontId="62" fillId="15" borderId="7" xfId="0" applyFont="1" applyFill="1" applyBorder="1" applyAlignment="1">
      <alignment horizontal="center" vertical="center" wrapText="1"/>
    </xf>
    <xf numFmtId="0" fontId="62" fillId="15" borderId="5" xfId="0" applyFont="1" applyFill="1" applyBorder="1" applyAlignment="1">
      <alignment horizontal="center" vertical="center" wrapText="1"/>
    </xf>
    <xf numFmtId="0" fontId="33" fillId="15" borderId="1" xfId="0" applyFont="1" applyFill="1" applyBorder="1" applyAlignment="1">
      <alignment horizontal="center" vertical="center" wrapText="1"/>
    </xf>
    <xf numFmtId="0" fontId="33" fillId="15" borderId="7" xfId="0" applyFont="1" applyFill="1" applyBorder="1" applyAlignment="1">
      <alignment horizontal="center" vertical="center" wrapText="1"/>
    </xf>
    <xf numFmtId="0" fontId="33" fillId="15" borderId="5" xfId="0" applyFont="1" applyFill="1" applyBorder="1" applyAlignment="1">
      <alignment horizontal="center" vertical="center" wrapText="1"/>
    </xf>
    <xf numFmtId="4" fontId="62" fillId="15" borderId="1" xfId="0" applyNumberFormat="1" applyFont="1" applyFill="1" applyBorder="1" applyAlignment="1">
      <alignment horizontal="center" vertical="center" wrapText="1"/>
    </xf>
    <xf numFmtId="4" fontId="62" fillId="15" borderId="7" xfId="0" applyNumberFormat="1" applyFont="1" applyFill="1" applyBorder="1" applyAlignment="1">
      <alignment horizontal="center" vertical="center" wrapText="1"/>
    </xf>
    <xf numFmtId="4" fontId="62" fillId="15" borderId="5" xfId="0" applyNumberFormat="1" applyFont="1" applyFill="1" applyBorder="1" applyAlignment="1">
      <alignment horizontal="center" vertical="center" wrapText="1"/>
    </xf>
    <xf numFmtId="0" fontId="31" fillId="15" borderId="5" xfId="8" applyFont="1" applyFill="1" applyBorder="1" applyAlignment="1">
      <alignment horizontal="center" vertical="center" wrapText="1"/>
    </xf>
    <xf numFmtId="4" fontId="33" fillId="15" borderId="1" xfId="0" applyNumberFormat="1" applyFont="1" applyFill="1" applyBorder="1" applyAlignment="1">
      <alignment horizontal="center" vertical="center" wrapText="1"/>
    </xf>
    <xf numFmtId="4" fontId="33" fillId="15" borderId="7" xfId="0" applyNumberFormat="1" applyFont="1" applyFill="1" applyBorder="1" applyAlignment="1">
      <alignment horizontal="center" vertical="center" wrapText="1"/>
    </xf>
    <xf numFmtId="4" fontId="33" fillId="15" borderId="5" xfId="0" applyNumberFormat="1" applyFont="1" applyFill="1" applyBorder="1" applyAlignment="1">
      <alignment horizontal="center" vertical="center" wrapText="1"/>
    </xf>
    <xf numFmtId="0" fontId="31" fillId="0" borderId="1" xfId="0" applyFont="1" applyBorder="1" applyAlignment="1">
      <alignment horizontal="center" vertical="center"/>
    </xf>
    <xf numFmtId="0" fontId="31" fillId="0" borderId="5" xfId="0" applyFont="1" applyBorder="1" applyAlignment="1">
      <alignment horizontal="center" vertical="center"/>
    </xf>
    <xf numFmtId="0" fontId="31" fillId="15" borderId="5" xfId="0" applyFont="1" applyFill="1" applyBorder="1" applyAlignment="1">
      <alignment horizontal="center" vertical="center"/>
    </xf>
    <xf numFmtId="0" fontId="31" fillId="0" borderId="7" xfId="0" applyFont="1" applyBorder="1" applyAlignment="1">
      <alignment horizontal="center" vertical="center"/>
    </xf>
    <xf numFmtId="4" fontId="31" fillId="0" borderId="1" xfId="0" applyNumberFormat="1" applyFont="1" applyBorder="1" applyAlignment="1">
      <alignment horizontal="center" vertical="center" wrapText="1"/>
    </xf>
    <xf numFmtId="4" fontId="31" fillId="0" borderId="7" xfId="0" applyNumberFormat="1" applyFont="1" applyBorder="1" applyAlignment="1">
      <alignment horizontal="center" vertical="center" wrapText="1"/>
    </xf>
    <xf numFmtId="4" fontId="31" fillId="0" borderId="5" xfId="0" applyNumberFormat="1" applyFont="1" applyBorder="1" applyAlignment="1">
      <alignment horizontal="center" vertical="center" wrapText="1"/>
    </xf>
    <xf numFmtId="4" fontId="32" fillId="15" borderId="1" xfId="0" applyNumberFormat="1" applyFont="1" applyFill="1" applyBorder="1" applyAlignment="1">
      <alignment horizontal="center" vertical="center" wrapText="1"/>
    </xf>
    <xf numFmtId="4" fontId="32" fillId="15" borderId="7" xfId="0" applyNumberFormat="1" applyFont="1" applyFill="1" applyBorder="1" applyAlignment="1">
      <alignment horizontal="center" vertical="center" wrapText="1"/>
    </xf>
    <xf numFmtId="4" fontId="32" fillId="15" borderId="5" xfId="0" applyNumberFormat="1" applyFont="1" applyFill="1" applyBorder="1" applyAlignment="1">
      <alignment horizontal="center" vertical="center" wrapText="1"/>
    </xf>
    <xf numFmtId="4" fontId="31" fillId="15" borderId="5" xfId="0" applyNumberFormat="1" applyFont="1" applyFill="1" applyBorder="1" applyAlignment="1">
      <alignment horizontal="center" vertical="center" wrapText="1"/>
    </xf>
    <xf numFmtId="0" fontId="0" fillId="15" borderId="6" xfId="0" applyFill="1" applyBorder="1" applyAlignment="1">
      <alignment horizontal="left" vertical="center" wrapText="1"/>
    </xf>
    <xf numFmtId="0" fontId="0" fillId="15" borderId="4" xfId="0" applyFill="1" applyBorder="1" applyAlignment="1">
      <alignment horizontal="left" vertical="center" wrapText="1"/>
    </xf>
    <xf numFmtId="0" fontId="31" fillId="0" borderId="12" xfId="0" applyFont="1" applyBorder="1" applyAlignment="1">
      <alignment horizontal="center" vertical="center" wrapText="1"/>
    </xf>
    <xf numFmtId="0" fontId="31" fillId="0" borderId="9" xfId="0" applyFont="1" applyBorder="1" applyAlignment="1">
      <alignment horizontal="center" vertical="center" wrapText="1"/>
    </xf>
    <xf numFmtId="4" fontId="31" fillId="3" borderId="2" xfId="0" applyNumberFormat="1" applyFont="1" applyFill="1" applyBorder="1" applyAlignment="1">
      <alignment horizontal="center" vertical="center"/>
    </xf>
    <xf numFmtId="0" fontId="31" fillId="0" borderId="13" xfId="0" applyFont="1" applyBorder="1" applyAlignment="1">
      <alignment horizontal="center" vertical="center"/>
    </xf>
    <xf numFmtId="0" fontId="31" fillId="0" borderId="8" xfId="0" applyFont="1" applyBorder="1" applyAlignment="1">
      <alignment horizontal="center" vertical="center"/>
    </xf>
    <xf numFmtId="0" fontId="31" fillId="0" borderId="2" xfId="0" applyFont="1" applyBorder="1" applyAlignment="1">
      <alignment horizontal="center" vertical="center" wrapText="1" shrinkToFit="1"/>
    </xf>
    <xf numFmtId="0" fontId="31" fillId="15" borderId="2" xfId="0" applyFont="1" applyFill="1" applyBorder="1" applyAlignment="1">
      <alignment horizontal="center" vertical="center" wrapText="1" shrinkToFit="1"/>
    </xf>
    <xf numFmtId="0" fontId="47" fillId="0" borderId="1" xfId="0" applyFont="1" applyBorder="1" applyAlignment="1">
      <alignment horizontal="center" vertical="center"/>
    </xf>
    <xf numFmtId="0" fontId="47" fillId="0" borderId="5" xfId="0" applyFont="1" applyBorder="1" applyAlignment="1">
      <alignment horizontal="center" vertical="center"/>
    </xf>
    <xf numFmtId="0" fontId="47" fillId="0" borderId="1" xfId="0" applyFont="1" applyBorder="1" applyAlignment="1">
      <alignment horizontal="center" vertical="center" wrapText="1"/>
    </xf>
    <xf numFmtId="0" fontId="47" fillId="0" borderId="5" xfId="0" applyFont="1" applyBorder="1" applyAlignment="1">
      <alignment horizontal="center" vertical="center" wrapText="1"/>
    </xf>
    <xf numFmtId="170" fontId="47" fillId="0" borderId="1" xfId="0" applyNumberFormat="1" applyFont="1" applyBorder="1" applyAlignment="1">
      <alignment horizontal="center" vertical="center" wrapText="1"/>
    </xf>
    <xf numFmtId="170" fontId="47" fillId="0" borderId="5" xfId="0" applyNumberFormat="1" applyFont="1" applyBorder="1" applyAlignment="1">
      <alignment horizontal="center" vertical="center" wrapText="1"/>
    </xf>
    <xf numFmtId="4" fontId="47" fillId="0" borderId="1" xfId="0" applyNumberFormat="1" applyFont="1" applyBorder="1" applyAlignment="1">
      <alignment horizontal="center" vertical="center" wrapText="1"/>
    </xf>
    <xf numFmtId="4" fontId="47" fillId="0" borderId="5" xfId="0" applyNumberFormat="1" applyFont="1" applyBorder="1" applyAlignment="1">
      <alignment horizontal="center" vertical="center" wrapText="1"/>
    </xf>
    <xf numFmtId="0" fontId="47" fillId="0" borderId="1" xfId="8" applyFont="1" applyFill="1" applyBorder="1" applyAlignment="1">
      <alignment horizontal="center" vertical="center" wrapText="1"/>
    </xf>
    <xf numFmtId="0" fontId="47" fillId="0" borderId="5" xfId="8" applyFont="1" applyFill="1" applyBorder="1" applyAlignment="1">
      <alignment horizontal="center" vertical="center" wrapText="1"/>
    </xf>
    <xf numFmtId="0" fontId="31" fillId="7" borderId="1" xfId="9" applyFont="1" applyFill="1" applyBorder="1" applyAlignment="1">
      <alignment horizontal="center" vertical="center" wrapText="1"/>
    </xf>
    <xf numFmtId="0" fontId="31" fillId="7" borderId="7" xfId="9" applyFont="1" applyFill="1" applyBorder="1" applyAlignment="1">
      <alignment horizontal="center" vertical="center" wrapText="1"/>
    </xf>
    <xf numFmtId="0" fontId="31" fillId="7" borderId="5" xfId="9" applyFont="1" applyFill="1" applyBorder="1" applyAlignment="1">
      <alignment horizontal="center" vertical="center" wrapText="1"/>
    </xf>
    <xf numFmtId="4" fontId="31" fillId="7" borderId="1" xfId="9" applyNumberFormat="1" applyFont="1" applyFill="1" applyBorder="1" applyAlignment="1">
      <alignment horizontal="center" vertical="center" wrapText="1"/>
    </xf>
    <xf numFmtId="4" fontId="31" fillId="7" borderId="7" xfId="9" applyNumberFormat="1" applyFont="1" applyFill="1" applyBorder="1" applyAlignment="1">
      <alignment horizontal="center" vertical="center" wrapText="1"/>
    </xf>
    <xf numFmtId="4" fontId="31" fillId="7" borderId="5" xfId="9" applyNumberFormat="1" applyFont="1" applyFill="1" applyBorder="1" applyAlignment="1">
      <alignment horizontal="center" vertical="center" wrapText="1"/>
    </xf>
    <xf numFmtId="0" fontId="30" fillId="7" borderId="2" xfId="0" applyFont="1" applyFill="1" applyBorder="1" applyAlignment="1">
      <alignment horizontal="left" vertical="center" wrapText="1"/>
    </xf>
    <xf numFmtId="0" fontId="47" fillId="7" borderId="3" xfId="0" applyFont="1" applyFill="1" applyBorder="1" applyAlignment="1">
      <alignment horizontal="left" vertical="center" wrapText="1"/>
    </xf>
    <xf numFmtId="0" fontId="47" fillId="7" borderId="6" xfId="0" applyFont="1" applyFill="1" applyBorder="1" applyAlignment="1">
      <alignment horizontal="left" vertical="center" wrapText="1"/>
    </xf>
    <xf numFmtId="0" fontId="47" fillId="7" borderId="4" xfId="0" applyFont="1" applyFill="1" applyBorder="1" applyAlignment="1">
      <alignment horizontal="left" vertical="center" wrapText="1"/>
    </xf>
    <xf numFmtId="0" fontId="31" fillId="7" borderId="1" xfId="9" applyFont="1" applyFill="1" applyBorder="1" applyAlignment="1">
      <alignment horizontal="center" vertical="center"/>
    </xf>
    <xf numFmtId="0" fontId="31" fillId="7" borderId="7" xfId="9" applyFont="1" applyFill="1" applyBorder="1" applyAlignment="1">
      <alignment horizontal="center" vertical="center"/>
    </xf>
    <xf numFmtId="0" fontId="31" fillId="7" borderId="5" xfId="9" applyFont="1" applyFill="1" applyBorder="1" applyAlignment="1">
      <alignment horizontal="center" vertical="center"/>
    </xf>
    <xf numFmtId="0" fontId="47" fillId="7" borderId="1" xfId="9" applyFont="1" applyFill="1" applyBorder="1" applyAlignment="1">
      <alignment horizontal="center" vertical="center" wrapText="1"/>
    </xf>
    <xf numFmtId="0" fontId="47" fillId="7" borderId="7" xfId="9" applyFont="1" applyFill="1" applyBorder="1" applyAlignment="1">
      <alignment horizontal="center" vertical="center" wrapText="1"/>
    </xf>
    <xf numFmtId="0" fontId="47" fillId="7" borderId="5" xfId="9" applyFont="1" applyFill="1" applyBorder="1" applyAlignment="1">
      <alignment horizontal="center" vertical="center" wrapText="1"/>
    </xf>
    <xf numFmtId="0" fontId="31" fillId="7" borderId="3" xfId="0" applyFont="1" applyFill="1" applyBorder="1" applyAlignment="1">
      <alignment horizontal="left" vertical="center" wrapText="1"/>
    </xf>
    <xf numFmtId="0" fontId="31" fillId="7" borderId="6" xfId="0" applyFont="1" applyFill="1" applyBorder="1" applyAlignment="1">
      <alignment horizontal="left" vertical="center" wrapText="1"/>
    </xf>
    <xf numFmtId="0" fontId="31" fillId="7" borderId="4" xfId="0" applyFont="1" applyFill="1" applyBorder="1" applyAlignment="1">
      <alignment horizontal="left" vertical="center" wrapText="1"/>
    </xf>
    <xf numFmtId="0" fontId="0" fillId="4" borderId="2" xfId="0" applyFill="1" applyBorder="1" applyAlignment="1">
      <alignment horizontal="center" vertical="center"/>
    </xf>
    <xf numFmtId="4" fontId="7" fillId="4" borderId="2" xfId="0" applyNumberFormat="1" applyFont="1" applyFill="1" applyBorder="1" applyAlignment="1">
      <alignment horizontal="center" vertical="center" wrapText="1"/>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31" fillId="7" borderId="1" xfId="0" applyFont="1" applyFill="1" applyBorder="1" applyAlignment="1">
      <alignment horizontal="center" vertical="center" wrapText="1"/>
    </xf>
    <xf numFmtId="0" fontId="31" fillId="7" borderId="7" xfId="0" applyFont="1" applyFill="1" applyBorder="1" applyAlignment="1">
      <alignment horizontal="center" vertical="center" wrapText="1"/>
    </xf>
    <xf numFmtId="0" fontId="31" fillId="7" borderId="5" xfId="0" applyFont="1" applyFill="1" applyBorder="1" applyAlignment="1">
      <alignment horizontal="center" vertical="center" wrapText="1"/>
    </xf>
    <xf numFmtId="4" fontId="31" fillId="7" borderId="1" xfId="0" applyNumberFormat="1" applyFont="1" applyFill="1" applyBorder="1" applyAlignment="1">
      <alignment horizontal="center" vertical="center" wrapText="1"/>
    </xf>
    <xf numFmtId="4" fontId="31" fillId="7" borderId="7" xfId="0" applyNumberFormat="1" applyFont="1" applyFill="1" applyBorder="1" applyAlignment="1">
      <alignment horizontal="center" vertical="center" wrapText="1"/>
    </xf>
    <xf numFmtId="0" fontId="31" fillId="7" borderId="1" xfId="8" applyFont="1" applyFill="1" applyBorder="1" applyAlignment="1">
      <alignment horizontal="center" vertical="center" wrapText="1"/>
    </xf>
    <xf numFmtId="0" fontId="31" fillId="7" borderId="7" xfId="8" applyFont="1" applyFill="1" applyBorder="1" applyAlignment="1">
      <alignment horizontal="center" vertical="center" wrapText="1"/>
    </xf>
    <xf numFmtId="0" fontId="31" fillId="7" borderId="1" xfId="0" applyFont="1" applyFill="1" applyBorder="1" applyAlignment="1">
      <alignment horizontal="center" vertical="center"/>
    </xf>
    <xf numFmtId="0" fontId="31" fillId="7" borderId="7" xfId="0" applyFont="1" applyFill="1" applyBorder="1" applyAlignment="1">
      <alignment horizontal="center" vertical="center"/>
    </xf>
    <xf numFmtId="0" fontId="31" fillId="7" borderId="5" xfId="0" applyFont="1" applyFill="1" applyBorder="1" applyAlignment="1">
      <alignment horizontal="center" vertical="center"/>
    </xf>
    <xf numFmtId="0" fontId="31" fillId="7"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4" fontId="4" fillId="7" borderId="1" xfId="0" applyNumberFormat="1" applyFont="1" applyFill="1" applyBorder="1" applyAlignment="1">
      <alignment horizontal="center" vertical="center"/>
    </xf>
    <xf numFmtId="4" fontId="4" fillId="7" borderId="7" xfId="0" applyNumberFormat="1" applyFont="1" applyFill="1" applyBorder="1" applyAlignment="1">
      <alignment horizontal="center" vertical="center"/>
    </xf>
    <xf numFmtId="4" fontId="4" fillId="7" borderId="5" xfId="0" applyNumberFormat="1" applyFont="1" applyFill="1" applyBorder="1" applyAlignment="1">
      <alignment horizontal="center" vertical="center"/>
    </xf>
    <xf numFmtId="0" fontId="4" fillId="7" borderId="1"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0" fontId="4" fillId="7" borderId="1" xfId="0" applyFont="1" applyFill="1" applyBorder="1" applyAlignment="1">
      <alignment horizontal="left" vertical="center" wrapText="1"/>
    </xf>
    <xf numFmtId="0" fontId="4" fillId="7" borderId="7" xfId="0" applyFont="1" applyFill="1" applyBorder="1" applyAlignment="1">
      <alignment horizontal="left" vertical="center" wrapText="1"/>
    </xf>
    <xf numFmtId="0" fontId="4" fillId="7" borderId="5" xfId="0" applyFont="1" applyFill="1" applyBorder="1" applyAlignment="1">
      <alignment horizontal="left" vertical="center" wrapText="1"/>
    </xf>
    <xf numFmtId="17" fontId="4" fillId="7" borderId="1" xfId="0" applyNumberFormat="1" applyFont="1" applyFill="1" applyBorder="1" applyAlignment="1">
      <alignment horizontal="center" vertical="center" wrapText="1"/>
    </xf>
    <xf numFmtId="17" fontId="4" fillId="7" borderId="7" xfId="0" applyNumberFormat="1" applyFont="1" applyFill="1" applyBorder="1" applyAlignment="1">
      <alignment horizontal="center" vertical="center" wrapText="1"/>
    </xf>
    <xf numFmtId="17" fontId="4" fillId="7" borderId="5" xfId="0" applyNumberFormat="1" applyFont="1" applyFill="1" applyBorder="1" applyAlignment="1">
      <alignment horizontal="center" vertical="center" wrapText="1"/>
    </xf>
    <xf numFmtId="0" fontId="4" fillId="7" borderId="1"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5" xfId="0" applyFont="1" applyFill="1" applyBorder="1" applyAlignment="1">
      <alignment horizontal="center" vertical="center"/>
    </xf>
    <xf numFmtId="0" fontId="1" fillId="7" borderId="2" xfId="0" applyFont="1" applyFill="1" applyBorder="1" applyAlignment="1">
      <alignment horizontal="left" vertical="top" wrapText="1"/>
    </xf>
    <xf numFmtId="0" fontId="1" fillId="7" borderId="2" xfId="0" applyFont="1" applyFill="1" applyBorder="1" applyAlignment="1">
      <alignment horizontal="left" vertical="top"/>
    </xf>
    <xf numFmtId="0" fontId="5" fillId="7" borderId="3" xfId="0" applyFont="1" applyFill="1" applyBorder="1" applyAlignment="1">
      <alignment horizontal="left" vertical="center" wrapText="1"/>
    </xf>
    <xf numFmtId="0" fontId="5" fillId="7" borderId="6" xfId="0" applyFont="1" applyFill="1" applyBorder="1" applyAlignment="1">
      <alignment horizontal="left" vertical="center" wrapText="1"/>
    </xf>
    <xf numFmtId="0" fontId="5" fillId="7" borderId="4" xfId="0" applyFont="1" applyFill="1" applyBorder="1" applyAlignment="1">
      <alignment horizontal="left" vertical="center" wrapText="1"/>
    </xf>
    <xf numFmtId="4" fontId="5" fillId="7" borderId="3" xfId="0" applyNumberFormat="1" applyFont="1" applyFill="1" applyBorder="1" applyAlignment="1">
      <alignment horizontal="left" vertical="center" wrapText="1"/>
    </xf>
    <xf numFmtId="4" fontId="5" fillId="7" borderId="6" xfId="0" applyNumberFormat="1" applyFont="1" applyFill="1" applyBorder="1" applyAlignment="1">
      <alignment horizontal="left" vertical="center"/>
    </xf>
    <xf numFmtId="4" fontId="5" fillId="7" borderId="4" xfId="0" applyNumberFormat="1" applyFont="1" applyFill="1" applyBorder="1" applyAlignment="1">
      <alignment horizontal="left" vertical="center"/>
    </xf>
    <xf numFmtId="4" fontId="4" fillId="7" borderId="1" xfId="0" applyNumberFormat="1" applyFont="1" applyFill="1" applyBorder="1" applyAlignment="1">
      <alignment horizontal="center" vertical="center" wrapText="1"/>
    </xf>
    <xf numFmtId="4" fontId="4" fillId="7" borderId="7" xfId="0" applyNumberFormat="1" applyFont="1" applyFill="1" applyBorder="1" applyAlignment="1">
      <alignment horizontal="center" vertical="center" wrapText="1"/>
    </xf>
    <xf numFmtId="4" fontId="4" fillId="7" borderId="5"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6" xfId="0" applyFont="1" applyBorder="1" applyAlignment="1">
      <alignment horizontal="center" vertical="center"/>
    </xf>
    <xf numFmtId="0" fontId="4" fillId="0" borderId="21" xfId="0" applyFont="1" applyBorder="1"/>
    <xf numFmtId="1" fontId="4" fillId="0" borderId="16" xfId="0" applyNumberFormat="1" applyFont="1" applyBorder="1" applyAlignment="1">
      <alignment horizontal="center" vertical="center"/>
    </xf>
    <xf numFmtId="0" fontId="4" fillId="0" borderId="21" xfId="0" applyFont="1" applyBorder="1" applyAlignment="1">
      <alignment horizontal="center"/>
    </xf>
    <xf numFmtId="1" fontId="4" fillId="0" borderId="16" xfId="0" applyNumberFormat="1"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4" fontId="4" fillId="0" borderId="2" xfId="0" applyNumberFormat="1" applyFont="1" applyBorder="1" applyAlignment="1">
      <alignment horizontal="center" vertical="center"/>
    </xf>
    <xf numFmtId="0" fontId="4" fillId="0" borderId="16" xfId="0" applyFont="1" applyBorder="1" applyAlignment="1">
      <alignment horizontal="center" vertical="center" wrapText="1"/>
    </xf>
    <xf numFmtId="0" fontId="4" fillId="0" borderId="16" xfId="0" applyFont="1" applyBorder="1" applyAlignment="1">
      <alignment horizontal="left" vertical="center" wrapText="1"/>
    </xf>
    <xf numFmtId="0" fontId="4" fillId="0" borderId="21" xfId="0" applyFont="1" applyBorder="1" applyAlignment="1">
      <alignment horizontal="left" vertical="center"/>
    </xf>
    <xf numFmtId="0" fontId="4" fillId="0" borderId="17" xfId="0" applyFont="1" applyBorder="1"/>
    <xf numFmtId="0" fontId="38" fillId="11" borderId="16" xfId="0" applyFont="1" applyFill="1" applyBorder="1" applyAlignment="1">
      <alignment horizontal="center" vertical="center" wrapText="1"/>
    </xf>
    <xf numFmtId="0" fontId="38" fillId="11" borderId="16" xfId="0" applyFont="1" applyFill="1" applyBorder="1" applyAlignment="1">
      <alignment horizontal="center" vertical="center"/>
    </xf>
    <xf numFmtId="0" fontId="4" fillId="0" borderId="17" xfId="0" applyFont="1" applyBorder="1" applyAlignment="1">
      <alignment horizontal="center"/>
    </xf>
    <xf numFmtId="0" fontId="4" fillId="0" borderId="17" xfId="0" applyFont="1" applyBorder="1" applyAlignment="1">
      <alignment wrapText="1"/>
    </xf>
    <xf numFmtId="0" fontId="38" fillId="11" borderId="20" xfId="0" applyFont="1" applyFill="1" applyBorder="1" applyAlignment="1">
      <alignment horizontal="center" vertical="center" wrapText="1"/>
    </xf>
    <xf numFmtId="0" fontId="4" fillId="0" borderId="19" xfId="0" applyFont="1" applyBorder="1"/>
    <xf numFmtId="0" fontId="4" fillId="0" borderId="17" xfId="0" applyFont="1" applyBorder="1" applyAlignment="1">
      <alignment horizontal="center" vertical="center" wrapText="1"/>
    </xf>
    <xf numFmtId="4" fontId="4" fillId="0" borderId="16" xfId="0" applyNumberFormat="1" applyFont="1" applyBorder="1" applyAlignment="1">
      <alignment horizontal="center" vertical="center"/>
    </xf>
    <xf numFmtId="4" fontId="38" fillId="11" borderId="20" xfId="0" applyNumberFormat="1" applyFont="1" applyFill="1" applyBorder="1" applyAlignment="1">
      <alignment horizontal="center" vertical="center" wrapText="1"/>
    </xf>
    <xf numFmtId="1" fontId="4" fillId="0" borderId="16" xfId="0" applyNumberFormat="1" applyFont="1" applyBorder="1" applyAlignment="1">
      <alignment horizontal="left" vertical="center" wrapText="1"/>
    </xf>
    <xf numFmtId="4" fontId="4" fillId="0" borderId="16" xfId="0" applyNumberFormat="1" applyFont="1" applyBorder="1" applyAlignment="1">
      <alignment horizontal="center" vertical="center" wrapText="1"/>
    </xf>
    <xf numFmtId="0" fontId="4" fillId="0" borderId="16" xfId="0" applyFont="1" applyBorder="1"/>
    <xf numFmtId="4" fontId="4" fillId="0" borderId="7" xfId="0" applyNumberFormat="1" applyFont="1" applyBorder="1" applyAlignment="1">
      <alignment horizontal="center" vertical="center" wrapText="1" readingOrder="1"/>
    </xf>
    <xf numFmtId="4" fontId="4" fillId="0" borderId="5" xfId="0" applyNumberFormat="1" applyFont="1" applyBorder="1" applyAlignment="1">
      <alignment horizontal="center" vertical="center" wrapText="1" readingOrder="1"/>
    </xf>
    <xf numFmtId="4" fontId="4" fillId="0" borderId="7" xfId="0" applyNumberFormat="1" applyFont="1" applyBorder="1" applyAlignment="1">
      <alignment horizontal="center" vertical="center"/>
    </xf>
    <xf numFmtId="4" fontId="4" fillId="0" borderId="5" xfId="0" applyNumberFormat="1" applyFont="1" applyBorder="1" applyAlignment="1">
      <alignment horizontal="center" vertical="center"/>
    </xf>
    <xf numFmtId="17" fontId="4" fillId="0" borderId="2" xfId="0" applyNumberFormat="1" applyFont="1" applyBorder="1" applyAlignment="1">
      <alignment horizontal="center" vertical="center" wrapText="1"/>
    </xf>
    <xf numFmtId="0" fontId="4" fillId="0" borderId="5" xfId="0" applyFont="1" applyBorder="1" applyAlignment="1">
      <alignment horizontal="left" vertical="top" wrapText="1"/>
    </xf>
    <xf numFmtId="0" fontId="0" fillId="7" borderId="2" xfId="0" applyFill="1" applyBorder="1" applyAlignment="1">
      <alignment horizontal="center" vertical="center" wrapText="1"/>
    </xf>
    <xf numFmtId="0" fontId="0" fillId="7" borderId="2" xfId="0" applyFill="1" applyBorder="1" applyAlignment="1">
      <alignment horizontal="center"/>
    </xf>
    <xf numFmtId="0" fontId="0" fillId="7" borderId="2" xfId="0" applyFill="1" applyBorder="1"/>
    <xf numFmtId="4" fontId="0" fillId="7" borderId="2" xfId="0" applyNumberFormat="1" applyFill="1" applyBorder="1" applyAlignment="1">
      <alignment horizontal="center" vertical="center"/>
    </xf>
    <xf numFmtId="168" fontId="0" fillId="7" borderId="2" xfId="0" applyNumberFormat="1" applyFill="1" applyBorder="1" applyAlignment="1">
      <alignment horizontal="center" vertical="center"/>
    </xf>
    <xf numFmtId="168" fontId="0" fillId="7" borderId="2" xfId="0" applyNumberFormat="1" applyFill="1" applyBorder="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0" fontId="0" fillId="7" borderId="2" xfId="0" applyFill="1" applyBorder="1" applyAlignment="1">
      <alignment horizontal="left" vertical="center" wrapText="1"/>
    </xf>
    <xf numFmtId="0" fontId="0" fillId="7" borderId="2" xfId="0" applyFill="1" applyBorder="1" applyAlignment="1">
      <alignment horizontal="left" vertical="center"/>
    </xf>
    <xf numFmtId="0" fontId="0" fillId="7" borderId="1" xfId="0" applyFill="1" applyBorder="1" applyAlignment="1">
      <alignment horizontal="left" vertical="center" wrapText="1"/>
    </xf>
    <xf numFmtId="0" fontId="0" fillId="7" borderId="5" xfId="0" applyFill="1" applyBorder="1" applyAlignment="1">
      <alignment horizontal="left" vertical="center" wrapText="1"/>
    </xf>
    <xf numFmtId="0" fontId="0" fillId="7" borderId="1"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left" vertical="center" wrapText="1"/>
    </xf>
    <xf numFmtId="0" fontId="0" fillId="7" borderId="6" xfId="0" applyFill="1" applyBorder="1" applyAlignment="1">
      <alignment horizontal="left" vertical="center" wrapText="1"/>
    </xf>
    <xf numFmtId="0" fontId="0" fillId="7" borderId="4" xfId="0" applyFill="1" applyBorder="1" applyAlignment="1">
      <alignment horizontal="left" vertical="center" wrapText="1"/>
    </xf>
    <xf numFmtId="0" fontId="4" fillId="7" borderId="2" xfId="0" applyFont="1" applyFill="1" applyBorder="1" applyAlignment="1">
      <alignment horizontal="center" vertical="center" wrapText="1"/>
    </xf>
    <xf numFmtId="0" fontId="4" fillId="7" borderId="2" xfId="0" applyFont="1" applyFill="1" applyBorder="1" applyAlignment="1">
      <alignment horizontal="center"/>
    </xf>
    <xf numFmtId="0" fontId="4" fillId="7" borderId="2" xfId="0" applyFont="1" applyFill="1" applyBorder="1"/>
    <xf numFmtId="0" fontId="4" fillId="7" borderId="2" xfId="0" applyFont="1" applyFill="1" applyBorder="1" applyAlignment="1">
      <alignment horizontal="left" vertical="center" wrapText="1"/>
    </xf>
    <xf numFmtId="0" fontId="4" fillId="7" borderId="2" xfId="0" applyFont="1" applyFill="1" applyBorder="1" applyAlignment="1">
      <alignment horizontal="left" vertical="center"/>
    </xf>
    <xf numFmtId="0" fontId="4" fillId="7" borderId="2" xfId="0" applyFont="1" applyFill="1" applyBorder="1" applyAlignment="1">
      <alignment horizontal="center" vertical="center"/>
    </xf>
    <xf numFmtId="4" fontId="4" fillId="7" borderId="2" xfId="0" applyNumberFormat="1" applyFont="1" applyFill="1" applyBorder="1" applyAlignment="1">
      <alignment horizontal="center" vertical="center"/>
    </xf>
    <xf numFmtId="168" fontId="4" fillId="7" borderId="2" xfId="0" applyNumberFormat="1" applyFont="1" applyFill="1" applyBorder="1" applyAlignment="1">
      <alignment horizontal="center" vertical="center"/>
    </xf>
    <xf numFmtId="168" fontId="4" fillId="7" borderId="2" xfId="0" applyNumberFormat="1" applyFont="1" applyFill="1" applyBorder="1"/>
    <xf numFmtId="175" fontId="0" fillId="7" borderId="2" xfId="0" applyNumberFormat="1" applyFill="1" applyBorder="1" applyAlignment="1">
      <alignment horizontal="center" vertical="center"/>
    </xf>
    <xf numFmtId="175" fontId="0" fillId="7" borderId="2" xfId="0" applyNumberFormat="1" applyFill="1" applyBorder="1"/>
    <xf numFmtId="0" fontId="4" fillId="7" borderId="3" xfId="0" applyFont="1" applyFill="1" applyBorder="1" applyAlignment="1">
      <alignment horizontal="left" vertical="top" wrapText="1"/>
    </xf>
    <xf numFmtId="0" fontId="4" fillId="7" borderId="6" xfId="0" applyFont="1" applyFill="1" applyBorder="1" applyAlignment="1">
      <alignment horizontal="left" vertical="top" wrapText="1"/>
    </xf>
    <xf numFmtId="0" fontId="4" fillId="7" borderId="4" xfId="0" applyFont="1" applyFill="1" applyBorder="1" applyAlignment="1">
      <alignment horizontal="left" vertical="top" wrapText="1"/>
    </xf>
    <xf numFmtId="0" fontId="0" fillId="7" borderId="7" xfId="0" applyFill="1" applyBorder="1" applyAlignment="1">
      <alignment horizontal="center" vertical="center" wrapText="1"/>
    </xf>
    <xf numFmtId="0" fontId="0" fillId="7" borderId="2" xfId="0" applyFill="1" applyBorder="1" applyAlignment="1">
      <alignment horizontal="center" vertical="center"/>
    </xf>
    <xf numFmtId="0" fontId="0" fillId="7" borderId="2" xfId="0" applyFill="1" applyBorder="1" applyAlignment="1">
      <alignment horizontal="left" vertical="top" wrapText="1"/>
    </xf>
    <xf numFmtId="0" fontId="0" fillId="7" borderId="2" xfId="0" applyFill="1" applyBorder="1" applyAlignment="1">
      <alignment horizontal="left" vertical="top"/>
    </xf>
    <xf numFmtId="0" fontId="4" fillId="7" borderId="2" xfId="0" applyFont="1" applyFill="1" applyBorder="1" applyAlignment="1">
      <alignment horizontal="left" vertical="top" wrapText="1"/>
    </xf>
    <xf numFmtId="0" fontId="4" fillId="7" borderId="2" xfId="0" applyFont="1" applyFill="1" applyBorder="1" applyAlignment="1">
      <alignment horizontal="left" vertical="top"/>
    </xf>
    <xf numFmtId="175" fontId="0" fillId="7" borderId="1" xfId="0" applyNumberFormat="1" applyFill="1" applyBorder="1" applyAlignment="1">
      <alignment horizontal="center" vertical="center"/>
    </xf>
    <xf numFmtId="175" fontId="0" fillId="7" borderId="7" xfId="0" applyNumberFormat="1" applyFill="1" applyBorder="1" applyAlignment="1">
      <alignment horizontal="center" vertical="center"/>
    </xf>
    <xf numFmtId="175" fontId="0" fillId="7" borderId="5" xfId="0" applyNumberFormat="1" applyFill="1" applyBorder="1" applyAlignment="1">
      <alignment horizontal="center" vertical="center"/>
    </xf>
    <xf numFmtId="0" fontId="10" fillId="10" borderId="3" xfId="3" applyFont="1" applyFill="1" applyBorder="1" applyAlignment="1">
      <alignment horizontal="center" vertical="center"/>
    </xf>
    <xf numFmtId="0" fontId="10" fillId="10" borderId="4" xfId="3" applyFont="1" applyFill="1" applyBorder="1" applyAlignment="1">
      <alignment horizontal="center" vertical="center"/>
    </xf>
    <xf numFmtId="0" fontId="10" fillId="10" borderId="6" xfId="3" applyFont="1" applyFill="1" applyBorder="1" applyAlignment="1">
      <alignment horizontal="center" vertical="center"/>
    </xf>
    <xf numFmtId="0" fontId="10" fillId="10" borderId="13" xfId="3" applyFont="1" applyFill="1" applyBorder="1" applyAlignment="1">
      <alignment horizontal="center" vertical="center"/>
    </xf>
    <xf numFmtId="0" fontId="10" fillId="10" borderId="10" xfId="3" applyFont="1" applyFill="1" applyBorder="1" applyAlignment="1">
      <alignment horizontal="center" vertical="center"/>
    </xf>
    <xf numFmtId="0" fontId="10" fillId="10" borderId="14" xfId="3" applyFont="1" applyFill="1" applyBorder="1" applyAlignment="1">
      <alignment horizontal="center" vertical="center"/>
    </xf>
    <xf numFmtId="0" fontId="10" fillId="10" borderId="11" xfId="3" applyFont="1" applyFill="1" applyBorder="1" applyAlignment="1">
      <alignment horizontal="center" vertical="center"/>
    </xf>
    <xf numFmtId="0" fontId="10" fillId="10" borderId="8" xfId="3" applyFont="1" applyFill="1" applyBorder="1" applyAlignment="1">
      <alignment horizontal="center" vertical="center"/>
    </xf>
    <xf numFmtId="0" fontId="10" fillId="10" borderId="15" xfId="3" applyFont="1" applyFill="1" applyBorder="1" applyAlignment="1">
      <alignment horizontal="center" vertical="center"/>
    </xf>
    <xf numFmtId="0" fontId="37" fillId="4" borderId="2" xfId="3" applyFont="1" applyFill="1" applyBorder="1" applyAlignment="1">
      <alignment horizontal="center" vertical="center"/>
    </xf>
    <xf numFmtId="17" fontId="4" fillId="0" borderId="1" xfId="0" applyNumberFormat="1" applyFont="1" applyBorder="1" applyAlignment="1">
      <alignment horizontal="center" vertical="center" wrapText="1"/>
    </xf>
    <xf numFmtId="17" fontId="4" fillId="0" borderId="5"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0" fontId="4" fillId="15" borderId="1" xfId="0" applyFont="1" applyFill="1" applyBorder="1" applyAlignment="1">
      <alignment horizontal="center" vertical="center" wrapText="1"/>
    </xf>
    <xf numFmtId="0" fontId="4" fillId="15" borderId="5" xfId="0" applyFont="1" applyFill="1" applyBorder="1" applyAlignment="1">
      <alignment horizontal="center" vertical="center" wrapText="1"/>
    </xf>
    <xf numFmtId="0" fontId="4" fillId="15" borderId="2" xfId="0" applyFont="1" applyFill="1" applyBorder="1" applyAlignment="1">
      <alignment horizontal="center" vertical="center" wrapText="1"/>
    </xf>
    <xf numFmtId="4" fontId="13" fillId="15" borderId="1" xfId="0" applyNumberFormat="1" applyFont="1" applyFill="1" applyBorder="1" applyAlignment="1">
      <alignment horizontal="center" vertical="center" wrapText="1"/>
    </xf>
    <xf numFmtId="4" fontId="13" fillId="15" borderId="5"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4" fontId="4" fillId="0" borderId="2" xfId="0" applyNumberFormat="1" applyFont="1" applyBorder="1" applyAlignment="1">
      <alignment horizontal="center" vertical="center" wrapText="1"/>
    </xf>
    <xf numFmtId="0" fontId="4" fillId="15" borderId="7" xfId="0" applyFont="1" applyFill="1" applyBorder="1" applyAlignment="1">
      <alignment horizontal="center" vertical="center" wrapText="1"/>
    </xf>
    <xf numFmtId="0" fontId="4" fillId="15" borderId="8" xfId="0" applyFont="1" applyFill="1" applyBorder="1" applyAlignment="1">
      <alignment horizontal="left" vertical="center" wrapText="1"/>
    </xf>
    <xf numFmtId="0" fontId="4" fillId="15" borderId="9" xfId="0" applyFont="1" applyFill="1" applyBorder="1" applyAlignment="1">
      <alignment horizontal="left" vertical="center" wrapText="1"/>
    </xf>
    <xf numFmtId="0" fontId="4" fillId="15" borderId="15" xfId="0" applyFont="1" applyFill="1" applyBorder="1" applyAlignment="1">
      <alignment horizontal="left" vertical="center" wrapText="1"/>
    </xf>
    <xf numFmtId="4" fontId="4" fillId="0" borderId="7" xfId="0" applyNumberFormat="1" applyFont="1" applyBorder="1" applyAlignment="1">
      <alignment horizontal="center" vertical="center" wrapText="1"/>
    </xf>
    <xf numFmtId="4" fontId="13" fillId="15" borderId="1" xfId="0" applyNumberFormat="1" applyFont="1" applyFill="1" applyBorder="1" applyAlignment="1">
      <alignment horizontal="center" vertical="center"/>
    </xf>
    <xf numFmtId="4" fontId="13" fillId="15" borderId="5" xfId="0" applyNumberFormat="1" applyFont="1" applyFill="1" applyBorder="1" applyAlignment="1">
      <alignment horizontal="center" vertical="center"/>
    </xf>
    <xf numFmtId="0" fontId="4" fillId="15" borderId="1" xfId="0" applyFont="1" applyFill="1" applyBorder="1" applyAlignment="1">
      <alignment horizontal="center" vertical="center"/>
    </xf>
    <xf numFmtId="0" fontId="4" fillId="15" borderId="5" xfId="0" applyFont="1" applyFill="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4" fillId="15" borderId="3" xfId="0" applyFont="1" applyFill="1" applyBorder="1" applyAlignment="1">
      <alignment horizontal="left" vertical="center" wrapText="1"/>
    </xf>
    <xf numFmtId="0" fontId="4" fillId="15" borderId="6" xfId="0" applyFont="1" applyFill="1" applyBorder="1" applyAlignment="1">
      <alignment horizontal="left" vertical="center" wrapText="1"/>
    </xf>
    <xf numFmtId="0" fontId="4" fillId="15" borderId="4" xfId="0" applyFont="1" applyFill="1" applyBorder="1" applyAlignment="1">
      <alignment horizontal="left" vertical="center" wrapText="1"/>
    </xf>
    <xf numFmtId="1" fontId="4" fillId="0" borderId="2" xfId="0" applyNumberFormat="1" applyFont="1" applyBorder="1" applyAlignment="1">
      <alignment horizontal="center" vertical="center"/>
    </xf>
    <xf numFmtId="0" fontId="4" fillId="15" borderId="2" xfId="0" applyFont="1" applyFill="1" applyBorder="1" applyAlignment="1">
      <alignment horizontal="left" vertical="center" wrapText="1"/>
    </xf>
    <xf numFmtId="4" fontId="4" fillId="7" borderId="2" xfId="0" applyNumberFormat="1" applyFont="1" applyFill="1" applyBorder="1" applyAlignment="1">
      <alignment horizontal="center" vertical="center" wrapText="1"/>
    </xf>
    <xf numFmtId="0" fontId="4" fillId="7" borderId="2" xfId="0" applyFont="1" applyFill="1" applyBorder="1" applyAlignment="1">
      <alignment vertical="center" wrapText="1"/>
    </xf>
    <xf numFmtId="0" fontId="0" fillId="0" borderId="2" xfId="0" applyBorder="1" applyAlignment="1">
      <alignment horizontal="center"/>
    </xf>
    <xf numFmtId="0" fontId="2" fillId="2" borderId="2" xfId="0" applyFont="1" applyFill="1" applyBorder="1" applyAlignment="1">
      <alignment horizontal="center" vertical="center"/>
    </xf>
    <xf numFmtId="0" fontId="0" fillId="0" borderId="2" xfId="0" applyBorder="1" applyAlignment="1">
      <alignment horizontal="center" vertical="center" wrapText="1"/>
    </xf>
    <xf numFmtId="0" fontId="4" fillId="15" borderId="7" xfId="0" applyFont="1" applyFill="1" applyBorder="1" applyAlignment="1">
      <alignment vertical="center" wrapText="1"/>
    </xf>
    <xf numFmtId="0" fontId="0" fillId="0" borderId="5" xfId="0" applyBorder="1" applyAlignment="1">
      <alignment vertical="center" wrapText="1"/>
    </xf>
    <xf numFmtId="0" fontId="4" fillId="15" borderId="1" xfId="0" applyFont="1" applyFill="1" applyBorder="1" applyAlignment="1">
      <alignment horizontal="left" vertical="center" wrapText="1"/>
    </xf>
    <xf numFmtId="0" fontId="4" fillId="15" borderId="7" xfId="0" applyFont="1" applyFill="1" applyBorder="1" applyAlignment="1">
      <alignment horizontal="left" vertical="center" wrapText="1"/>
    </xf>
    <xf numFmtId="0" fontId="0" fillId="0" borderId="5" xfId="0" applyBorder="1" applyAlignment="1">
      <alignment horizontal="left" vertical="center" wrapText="1"/>
    </xf>
    <xf numFmtId="0" fontId="13" fillId="15" borderId="7" xfId="0" applyFont="1" applyFill="1" applyBorder="1" applyAlignment="1">
      <alignment vertical="center" wrapText="1"/>
    </xf>
    <xf numFmtId="0" fontId="13" fillId="0" borderId="5" xfId="0" applyFont="1" applyBorder="1" applyAlignment="1">
      <alignment vertical="center" wrapText="1"/>
    </xf>
    <xf numFmtId="0" fontId="13" fillId="15" borderId="7" xfId="0" applyFont="1" applyFill="1" applyBorder="1" applyAlignment="1">
      <alignment horizontal="center" vertical="center" wrapText="1"/>
    </xf>
    <xf numFmtId="0" fontId="13" fillId="0" borderId="5" xfId="0" applyFont="1" applyBorder="1" applyAlignment="1">
      <alignment horizontal="center"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0" fillId="0" borderId="2" xfId="0" applyBorder="1" applyAlignment="1">
      <alignment horizontal="left" vertical="center"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15" borderId="1" xfId="0" applyFont="1" applyFill="1" applyBorder="1" applyAlignment="1">
      <alignment horizontal="left" wrapText="1"/>
    </xf>
    <xf numFmtId="0" fontId="4" fillId="15" borderId="7" xfId="0" applyFont="1" applyFill="1" applyBorder="1" applyAlignment="1">
      <alignment horizontal="left" wrapText="1"/>
    </xf>
    <xf numFmtId="4" fontId="13" fillId="15" borderId="7" xfId="0" applyNumberFormat="1" applyFont="1" applyFill="1" applyBorder="1" applyAlignment="1">
      <alignment horizontal="center" vertical="center" wrapText="1"/>
    </xf>
    <xf numFmtId="0" fontId="0" fillId="15" borderId="2" xfId="0" applyFill="1" applyBorder="1" applyAlignment="1">
      <alignment horizontal="left" wrapText="1"/>
    </xf>
    <xf numFmtId="0" fontId="4" fillId="15" borderId="3" xfId="0" applyFont="1" applyFill="1" applyBorder="1" applyAlignment="1">
      <alignment horizontal="left" vertical="center"/>
    </xf>
    <xf numFmtId="0" fontId="0" fillId="15" borderId="5" xfId="0" applyFill="1" applyBorder="1" applyAlignment="1">
      <alignment horizontal="center" vertical="center" wrapText="1"/>
    </xf>
    <xf numFmtId="0" fontId="0" fillId="15" borderId="5" xfId="0" applyFill="1" applyBorder="1" applyAlignment="1">
      <alignment horizontal="left" vertical="center" wrapText="1"/>
    </xf>
    <xf numFmtId="0" fontId="4" fillId="15" borderId="5" xfId="0" applyFont="1" applyFill="1" applyBorder="1" applyAlignment="1">
      <alignment horizontal="left" vertical="center" wrapText="1"/>
    </xf>
    <xf numFmtId="0" fontId="13" fillId="15" borderId="5" xfId="0" applyFont="1" applyFill="1" applyBorder="1" applyAlignment="1">
      <alignment horizontal="center" vertical="center" wrapText="1"/>
    </xf>
    <xf numFmtId="4" fontId="13" fillId="15" borderId="2" xfId="0" applyNumberFormat="1" applyFont="1" applyFill="1" applyBorder="1" applyAlignment="1">
      <alignment horizontal="center" vertical="center" wrapText="1"/>
    </xf>
    <xf numFmtId="0" fontId="13" fillId="15" borderId="2" xfId="0" applyFont="1" applyFill="1" applyBorder="1" applyAlignment="1">
      <alignment horizontal="center" vertical="center" wrapText="1"/>
    </xf>
    <xf numFmtId="168" fontId="4" fillId="0" borderId="2" xfId="0" applyNumberFormat="1" applyFont="1" applyBorder="1" applyAlignment="1">
      <alignment horizontal="center" vertical="center"/>
    </xf>
    <xf numFmtId="168" fontId="13" fillId="15" borderId="2" xfId="0" applyNumberFormat="1" applyFont="1" applyFill="1" applyBorder="1" applyAlignment="1">
      <alignment horizontal="center" vertical="center"/>
    </xf>
    <xf numFmtId="0" fontId="13" fillId="15" borderId="2" xfId="0" applyFont="1" applyFill="1" applyBorder="1" applyAlignment="1">
      <alignment horizontal="center" vertical="center"/>
    </xf>
    <xf numFmtId="0" fontId="0" fillId="0" borderId="6" xfId="0" applyBorder="1" applyAlignment="1">
      <alignment horizontal="left" vertical="center"/>
    </xf>
    <xf numFmtId="0" fontId="0" fillId="0" borderId="4" xfId="0" applyBorder="1" applyAlignment="1">
      <alignment horizontal="left" vertical="center"/>
    </xf>
    <xf numFmtId="0" fontId="4" fillId="0" borderId="1" xfId="0" applyFont="1" applyBorder="1" applyAlignment="1">
      <alignment horizontal="left" vertical="top" wrapText="1"/>
    </xf>
    <xf numFmtId="0" fontId="4" fillId="0" borderId="7" xfId="0" applyFont="1" applyBorder="1" applyAlignment="1">
      <alignment horizontal="left" vertical="top" wrapText="1"/>
    </xf>
    <xf numFmtId="168" fontId="4" fillId="0" borderId="1" xfId="0" applyNumberFormat="1" applyFont="1" applyBorder="1" applyAlignment="1">
      <alignment horizontal="center" vertical="center" wrapText="1"/>
    </xf>
    <xf numFmtId="168" fontId="13" fillId="15" borderId="1" xfId="0" applyNumberFormat="1" applyFont="1" applyFill="1" applyBorder="1" applyAlignment="1">
      <alignment horizontal="center" vertical="center" wrapText="1"/>
    </xf>
    <xf numFmtId="0" fontId="0" fillId="15" borderId="2" xfId="0" applyFill="1" applyBorder="1" applyAlignment="1">
      <alignment horizontal="left" vertical="center" wrapText="1"/>
    </xf>
    <xf numFmtId="0" fontId="4" fillId="15" borderId="1" xfId="0" applyFont="1" applyFill="1" applyBorder="1" applyAlignment="1">
      <alignment horizontal="left" vertical="top" wrapText="1"/>
    </xf>
    <xf numFmtId="0" fontId="4" fillId="15" borderId="7" xfId="0" applyFont="1" applyFill="1" applyBorder="1" applyAlignment="1">
      <alignment horizontal="left" vertical="top" wrapText="1"/>
    </xf>
    <xf numFmtId="0" fontId="4" fillId="15" borderId="5" xfId="0" applyFont="1" applyFill="1" applyBorder="1" applyAlignment="1">
      <alignment horizontal="left" vertical="top"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168" fontId="4"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0" fillId="7" borderId="3" xfId="0" applyFill="1" applyBorder="1" applyAlignment="1">
      <alignment horizontal="left" wrapText="1"/>
    </xf>
    <xf numFmtId="0" fontId="0" fillId="7" borderId="6" xfId="0" applyFill="1" applyBorder="1"/>
    <xf numFmtId="0" fontId="0" fillId="7" borderId="4" xfId="0" applyFill="1" applyBorder="1"/>
    <xf numFmtId="0" fontId="0" fillId="7" borderId="1" xfId="0" applyFill="1" applyBorder="1" applyAlignment="1">
      <alignment vertical="center" wrapText="1"/>
    </xf>
    <xf numFmtId="0" fontId="0" fillId="7" borderId="7" xfId="0" applyFill="1" applyBorder="1" applyAlignment="1">
      <alignment vertical="center" wrapText="1"/>
    </xf>
    <xf numFmtId="0" fontId="0" fillId="7" borderId="5" xfId="0" applyFill="1" applyBorder="1" applyAlignment="1">
      <alignment vertical="center" wrapText="1"/>
    </xf>
    <xf numFmtId="168" fontId="0" fillId="7" borderId="1" xfId="0" applyNumberFormat="1" applyFill="1" applyBorder="1" applyAlignment="1">
      <alignment vertical="center" wrapText="1"/>
    </xf>
    <xf numFmtId="168" fontId="0" fillId="7" borderId="7" xfId="0" applyNumberFormat="1" applyFill="1" applyBorder="1" applyAlignment="1">
      <alignment vertical="center" wrapText="1"/>
    </xf>
    <xf numFmtId="168" fontId="0" fillId="7" borderId="5" xfId="0" applyNumberFormat="1" applyFill="1" applyBorder="1" applyAlignment="1">
      <alignment vertical="center" wrapText="1"/>
    </xf>
    <xf numFmtId="0" fontId="0" fillId="7" borderId="1" xfId="0" applyFill="1" applyBorder="1" applyAlignment="1">
      <alignment horizontal="center" vertical="center"/>
    </xf>
    <xf numFmtId="0" fontId="0" fillId="7" borderId="5" xfId="0" applyFill="1" applyBorder="1" applyAlignment="1">
      <alignment horizontal="center" vertical="center"/>
    </xf>
    <xf numFmtId="0" fontId="0" fillId="7" borderId="1" xfId="0" applyFill="1" applyBorder="1" applyAlignment="1">
      <alignment horizontal="left" vertical="top" wrapText="1"/>
    </xf>
    <xf numFmtId="0" fontId="0" fillId="7" borderId="5" xfId="0" applyFill="1" applyBorder="1" applyAlignment="1">
      <alignment horizontal="left" vertical="top" wrapText="1"/>
    </xf>
    <xf numFmtId="0" fontId="0" fillId="7" borderId="1" xfId="0" applyFill="1" applyBorder="1" applyAlignment="1">
      <alignment horizontal="center"/>
    </xf>
    <xf numFmtId="0" fontId="0" fillId="7" borderId="5" xfId="0" applyFill="1" applyBorder="1" applyAlignment="1">
      <alignment horizontal="center"/>
    </xf>
    <xf numFmtId="0" fontId="0" fillId="7" borderId="5" xfId="0" applyFill="1" applyBorder="1" applyAlignment="1">
      <alignment vertical="center"/>
    </xf>
    <xf numFmtId="168" fontId="0" fillId="7" borderId="1" xfId="0" applyNumberFormat="1" applyFill="1" applyBorder="1" applyAlignment="1">
      <alignment horizontal="center" vertical="center"/>
    </xf>
    <xf numFmtId="168" fontId="0" fillId="7" borderId="5" xfId="0" applyNumberFormat="1" applyFill="1" applyBorder="1" applyAlignment="1">
      <alignment horizontal="center" vertical="center"/>
    </xf>
    <xf numFmtId="0" fontId="0" fillId="7" borderId="6" xfId="0" applyFill="1" applyBorder="1" applyAlignment="1">
      <alignment wrapText="1"/>
    </xf>
    <xf numFmtId="0" fontId="0" fillId="7" borderId="4" xfId="0" applyFill="1" applyBorder="1" applyAlignment="1">
      <alignment wrapText="1"/>
    </xf>
    <xf numFmtId="0" fontId="0" fillId="4" borderId="2" xfId="0" applyFill="1" applyBorder="1" applyAlignment="1">
      <alignment horizontal="center" wrapText="1"/>
    </xf>
    <xf numFmtId="0" fontId="0" fillId="0" borderId="2" xfId="0" applyBorder="1" applyAlignment="1">
      <alignment horizontal="center" wrapText="1"/>
    </xf>
    <xf numFmtId="0" fontId="0" fillId="7" borderId="7" xfId="0" applyFill="1" applyBorder="1" applyAlignment="1">
      <alignment horizontal="left" vertical="center" wrapText="1"/>
    </xf>
    <xf numFmtId="0" fontId="0" fillId="7" borderId="1" xfId="0" applyFill="1" applyBorder="1" applyAlignment="1">
      <alignment horizontal="left" wrapText="1"/>
    </xf>
    <xf numFmtId="0" fontId="0" fillId="7" borderId="7" xfId="0" applyFill="1" applyBorder="1" applyAlignment="1">
      <alignment wrapText="1"/>
    </xf>
    <xf numFmtId="0" fontId="0" fillId="7" borderId="5" xfId="0" applyFill="1" applyBorder="1" applyAlignment="1">
      <alignment wrapText="1"/>
    </xf>
    <xf numFmtId="0" fontId="0" fillId="7" borderId="1" xfId="0" applyFill="1" applyBorder="1" applyAlignment="1">
      <alignment wrapText="1"/>
    </xf>
    <xf numFmtId="0" fontId="23" fillId="15" borderId="3" xfId="0" applyFont="1" applyFill="1" applyBorder="1" applyAlignment="1">
      <alignment horizontal="left" vertical="center" wrapText="1"/>
    </xf>
    <xf numFmtId="0" fontId="23" fillId="15" borderId="6" xfId="0" applyFont="1" applyFill="1" applyBorder="1" applyAlignment="1">
      <alignment horizontal="left" vertical="center" wrapText="1"/>
    </xf>
    <xf numFmtId="0" fontId="23" fillId="15" borderId="4" xfId="0" applyFont="1" applyFill="1" applyBorder="1" applyAlignment="1">
      <alignment horizontal="left" vertical="center" wrapText="1"/>
    </xf>
    <xf numFmtId="0" fontId="49" fillId="16" borderId="3" xfId="0" applyFont="1" applyFill="1" applyBorder="1" applyAlignment="1">
      <alignment horizontal="left" vertical="center" wrapText="1"/>
    </xf>
    <xf numFmtId="0" fontId="49" fillId="16" borderId="6" xfId="0" applyFont="1" applyFill="1" applyBorder="1" applyAlignment="1">
      <alignment horizontal="left" vertical="center" wrapText="1"/>
    </xf>
    <xf numFmtId="0" fontId="49" fillId="16" borderId="4" xfId="0" applyFont="1" applyFill="1" applyBorder="1" applyAlignment="1">
      <alignment horizontal="left" vertical="center" wrapText="1"/>
    </xf>
    <xf numFmtId="0" fontId="40" fillId="2" borderId="1" xfId="0" applyFont="1" applyFill="1" applyBorder="1" applyAlignment="1">
      <alignment horizontal="center" vertical="center"/>
    </xf>
    <xf numFmtId="0" fontId="40" fillId="2" borderId="5" xfId="0" applyFont="1" applyFill="1" applyBorder="1" applyAlignment="1">
      <alignment horizontal="center" vertical="center"/>
    </xf>
    <xf numFmtId="0" fontId="40" fillId="2" borderId="1" xfId="0" applyFont="1" applyFill="1" applyBorder="1" applyAlignment="1">
      <alignment horizontal="center" vertical="center" wrapText="1"/>
    </xf>
    <xf numFmtId="0" fontId="40" fillId="2" borderId="5" xfId="0" applyFont="1" applyFill="1" applyBorder="1" applyAlignment="1">
      <alignment horizontal="center" vertical="center" wrapText="1"/>
    </xf>
    <xf numFmtId="4" fontId="40" fillId="2" borderId="2" xfId="0" applyNumberFormat="1" applyFont="1" applyFill="1" applyBorder="1" applyAlignment="1">
      <alignment horizontal="center" vertical="center" wrapText="1"/>
    </xf>
    <xf numFmtId="0" fontId="40" fillId="2" borderId="2"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7" fillId="0" borderId="4" xfId="0" applyFont="1" applyBorder="1" applyAlignment="1">
      <alignment horizontal="center"/>
    </xf>
    <xf numFmtId="0" fontId="23" fillId="7" borderId="3" xfId="0" applyFont="1" applyFill="1" applyBorder="1" applyAlignment="1">
      <alignment horizontal="left" vertical="center" wrapText="1"/>
    </xf>
    <xf numFmtId="0" fontId="23" fillId="7" borderId="6" xfId="0" applyFont="1" applyFill="1" applyBorder="1" applyAlignment="1">
      <alignment horizontal="left" vertical="center" wrapText="1"/>
    </xf>
    <xf numFmtId="0" fontId="23" fillId="7" borderId="4" xfId="0" applyFont="1" applyFill="1" applyBorder="1" applyAlignment="1">
      <alignment horizontal="left" vertical="center" wrapText="1"/>
    </xf>
    <xf numFmtId="0" fontId="23" fillId="7" borderId="12" xfId="0" applyFont="1" applyFill="1" applyBorder="1" applyAlignment="1">
      <alignment horizontal="left" vertical="center" wrapText="1"/>
    </xf>
    <xf numFmtId="0" fontId="23" fillId="7" borderId="9" xfId="0" applyFont="1" applyFill="1" applyBorder="1" applyAlignment="1">
      <alignment horizontal="left" vertical="center" wrapText="1"/>
    </xf>
    <xf numFmtId="0" fontId="23" fillId="7" borderId="3" xfId="0" applyFont="1" applyFill="1" applyBorder="1" applyAlignment="1">
      <alignment horizontal="left" vertical="top" wrapText="1"/>
    </xf>
    <xf numFmtId="0" fontId="23" fillId="7" borderId="6" xfId="0" applyFont="1" applyFill="1" applyBorder="1" applyAlignment="1">
      <alignment horizontal="left" vertical="top" wrapText="1"/>
    </xf>
    <xf numFmtId="0" fontId="23" fillId="7" borderId="4" xfId="0" applyFont="1" applyFill="1" applyBorder="1" applyAlignment="1">
      <alignment horizontal="left" vertical="top" wrapText="1"/>
    </xf>
    <xf numFmtId="0" fontId="4" fillId="0" borderId="1" xfId="3" applyFont="1" applyBorder="1" applyAlignment="1">
      <alignment horizontal="center" vertical="center" wrapText="1"/>
    </xf>
    <xf numFmtId="0" fontId="4" fillId="0" borderId="5" xfId="3" applyFont="1" applyBorder="1" applyAlignment="1">
      <alignment horizontal="center" vertical="center" wrapText="1"/>
    </xf>
    <xf numFmtId="17" fontId="4" fillId="15" borderId="1" xfId="0" applyNumberFormat="1" applyFont="1" applyFill="1" applyBorder="1" applyAlignment="1">
      <alignment horizontal="center" vertical="center" wrapText="1"/>
    </xf>
    <xf numFmtId="17" fontId="4" fillId="15" borderId="5" xfId="0" applyNumberFormat="1" applyFont="1" applyFill="1" applyBorder="1" applyAlignment="1">
      <alignment horizontal="center" vertical="center" wrapText="1"/>
    </xf>
    <xf numFmtId="4" fontId="4" fillId="15" borderId="1" xfId="0" applyNumberFormat="1" applyFont="1" applyFill="1" applyBorder="1" applyAlignment="1">
      <alignment horizontal="center" vertical="center" wrapText="1"/>
    </xf>
    <xf numFmtId="4" fontId="4" fillId="15" borderId="5" xfId="0" applyNumberFormat="1" applyFont="1" applyFill="1" applyBorder="1" applyAlignment="1">
      <alignment horizontal="center" vertical="center" wrapText="1"/>
    </xf>
    <xf numFmtId="4" fontId="4" fillId="15" borderId="1" xfId="0" applyNumberFormat="1" applyFont="1" applyFill="1" applyBorder="1" applyAlignment="1">
      <alignment horizontal="center" vertical="center"/>
    </xf>
    <xf numFmtId="4" fontId="4" fillId="15" borderId="5" xfId="0" applyNumberFormat="1" applyFont="1" applyFill="1" applyBorder="1" applyAlignment="1">
      <alignment horizontal="center" vertical="center"/>
    </xf>
    <xf numFmtId="0" fontId="20" fillId="0" borderId="1" xfId="0" applyFont="1" applyBorder="1" applyAlignment="1">
      <alignment horizontal="center" vertical="center" wrapText="1"/>
    </xf>
    <xf numFmtId="0" fontId="20" fillId="0" borderId="7" xfId="0" applyFont="1" applyBorder="1" applyAlignment="1">
      <alignment horizontal="center" vertical="center" wrapText="1"/>
    </xf>
    <xf numFmtId="0" fontId="4" fillId="15" borderId="1" xfId="3" applyFont="1" applyFill="1" applyBorder="1" applyAlignment="1">
      <alignment horizontal="center" vertical="center" wrapText="1"/>
    </xf>
    <xf numFmtId="0" fontId="4" fillId="15" borderId="5" xfId="3" applyFont="1" applyFill="1" applyBorder="1" applyAlignment="1">
      <alignment horizontal="center" vertical="center" wrapText="1"/>
    </xf>
    <xf numFmtId="4" fontId="20" fillId="0" borderId="1" xfId="0" applyNumberFormat="1" applyFont="1" applyBorder="1" applyAlignment="1">
      <alignment horizontal="center" vertical="center" wrapText="1"/>
    </xf>
    <xf numFmtId="4" fontId="20" fillId="0" borderId="7" xfId="0" applyNumberFormat="1" applyFont="1" applyBorder="1" applyAlignment="1">
      <alignment horizontal="center" vertical="center" wrapText="1"/>
    </xf>
    <xf numFmtId="17" fontId="4" fillId="0" borderId="7" xfId="0" applyNumberFormat="1" applyFont="1" applyBorder="1" applyAlignment="1">
      <alignment horizontal="center" vertical="center" wrapText="1"/>
    </xf>
    <xf numFmtId="0" fontId="4" fillId="0" borderId="7" xfId="3" applyFont="1" applyBorder="1" applyAlignment="1">
      <alignment horizontal="center" vertical="center" wrapText="1"/>
    </xf>
    <xf numFmtId="0" fontId="2" fillId="7" borderId="1"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20" fillId="7" borderId="5" xfId="0" applyFont="1" applyFill="1" applyBorder="1" applyAlignment="1">
      <alignment horizontal="center" vertical="center" wrapText="1"/>
    </xf>
    <xf numFmtId="4" fontId="2" fillId="7" borderId="1" xfId="0" applyNumberFormat="1" applyFont="1" applyFill="1" applyBorder="1" applyAlignment="1">
      <alignment horizontal="center" vertical="center" wrapText="1"/>
    </xf>
    <xf numFmtId="4" fontId="2" fillId="7" borderId="7" xfId="0" applyNumberFormat="1" applyFont="1" applyFill="1" applyBorder="1" applyAlignment="1">
      <alignment horizontal="center" vertical="center" wrapText="1"/>
    </xf>
    <xf numFmtId="4" fontId="2" fillId="7" borderId="5" xfId="0" applyNumberFormat="1" applyFont="1" applyFill="1" applyBorder="1" applyAlignment="1">
      <alignment horizontal="center" vertical="center" wrapText="1"/>
    </xf>
    <xf numFmtId="4" fontId="20" fillId="7" borderId="1" xfId="0" applyNumberFormat="1" applyFont="1" applyFill="1" applyBorder="1" applyAlignment="1">
      <alignment horizontal="center" vertical="center" wrapText="1"/>
    </xf>
    <xf numFmtId="4" fontId="20" fillId="7" borderId="7" xfId="0" applyNumberFormat="1" applyFont="1" applyFill="1" applyBorder="1" applyAlignment="1">
      <alignment horizontal="center" vertical="center" wrapText="1"/>
    </xf>
    <xf numFmtId="4" fontId="20" fillId="7" borderId="5" xfId="0" applyNumberFormat="1" applyFont="1" applyFill="1" applyBorder="1" applyAlignment="1">
      <alignment horizontal="center" vertical="center" wrapText="1"/>
    </xf>
    <xf numFmtId="0" fontId="4" fillId="7" borderId="1" xfId="3" applyFont="1" applyFill="1" applyBorder="1" applyAlignment="1">
      <alignment horizontal="center" vertical="center" wrapText="1"/>
    </xf>
    <xf numFmtId="0" fontId="4" fillId="7" borderId="7" xfId="3" applyFont="1" applyFill="1" applyBorder="1" applyAlignment="1">
      <alignment horizontal="center" vertical="center" wrapText="1"/>
    </xf>
    <xf numFmtId="0" fontId="4" fillId="7" borderId="5" xfId="3" applyFont="1" applyFill="1" applyBorder="1" applyAlignment="1">
      <alignment horizontal="center" vertical="center" wrapText="1"/>
    </xf>
    <xf numFmtId="0" fontId="4" fillId="7" borderId="1" xfId="0" applyFont="1" applyFill="1" applyBorder="1" applyAlignment="1">
      <alignment horizontal="center" vertical="top" wrapText="1"/>
    </xf>
    <xf numFmtId="0" fontId="4" fillId="7" borderId="5" xfId="0" applyFont="1" applyFill="1" applyBorder="1" applyAlignment="1">
      <alignment horizontal="center" vertical="top" wrapText="1"/>
    </xf>
    <xf numFmtId="0" fontId="4" fillId="7" borderId="7" xfId="0" applyFont="1" applyFill="1" applyBorder="1" applyAlignment="1">
      <alignment horizontal="center" vertical="top" wrapText="1"/>
    </xf>
    <xf numFmtId="171" fontId="4" fillId="0" borderId="16" xfId="0" applyNumberFormat="1" applyFont="1" applyBorder="1" applyAlignment="1">
      <alignment horizontal="center" vertical="center" wrapText="1"/>
    </xf>
    <xf numFmtId="171" fontId="4" fillId="0" borderId="17" xfId="0" applyNumberFormat="1" applyFont="1" applyBorder="1" applyAlignment="1">
      <alignment horizontal="center" vertical="center" wrapText="1"/>
    </xf>
    <xf numFmtId="0" fontId="4" fillId="0" borderId="18" xfId="0" applyFont="1" applyBorder="1" applyAlignment="1">
      <alignment horizontal="center" vertical="center"/>
    </xf>
    <xf numFmtId="0" fontId="4" fillId="0" borderId="18" xfId="0" applyFont="1" applyBorder="1" applyAlignment="1">
      <alignment horizontal="center" vertical="center" wrapText="1"/>
    </xf>
    <xf numFmtId="0" fontId="4" fillId="0" borderId="17" xfId="0" applyFont="1" applyBorder="1" applyAlignment="1">
      <alignment horizontal="center" vertical="center"/>
    </xf>
    <xf numFmtId="167" fontId="4" fillId="0" borderId="16" xfId="0" applyNumberFormat="1" applyFont="1" applyBorder="1" applyAlignment="1">
      <alignment horizontal="center" vertical="center" wrapText="1"/>
    </xf>
    <xf numFmtId="167" fontId="4" fillId="0" borderId="17" xfId="0" applyNumberFormat="1" applyFont="1" applyBorder="1" applyAlignment="1">
      <alignment horizontal="center" vertical="center" wrapText="1"/>
    </xf>
    <xf numFmtId="0" fontId="0" fillId="11" borderId="18" xfId="0" applyFill="1" applyBorder="1" applyAlignment="1">
      <alignment horizontal="center" vertical="center"/>
    </xf>
    <xf numFmtId="0" fontId="0" fillId="11" borderId="18" xfId="0" applyFill="1" applyBorder="1" applyAlignment="1">
      <alignment horizontal="center" vertical="center" wrapText="1"/>
    </xf>
    <xf numFmtId="167" fontId="4" fillId="0" borderId="18" xfId="0" applyNumberFormat="1" applyFont="1" applyBorder="1" applyAlignment="1">
      <alignment horizontal="center" vertical="center" wrapText="1"/>
    </xf>
    <xf numFmtId="0" fontId="4" fillId="0" borderId="18" xfId="0" applyFont="1" applyBorder="1"/>
    <xf numFmtId="171" fontId="4" fillId="0" borderId="18" xfId="0" applyNumberFormat="1" applyFont="1" applyBorder="1" applyAlignment="1">
      <alignment horizontal="center" vertical="center"/>
    </xf>
    <xf numFmtId="171" fontId="0" fillId="11" borderId="18" xfId="0" applyNumberFormat="1" applyFill="1" applyBorder="1" applyAlignment="1">
      <alignment horizontal="center" vertical="center" wrapText="1"/>
    </xf>
    <xf numFmtId="172" fontId="4" fillId="0" borderId="16" xfId="0" applyNumberFormat="1" applyFont="1" applyBorder="1" applyAlignment="1">
      <alignment horizontal="center" vertical="center"/>
    </xf>
    <xf numFmtId="172" fontId="4" fillId="0" borderId="17" xfId="0" applyNumberFormat="1" applyFont="1" applyBorder="1" applyAlignment="1">
      <alignment horizontal="center" vertical="center"/>
    </xf>
    <xf numFmtId="4" fontId="4" fillId="0" borderId="18" xfId="0" applyNumberFormat="1" applyFont="1" applyBorder="1" applyAlignment="1">
      <alignment horizontal="center" vertical="center"/>
    </xf>
    <xf numFmtId="0" fontId="4" fillId="15" borderId="18" xfId="0" applyFont="1" applyFill="1" applyBorder="1" applyAlignment="1">
      <alignment horizontal="center" vertical="center" wrapText="1"/>
    </xf>
    <xf numFmtId="0" fontId="4" fillId="15" borderId="18" xfId="0" applyFont="1" applyFill="1" applyBorder="1" applyAlignment="1">
      <alignment horizontal="center" vertical="center"/>
    </xf>
    <xf numFmtId="171" fontId="4" fillId="0" borderId="2" xfId="0" applyNumberFormat="1" applyFont="1" applyBorder="1" applyAlignment="1">
      <alignment horizontal="center" vertical="center"/>
    </xf>
    <xf numFmtId="171" fontId="4" fillId="15" borderId="18" xfId="0" applyNumberFormat="1" applyFont="1" applyFill="1" applyBorder="1" applyAlignment="1">
      <alignment horizontal="center" vertical="center"/>
    </xf>
    <xf numFmtId="4" fontId="13" fillId="15" borderId="18" xfId="0" applyNumberFormat="1" applyFont="1" applyFill="1" applyBorder="1" applyAlignment="1">
      <alignment horizontal="center" vertical="center"/>
    </xf>
    <xf numFmtId="0" fontId="4" fillId="15" borderId="20" xfId="0" applyFont="1" applyFill="1" applyBorder="1" applyAlignment="1">
      <alignment horizontal="left" vertical="center" wrapText="1"/>
    </xf>
    <xf numFmtId="0" fontId="4" fillId="15" borderId="24" xfId="0" applyFont="1" applyFill="1" applyBorder="1" applyAlignment="1">
      <alignment horizontal="left" vertical="center" wrapText="1"/>
    </xf>
    <xf numFmtId="0" fontId="4" fillId="15" borderId="19" xfId="0" applyFont="1" applyFill="1" applyBorder="1" applyAlignment="1">
      <alignment horizontal="left" vertical="center" wrapText="1"/>
    </xf>
    <xf numFmtId="171" fontId="4" fillId="0" borderId="18" xfId="0" applyNumberFormat="1" applyFont="1" applyBorder="1" applyAlignment="1">
      <alignment horizontal="center" vertical="center" wrapText="1"/>
    </xf>
    <xf numFmtId="171" fontId="4" fillId="0" borderId="2" xfId="0" applyNumberFormat="1" applyFont="1" applyBorder="1" applyAlignment="1">
      <alignment horizontal="center" vertical="center" wrapText="1"/>
    </xf>
    <xf numFmtId="171" fontId="4" fillId="7" borderId="2" xfId="0" applyNumberFormat="1" applyFont="1" applyFill="1" applyBorder="1" applyAlignment="1">
      <alignment horizontal="center" vertical="center"/>
    </xf>
    <xf numFmtId="171" fontId="0" fillId="7" borderId="2" xfId="0" applyNumberFormat="1" applyFill="1" applyBorder="1" applyAlignment="1">
      <alignment horizontal="center"/>
    </xf>
    <xf numFmtId="4" fontId="0" fillId="7" borderId="2" xfId="0" applyNumberFormat="1" applyFill="1" applyBorder="1" applyAlignment="1">
      <alignment horizontal="center"/>
    </xf>
    <xf numFmtId="0" fontId="0" fillId="4" borderId="1" xfId="0" applyFill="1" applyBorder="1" applyAlignment="1">
      <alignment horizontal="center"/>
    </xf>
    <xf numFmtId="0" fontId="0" fillId="4" borderId="7" xfId="0" applyFill="1" applyBorder="1" applyAlignment="1">
      <alignment horizontal="center"/>
    </xf>
    <xf numFmtId="0" fontId="0" fillId="4" borderId="5" xfId="0" applyFill="1" applyBorder="1" applyAlignment="1">
      <alignment horizontal="center"/>
    </xf>
    <xf numFmtId="0" fontId="0" fillId="0" borderId="0" xfId="0" applyBorder="1" applyAlignment="1">
      <alignment horizontal="center" vertical="center"/>
    </xf>
    <xf numFmtId="0" fontId="23" fillId="15" borderId="2" xfId="0" applyFont="1" applyFill="1" applyBorder="1" applyAlignment="1">
      <alignment horizontal="left" vertical="center" wrapText="1"/>
    </xf>
    <xf numFmtId="0" fontId="23" fillId="0" borderId="2" xfId="0" applyFont="1" applyBorder="1" applyAlignment="1">
      <alignment horizontal="left" vertical="center" wrapText="1"/>
    </xf>
    <xf numFmtId="0" fontId="27" fillId="2" borderId="1" xfId="0" applyFont="1" applyFill="1" applyBorder="1" applyAlignment="1">
      <alignment horizontal="center" vertical="center"/>
    </xf>
    <xf numFmtId="0" fontId="27" fillId="2" borderId="5" xfId="0" applyFont="1" applyFill="1" applyBorder="1" applyAlignment="1">
      <alignment horizontal="center" vertical="center"/>
    </xf>
    <xf numFmtId="0" fontId="27" fillId="2" borderId="1"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3" fillId="15" borderId="8" xfId="0" applyFont="1" applyFill="1" applyBorder="1" applyAlignment="1">
      <alignment horizontal="left" vertical="center"/>
    </xf>
    <xf numFmtId="0" fontId="23" fillId="0" borderId="9" xfId="0" applyFont="1" applyBorder="1" applyAlignment="1">
      <alignment horizontal="left" vertical="center"/>
    </xf>
    <xf numFmtId="0" fontId="23" fillId="0" borderId="15" xfId="0" applyFont="1" applyBorder="1" applyAlignment="1">
      <alignment horizontal="left" vertical="center"/>
    </xf>
    <xf numFmtId="0" fontId="23" fillId="15" borderId="3" xfId="0" applyFont="1" applyFill="1" applyBorder="1" applyAlignment="1">
      <alignment horizontal="center" vertical="center" wrapText="1"/>
    </xf>
    <xf numFmtId="0" fontId="7" fillId="0" borderId="6" xfId="0" applyFont="1" applyBorder="1" applyAlignment="1">
      <alignment horizontal="center"/>
    </xf>
    <xf numFmtId="0" fontId="27" fillId="2" borderId="3" xfId="0" applyFont="1" applyFill="1" applyBorder="1" applyAlignment="1">
      <alignment horizontal="center" vertical="center" wrapText="1"/>
    </xf>
    <xf numFmtId="0" fontId="23" fillId="0" borderId="6" xfId="0" applyFont="1" applyBorder="1" applyAlignment="1">
      <alignment horizontal="left" vertical="center" wrapText="1"/>
    </xf>
    <xf numFmtId="0" fontId="23" fillId="0" borderId="4" xfId="0" applyFont="1" applyBorder="1" applyAlignment="1">
      <alignment horizontal="left" vertical="center" wrapText="1"/>
    </xf>
    <xf numFmtId="0" fontId="23" fillId="15" borderId="12" xfId="0" applyFont="1" applyFill="1" applyBorder="1" applyAlignment="1">
      <alignment horizontal="left" vertical="center" wrapText="1"/>
    </xf>
    <xf numFmtId="0" fontId="7" fillId="7" borderId="3" xfId="0" applyFont="1" applyFill="1" applyBorder="1" applyAlignment="1">
      <alignment vertical="top" wrapText="1"/>
    </xf>
    <xf numFmtId="0" fontId="7" fillId="7" borderId="6" xfId="0" applyFont="1" applyFill="1" applyBorder="1" applyAlignment="1">
      <alignment vertical="top"/>
    </xf>
    <xf numFmtId="0" fontId="7" fillId="7" borderId="4" xfId="0" applyFont="1" applyFill="1" applyBorder="1" applyAlignment="1">
      <alignment vertical="top"/>
    </xf>
    <xf numFmtId="0" fontId="7" fillId="7" borderId="3" xfId="0" applyFont="1" applyFill="1" applyBorder="1" applyAlignment="1">
      <alignment horizontal="left" vertical="center" wrapText="1"/>
    </xf>
    <xf numFmtId="0" fontId="7" fillId="7" borderId="6" xfId="0" applyFont="1" applyFill="1" applyBorder="1" applyAlignment="1">
      <alignment horizontal="left" vertical="center" wrapText="1"/>
    </xf>
    <xf numFmtId="0" fontId="7" fillId="7" borderId="4" xfId="0" applyFont="1" applyFill="1" applyBorder="1" applyAlignment="1">
      <alignment horizontal="left" vertical="center" wrapText="1"/>
    </xf>
    <xf numFmtId="0" fontId="7" fillId="7" borderId="6" xfId="0" applyFont="1" applyFill="1" applyBorder="1" applyAlignment="1">
      <alignment vertical="top" wrapText="1"/>
    </xf>
    <xf numFmtId="0" fontId="7" fillId="7" borderId="4" xfId="0" applyFont="1" applyFill="1" applyBorder="1" applyAlignment="1">
      <alignment vertical="top" wrapText="1"/>
    </xf>
    <xf numFmtId="0" fontId="7" fillId="7" borderId="13" xfId="0" applyFont="1" applyFill="1" applyBorder="1" applyAlignment="1">
      <alignment vertical="top" wrapText="1"/>
    </xf>
    <xf numFmtId="0" fontId="7" fillId="7" borderId="12" xfId="0" applyFont="1" applyFill="1" applyBorder="1" applyAlignment="1">
      <alignment vertical="top" wrapText="1"/>
    </xf>
    <xf numFmtId="0" fontId="7" fillId="7" borderId="10" xfId="0" applyFont="1" applyFill="1" applyBorder="1" applyAlignment="1">
      <alignment vertical="top" wrapText="1"/>
    </xf>
    <xf numFmtId="0" fontId="7" fillId="7" borderId="2" xfId="0" applyFont="1" applyFill="1" applyBorder="1" applyAlignment="1">
      <alignment horizontal="left" vertical="center" wrapText="1"/>
    </xf>
    <xf numFmtId="0" fontId="0" fillId="4" borderId="3" xfId="0" applyFill="1" applyBorder="1" applyAlignment="1">
      <alignment horizontal="center"/>
    </xf>
    <xf numFmtId="0" fontId="0" fillId="4" borderId="6" xfId="0" applyFill="1" applyBorder="1" applyAlignment="1">
      <alignment horizontal="center"/>
    </xf>
    <xf numFmtId="0" fontId="0" fillId="4" borderId="4" xfId="0" applyFill="1" applyBorder="1" applyAlignment="1">
      <alignment horizontal="center"/>
    </xf>
    <xf numFmtId="4" fontId="2" fillId="4" borderId="2" xfId="0" applyNumberFormat="1" applyFont="1" applyFill="1" applyBorder="1" applyAlignment="1">
      <alignment horizontal="center" vertical="center" wrapText="1"/>
    </xf>
    <xf numFmtId="0" fontId="4" fillId="0" borderId="2" xfId="8" applyFont="1" applyFill="1" applyBorder="1" applyAlignment="1">
      <alignment horizontal="center" vertical="center" wrapText="1"/>
    </xf>
    <xf numFmtId="0" fontId="4" fillId="0" borderId="2" xfId="3" applyFont="1" applyBorder="1" applyAlignment="1">
      <alignment horizontal="center" vertical="center"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4" fillId="7" borderId="2" xfId="8" applyFont="1" applyFill="1" applyBorder="1" applyAlignment="1">
      <alignment horizontal="center" vertical="center" wrapText="1"/>
    </xf>
    <xf numFmtId="4" fontId="0" fillId="7" borderId="2" xfId="0" applyNumberFormat="1" applyFill="1" applyBorder="1" applyAlignment="1">
      <alignment horizontal="center" vertical="center" wrapText="1"/>
    </xf>
    <xf numFmtId="4" fontId="0" fillId="0" borderId="0" xfId="0" applyNumberFormat="1" applyFill="1" applyAlignment="1">
      <alignment horizontal="center" vertical="center"/>
    </xf>
    <xf numFmtId="0" fontId="0" fillId="4" borderId="3" xfId="0" applyFill="1" applyBorder="1" applyAlignment="1">
      <alignment horizontal="center" vertical="center"/>
    </xf>
    <xf numFmtId="0" fontId="0" fillId="4" borderId="6" xfId="0" applyFill="1" applyBorder="1" applyAlignment="1">
      <alignment horizontal="center" vertical="center"/>
    </xf>
    <xf numFmtId="0" fontId="0" fillId="4" borderId="4" xfId="0" applyFill="1" applyBorder="1" applyAlignment="1">
      <alignment horizontal="center" vertical="center"/>
    </xf>
    <xf numFmtId="0" fontId="0" fillId="4" borderId="7" xfId="0" applyFill="1" applyBorder="1" applyAlignment="1">
      <alignment horizontal="center" vertical="center"/>
    </xf>
    <xf numFmtId="0" fontId="5" fillId="0" borderId="0" xfId="0" applyFont="1" applyAlignment="1">
      <alignment horizontal="left" vertical="top"/>
    </xf>
    <xf numFmtId="0" fontId="0" fillId="0" borderId="2" xfId="0" applyBorder="1" applyAlignment="1">
      <alignment horizontal="center" vertical="center"/>
    </xf>
    <xf numFmtId="4" fontId="13" fillId="15" borderId="2" xfId="0" applyNumberFormat="1" applyFont="1" applyFill="1" applyBorder="1" applyAlignment="1">
      <alignment horizontal="center" vertical="center"/>
    </xf>
    <xf numFmtId="4" fontId="4" fillId="15" borderId="2" xfId="0" applyNumberFormat="1" applyFont="1" applyFill="1" applyBorder="1" applyAlignment="1">
      <alignment horizontal="center" vertical="center"/>
    </xf>
    <xf numFmtId="0" fontId="4" fillId="15" borderId="2" xfId="0" applyFont="1" applyFill="1" applyBorder="1" applyAlignment="1">
      <alignment horizontal="center" vertical="center"/>
    </xf>
    <xf numFmtId="0" fontId="4" fillId="15" borderId="6" xfId="0" applyFont="1" applyFill="1" applyBorder="1" applyAlignment="1">
      <alignment horizontal="left" vertical="center"/>
    </xf>
    <xf numFmtId="0" fontId="4" fillId="15" borderId="4" xfId="0" applyFont="1" applyFill="1" applyBorder="1" applyAlignment="1">
      <alignment horizontal="left" vertical="center"/>
    </xf>
    <xf numFmtId="17" fontId="4" fillId="15" borderId="2" xfId="0" applyNumberFormat="1"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16" borderId="5" xfId="0" applyFont="1" applyFill="1" applyBorder="1" applyAlignment="1">
      <alignment horizontal="center" vertical="center" wrapText="1"/>
    </xf>
    <xf numFmtId="17" fontId="13" fillId="16" borderId="1" xfId="0" applyNumberFormat="1" applyFont="1" applyFill="1" applyBorder="1" applyAlignment="1">
      <alignment horizontal="center" vertical="center" wrapText="1"/>
    </xf>
    <xf numFmtId="17" fontId="13" fillId="16" borderId="5" xfId="0" applyNumberFormat="1" applyFont="1" applyFill="1" applyBorder="1" applyAlignment="1">
      <alignment horizontal="center" vertical="center" wrapText="1"/>
    </xf>
    <xf numFmtId="4" fontId="13" fillId="16" borderId="1" xfId="0" applyNumberFormat="1" applyFont="1" applyFill="1" applyBorder="1" applyAlignment="1">
      <alignment horizontal="center" vertical="center"/>
    </xf>
    <xf numFmtId="4" fontId="13" fillId="16" borderId="5" xfId="0" applyNumberFormat="1" applyFont="1" applyFill="1" applyBorder="1" applyAlignment="1">
      <alignment horizontal="center" vertical="center"/>
    </xf>
    <xf numFmtId="0" fontId="13" fillId="16" borderId="3" xfId="0" applyFont="1" applyFill="1" applyBorder="1" applyAlignment="1">
      <alignment horizontal="left" vertical="center"/>
    </xf>
    <xf numFmtId="0" fontId="13" fillId="16" borderId="6" xfId="0" applyFont="1" applyFill="1" applyBorder="1" applyAlignment="1">
      <alignment horizontal="left" vertical="center"/>
    </xf>
    <xf numFmtId="0" fontId="13" fillId="16" borderId="4" xfId="0" applyFont="1" applyFill="1" applyBorder="1" applyAlignment="1">
      <alignment horizontal="left" vertical="center"/>
    </xf>
    <xf numFmtId="0" fontId="13" fillId="16" borderId="1" xfId="0" applyFont="1" applyFill="1" applyBorder="1" applyAlignment="1">
      <alignment horizontal="center" vertical="center"/>
    </xf>
    <xf numFmtId="0" fontId="13" fillId="16" borderId="5" xfId="0" applyFont="1" applyFill="1" applyBorder="1" applyAlignment="1">
      <alignment horizontal="center" vertical="center"/>
    </xf>
    <xf numFmtId="0" fontId="4" fillId="7" borderId="13"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 xfId="0" applyFont="1" applyFill="1" applyBorder="1" applyAlignment="1">
      <alignment horizontal="left" vertical="center" wrapText="1"/>
    </xf>
    <xf numFmtId="0" fontId="4" fillId="7" borderId="6" xfId="0" applyFont="1" applyFill="1" applyBorder="1" applyAlignment="1">
      <alignment horizontal="left" vertical="center" wrapText="1"/>
    </xf>
    <xf numFmtId="0" fontId="4" fillId="7" borderId="4" xfId="0" applyFont="1" applyFill="1" applyBorder="1" applyAlignment="1">
      <alignment horizontal="left" vertical="center" wrapText="1"/>
    </xf>
    <xf numFmtId="4" fontId="4" fillId="7" borderId="10" xfId="0" applyNumberFormat="1" applyFont="1" applyFill="1" applyBorder="1" applyAlignment="1">
      <alignment horizontal="center" vertical="center" wrapText="1"/>
    </xf>
    <xf numFmtId="4" fontId="4" fillId="7" borderId="15" xfId="0" applyNumberFormat="1" applyFont="1" applyFill="1" applyBorder="1" applyAlignment="1">
      <alignment horizontal="center" vertical="center" wrapText="1"/>
    </xf>
    <xf numFmtId="49" fontId="4" fillId="7" borderId="1" xfId="0" applyNumberFormat="1" applyFont="1" applyFill="1" applyBorder="1" applyAlignment="1">
      <alignment horizontal="center" vertical="center" wrapText="1"/>
    </xf>
    <xf numFmtId="49" fontId="4" fillId="7" borderId="5" xfId="0" applyNumberFormat="1"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0" xfId="0" applyFont="1" applyFill="1" applyAlignment="1">
      <alignment horizontal="center" vertical="center" wrapText="1"/>
    </xf>
    <xf numFmtId="0" fontId="4" fillId="7" borderId="9" xfId="0" applyFont="1" applyFill="1" applyBorder="1" applyAlignment="1">
      <alignment horizontal="center" vertical="center" wrapText="1"/>
    </xf>
    <xf numFmtId="49" fontId="4" fillId="7" borderId="2" xfId="0" applyNumberFormat="1" applyFont="1" applyFill="1" applyBorder="1" applyAlignment="1">
      <alignment horizontal="center" vertical="center" wrapText="1"/>
    </xf>
    <xf numFmtId="164" fontId="4" fillId="7" borderId="1" xfId="15" applyNumberFormat="1" applyFont="1" applyFill="1" applyBorder="1" applyAlignment="1">
      <alignment horizontal="center" vertical="center" wrapText="1"/>
    </xf>
    <xf numFmtId="164" fontId="4" fillId="7" borderId="5" xfId="15" applyNumberFormat="1" applyFont="1" applyFill="1" applyBorder="1" applyAlignment="1">
      <alignment horizontal="center" vertical="center" wrapText="1"/>
    </xf>
    <xf numFmtId="2" fontId="4" fillId="7" borderId="1" xfId="15" applyNumberFormat="1" applyFont="1" applyFill="1" applyBorder="1" applyAlignment="1">
      <alignment horizontal="center" vertical="center" wrapText="1"/>
    </xf>
    <xf numFmtId="2" fontId="4" fillId="7" borderId="5" xfId="15" applyNumberFormat="1"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0" fillId="7" borderId="13" xfId="0" applyFill="1" applyBorder="1" applyAlignment="1">
      <alignment horizontal="center" vertical="center"/>
    </xf>
    <xf numFmtId="0" fontId="0" fillId="7" borderId="8" xfId="0" applyFill="1" applyBorder="1" applyAlignment="1">
      <alignment horizontal="center" vertical="center"/>
    </xf>
    <xf numFmtId="0" fontId="13" fillId="7" borderId="6" xfId="0" applyFont="1" applyFill="1" applyBorder="1" applyAlignment="1">
      <alignment horizontal="left" vertical="center" wrapText="1"/>
    </xf>
    <xf numFmtId="0" fontId="13" fillId="7" borderId="4" xfId="0" applyFont="1" applyFill="1" applyBorder="1" applyAlignment="1">
      <alignment horizontal="left" vertical="center" wrapText="1"/>
    </xf>
    <xf numFmtId="4" fontId="20" fillId="0" borderId="1" xfId="0" applyNumberFormat="1" applyFont="1" applyBorder="1" applyAlignment="1">
      <alignment horizontal="center" vertical="center"/>
    </xf>
    <xf numFmtId="4" fontId="20" fillId="0" borderId="7" xfId="0" applyNumberFormat="1" applyFont="1" applyBorder="1" applyAlignment="1">
      <alignment horizontal="center" vertical="center"/>
    </xf>
    <xf numFmtId="4" fontId="20" fillId="0" borderId="5" xfId="0" applyNumberFormat="1" applyFont="1" applyBorder="1" applyAlignment="1">
      <alignment horizontal="center" vertical="center"/>
    </xf>
    <xf numFmtId="0" fontId="17" fillId="0" borderId="1"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5" xfId="0" applyFont="1" applyBorder="1" applyAlignment="1">
      <alignment horizontal="center" vertical="center" wrapText="1"/>
    </xf>
    <xf numFmtId="17" fontId="20" fillId="0" borderId="1" xfId="0" applyNumberFormat="1" applyFont="1" applyBorder="1" applyAlignment="1">
      <alignment horizontal="center" vertical="center" wrapText="1"/>
    </xf>
    <xf numFmtId="17" fontId="20" fillId="0" borderId="7" xfId="0" applyNumberFormat="1" applyFont="1" applyBorder="1" applyAlignment="1">
      <alignment horizontal="center" vertical="center" wrapText="1"/>
    </xf>
    <xf numFmtId="17" fontId="20" fillId="0" borderId="5"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20" fillId="15" borderId="1" xfId="0" applyFont="1" applyFill="1" applyBorder="1" applyAlignment="1">
      <alignment horizontal="center" vertical="center"/>
    </xf>
    <xf numFmtId="0" fontId="20" fillId="15" borderId="7" xfId="0" applyFont="1" applyFill="1" applyBorder="1" applyAlignment="1">
      <alignment horizontal="center" vertical="center"/>
    </xf>
    <xf numFmtId="0" fontId="20" fillId="15" borderId="5" xfId="0" applyFont="1" applyFill="1" applyBorder="1" applyAlignment="1">
      <alignment horizontal="center" vertical="center"/>
    </xf>
    <xf numFmtId="0" fontId="20" fillId="15" borderId="1" xfId="0" applyFont="1" applyFill="1" applyBorder="1" applyAlignment="1">
      <alignment horizontal="center" vertical="center" wrapText="1"/>
    </xf>
    <xf numFmtId="0" fontId="20" fillId="15" borderId="7" xfId="0" applyFont="1" applyFill="1" applyBorder="1" applyAlignment="1">
      <alignment horizontal="center" vertical="center" wrapText="1"/>
    </xf>
    <xf numFmtId="0" fontId="20" fillId="15" borderId="5" xfId="0" applyFont="1" applyFill="1" applyBorder="1" applyAlignment="1">
      <alignment horizontal="center" vertical="center" wrapText="1"/>
    </xf>
    <xf numFmtId="0" fontId="44" fillId="15" borderId="1" xfId="0" applyFont="1" applyFill="1" applyBorder="1" applyAlignment="1">
      <alignment horizontal="center" vertical="center" wrapText="1"/>
    </xf>
    <xf numFmtId="0" fontId="44" fillId="15" borderId="7" xfId="0" applyFont="1" applyFill="1" applyBorder="1" applyAlignment="1">
      <alignment horizontal="center" vertical="center" wrapText="1"/>
    </xf>
    <xf numFmtId="0" fontId="44" fillId="15" borderId="5" xfId="0" applyFont="1" applyFill="1" applyBorder="1" applyAlignment="1">
      <alignment horizontal="center" vertical="center" wrapText="1"/>
    </xf>
    <xf numFmtId="0" fontId="16" fillId="15" borderId="1" xfId="0" applyFont="1" applyFill="1" applyBorder="1" applyAlignment="1">
      <alignment horizontal="center" vertical="center" wrapText="1"/>
    </xf>
    <xf numFmtId="0" fontId="16" fillId="15" borderId="5" xfId="0" applyFont="1" applyFill="1" applyBorder="1" applyAlignment="1">
      <alignment horizontal="center" vertical="center" wrapText="1"/>
    </xf>
    <xf numFmtId="0" fontId="44" fillId="0" borderId="1"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5" xfId="0" applyFont="1" applyBorder="1" applyAlignment="1">
      <alignment horizontal="center" vertical="center" wrapText="1"/>
    </xf>
    <xf numFmtId="0" fontId="20" fillId="0" borderId="1" xfId="0" applyFont="1" applyBorder="1" applyAlignment="1">
      <alignment horizontal="center" vertical="center"/>
    </xf>
    <xf numFmtId="0" fontId="20" fillId="0" borderId="7" xfId="0" applyFont="1" applyBorder="1" applyAlignment="1">
      <alignment horizontal="center" vertical="center"/>
    </xf>
    <xf numFmtId="0" fontId="20" fillId="0" borderId="5" xfId="0" applyFont="1" applyBorder="1" applyAlignment="1">
      <alignment horizontal="center" vertical="center"/>
    </xf>
    <xf numFmtId="0" fontId="20" fillId="15" borderId="13" xfId="0" applyFont="1" applyFill="1" applyBorder="1" applyAlignment="1">
      <alignment horizontal="left" vertical="top"/>
    </xf>
    <xf numFmtId="0" fontId="0" fillId="15" borderId="12" xfId="0" applyFill="1" applyBorder="1" applyAlignment="1">
      <alignment horizontal="left" vertical="top"/>
    </xf>
    <xf numFmtId="0" fontId="0" fillId="15" borderId="10" xfId="0" applyFill="1" applyBorder="1" applyAlignment="1">
      <alignment horizontal="left" vertical="top"/>
    </xf>
    <xf numFmtId="0" fontId="20" fillId="15" borderId="14" xfId="0" applyFont="1" applyFill="1" applyBorder="1" applyAlignment="1">
      <alignment horizontal="left" vertical="top"/>
    </xf>
    <xf numFmtId="0" fontId="0" fillId="15" borderId="0" xfId="0" applyFill="1" applyAlignment="1">
      <alignment horizontal="left" vertical="top"/>
    </xf>
    <xf numFmtId="0" fontId="0" fillId="15" borderId="11" xfId="0" applyFill="1" applyBorder="1" applyAlignment="1">
      <alignment horizontal="left" vertical="top"/>
    </xf>
    <xf numFmtId="0" fontId="20" fillId="15" borderId="8" xfId="0" applyFont="1" applyFill="1" applyBorder="1" applyAlignment="1">
      <alignment horizontal="left" vertical="top"/>
    </xf>
    <xf numFmtId="0" fontId="0" fillId="15" borderId="9" xfId="0" applyFill="1" applyBorder="1" applyAlignment="1">
      <alignment horizontal="left" vertical="top"/>
    </xf>
    <xf numFmtId="0" fontId="0" fillId="15" borderId="15" xfId="0" applyFill="1" applyBorder="1" applyAlignment="1">
      <alignment horizontal="left" vertical="top"/>
    </xf>
    <xf numFmtId="0" fontId="26" fillId="0" borderId="1"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5" xfId="0" applyFont="1" applyBorder="1" applyAlignment="1">
      <alignment horizontal="center" vertical="center" wrapText="1"/>
    </xf>
    <xf numFmtId="17" fontId="20" fillId="15" borderId="1" xfId="0" applyNumberFormat="1" applyFont="1" applyFill="1" applyBorder="1" applyAlignment="1">
      <alignment horizontal="center" vertical="center" wrapText="1"/>
    </xf>
    <xf numFmtId="17" fontId="20" fillId="15" borderId="7" xfId="0" applyNumberFormat="1" applyFont="1" applyFill="1" applyBorder="1" applyAlignment="1">
      <alignment horizontal="center" vertical="center" wrapText="1"/>
    </xf>
    <xf numFmtId="17" fontId="20" fillId="15" borderId="5" xfId="0" applyNumberFormat="1" applyFont="1" applyFill="1" applyBorder="1" applyAlignment="1">
      <alignment horizontal="center" vertical="center" wrapText="1"/>
    </xf>
    <xf numFmtId="0" fontId="17" fillId="15" borderId="1" xfId="0" applyFont="1" applyFill="1" applyBorder="1" applyAlignment="1">
      <alignment horizontal="center" vertical="center" wrapText="1"/>
    </xf>
    <xf numFmtId="0" fontId="17" fillId="15" borderId="7" xfId="0" applyFont="1" applyFill="1" applyBorder="1" applyAlignment="1">
      <alignment horizontal="center" vertical="center" wrapText="1"/>
    </xf>
    <xf numFmtId="0" fontId="17" fillId="15" borderId="5" xfId="0" applyFont="1" applyFill="1" applyBorder="1" applyAlignment="1">
      <alignment horizontal="center" vertical="center" wrapText="1"/>
    </xf>
    <xf numFmtId="4" fontId="20" fillId="15" borderId="1" xfId="0" applyNumberFormat="1" applyFont="1" applyFill="1" applyBorder="1" applyAlignment="1">
      <alignment horizontal="center" vertical="center"/>
    </xf>
    <xf numFmtId="4" fontId="20" fillId="15" borderId="7" xfId="0" applyNumberFormat="1" applyFont="1" applyFill="1" applyBorder="1" applyAlignment="1">
      <alignment horizontal="center" vertical="center"/>
    </xf>
    <xf numFmtId="4" fontId="20" fillId="15" borderId="5" xfId="0" applyNumberFormat="1" applyFont="1" applyFill="1" applyBorder="1" applyAlignment="1">
      <alignment horizontal="center"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2" fontId="4" fillId="0" borderId="1" xfId="0" applyNumberFormat="1" applyFont="1" applyBorder="1" applyAlignment="1">
      <alignment horizontal="center" vertical="center"/>
    </xf>
    <xf numFmtId="2" fontId="4" fillId="0" borderId="7" xfId="0" applyNumberFormat="1" applyFont="1" applyBorder="1" applyAlignment="1">
      <alignment horizontal="center" vertical="center"/>
    </xf>
    <xf numFmtId="2" fontId="4" fillId="0" borderId="5" xfId="0" applyNumberFormat="1" applyFont="1" applyBorder="1" applyAlignment="1">
      <alignment horizontal="center" vertical="center"/>
    </xf>
    <xf numFmtId="4" fontId="4" fillId="15" borderId="7" xfId="0" applyNumberFormat="1" applyFont="1" applyFill="1" applyBorder="1" applyAlignment="1">
      <alignment horizontal="center" vertical="center" wrapText="1"/>
    </xf>
    <xf numFmtId="2" fontId="4" fillId="15" borderId="1" xfId="0" applyNumberFormat="1" applyFont="1" applyFill="1" applyBorder="1" applyAlignment="1">
      <alignment horizontal="center" vertical="center"/>
    </xf>
    <xf numFmtId="2" fontId="4" fillId="15" borderId="7" xfId="0" applyNumberFormat="1" applyFont="1" applyFill="1" applyBorder="1" applyAlignment="1">
      <alignment horizontal="center" vertical="center"/>
    </xf>
    <xf numFmtId="2" fontId="4" fillId="15" borderId="5" xfId="0" applyNumberFormat="1" applyFont="1" applyFill="1" applyBorder="1" applyAlignment="1">
      <alignment horizontal="center" vertical="center"/>
    </xf>
    <xf numFmtId="0" fontId="4" fillId="15" borderId="13" xfId="0" applyFont="1" applyFill="1" applyBorder="1" applyAlignment="1">
      <alignment horizontal="left" vertical="top" wrapText="1"/>
    </xf>
    <xf numFmtId="0" fontId="4" fillId="15" borderId="14" xfId="0" applyFont="1" applyFill="1" applyBorder="1" applyAlignment="1">
      <alignment horizontal="left" vertical="top" wrapText="1"/>
    </xf>
    <xf numFmtId="0" fontId="4" fillId="15" borderId="8" xfId="0" applyFont="1" applyFill="1" applyBorder="1" applyAlignment="1">
      <alignment horizontal="left" vertical="top" wrapText="1"/>
    </xf>
    <xf numFmtId="0" fontId="5" fillId="15" borderId="1" xfId="0" applyFont="1" applyFill="1" applyBorder="1" applyAlignment="1">
      <alignment horizontal="center" vertical="center" wrapText="1"/>
    </xf>
    <xf numFmtId="0" fontId="5" fillId="15" borderId="7" xfId="0" applyFont="1" applyFill="1" applyBorder="1" applyAlignment="1">
      <alignment horizontal="center" vertical="center" wrapText="1"/>
    </xf>
    <xf numFmtId="0" fontId="5" fillId="15" borderId="5" xfId="0" applyFont="1" applyFill="1" applyBorder="1" applyAlignment="1">
      <alignment horizontal="center" vertical="center" wrapText="1"/>
    </xf>
    <xf numFmtId="0" fontId="4" fillId="15" borderId="7" xfId="0" applyFont="1" applyFill="1" applyBorder="1" applyAlignment="1">
      <alignment horizontal="center" vertical="center"/>
    </xf>
    <xf numFmtId="17" fontId="4" fillId="15" borderId="7" xfId="0" applyNumberFormat="1" applyFont="1" applyFill="1" applyBorder="1" applyAlignment="1">
      <alignment horizontal="center" vertical="center" wrapText="1"/>
    </xf>
    <xf numFmtId="4" fontId="4" fillId="15" borderId="7" xfId="0" applyNumberFormat="1" applyFont="1" applyFill="1" applyBorder="1" applyAlignment="1">
      <alignment horizontal="center" vertical="center"/>
    </xf>
    <xf numFmtId="0" fontId="13" fillId="15" borderId="1" xfId="0" applyFont="1" applyFill="1" applyBorder="1" applyAlignment="1">
      <alignment horizontal="center" vertical="center" wrapText="1"/>
    </xf>
    <xf numFmtId="4" fontId="23" fillId="0" borderId="1" xfId="0" applyNumberFormat="1" applyFont="1" applyBorder="1" applyAlignment="1">
      <alignment horizontal="center" vertical="center"/>
    </xf>
    <xf numFmtId="4" fontId="23" fillId="0" borderId="7" xfId="0" applyNumberFormat="1" applyFont="1" applyBorder="1" applyAlignment="1">
      <alignment horizontal="center" vertical="center"/>
    </xf>
    <xf numFmtId="4" fontId="23" fillId="0" borderId="5" xfId="0" applyNumberFormat="1" applyFont="1" applyBorder="1" applyAlignment="1">
      <alignment horizontal="center" vertical="center"/>
    </xf>
    <xf numFmtId="0" fontId="4" fillId="0" borderId="1" xfId="9" applyFont="1" applyFill="1" applyBorder="1"/>
    <xf numFmtId="0" fontId="4" fillId="0" borderId="7" xfId="9" applyFont="1" applyFill="1" applyBorder="1"/>
    <xf numFmtId="0" fontId="4" fillId="0" borderId="5" xfId="9" applyFont="1" applyFill="1" applyBorder="1"/>
    <xf numFmtId="4" fontId="23" fillId="15" borderId="1" xfId="0" applyNumberFormat="1" applyFont="1" applyFill="1" applyBorder="1" applyAlignment="1">
      <alignment horizontal="center" vertical="center"/>
    </xf>
    <xf numFmtId="4" fontId="23" fillId="15" borderId="7" xfId="0" applyNumberFormat="1" applyFont="1" applyFill="1" applyBorder="1" applyAlignment="1">
      <alignment horizontal="center" vertical="center"/>
    </xf>
    <xf numFmtId="4" fontId="23" fillId="15" borderId="5" xfId="0" applyNumberFormat="1" applyFont="1" applyFill="1" applyBorder="1" applyAlignment="1">
      <alignment horizontal="center" vertical="center"/>
    </xf>
    <xf numFmtId="0" fontId="4" fillId="15" borderId="1" xfId="9" applyFont="1" applyFill="1" applyBorder="1"/>
    <xf numFmtId="0" fontId="4" fillId="15" borderId="7" xfId="9" applyFont="1" applyFill="1" applyBorder="1"/>
    <xf numFmtId="0" fontId="4" fillId="15" borderId="5" xfId="9" applyFont="1" applyFill="1" applyBorder="1"/>
    <xf numFmtId="0" fontId="4" fillId="15" borderId="12" xfId="0" applyFont="1" applyFill="1" applyBorder="1" applyAlignment="1">
      <alignment horizontal="left" vertical="top" wrapText="1"/>
    </xf>
    <xf numFmtId="0" fontId="4" fillId="15" borderId="10" xfId="0" applyFont="1" applyFill="1" applyBorder="1" applyAlignment="1">
      <alignment horizontal="left" vertical="top" wrapText="1"/>
    </xf>
    <xf numFmtId="0" fontId="4" fillId="15" borderId="0" xfId="0" applyFont="1" applyFill="1" applyAlignment="1">
      <alignment horizontal="left" vertical="top" wrapText="1"/>
    </xf>
    <xf numFmtId="0" fontId="4" fillId="15" borderId="11" xfId="0" applyFont="1" applyFill="1" applyBorder="1" applyAlignment="1">
      <alignment horizontal="left" vertical="top" wrapText="1"/>
    </xf>
    <xf numFmtId="0" fontId="4" fillId="15" borderId="9" xfId="0" applyFont="1" applyFill="1" applyBorder="1" applyAlignment="1">
      <alignment horizontal="left" vertical="top" wrapText="1"/>
    </xf>
    <xf numFmtId="0" fontId="4" fillId="15" borderId="15" xfId="0" applyFont="1" applyFill="1" applyBorder="1" applyAlignment="1">
      <alignment horizontal="left" vertical="top" wrapText="1"/>
    </xf>
    <xf numFmtId="0" fontId="0" fillId="15" borderId="5" xfId="0" applyFill="1" applyBorder="1" applyAlignment="1">
      <alignment horizontal="center" vertical="center"/>
    </xf>
    <xf numFmtId="0" fontId="18" fillId="15" borderId="1" xfId="0" applyFont="1" applyFill="1" applyBorder="1" applyAlignment="1">
      <alignment horizontal="center" vertical="center" wrapText="1"/>
    </xf>
    <xf numFmtId="0" fontId="18" fillId="15" borderId="7" xfId="0" applyFont="1" applyFill="1" applyBorder="1" applyAlignment="1">
      <alignment horizontal="center" vertical="center" wrapText="1"/>
    </xf>
    <xf numFmtId="0" fontId="18" fillId="15" borderId="5" xfId="0" applyFont="1" applyFill="1" applyBorder="1" applyAlignment="1">
      <alignment horizontal="center" vertical="center" wrapText="1"/>
    </xf>
    <xf numFmtId="0" fontId="4" fillId="15" borderId="3" xfId="0" applyFont="1" applyFill="1" applyBorder="1" applyAlignment="1">
      <alignment horizontal="left" vertical="top" wrapText="1"/>
    </xf>
    <xf numFmtId="0" fontId="0" fillId="15" borderId="6" xfId="0" applyFill="1" applyBorder="1" applyAlignment="1">
      <alignment horizontal="left" vertical="top"/>
    </xf>
    <xf numFmtId="0" fontId="0" fillId="15" borderId="4" xfId="0" applyFill="1" applyBorder="1" applyAlignment="1">
      <alignment horizontal="left" vertical="top"/>
    </xf>
    <xf numFmtId="0" fontId="5" fillId="7" borderId="1" xfId="0" applyFont="1" applyFill="1" applyBorder="1" applyAlignment="1">
      <alignment horizontal="center" vertical="center" wrapText="1"/>
    </xf>
    <xf numFmtId="0" fontId="0" fillId="7" borderId="3" xfId="0" applyFill="1" applyBorder="1" applyAlignment="1">
      <alignment horizontal="left" vertical="top" wrapText="1"/>
    </xf>
    <xf numFmtId="0" fontId="0" fillId="0" borderId="6" xfId="0" applyBorder="1" applyAlignment="1">
      <alignment horizontal="left" vertical="top"/>
    </xf>
    <xf numFmtId="0" fontId="0" fillId="0" borderId="4" xfId="0" applyBorder="1" applyAlignment="1">
      <alignment horizontal="left" vertical="top"/>
    </xf>
    <xf numFmtId="0" fontId="1" fillId="7" borderId="1" xfId="0" applyFont="1" applyFill="1" applyBorder="1" applyAlignment="1">
      <alignment horizontal="center" vertical="center" wrapText="1"/>
    </xf>
    <xf numFmtId="2" fontId="0" fillId="7" borderId="1" xfId="0" applyNumberFormat="1" applyFill="1" applyBorder="1" applyAlignment="1">
      <alignment horizontal="center" vertical="center"/>
    </xf>
    <xf numFmtId="2" fontId="0" fillId="7" borderId="5" xfId="0" applyNumberFormat="1" applyFill="1" applyBorder="1" applyAlignment="1">
      <alignment horizontal="center" vertical="center"/>
    </xf>
    <xf numFmtId="0" fontId="1" fillId="7" borderId="5"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5" xfId="0" applyFont="1" applyFill="1" applyBorder="1" applyAlignment="1">
      <alignment horizontal="center" vertical="center" wrapText="1"/>
    </xf>
    <xf numFmtId="2" fontId="4" fillId="7" borderId="1" xfId="0" applyNumberFormat="1" applyFont="1" applyFill="1" applyBorder="1" applyAlignment="1">
      <alignment horizontal="center" vertical="center"/>
    </xf>
    <xf numFmtId="0" fontId="0" fillId="0" borderId="2" xfId="0" applyBorder="1" applyAlignment="1">
      <alignment horizontal="left" vertical="top"/>
    </xf>
    <xf numFmtId="0" fontId="4" fillId="7" borderId="1" xfId="0" applyFont="1" applyFill="1" applyBorder="1" applyAlignment="1">
      <alignment horizontal="left" vertical="top" wrapText="1"/>
    </xf>
    <xf numFmtId="0" fontId="4" fillId="7" borderId="7" xfId="0" applyFont="1" applyFill="1" applyBorder="1" applyAlignment="1">
      <alignment horizontal="left" vertical="top" wrapText="1"/>
    </xf>
    <xf numFmtId="0" fontId="4" fillId="7" borderId="5" xfId="0" applyFont="1" applyFill="1" applyBorder="1" applyAlignment="1">
      <alignment horizontal="left" vertical="top" wrapText="1"/>
    </xf>
    <xf numFmtId="0" fontId="13" fillId="17" borderId="3" xfId="0" applyFont="1" applyFill="1" applyBorder="1" applyAlignment="1">
      <alignment horizontal="left" vertical="center" wrapText="1"/>
    </xf>
    <xf numFmtId="0" fontId="13" fillId="17" borderId="6" xfId="0" applyFont="1" applyFill="1" applyBorder="1" applyAlignment="1">
      <alignment horizontal="left" vertical="center" wrapText="1"/>
    </xf>
    <xf numFmtId="0" fontId="13" fillId="17" borderId="4" xfId="0" applyFont="1" applyFill="1" applyBorder="1" applyAlignment="1">
      <alignment horizontal="left" vertical="center" wrapText="1"/>
    </xf>
    <xf numFmtId="0" fontId="4" fillId="15" borderId="3" xfId="0" applyFont="1" applyFill="1" applyBorder="1" applyAlignment="1">
      <alignment vertical="center" wrapText="1"/>
    </xf>
    <xf numFmtId="0" fontId="4" fillId="15" borderId="6" xfId="0" applyFont="1" applyFill="1" applyBorder="1" applyAlignment="1">
      <alignment vertical="center" wrapText="1"/>
    </xf>
    <xf numFmtId="0" fontId="4" fillId="15" borderId="4" xfId="0" applyFont="1" applyFill="1" applyBorder="1" applyAlignment="1">
      <alignment vertical="center" wrapText="1"/>
    </xf>
    <xf numFmtId="0" fontId="0" fillId="0" borderId="2" xfId="0" applyFont="1" applyBorder="1" applyAlignment="1">
      <alignment horizontal="center" wrapText="1"/>
    </xf>
    <xf numFmtId="0" fontId="13" fillId="16" borderId="3" xfId="0" applyFont="1" applyFill="1" applyBorder="1" applyAlignment="1">
      <alignment horizontal="left" vertical="center" wrapText="1"/>
    </xf>
    <xf numFmtId="0" fontId="13" fillId="16" borderId="6" xfId="0" applyFont="1" applyFill="1" applyBorder="1" applyAlignment="1">
      <alignment horizontal="left" vertical="center" wrapText="1"/>
    </xf>
    <xf numFmtId="0" fontId="13" fillId="16" borderId="4" xfId="0" applyFont="1" applyFill="1" applyBorder="1" applyAlignment="1">
      <alignment horizontal="left" vertical="center" wrapText="1"/>
    </xf>
    <xf numFmtId="4" fontId="13" fillId="16" borderId="1" xfId="0" applyNumberFormat="1" applyFont="1" applyFill="1" applyBorder="1" applyAlignment="1">
      <alignment horizontal="center" vertical="center" wrapText="1"/>
    </xf>
    <xf numFmtId="4" fontId="13" fillId="16" borderId="5" xfId="0" applyNumberFormat="1" applyFont="1" applyFill="1" applyBorder="1" applyAlignment="1">
      <alignment horizontal="center" vertical="center" wrapText="1"/>
    </xf>
    <xf numFmtId="2" fontId="13" fillId="16" borderId="1" xfId="0" applyNumberFormat="1" applyFont="1" applyFill="1" applyBorder="1" applyAlignment="1">
      <alignment horizontal="center" vertical="center" wrapText="1"/>
    </xf>
    <xf numFmtId="2" fontId="13" fillId="16" borderId="5" xfId="0" applyNumberFormat="1" applyFont="1" applyFill="1" applyBorder="1" applyAlignment="1">
      <alignment horizontal="center" vertical="center" wrapText="1"/>
    </xf>
    <xf numFmtId="0" fontId="4" fillId="7" borderId="1" xfId="0" applyFont="1" applyFill="1" applyBorder="1" applyAlignment="1">
      <alignment horizontal="center" wrapText="1"/>
    </xf>
    <xf numFmtId="0" fontId="4" fillId="7" borderId="5" xfId="0" applyFont="1" applyFill="1" applyBorder="1" applyAlignment="1">
      <alignment horizontal="center" wrapText="1"/>
    </xf>
    <xf numFmtId="0" fontId="4" fillId="7" borderId="11" xfId="0" applyFont="1" applyFill="1" applyBorder="1" applyAlignment="1">
      <alignment horizontal="center" vertical="center" wrapText="1"/>
    </xf>
    <xf numFmtId="0" fontId="4" fillId="7" borderId="14" xfId="0" applyFont="1" applyFill="1" applyBorder="1" applyAlignment="1">
      <alignment horizontal="center" vertical="center" wrapText="1"/>
    </xf>
    <xf numFmtId="4" fontId="20" fillId="0" borderId="2" xfId="0" applyNumberFormat="1" applyFont="1" applyBorder="1" applyAlignment="1">
      <alignment horizontal="center" vertical="center"/>
    </xf>
    <xf numFmtId="0" fontId="20" fillId="0" borderId="2" xfId="0" applyFont="1" applyBorder="1" applyAlignment="1">
      <alignment horizontal="center" vertical="center" wrapText="1"/>
    </xf>
    <xf numFmtId="0" fontId="59" fillId="0" borderId="1" xfId="0" applyFont="1" applyBorder="1" applyAlignment="1">
      <alignment horizontal="center" vertical="center" wrapText="1"/>
    </xf>
    <xf numFmtId="0" fontId="20" fillId="0" borderId="2" xfId="0" applyFont="1" applyBorder="1" applyAlignment="1">
      <alignment horizontal="center" vertical="center"/>
    </xf>
    <xf numFmtId="0" fontId="20" fillId="0" borderId="13" xfId="0" applyFont="1" applyBorder="1" applyAlignment="1">
      <alignment horizontal="center" vertical="center"/>
    </xf>
    <xf numFmtId="3" fontId="20" fillId="0" borderId="2" xfId="0" applyNumberFormat="1" applyFont="1" applyBorder="1" applyAlignment="1">
      <alignment horizontal="center" vertical="center" wrapText="1"/>
    </xf>
    <xf numFmtId="17" fontId="20" fillId="0" borderId="2" xfId="0" applyNumberFormat="1" applyFont="1" applyBorder="1" applyAlignment="1">
      <alignment horizontal="center" vertical="center" wrapText="1"/>
    </xf>
    <xf numFmtId="0" fontId="0" fillId="18" borderId="2" xfId="0" applyFill="1" applyBorder="1" applyAlignment="1">
      <alignment horizontal="center" vertical="center" wrapText="1"/>
    </xf>
    <xf numFmtId="0" fontId="0" fillId="18" borderId="2" xfId="0" applyFill="1" applyBorder="1" applyAlignment="1">
      <alignment horizontal="center" vertical="center"/>
    </xf>
    <xf numFmtId="4" fontId="0" fillId="18" borderId="2" xfId="0" applyNumberFormat="1" applyFill="1" applyBorder="1" applyAlignment="1">
      <alignment horizontal="center" vertical="center" wrapText="1"/>
    </xf>
    <xf numFmtId="4" fontId="20" fillId="0" borderId="2" xfId="0" applyNumberFormat="1" applyFont="1" applyBorder="1" applyAlignment="1">
      <alignment horizontal="center" vertical="center" wrapText="1"/>
    </xf>
    <xf numFmtId="0" fontId="20" fillId="0" borderId="4" xfId="0" applyFont="1" applyBorder="1" applyAlignment="1">
      <alignment horizontal="center" vertical="center" wrapText="1"/>
    </xf>
    <xf numFmtId="49" fontId="20" fillId="0" borderId="2" xfId="0" applyNumberFormat="1" applyFont="1" applyBorder="1" applyAlignment="1">
      <alignment horizontal="center" vertical="center" wrapText="1"/>
    </xf>
    <xf numFmtId="0" fontId="20" fillId="19" borderId="2" xfId="0" applyFont="1" applyFill="1" applyBorder="1" applyAlignment="1">
      <alignment horizontal="center" vertical="center" wrapText="1"/>
    </xf>
    <xf numFmtId="0" fontId="20" fillId="19" borderId="2" xfId="0" applyFont="1" applyFill="1" applyBorder="1" applyAlignment="1">
      <alignment horizontal="center" vertical="center"/>
    </xf>
    <xf numFmtId="4" fontId="20" fillId="19" borderId="2" xfId="0" applyNumberFormat="1" applyFont="1" applyFill="1" applyBorder="1" applyAlignment="1">
      <alignment horizontal="center" vertical="center"/>
    </xf>
    <xf numFmtId="0" fontId="20" fillId="19" borderId="2" xfId="0" applyFont="1" applyFill="1" applyBorder="1" applyAlignment="1">
      <alignment horizontal="left" vertical="center" wrapText="1"/>
    </xf>
    <xf numFmtId="49" fontId="20" fillId="19" borderId="2" xfId="0" applyNumberFormat="1" applyFont="1" applyFill="1" applyBorder="1" applyAlignment="1">
      <alignment horizontal="center" vertical="center" wrapText="1"/>
    </xf>
    <xf numFmtId="17" fontId="20" fillId="19" borderId="2" xfId="0" applyNumberFormat="1" applyFont="1" applyFill="1" applyBorder="1" applyAlignment="1">
      <alignment horizontal="center" vertical="center" wrapText="1"/>
    </xf>
    <xf numFmtId="0" fontId="20" fillId="19" borderId="1" xfId="0" applyFont="1" applyFill="1" applyBorder="1" applyAlignment="1">
      <alignment horizontal="left" vertical="center" wrapText="1"/>
    </xf>
    <xf numFmtId="0" fontId="20" fillId="19" borderId="11" xfId="0" applyFont="1" applyFill="1" applyBorder="1" applyAlignment="1">
      <alignment horizontal="left" vertical="center" wrapText="1"/>
    </xf>
    <xf numFmtId="4" fontId="20" fillId="19" borderId="2" xfId="0" applyNumberFormat="1" applyFont="1" applyFill="1" applyBorder="1" applyAlignment="1">
      <alignment horizontal="center" vertical="center" wrapText="1"/>
    </xf>
    <xf numFmtId="0" fontId="0" fillId="19" borderId="2" xfId="0" applyFill="1" applyBorder="1" applyAlignment="1">
      <alignment horizontal="center" vertical="center" wrapText="1"/>
    </xf>
    <xf numFmtId="0" fontId="0" fillId="19" borderId="2" xfId="0" applyFill="1" applyBorder="1" applyAlignment="1">
      <alignment horizontal="left" vertical="center" wrapText="1"/>
    </xf>
    <xf numFmtId="0" fontId="0" fillId="19" borderId="2" xfId="0" applyFill="1" applyBorder="1" applyAlignment="1">
      <alignment horizontal="center" vertical="center"/>
    </xf>
    <xf numFmtId="17" fontId="0" fillId="19" borderId="2" xfId="0" applyNumberFormat="1" applyFill="1" applyBorder="1" applyAlignment="1">
      <alignment horizontal="center" vertical="center" wrapText="1"/>
    </xf>
    <xf numFmtId="4" fontId="0" fillId="19" borderId="2" xfId="0" applyNumberFormat="1" applyFill="1" applyBorder="1" applyAlignment="1">
      <alignment horizontal="center" vertical="center"/>
    </xf>
    <xf numFmtId="0" fontId="10" fillId="19" borderId="1" xfId="0" applyFont="1" applyFill="1" applyBorder="1" applyAlignment="1">
      <alignment horizontal="center" vertical="center" wrapText="1"/>
    </xf>
    <xf numFmtId="0" fontId="20" fillId="19" borderId="5" xfId="0" applyFont="1" applyFill="1" applyBorder="1" applyAlignment="1">
      <alignment horizontal="center" vertical="center" wrapText="1"/>
    </xf>
    <xf numFmtId="0" fontId="60" fillId="19" borderId="2" xfId="0" applyFont="1" applyFill="1" applyBorder="1" applyAlignment="1">
      <alignment horizontal="center" vertical="center" wrapText="1"/>
    </xf>
    <xf numFmtId="4" fontId="60" fillId="19" borderId="2" xfId="0" applyNumberFormat="1" applyFont="1" applyFill="1" applyBorder="1" applyAlignment="1">
      <alignment horizontal="center" vertical="center" wrapText="1"/>
    </xf>
    <xf numFmtId="0" fontId="0" fillId="14" borderId="2" xfId="0" applyFill="1" applyBorder="1" applyAlignment="1">
      <alignment horizontal="center" vertical="center"/>
    </xf>
    <xf numFmtId="4" fontId="7" fillId="14" borderId="2" xfId="0" applyNumberFormat="1" applyFont="1" applyFill="1" applyBorder="1" applyAlignment="1">
      <alignment horizontal="center" vertical="center" wrapText="1"/>
    </xf>
    <xf numFmtId="0" fontId="0" fillId="14" borderId="1" xfId="0" applyFill="1" applyBorder="1" applyAlignment="1">
      <alignment horizontal="center" vertical="center"/>
    </xf>
    <xf numFmtId="0" fontId="0" fillId="14" borderId="5" xfId="0" applyFill="1" applyBorder="1" applyAlignment="1">
      <alignment horizontal="center" vertical="center"/>
    </xf>
    <xf numFmtId="0" fontId="60" fillId="19" borderId="2" xfId="0" applyFont="1" applyFill="1" applyBorder="1" applyAlignment="1">
      <alignment horizontal="left" vertical="center" wrapText="1"/>
    </xf>
    <xf numFmtId="0" fontId="50" fillId="19" borderId="2" xfId="0" applyFont="1" applyFill="1" applyBorder="1" applyAlignment="1">
      <alignment horizontal="center" vertical="center"/>
    </xf>
    <xf numFmtId="0" fontId="0" fillId="0" borderId="4" xfId="0" applyFont="1" applyBorder="1" applyAlignment="1">
      <alignment horizontal="center"/>
    </xf>
    <xf numFmtId="169" fontId="4" fillId="15" borderId="1" xfId="0" applyNumberFormat="1" applyFont="1" applyFill="1" applyBorder="1" applyAlignment="1">
      <alignment horizontal="center" vertical="center"/>
    </xf>
    <xf numFmtId="169" fontId="4" fillId="15" borderId="7" xfId="0" applyNumberFormat="1" applyFont="1" applyFill="1" applyBorder="1" applyAlignment="1">
      <alignment horizontal="center" vertical="center"/>
    </xf>
    <xf numFmtId="169" fontId="4" fillId="15" borderId="5" xfId="0" applyNumberFormat="1" applyFont="1" applyFill="1" applyBorder="1" applyAlignment="1">
      <alignment horizontal="center" vertical="center"/>
    </xf>
    <xf numFmtId="169" fontId="13" fillId="15" borderId="1" xfId="0" applyNumberFormat="1" applyFont="1" applyFill="1" applyBorder="1" applyAlignment="1">
      <alignment horizontal="center" vertical="center"/>
    </xf>
    <xf numFmtId="169" fontId="13" fillId="15" borderId="7" xfId="0" applyNumberFormat="1" applyFont="1" applyFill="1" applyBorder="1" applyAlignment="1">
      <alignment horizontal="center" vertical="center"/>
    </xf>
    <xf numFmtId="169" fontId="13" fillId="15" borderId="5" xfId="0" applyNumberFormat="1" applyFont="1" applyFill="1" applyBorder="1" applyAlignment="1">
      <alignment horizontal="center"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49" fontId="4" fillId="0" borderId="2" xfId="0" applyNumberFormat="1" applyFont="1" applyBorder="1" applyAlignment="1">
      <alignment horizontal="center" vertical="center" wrapText="1"/>
    </xf>
    <xf numFmtId="169" fontId="4" fillId="0" borderId="1" xfId="0" applyNumberFormat="1" applyFont="1" applyBorder="1" applyAlignment="1">
      <alignment horizontal="center" vertical="center"/>
    </xf>
    <xf numFmtId="169" fontId="4" fillId="0" borderId="5" xfId="0" applyNumberFormat="1" applyFont="1" applyBorder="1" applyAlignment="1">
      <alignment horizontal="center" vertical="center"/>
    </xf>
    <xf numFmtId="169" fontId="4" fillId="0" borderId="2" xfId="0" applyNumberFormat="1" applyFont="1" applyBorder="1" applyAlignment="1">
      <alignment horizontal="center" vertical="center" wrapText="1"/>
    </xf>
    <xf numFmtId="169" fontId="4" fillId="0" borderId="2"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17" fontId="4" fillId="0" borderId="1" xfId="0" applyNumberFormat="1" applyFont="1" applyBorder="1" applyAlignment="1">
      <alignment horizontal="center" vertical="center"/>
    </xf>
    <xf numFmtId="17" fontId="4" fillId="0" borderId="7" xfId="0" applyNumberFormat="1" applyFont="1" applyBorder="1" applyAlignment="1">
      <alignment horizontal="center" vertical="center"/>
    </xf>
    <xf numFmtId="17" fontId="4" fillId="0" borderId="5" xfId="0" applyNumberFormat="1" applyFont="1" applyBorder="1" applyAlignment="1">
      <alignment horizontal="center" vertical="center"/>
    </xf>
    <xf numFmtId="169" fontId="4" fillId="0" borderId="7" xfId="0" applyNumberFormat="1" applyFont="1" applyBorder="1" applyAlignment="1">
      <alignment horizontal="center" vertical="center"/>
    </xf>
    <xf numFmtId="169" fontId="4" fillId="7" borderId="1" xfId="0" applyNumberFormat="1" applyFont="1" applyFill="1" applyBorder="1" applyAlignment="1">
      <alignment horizontal="center" vertical="center"/>
    </xf>
    <xf numFmtId="169" fontId="4" fillId="7" borderId="7" xfId="0" applyNumberFormat="1" applyFont="1" applyFill="1" applyBorder="1" applyAlignment="1">
      <alignment horizontal="center" vertical="center"/>
    </xf>
    <xf numFmtId="169" fontId="4" fillId="7" borderId="5" xfId="0" applyNumberFormat="1" applyFont="1" applyFill="1" applyBorder="1" applyAlignment="1">
      <alignment horizontal="center" vertical="center"/>
    </xf>
    <xf numFmtId="0" fontId="0" fillId="7" borderId="5" xfId="0" applyFont="1" applyFill="1" applyBorder="1" applyAlignment="1">
      <alignment horizontal="center" vertical="center" wrapText="1"/>
    </xf>
    <xf numFmtId="3" fontId="4" fillId="7" borderId="1" xfId="0" applyNumberFormat="1" applyFont="1" applyFill="1" applyBorder="1" applyAlignment="1">
      <alignment horizontal="center" vertical="center" wrapText="1"/>
    </xf>
    <xf numFmtId="3" fontId="4" fillId="7" borderId="7" xfId="0" applyNumberFormat="1" applyFont="1" applyFill="1" applyBorder="1" applyAlignment="1">
      <alignment horizontal="center" vertical="center" wrapText="1"/>
    </xf>
    <xf numFmtId="0" fontId="0" fillId="7" borderId="1"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0" fillId="7" borderId="7" xfId="0" applyFont="1" applyFill="1" applyBorder="1" applyAlignment="1">
      <alignment horizontal="center" vertical="center"/>
    </xf>
    <xf numFmtId="0" fontId="0" fillId="7" borderId="5" xfId="0" applyFont="1" applyFill="1" applyBorder="1" applyAlignment="1">
      <alignment horizontal="center" vertical="center"/>
    </xf>
    <xf numFmtId="0" fontId="0" fillId="7" borderId="7" xfId="0" applyFont="1" applyFill="1" applyBorder="1"/>
    <xf numFmtId="0" fontId="0" fillId="7" borderId="5" xfId="0" applyFont="1" applyFill="1" applyBorder="1"/>
    <xf numFmtId="0" fontId="0" fillId="7" borderId="7" xfId="0" applyFont="1" applyFill="1" applyBorder="1" applyAlignment="1">
      <alignment horizontal="center" vertical="center" wrapText="1"/>
    </xf>
    <xf numFmtId="0" fontId="0" fillId="7" borderId="3" xfId="0" applyFont="1" applyFill="1" applyBorder="1" applyAlignment="1">
      <alignment horizontal="left" vertical="center" wrapText="1"/>
    </xf>
    <xf numFmtId="0" fontId="0" fillId="7" borderId="6" xfId="0" applyFont="1" applyFill="1" applyBorder="1" applyAlignment="1">
      <alignment horizontal="left" vertical="center" wrapText="1"/>
    </xf>
    <xf numFmtId="0" fontId="0" fillId="7" borderId="4" xfId="0" applyFont="1" applyFill="1" applyBorder="1" applyAlignment="1">
      <alignment horizontal="left" vertical="center" wrapText="1"/>
    </xf>
    <xf numFmtId="0" fontId="20" fillId="7" borderId="1" xfId="0" applyFont="1" applyFill="1" applyBorder="1" applyAlignment="1">
      <alignment horizontal="center" vertical="center"/>
    </xf>
    <xf numFmtId="0" fontId="20" fillId="7" borderId="5" xfId="0" applyFont="1" applyFill="1" applyBorder="1" applyAlignment="1">
      <alignment horizontal="center" vertical="center"/>
    </xf>
    <xf numFmtId="49" fontId="4" fillId="7" borderId="7" xfId="0" applyNumberFormat="1" applyFont="1" applyFill="1" applyBorder="1" applyAlignment="1">
      <alignment horizontal="center" vertical="center" wrapText="1"/>
    </xf>
    <xf numFmtId="17" fontId="4" fillId="7" borderId="1" xfId="0" applyNumberFormat="1" applyFont="1" applyFill="1" applyBorder="1" applyAlignment="1">
      <alignment horizontal="center" vertical="center"/>
    </xf>
    <xf numFmtId="17" fontId="4" fillId="7" borderId="7" xfId="0" applyNumberFormat="1" applyFont="1" applyFill="1" applyBorder="1" applyAlignment="1">
      <alignment horizontal="center" vertical="center"/>
    </xf>
    <xf numFmtId="17" fontId="4" fillId="7" borderId="5" xfId="0" applyNumberFormat="1" applyFont="1" applyFill="1" applyBorder="1" applyAlignment="1">
      <alignment horizontal="center" vertical="center"/>
    </xf>
    <xf numFmtId="0" fontId="4" fillId="4" borderId="2" xfId="0" applyFont="1" applyFill="1" applyBorder="1" applyAlignment="1">
      <alignment horizontal="center"/>
    </xf>
    <xf numFmtId="0" fontId="4" fillId="4" borderId="3"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xf>
    <xf numFmtId="0" fontId="0" fillId="10" borderId="3" xfId="0" applyFont="1" applyFill="1" applyBorder="1" applyAlignment="1">
      <alignment horizontal="center" vertical="center"/>
    </xf>
    <xf numFmtId="0" fontId="0" fillId="10" borderId="4" xfId="0" applyFont="1" applyFill="1" applyBorder="1" applyAlignment="1">
      <alignment horizontal="center" vertical="center"/>
    </xf>
    <xf numFmtId="0" fontId="4" fillId="4" borderId="2" xfId="0" applyFont="1" applyFill="1" applyBorder="1" applyAlignment="1">
      <alignment horizontal="center" vertical="center"/>
    </xf>
    <xf numFmtId="0" fontId="31" fillId="15" borderId="1" xfId="0" applyFont="1" applyFill="1" applyBorder="1" applyAlignment="1">
      <alignment horizontal="left" vertical="center" wrapText="1"/>
    </xf>
    <xf numFmtId="0" fontId="31" fillId="15" borderId="7" xfId="0" applyFont="1" applyFill="1" applyBorder="1" applyAlignment="1">
      <alignment horizontal="left" vertical="center" wrapText="1"/>
    </xf>
    <xf numFmtId="0" fontId="31" fillId="15" borderId="5" xfId="0" applyFont="1" applyFill="1" applyBorder="1" applyAlignment="1">
      <alignment horizontal="left" vertical="center" wrapText="1"/>
    </xf>
    <xf numFmtId="4" fontId="31" fillId="15" borderId="1" xfId="0" applyNumberFormat="1" applyFont="1" applyFill="1" applyBorder="1" applyAlignment="1">
      <alignment horizontal="center" vertical="center"/>
    </xf>
    <xf numFmtId="4" fontId="31" fillId="15" borderId="7" xfId="0" applyNumberFormat="1" applyFont="1" applyFill="1" applyBorder="1" applyAlignment="1">
      <alignment horizontal="center" vertical="center"/>
    </xf>
    <xf numFmtId="4" fontId="31" fillId="15" borderId="5" xfId="0" applyNumberFormat="1" applyFont="1" applyFill="1" applyBorder="1" applyAlignment="1">
      <alignment horizontal="center" vertical="center"/>
    </xf>
    <xf numFmtId="4" fontId="32" fillId="15" borderId="1" xfId="0" applyNumberFormat="1" applyFont="1" applyFill="1" applyBorder="1" applyAlignment="1">
      <alignment horizontal="center" vertical="center"/>
    </xf>
    <xf numFmtId="4" fontId="32" fillId="15" borderId="7" xfId="0" applyNumberFormat="1" applyFont="1" applyFill="1" applyBorder="1" applyAlignment="1">
      <alignment horizontal="center" vertical="center"/>
    </xf>
    <xf numFmtId="4" fontId="32" fillId="15" borderId="5" xfId="0" applyNumberFormat="1" applyFont="1" applyFill="1" applyBorder="1" applyAlignment="1">
      <alignment horizontal="center" vertical="center"/>
    </xf>
    <xf numFmtId="0" fontId="32" fillId="15" borderId="1" xfId="0" applyFont="1" applyFill="1" applyBorder="1" applyAlignment="1">
      <alignment horizontal="center" vertical="center"/>
    </xf>
    <xf numFmtId="0" fontId="32" fillId="15" borderId="5" xfId="0" applyFont="1" applyFill="1" applyBorder="1" applyAlignment="1">
      <alignment horizontal="center" vertical="center"/>
    </xf>
    <xf numFmtId="4" fontId="0" fillId="15" borderId="1" xfId="0" applyNumberFormat="1" applyFill="1" applyBorder="1" applyAlignment="1">
      <alignment horizontal="center" vertical="center" wrapText="1"/>
    </xf>
    <xf numFmtId="4" fontId="0" fillId="15" borderId="7" xfId="0" applyNumberFormat="1" applyFill="1" applyBorder="1" applyAlignment="1">
      <alignment horizontal="center" vertical="center" wrapText="1"/>
    </xf>
    <xf numFmtId="4" fontId="0" fillId="15" borderId="5" xfId="0" applyNumberFormat="1" applyFill="1" applyBorder="1" applyAlignment="1">
      <alignment horizontal="center" vertical="center" wrapText="1"/>
    </xf>
    <xf numFmtId="0" fontId="33" fillId="0" borderId="1" xfId="0" applyFont="1" applyBorder="1" applyAlignment="1">
      <alignment horizontal="left" vertical="center" wrapText="1"/>
    </xf>
    <xf numFmtId="0" fontId="33" fillId="0" borderId="7" xfId="0" applyFont="1" applyBorder="1" applyAlignment="1">
      <alignment horizontal="left" vertical="center" wrapText="1"/>
    </xf>
    <xf numFmtId="1" fontId="33" fillId="0" borderId="1" xfId="0" applyNumberFormat="1" applyFont="1" applyBorder="1" applyAlignment="1">
      <alignment horizontal="center" vertical="center" wrapText="1"/>
    </xf>
    <xf numFmtId="1" fontId="33" fillId="0" borderId="7" xfId="0" applyNumberFormat="1" applyFont="1" applyBorder="1" applyAlignment="1">
      <alignment horizontal="center" vertical="center" wrapText="1"/>
    </xf>
    <xf numFmtId="0" fontId="0" fillId="15" borderId="1" xfId="0" applyFill="1" applyBorder="1" applyAlignment="1">
      <alignment horizontal="center" vertical="center" wrapText="1"/>
    </xf>
    <xf numFmtId="0" fontId="0" fillId="15" borderId="7" xfId="0" applyFill="1" applyBorder="1" applyAlignment="1">
      <alignment horizontal="center" vertical="center" wrapText="1"/>
    </xf>
    <xf numFmtId="0" fontId="0" fillId="15" borderId="3" xfId="0" applyFill="1" applyBorder="1" applyAlignment="1">
      <alignment horizontal="left" vertical="center" wrapText="1"/>
    </xf>
    <xf numFmtId="0" fontId="31" fillId="0" borderId="1" xfId="0" applyFont="1" applyBorder="1" applyAlignment="1">
      <alignment horizontal="left" vertical="center" wrapText="1"/>
    </xf>
    <xf numFmtId="0" fontId="31" fillId="0" borderId="7" xfId="0" applyFont="1" applyBorder="1" applyAlignment="1">
      <alignment horizontal="left" vertical="center" wrapText="1"/>
    </xf>
    <xf numFmtId="0" fontId="31" fillId="0" borderId="5" xfId="0" applyFont="1" applyBorder="1" applyAlignment="1">
      <alignment horizontal="left" vertical="center" wrapText="1"/>
    </xf>
    <xf numFmtId="0" fontId="0" fillId="15" borderId="1" xfId="0" applyFill="1" applyBorder="1" applyAlignment="1">
      <alignment horizontal="left" vertical="center" wrapText="1"/>
    </xf>
    <xf numFmtId="0" fontId="0" fillId="15" borderId="7" xfId="0" applyFill="1" applyBorder="1" applyAlignment="1">
      <alignment horizontal="left" vertical="center" wrapText="1"/>
    </xf>
    <xf numFmtId="0" fontId="31" fillId="0" borderId="1" xfId="0" applyFont="1" applyBorder="1" applyAlignment="1">
      <alignment vertical="center" wrapText="1"/>
    </xf>
    <xf numFmtId="0" fontId="31" fillId="0" borderId="7" xfId="0" applyFont="1" applyBorder="1" applyAlignment="1">
      <alignment vertical="center"/>
    </xf>
    <xf numFmtId="0" fontId="31" fillId="0" borderId="5" xfId="0" applyFont="1" applyBorder="1" applyAlignment="1">
      <alignment vertical="center"/>
    </xf>
    <xf numFmtId="0" fontId="31" fillId="0" borderId="1" xfId="0" applyFont="1" applyBorder="1" applyAlignment="1">
      <alignment horizontal="center"/>
    </xf>
    <xf numFmtId="0" fontId="31" fillId="0" borderId="7" xfId="0" applyFont="1" applyBorder="1" applyAlignment="1">
      <alignment horizontal="center"/>
    </xf>
    <xf numFmtId="0" fontId="31" fillId="0" borderId="5" xfId="0" applyFont="1" applyBorder="1" applyAlignment="1">
      <alignment horizontal="center"/>
    </xf>
    <xf numFmtId="4" fontId="31" fillId="0" borderId="1" xfId="0" applyNumberFormat="1" applyFont="1" applyBorder="1" applyAlignment="1">
      <alignment horizontal="center" vertical="center"/>
    </xf>
    <xf numFmtId="4" fontId="31" fillId="0" borderId="7" xfId="0" applyNumberFormat="1" applyFont="1" applyBorder="1" applyAlignment="1">
      <alignment horizontal="center" vertical="center"/>
    </xf>
    <xf numFmtId="4" fontId="31" fillId="0" borderId="5" xfId="0" applyNumberFormat="1" applyFont="1" applyBorder="1" applyAlignment="1">
      <alignment horizontal="center" vertical="center"/>
    </xf>
    <xf numFmtId="0" fontId="33" fillId="15" borderId="1" xfId="0" applyFont="1" applyFill="1" applyBorder="1" applyAlignment="1">
      <alignment horizontal="left" wrapText="1"/>
    </xf>
    <xf numFmtId="0" fontId="33" fillId="15" borderId="7" xfId="0" applyFont="1" applyFill="1" applyBorder="1" applyAlignment="1">
      <alignment horizontal="left" wrapText="1"/>
    </xf>
    <xf numFmtId="0" fontId="33" fillId="15" borderId="5" xfId="0" applyFont="1" applyFill="1" applyBorder="1" applyAlignment="1">
      <alignment horizontal="left" wrapText="1"/>
    </xf>
    <xf numFmtId="0" fontId="2" fillId="15" borderId="1" xfId="0" applyFont="1" applyFill="1" applyBorder="1" applyAlignment="1">
      <alignment horizontal="center" vertical="center" wrapText="1"/>
    </xf>
    <xf numFmtId="0" fontId="2" fillId="15" borderId="7" xfId="0" applyFont="1" applyFill="1" applyBorder="1" applyAlignment="1">
      <alignment horizontal="center" vertical="center" wrapText="1"/>
    </xf>
    <xf numFmtId="0" fontId="2" fillId="15" borderId="5" xfId="0" applyFont="1" applyFill="1" applyBorder="1" applyAlignment="1">
      <alignment horizontal="center" vertical="center" wrapText="1"/>
    </xf>
    <xf numFmtId="0" fontId="56" fillId="15" borderId="1" xfId="0" applyFont="1" applyFill="1" applyBorder="1" applyAlignment="1">
      <alignment horizontal="center" vertical="center" wrapText="1"/>
    </xf>
    <xf numFmtId="0" fontId="56" fillId="15" borderId="7" xfId="0" applyFont="1" applyFill="1" applyBorder="1" applyAlignment="1">
      <alignment horizontal="center" vertical="center" wrapText="1"/>
    </xf>
    <xf numFmtId="0" fontId="56" fillId="15" borderId="5" xfId="0" applyFont="1" applyFill="1" applyBorder="1" applyAlignment="1">
      <alignment horizontal="center" vertical="center" wrapText="1"/>
    </xf>
    <xf numFmtId="4" fontId="2" fillId="15" borderId="1" xfId="0" applyNumberFormat="1" applyFont="1" applyFill="1" applyBorder="1" applyAlignment="1">
      <alignment horizontal="center" vertical="center" wrapText="1"/>
    </xf>
    <xf numFmtId="4" fontId="2" fillId="15" borderId="7" xfId="0" applyNumberFormat="1" applyFont="1" applyFill="1" applyBorder="1" applyAlignment="1">
      <alignment horizontal="center" vertical="center" wrapText="1"/>
    </xf>
    <xf numFmtId="4" fontId="2" fillId="15" borderId="5" xfId="0" applyNumberFormat="1" applyFont="1" applyFill="1" applyBorder="1" applyAlignment="1">
      <alignment horizontal="center" vertical="center" wrapText="1"/>
    </xf>
    <xf numFmtId="4" fontId="56" fillId="15" borderId="1" xfId="0" applyNumberFormat="1" applyFont="1" applyFill="1" applyBorder="1" applyAlignment="1">
      <alignment horizontal="center" vertical="center" wrapText="1"/>
    </xf>
    <xf numFmtId="4" fontId="56" fillId="15" borderId="7" xfId="0" applyNumberFormat="1" applyFont="1" applyFill="1" applyBorder="1" applyAlignment="1">
      <alignment horizontal="center" vertical="center" wrapText="1"/>
    </xf>
    <xf numFmtId="4" fontId="56" fillId="15" borderId="5" xfId="0" applyNumberFormat="1" applyFont="1" applyFill="1" applyBorder="1" applyAlignment="1">
      <alignment horizontal="center" vertical="center" wrapText="1"/>
    </xf>
    <xf numFmtId="0" fontId="2" fillId="7" borderId="1" xfId="0" applyFont="1" applyFill="1" applyBorder="1" applyAlignment="1">
      <alignment horizontal="left" vertical="center" wrapText="1"/>
    </xf>
    <xf numFmtId="0" fontId="2" fillId="7" borderId="7" xfId="0" applyFont="1" applyFill="1" applyBorder="1" applyAlignment="1">
      <alignment horizontal="left" vertical="center" wrapText="1"/>
    </xf>
    <xf numFmtId="0" fontId="2" fillId="7" borderId="5" xfId="0" applyFont="1" applyFill="1" applyBorder="1" applyAlignment="1">
      <alignment horizontal="left" vertical="center" wrapText="1"/>
    </xf>
    <xf numFmtId="1" fontId="2" fillId="7" borderId="1" xfId="0" applyNumberFormat="1" applyFont="1" applyFill="1" applyBorder="1" applyAlignment="1">
      <alignment horizontal="center" vertical="center" wrapText="1"/>
    </xf>
    <xf numFmtId="1" fontId="2" fillId="7" borderId="7" xfId="0" applyNumberFormat="1" applyFont="1" applyFill="1" applyBorder="1" applyAlignment="1">
      <alignment horizontal="center" vertical="center" wrapText="1"/>
    </xf>
    <xf numFmtId="1" fontId="2" fillId="7" borderId="5" xfId="0" applyNumberFormat="1" applyFont="1" applyFill="1" applyBorder="1" applyAlignment="1">
      <alignment horizontal="center" vertical="center" wrapText="1"/>
    </xf>
    <xf numFmtId="0" fontId="2" fillId="7" borderId="3" xfId="0" applyFont="1" applyFill="1" applyBorder="1" applyAlignment="1">
      <alignment horizontal="left" vertical="center" wrapText="1"/>
    </xf>
    <xf numFmtId="0" fontId="2" fillId="7" borderId="6" xfId="0" applyFont="1" applyFill="1" applyBorder="1" applyAlignment="1">
      <alignment horizontal="left" vertical="center" wrapText="1"/>
    </xf>
    <xf numFmtId="0" fontId="2" fillId="7" borderId="4" xfId="0" applyFont="1" applyFill="1" applyBorder="1" applyAlignment="1">
      <alignment horizontal="left" vertical="center" wrapText="1"/>
    </xf>
    <xf numFmtId="0" fontId="0" fillId="7" borderId="5" xfId="0" applyFill="1" applyBorder="1" applyAlignment="1">
      <alignment horizontal="left" wrapText="1"/>
    </xf>
    <xf numFmtId="0" fontId="0" fillId="7" borderId="6" xfId="0" applyFill="1" applyBorder="1" applyAlignment="1">
      <alignment horizontal="left"/>
    </xf>
    <xf numFmtId="0" fontId="0" fillId="7" borderId="4" xfId="0" applyFill="1" applyBorder="1" applyAlignment="1">
      <alignment horizontal="left"/>
    </xf>
    <xf numFmtId="0" fontId="0" fillId="7" borderId="7" xfId="0" applyFill="1" applyBorder="1" applyAlignment="1">
      <alignment horizontal="center" vertical="center"/>
    </xf>
    <xf numFmtId="0" fontId="38" fillId="7" borderId="1" xfId="0" applyFont="1" applyFill="1" applyBorder="1" applyAlignment="1">
      <alignment horizontal="center" vertical="center" wrapText="1"/>
    </xf>
    <xf numFmtId="0" fontId="38" fillId="7" borderId="7" xfId="0" applyFont="1" applyFill="1" applyBorder="1" applyAlignment="1">
      <alignment horizontal="center" vertical="center" wrapText="1"/>
    </xf>
    <xf numFmtId="0" fontId="38" fillId="7" borderId="5" xfId="0" applyFont="1" applyFill="1" applyBorder="1" applyAlignment="1">
      <alignment horizontal="center" vertical="center" wrapText="1"/>
    </xf>
    <xf numFmtId="0" fontId="0" fillId="7" borderId="7" xfId="0" applyFill="1" applyBorder="1" applyAlignment="1">
      <alignment horizontal="left" vertical="center"/>
    </xf>
    <xf numFmtId="0" fontId="0" fillId="7" borderId="5" xfId="0" applyFill="1" applyBorder="1" applyAlignment="1">
      <alignment horizontal="left" vertical="center"/>
    </xf>
    <xf numFmtId="4" fontId="0" fillId="7" borderId="1" xfId="0" applyNumberFormat="1" applyFill="1" applyBorder="1" applyAlignment="1">
      <alignment horizontal="center" vertical="center"/>
    </xf>
    <xf numFmtId="4" fontId="0" fillId="7" borderId="7" xfId="0" applyNumberFormat="1" applyFill="1" applyBorder="1" applyAlignment="1">
      <alignment horizontal="center" vertical="center"/>
    </xf>
    <xf numFmtId="4" fontId="0" fillId="7" borderId="5" xfId="0" applyNumberFormat="1" applyFill="1" applyBorder="1" applyAlignment="1">
      <alignment horizontal="center" vertical="center"/>
    </xf>
    <xf numFmtId="0" fontId="0" fillId="7" borderId="7" xfId="0" applyFill="1" applyBorder="1" applyAlignment="1">
      <alignment horizontal="center"/>
    </xf>
    <xf numFmtId="4" fontId="0" fillId="7" borderId="1" xfId="0" applyNumberFormat="1" applyFill="1" applyBorder="1" applyAlignment="1">
      <alignment horizontal="center" vertical="center" wrapText="1"/>
    </xf>
    <xf numFmtId="4" fontId="0" fillId="7" borderId="5" xfId="0" applyNumberFormat="1" applyFill="1" applyBorder="1" applyAlignment="1">
      <alignment horizontal="center" vertical="center" wrapText="1"/>
    </xf>
    <xf numFmtId="0" fontId="31" fillId="0" borderId="13" xfId="0" applyFont="1" applyBorder="1" applyAlignment="1">
      <alignment horizontal="center" vertical="center" wrapText="1"/>
    </xf>
    <xf numFmtId="0" fontId="31" fillId="0" borderId="8" xfId="0" applyFont="1" applyBorder="1" applyAlignment="1">
      <alignment horizontal="center" vertical="center" wrapText="1"/>
    </xf>
    <xf numFmtId="17" fontId="31" fillId="0" borderId="1" xfId="0" applyNumberFormat="1" applyFont="1" applyBorder="1" applyAlignment="1">
      <alignment horizontal="center" vertical="center" wrapText="1"/>
    </xf>
    <xf numFmtId="17" fontId="31" fillId="0" borderId="5" xfId="0" applyNumberFormat="1" applyFont="1" applyBorder="1" applyAlignment="1">
      <alignment horizontal="center" vertical="center" wrapText="1"/>
    </xf>
    <xf numFmtId="0" fontId="31" fillId="15" borderId="13" xfId="0" applyFont="1" applyFill="1" applyBorder="1" applyAlignment="1">
      <alignment horizontal="center" vertical="center" wrapText="1"/>
    </xf>
    <xf numFmtId="0" fontId="31" fillId="15" borderId="8" xfId="0" applyFont="1" applyFill="1" applyBorder="1" applyAlignment="1">
      <alignment horizontal="center" vertical="center" wrapText="1"/>
    </xf>
    <xf numFmtId="17" fontId="31" fillId="15" borderId="1" xfId="0" applyNumberFormat="1" applyFont="1" applyFill="1" applyBorder="1" applyAlignment="1">
      <alignment horizontal="center" vertical="center" wrapText="1"/>
    </xf>
    <xf numFmtId="17" fontId="31" fillId="15" borderId="5" xfId="0" applyNumberFormat="1" applyFont="1" applyFill="1" applyBorder="1" applyAlignment="1">
      <alignment horizontal="center" vertical="center" wrapText="1"/>
    </xf>
    <xf numFmtId="0" fontId="32" fillId="15" borderId="7" xfId="0" applyFont="1" applyFill="1" applyBorder="1" applyAlignment="1">
      <alignment horizontal="center" vertical="center" wrapText="1"/>
    </xf>
    <xf numFmtId="0" fontId="31" fillId="15" borderId="1" xfId="0" applyFont="1" applyFill="1" applyBorder="1" applyAlignment="1">
      <alignment vertical="center" wrapText="1"/>
    </xf>
    <xf numFmtId="0" fontId="0" fillId="15" borderId="5" xfId="0" applyFill="1" applyBorder="1" applyAlignment="1">
      <alignment vertical="center" wrapText="1"/>
    </xf>
    <xf numFmtId="2" fontId="31" fillId="15" borderId="1" xfId="0" applyNumberFormat="1" applyFont="1" applyFill="1" applyBorder="1" applyAlignment="1">
      <alignment horizontal="center" vertical="center" wrapText="1"/>
    </xf>
    <xf numFmtId="4" fontId="33" fillId="7" borderId="1" xfId="0" applyNumberFormat="1" applyFont="1" applyFill="1" applyBorder="1" applyAlignment="1">
      <alignment horizontal="center" vertical="center" wrapText="1"/>
    </xf>
    <xf numFmtId="4" fontId="33" fillId="7" borderId="7" xfId="0" applyNumberFormat="1" applyFont="1" applyFill="1" applyBorder="1" applyAlignment="1">
      <alignment horizontal="center" vertical="center" wrapText="1"/>
    </xf>
    <xf numFmtId="4" fontId="33" fillId="7" borderId="5" xfId="0" applyNumberFormat="1" applyFont="1" applyFill="1" applyBorder="1" applyAlignment="1">
      <alignment horizontal="center" vertical="center" wrapText="1"/>
    </xf>
    <xf numFmtId="0" fontId="33" fillId="7" borderId="1" xfId="0" applyFont="1" applyFill="1" applyBorder="1" applyAlignment="1">
      <alignment horizontal="center" vertical="center" wrapText="1"/>
    </xf>
    <xf numFmtId="0" fontId="33" fillId="7" borderId="7" xfId="0" applyFont="1" applyFill="1" applyBorder="1" applyAlignment="1">
      <alignment horizontal="center" vertical="center" wrapText="1"/>
    </xf>
    <xf numFmtId="0" fontId="33" fillId="7" borderId="5" xfId="0" applyFont="1" applyFill="1" applyBorder="1" applyAlignment="1">
      <alignment horizontal="center" vertical="center" wrapText="1"/>
    </xf>
    <xf numFmtId="0" fontId="0" fillId="7" borderId="9" xfId="0" applyFill="1" applyBorder="1" applyAlignment="1">
      <alignment horizontal="left" vertical="center" wrapText="1"/>
    </xf>
  </cellXfs>
  <cellStyles count="16">
    <cellStyle name="Dziesiętny 2" xfId="11" xr:uid="{00000000-0005-0000-0000-000000000000}"/>
    <cellStyle name="Excel Built-in Bad" xfId="4" xr:uid="{00000000-0005-0000-0000-000001000000}"/>
    <cellStyle name="Excel Built-in Normal" xfId="2" xr:uid="{00000000-0005-0000-0000-000002000000}"/>
    <cellStyle name="Neutralny" xfId="9" builtinId="28"/>
    <cellStyle name="Normalny" xfId="0" builtinId="0"/>
    <cellStyle name="Normalny 2" xfId="3" xr:uid="{00000000-0005-0000-0000-000005000000}"/>
    <cellStyle name="Normalny 2 2" xfId="14" xr:uid="{00000000-0005-0000-0000-000006000000}"/>
    <cellStyle name="Normalny 2 3" xfId="13" xr:uid="{00000000-0005-0000-0000-000007000000}"/>
    <cellStyle name="Normalny 3" xfId="6" xr:uid="{00000000-0005-0000-0000-000008000000}"/>
    <cellStyle name="Normalny 3 2" xfId="12" xr:uid="{00000000-0005-0000-0000-000009000000}"/>
    <cellStyle name="Normalny 4" xfId="7" xr:uid="{00000000-0005-0000-0000-00000A000000}"/>
    <cellStyle name="Normalny 6" xfId="10" xr:uid="{00000000-0005-0000-0000-00000B000000}"/>
    <cellStyle name="Walutowy" xfId="15" builtinId="4"/>
    <cellStyle name="Walutowy 2" xfId="1" xr:uid="{00000000-0005-0000-0000-00000D000000}"/>
    <cellStyle name="Zły" xfId="8" builtinId="27"/>
    <cellStyle name="Zły 2" xfId="5" xr:uid="{00000000-0005-0000-0000-00000F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18</xdr:row>
      <xdr:rowOff>285750</xdr:rowOff>
    </xdr:from>
    <xdr:to>
      <xdr:col>9</xdr:col>
      <xdr:colOff>13607</xdr:colOff>
      <xdr:row>18</xdr:row>
      <xdr:rowOff>285751</xdr:rowOff>
    </xdr:to>
    <xdr:cxnSp macro="">
      <xdr:nvCxnSpPr>
        <xdr:cNvPr id="4" name="Łącznik prosty 3">
          <a:extLst>
            <a:ext uri="{FF2B5EF4-FFF2-40B4-BE49-F238E27FC236}">
              <a16:creationId xmlns:a16="http://schemas.microsoft.com/office/drawing/2014/main" id="{E1BB64C0-CA1B-4488-80B2-6A88F837FCD0}"/>
            </a:ext>
          </a:extLst>
        </xdr:cNvPr>
        <xdr:cNvCxnSpPr/>
      </xdr:nvCxnSpPr>
      <xdr:spPr>
        <a:xfrm>
          <a:off x="9820275" y="15601950"/>
          <a:ext cx="2090057"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19</xdr:row>
      <xdr:rowOff>365125</xdr:rowOff>
    </xdr:from>
    <xdr:to>
      <xdr:col>9</xdr:col>
      <xdr:colOff>0</xdr:colOff>
      <xdr:row>19</xdr:row>
      <xdr:rowOff>365125</xdr:rowOff>
    </xdr:to>
    <xdr:cxnSp macro="">
      <xdr:nvCxnSpPr>
        <xdr:cNvPr id="5" name="Łącznik prosty 4">
          <a:extLst>
            <a:ext uri="{FF2B5EF4-FFF2-40B4-BE49-F238E27FC236}">
              <a16:creationId xmlns:a16="http://schemas.microsoft.com/office/drawing/2014/main" id="{21685CA3-9BB0-4DFC-AFF7-88F166F16214}"/>
            </a:ext>
          </a:extLst>
        </xdr:cNvPr>
        <xdr:cNvCxnSpPr/>
      </xdr:nvCxnSpPr>
      <xdr:spPr>
        <a:xfrm>
          <a:off x="9820275" y="16614775"/>
          <a:ext cx="20764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1:H27"/>
  <sheetViews>
    <sheetView workbookViewId="0">
      <selection activeCell="E30" sqref="E30"/>
    </sheetView>
  </sheetViews>
  <sheetFormatPr defaultColWidth="9.140625" defaultRowHeight="15" x14ac:dyDescent="0.25"/>
  <cols>
    <col min="1" max="1" width="9.140625" style="1"/>
    <col min="2" max="2" width="37.42578125" style="1" customWidth="1"/>
    <col min="3" max="3" width="9.140625" style="1"/>
    <col min="4" max="4" width="14" style="1" customWidth="1"/>
    <col min="5" max="5" width="9.140625" style="1"/>
    <col min="6" max="6" width="14.5703125" style="1" customWidth="1"/>
    <col min="7" max="7" width="11.42578125" style="1" customWidth="1"/>
    <col min="8" max="16384" width="9.140625" style="1"/>
  </cols>
  <sheetData>
    <row r="1" spans="2:6" x14ac:dyDescent="0.25">
      <c r="B1" s="97"/>
    </row>
    <row r="2" spans="2:6" x14ac:dyDescent="0.25">
      <c r="B2" s="1" t="s">
        <v>1151</v>
      </c>
    </row>
    <row r="4" spans="2:6" s="98" customFormat="1" x14ac:dyDescent="0.25">
      <c r="B4" s="615"/>
      <c r="C4" s="614" t="s">
        <v>1152</v>
      </c>
      <c r="D4" s="614"/>
      <c r="E4" s="614" t="s">
        <v>1153</v>
      </c>
      <c r="F4" s="614"/>
    </row>
    <row r="5" spans="2:6" x14ac:dyDescent="0.25">
      <c r="B5" s="616"/>
      <c r="C5" s="27" t="s">
        <v>63</v>
      </c>
      <c r="D5" s="13" t="s">
        <v>37</v>
      </c>
      <c r="E5" s="103" t="s">
        <v>63</v>
      </c>
      <c r="F5" s="13" t="s">
        <v>37</v>
      </c>
    </row>
    <row r="6" spans="2:6" s="32" customFormat="1" ht="30" x14ac:dyDescent="0.25">
      <c r="B6" s="16" t="s">
        <v>135</v>
      </c>
      <c r="C6" s="50">
        <v>27</v>
      </c>
      <c r="D6" s="15">
        <v>2685414</v>
      </c>
      <c r="E6" s="136">
        <v>31</v>
      </c>
      <c r="F6" s="562">
        <v>2943358.21</v>
      </c>
    </row>
    <row r="7" spans="2:6" s="98" customFormat="1" x14ac:dyDescent="0.25">
      <c r="B7" s="16" t="s">
        <v>2221</v>
      </c>
      <c r="C7" s="577">
        <v>3</v>
      </c>
      <c r="D7" s="15">
        <v>250000</v>
      </c>
      <c r="E7" s="577">
        <v>3</v>
      </c>
      <c r="F7" s="562">
        <v>215000</v>
      </c>
    </row>
    <row r="8" spans="2:6" s="32" customFormat="1" x14ac:dyDescent="0.25">
      <c r="B8" s="14" t="s">
        <v>134</v>
      </c>
      <c r="C8" s="50">
        <v>10</v>
      </c>
      <c r="D8" s="15">
        <v>381051.67</v>
      </c>
      <c r="E8" s="128">
        <v>46</v>
      </c>
      <c r="F8" s="301">
        <v>1574051.67</v>
      </c>
    </row>
    <row r="9" spans="2:6" s="32" customFormat="1" x14ac:dyDescent="0.25">
      <c r="B9" s="14" t="s">
        <v>133</v>
      </c>
      <c r="C9" s="50">
        <v>6</v>
      </c>
      <c r="D9" s="15">
        <v>467211.27</v>
      </c>
      <c r="E9" s="128">
        <v>11</v>
      </c>
      <c r="F9" s="301">
        <v>1153211.27</v>
      </c>
    </row>
    <row r="10" spans="2:6" s="32" customFormat="1" x14ac:dyDescent="0.25">
      <c r="B10" s="14" t="s">
        <v>132</v>
      </c>
      <c r="C10" s="50">
        <v>17</v>
      </c>
      <c r="D10" s="15">
        <v>345128.17</v>
      </c>
      <c r="E10" s="128">
        <v>33</v>
      </c>
      <c r="F10" s="301">
        <v>1003290.26</v>
      </c>
    </row>
    <row r="11" spans="2:6" s="32" customFormat="1" x14ac:dyDescent="0.25">
      <c r="B11" s="14" t="s">
        <v>131</v>
      </c>
      <c r="C11" s="50">
        <v>14</v>
      </c>
      <c r="D11" s="15">
        <v>529000</v>
      </c>
      <c r="E11" s="128">
        <v>25</v>
      </c>
      <c r="F11" s="301">
        <v>901300</v>
      </c>
    </row>
    <row r="12" spans="2:6" s="32" customFormat="1" x14ac:dyDescent="0.25">
      <c r="B12" s="14" t="s">
        <v>130</v>
      </c>
      <c r="C12" s="50">
        <v>10</v>
      </c>
      <c r="D12" s="15">
        <v>270100</v>
      </c>
      <c r="E12" s="128">
        <v>17</v>
      </c>
      <c r="F12" s="301">
        <v>634714.27</v>
      </c>
    </row>
    <row r="13" spans="2:6" s="32" customFormat="1" x14ac:dyDescent="0.25">
      <c r="B13" s="14" t="s">
        <v>129</v>
      </c>
      <c r="C13" s="50">
        <v>6</v>
      </c>
      <c r="D13" s="15">
        <v>329500</v>
      </c>
      <c r="E13" s="128">
        <v>11</v>
      </c>
      <c r="F13" s="301">
        <v>922500</v>
      </c>
    </row>
    <row r="14" spans="2:6" s="32" customFormat="1" x14ac:dyDescent="0.25">
      <c r="B14" s="14" t="s">
        <v>128</v>
      </c>
      <c r="C14" s="50">
        <v>26</v>
      </c>
      <c r="D14" s="15">
        <v>1515000</v>
      </c>
      <c r="E14" s="128">
        <v>33</v>
      </c>
      <c r="F14" s="301">
        <v>1570000</v>
      </c>
    </row>
    <row r="15" spans="2:6" s="32" customFormat="1" x14ac:dyDescent="0.25">
      <c r="B15" s="14" t="s">
        <v>127</v>
      </c>
      <c r="C15" s="50">
        <v>24</v>
      </c>
      <c r="D15" s="15">
        <v>481408.19</v>
      </c>
      <c r="E15" s="128">
        <v>41</v>
      </c>
      <c r="F15" s="301">
        <v>859452.19</v>
      </c>
    </row>
    <row r="16" spans="2:6" s="32" customFormat="1" x14ac:dyDescent="0.25">
      <c r="B16" s="14" t="s">
        <v>126</v>
      </c>
      <c r="C16" s="50">
        <v>8</v>
      </c>
      <c r="D16" s="15">
        <v>649000</v>
      </c>
      <c r="E16" s="128">
        <v>12</v>
      </c>
      <c r="F16" s="301">
        <v>1304646.5899999999</v>
      </c>
    </row>
    <row r="17" spans="2:8" s="32" customFormat="1" x14ac:dyDescent="0.25">
      <c r="B17" s="14" t="s">
        <v>125</v>
      </c>
      <c r="C17" s="50">
        <v>12</v>
      </c>
      <c r="D17" s="15">
        <v>427013.58</v>
      </c>
      <c r="E17" s="128">
        <v>23</v>
      </c>
      <c r="F17" s="301">
        <v>871838.31</v>
      </c>
    </row>
    <row r="18" spans="2:8" s="32" customFormat="1" x14ac:dyDescent="0.25">
      <c r="B18" s="14" t="s">
        <v>124</v>
      </c>
      <c r="C18" s="50">
        <v>10</v>
      </c>
      <c r="D18" s="15">
        <v>556300</v>
      </c>
      <c r="E18" s="128">
        <v>19</v>
      </c>
      <c r="F18" s="301">
        <v>1058000</v>
      </c>
    </row>
    <row r="19" spans="2:8" s="32" customFormat="1" x14ac:dyDescent="0.25">
      <c r="B19" s="14" t="s">
        <v>123</v>
      </c>
      <c r="C19" s="50">
        <v>16</v>
      </c>
      <c r="D19" s="15">
        <v>796395.85</v>
      </c>
      <c r="E19" s="128">
        <v>18</v>
      </c>
      <c r="F19" s="301">
        <f>D19+E19</f>
        <v>796413.85</v>
      </c>
    </row>
    <row r="20" spans="2:8" s="32" customFormat="1" x14ac:dyDescent="0.25">
      <c r="B20" s="14" t="s">
        <v>122</v>
      </c>
      <c r="C20" s="50">
        <v>7</v>
      </c>
      <c r="D20" s="15">
        <v>227821.89</v>
      </c>
      <c r="E20" s="128">
        <v>18</v>
      </c>
      <c r="F20" s="301">
        <v>728003.08</v>
      </c>
      <c r="G20" s="174"/>
    </row>
    <row r="21" spans="2:8" s="32" customFormat="1" x14ac:dyDescent="0.25">
      <c r="B21" s="14" t="s">
        <v>121</v>
      </c>
      <c r="C21" s="50">
        <v>7</v>
      </c>
      <c r="D21" s="15">
        <v>505688.75</v>
      </c>
      <c r="E21" s="128">
        <v>12</v>
      </c>
      <c r="F21" s="301">
        <v>1274188.75</v>
      </c>
    </row>
    <row r="22" spans="2:8" s="32" customFormat="1" x14ac:dyDescent="0.25">
      <c r="B22" s="14" t="s">
        <v>120</v>
      </c>
      <c r="C22" s="50">
        <v>11</v>
      </c>
      <c r="D22" s="15">
        <v>473000</v>
      </c>
      <c r="E22" s="128">
        <v>17</v>
      </c>
      <c r="F22" s="301">
        <v>1468400</v>
      </c>
    </row>
    <row r="23" spans="2:8" s="32" customFormat="1" x14ac:dyDescent="0.25">
      <c r="B23" s="14" t="s">
        <v>119</v>
      </c>
      <c r="C23" s="50">
        <v>12</v>
      </c>
      <c r="D23" s="15">
        <v>422160</v>
      </c>
      <c r="E23" s="128">
        <v>17</v>
      </c>
      <c r="F23" s="301">
        <v>873161.29</v>
      </c>
      <c r="G23" s="613"/>
    </row>
    <row r="24" spans="2:8" x14ac:dyDescent="0.25">
      <c r="B24" s="18" t="s">
        <v>64</v>
      </c>
      <c r="C24" s="19">
        <f>SUM(C6:C23)</f>
        <v>226</v>
      </c>
      <c r="D24" s="20">
        <f>SUM(D6:D23)</f>
        <v>11311193.369999999</v>
      </c>
      <c r="E24" s="19">
        <f>SUM(E6:E23)</f>
        <v>387</v>
      </c>
      <c r="F24" s="20">
        <f>SUM(F6:F23)</f>
        <v>20151529.739999998</v>
      </c>
    </row>
    <row r="27" spans="2:8" x14ac:dyDescent="0.25">
      <c r="H27" s="60"/>
    </row>
  </sheetData>
  <mergeCells count="3">
    <mergeCell ref="C4:D4"/>
    <mergeCell ref="E4:F4"/>
    <mergeCell ref="B4:B5"/>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S85"/>
  <sheetViews>
    <sheetView zoomScale="50" zoomScaleNormal="50" workbookViewId="0"/>
  </sheetViews>
  <sheetFormatPr defaultColWidth="9.140625" defaultRowHeight="15" x14ac:dyDescent="0.25"/>
  <cols>
    <col min="1" max="1" width="5" style="98" customWidth="1"/>
    <col min="2" max="2" width="9.42578125" style="98" customWidth="1"/>
    <col min="3" max="3" width="12.140625" style="98" customWidth="1"/>
    <col min="4" max="4" width="10.28515625" style="98" customWidth="1"/>
    <col min="5" max="5" width="48.5703125" style="98" customWidth="1"/>
    <col min="6" max="6" width="65.28515625" style="98" customWidth="1"/>
    <col min="7" max="7" width="38" style="98" customWidth="1"/>
    <col min="8" max="8" width="21.7109375" style="98" customWidth="1"/>
    <col min="9" max="9" width="12.85546875" style="98" customWidth="1"/>
    <col min="10" max="10" width="34.140625" style="98" customWidth="1"/>
    <col min="11" max="11" width="12.85546875" style="98" customWidth="1"/>
    <col min="12" max="12" width="13.5703125" style="98" customWidth="1"/>
    <col min="13" max="13" width="19" style="81" customWidth="1"/>
    <col min="14" max="14" width="18.42578125" style="98" customWidth="1"/>
    <col min="15" max="15" width="19.140625" style="81" customWidth="1"/>
    <col min="16" max="16" width="19.140625" style="98" customWidth="1"/>
    <col min="17" max="17" width="22.5703125" style="98" customWidth="1"/>
    <col min="18" max="18" width="25" style="98" customWidth="1"/>
    <col min="19" max="19" width="20.85546875" style="98" customWidth="1"/>
    <col min="20" max="258" width="9.7109375" style="98" customWidth="1"/>
    <col min="259" max="259" width="5" style="98" customWidth="1"/>
    <col min="260" max="260" width="10.28515625" style="98" customWidth="1"/>
    <col min="261" max="261" width="10.5703125" style="98" customWidth="1"/>
    <col min="262" max="262" width="9.42578125" style="98" customWidth="1"/>
    <col min="263" max="263" width="24.28515625" style="98" customWidth="1"/>
    <col min="264" max="264" width="63.5703125" style="98" customWidth="1"/>
    <col min="265" max="265" width="61.5703125" style="98" customWidth="1"/>
    <col min="266" max="266" width="37.5703125" style="98" customWidth="1"/>
    <col min="267" max="267" width="30" style="98" customWidth="1"/>
    <col min="268" max="268" width="35.28515625" style="98" customWidth="1"/>
    <col min="269" max="269" width="27.7109375" style="98" customWidth="1"/>
    <col min="270" max="270" width="20.42578125" style="98" customWidth="1"/>
    <col min="271" max="271" width="11.140625" style="98" customWidth="1"/>
    <col min="272" max="272" width="12.5703125" style="98" customWidth="1"/>
    <col min="273" max="273" width="15.7109375" style="98" customWidth="1"/>
    <col min="274" max="274" width="9.5703125" style="98" customWidth="1"/>
    <col min="275" max="514" width="9.7109375" style="98" customWidth="1"/>
    <col min="515" max="515" width="5" style="98" customWidth="1"/>
    <col min="516" max="516" width="10.28515625" style="98" customWidth="1"/>
    <col min="517" max="517" width="10.5703125" style="98" customWidth="1"/>
    <col min="518" max="518" width="9.42578125" style="98" customWidth="1"/>
    <col min="519" max="519" width="24.28515625" style="98" customWidth="1"/>
    <col min="520" max="520" width="63.5703125" style="98" customWidth="1"/>
    <col min="521" max="521" width="61.5703125" style="98" customWidth="1"/>
    <col min="522" max="522" width="37.5703125" style="98" customWidth="1"/>
    <col min="523" max="523" width="30" style="98" customWidth="1"/>
    <col min="524" max="524" width="35.28515625" style="98" customWidth="1"/>
    <col min="525" max="525" width="27.7109375" style="98" customWidth="1"/>
    <col min="526" max="526" width="20.42578125" style="98" customWidth="1"/>
    <col min="527" max="527" width="11.140625" style="98" customWidth="1"/>
    <col min="528" max="528" width="12.5703125" style="98" customWidth="1"/>
    <col min="529" max="529" width="15.7109375" style="98" customWidth="1"/>
    <col min="530" max="530" width="9.5703125" style="98" customWidth="1"/>
    <col min="531" max="770" width="9.7109375" style="98" customWidth="1"/>
    <col min="771" max="771" width="5" style="98" customWidth="1"/>
    <col min="772" max="772" width="10.28515625" style="98" customWidth="1"/>
    <col min="773" max="773" width="10.5703125" style="98" customWidth="1"/>
    <col min="774" max="774" width="9.42578125" style="98" customWidth="1"/>
    <col min="775" max="775" width="24.28515625" style="98" customWidth="1"/>
    <col min="776" max="776" width="63.5703125" style="98" customWidth="1"/>
    <col min="777" max="777" width="61.5703125" style="98" customWidth="1"/>
    <col min="778" max="778" width="37.5703125" style="98" customWidth="1"/>
    <col min="779" max="779" width="30" style="98" customWidth="1"/>
    <col min="780" max="780" width="35.28515625" style="98" customWidth="1"/>
    <col min="781" max="781" width="27.7109375" style="98" customWidth="1"/>
    <col min="782" max="782" width="20.42578125" style="98" customWidth="1"/>
    <col min="783" max="783" width="11.140625" style="98" customWidth="1"/>
    <col min="784" max="784" width="12.5703125" style="98" customWidth="1"/>
    <col min="785" max="785" width="15.7109375" style="98" customWidth="1"/>
    <col min="786" max="786" width="9.5703125" style="98" customWidth="1"/>
    <col min="787" max="1024" width="9.7109375" style="98" customWidth="1"/>
    <col min="1025" max="16384" width="9.140625" style="98"/>
  </cols>
  <sheetData>
    <row r="2" spans="1:19" x14ac:dyDescent="0.25">
      <c r="A2" s="39" t="s">
        <v>1552</v>
      </c>
    </row>
    <row r="3" spans="1:19" x14ac:dyDescent="0.25">
      <c r="N3" s="81"/>
      <c r="P3" s="81"/>
    </row>
    <row r="4" spans="1:19" ht="60" customHeight="1" x14ac:dyDescent="0.25">
      <c r="A4" s="1119" t="s">
        <v>0</v>
      </c>
      <c r="B4" s="1120" t="s">
        <v>1</v>
      </c>
      <c r="C4" s="1120" t="s">
        <v>2</v>
      </c>
      <c r="D4" s="1120" t="s">
        <v>3</v>
      </c>
      <c r="E4" s="1119" t="s">
        <v>4</v>
      </c>
      <c r="F4" s="1119" t="s">
        <v>5</v>
      </c>
      <c r="G4" s="1119" t="s">
        <v>6</v>
      </c>
      <c r="H4" s="1120" t="s">
        <v>7</v>
      </c>
      <c r="I4" s="1120"/>
      <c r="J4" s="1119" t="s">
        <v>8</v>
      </c>
      <c r="K4" s="1120" t="s">
        <v>671</v>
      </c>
      <c r="L4" s="1120"/>
      <c r="M4" s="1124" t="s">
        <v>670</v>
      </c>
      <c r="N4" s="1124"/>
      <c r="O4" s="1124" t="s">
        <v>11</v>
      </c>
      <c r="P4" s="1124"/>
      <c r="Q4" s="1119" t="s">
        <v>12</v>
      </c>
      <c r="R4" s="1120" t="s">
        <v>13</v>
      </c>
      <c r="S4" s="85"/>
    </row>
    <row r="5" spans="1:19" ht="26.25" customHeight="1" x14ac:dyDescent="0.25">
      <c r="A5" s="1119"/>
      <c r="B5" s="1120"/>
      <c r="C5" s="1120"/>
      <c r="D5" s="1120"/>
      <c r="E5" s="1119"/>
      <c r="F5" s="1119"/>
      <c r="G5" s="1119"/>
      <c r="H5" s="86" t="s">
        <v>14</v>
      </c>
      <c r="I5" s="86" t="s">
        <v>669</v>
      </c>
      <c r="J5" s="1119"/>
      <c r="K5" s="133">
        <v>2020</v>
      </c>
      <c r="L5" s="133">
        <v>2021</v>
      </c>
      <c r="M5" s="88">
        <v>2020</v>
      </c>
      <c r="N5" s="88">
        <v>2021</v>
      </c>
      <c r="O5" s="88">
        <v>2020</v>
      </c>
      <c r="P5" s="88">
        <v>2021</v>
      </c>
      <c r="Q5" s="1119"/>
      <c r="R5" s="1120"/>
      <c r="S5" s="85"/>
    </row>
    <row r="6" spans="1:19" ht="15.75" customHeight="1" x14ac:dyDescent="0.25">
      <c r="A6" s="87" t="s">
        <v>16</v>
      </c>
      <c r="B6" s="86" t="s">
        <v>17</v>
      </c>
      <c r="C6" s="86" t="s">
        <v>18</v>
      </c>
      <c r="D6" s="86" t="s">
        <v>19</v>
      </c>
      <c r="E6" s="87" t="s">
        <v>20</v>
      </c>
      <c r="F6" s="87" t="s">
        <v>21</v>
      </c>
      <c r="G6" s="87" t="s">
        <v>22</v>
      </c>
      <c r="H6" s="86" t="s">
        <v>23</v>
      </c>
      <c r="I6" s="86" t="s">
        <v>24</v>
      </c>
      <c r="J6" s="87" t="s">
        <v>25</v>
      </c>
      <c r="K6" s="133" t="s">
        <v>26</v>
      </c>
      <c r="L6" s="133" t="s">
        <v>27</v>
      </c>
      <c r="M6" s="134" t="s">
        <v>28</v>
      </c>
      <c r="N6" s="134" t="s">
        <v>29</v>
      </c>
      <c r="O6" s="134" t="s">
        <v>30</v>
      </c>
      <c r="P6" s="134" t="s">
        <v>31</v>
      </c>
      <c r="Q6" s="87" t="s">
        <v>32</v>
      </c>
      <c r="R6" s="86" t="s">
        <v>33</v>
      </c>
      <c r="S6" s="85"/>
    </row>
    <row r="7" spans="1:19" s="82" customFormat="1" ht="71.25" customHeight="1" x14ac:dyDescent="0.25">
      <c r="A7" s="1114">
        <v>1</v>
      </c>
      <c r="B7" s="1115">
        <v>1</v>
      </c>
      <c r="C7" s="1114">
        <v>4</v>
      </c>
      <c r="D7" s="1115">
        <v>2</v>
      </c>
      <c r="E7" s="1115" t="s">
        <v>668</v>
      </c>
      <c r="F7" s="1115" t="s">
        <v>667</v>
      </c>
      <c r="G7" s="1115" t="s">
        <v>50</v>
      </c>
      <c r="H7" s="282" t="s">
        <v>79</v>
      </c>
      <c r="I7" s="283" t="s">
        <v>571</v>
      </c>
      <c r="J7" s="1115" t="s">
        <v>666</v>
      </c>
      <c r="K7" s="1121" t="s">
        <v>46</v>
      </c>
      <c r="L7" s="1122"/>
      <c r="M7" s="1123">
        <v>11998.89</v>
      </c>
      <c r="N7" s="1122"/>
      <c r="O7" s="1123">
        <f>M7</f>
        <v>11998.89</v>
      </c>
      <c r="P7" s="1122"/>
      <c r="Q7" s="1115" t="s">
        <v>586</v>
      </c>
      <c r="R7" s="1115" t="s">
        <v>585</v>
      </c>
      <c r="S7" s="84"/>
    </row>
    <row r="8" spans="1:19" s="82" customFormat="1" ht="82.5" customHeight="1" x14ac:dyDescent="0.25">
      <c r="A8" s="1114"/>
      <c r="B8" s="1115"/>
      <c r="C8" s="1114"/>
      <c r="D8" s="1115"/>
      <c r="E8" s="1115"/>
      <c r="F8" s="1115"/>
      <c r="G8" s="1115"/>
      <c r="H8" s="167" t="s">
        <v>665</v>
      </c>
      <c r="I8" s="284" t="s">
        <v>451</v>
      </c>
      <c r="J8" s="1115"/>
      <c r="K8" s="1121"/>
      <c r="L8" s="1122"/>
      <c r="M8" s="1123"/>
      <c r="N8" s="1122"/>
      <c r="O8" s="1123"/>
      <c r="P8" s="1122"/>
      <c r="Q8" s="1115"/>
      <c r="R8" s="1115"/>
      <c r="S8" s="84"/>
    </row>
    <row r="9" spans="1:19" s="82" customFormat="1" ht="159.75" customHeight="1" x14ac:dyDescent="0.25">
      <c r="A9" s="285">
        <v>2</v>
      </c>
      <c r="B9" s="285">
        <v>1</v>
      </c>
      <c r="C9" s="285">
        <v>4</v>
      </c>
      <c r="D9" s="167">
        <v>2</v>
      </c>
      <c r="E9" s="167" t="s">
        <v>664</v>
      </c>
      <c r="F9" s="167" t="s">
        <v>663</v>
      </c>
      <c r="G9" s="167" t="s">
        <v>85</v>
      </c>
      <c r="H9" s="167" t="s">
        <v>77</v>
      </c>
      <c r="I9" s="284" t="s">
        <v>451</v>
      </c>
      <c r="J9" s="167" t="s">
        <v>662</v>
      </c>
      <c r="K9" s="286" t="s">
        <v>46</v>
      </c>
      <c r="L9" s="286"/>
      <c r="M9" s="287">
        <v>7086.42</v>
      </c>
      <c r="N9" s="285"/>
      <c r="O9" s="287">
        <f>M9</f>
        <v>7086.42</v>
      </c>
      <c r="P9" s="287"/>
      <c r="Q9" s="167" t="s">
        <v>586</v>
      </c>
      <c r="R9" s="167" t="s">
        <v>585</v>
      </c>
      <c r="S9" s="84"/>
    </row>
    <row r="10" spans="1:19" ht="63.75" customHeight="1" x14ac:dyDescent="0.25">
      <c r="A10" s="876">
        <v>3</v>
      </c>
      <c r="B10" s="876">
        <v>1</v>
      </c>
      <c r="C10" s="876">
        <v>4</v>
      </c>
      <c r="D10" s="876">
        <v>2</v>
      </c>
      <c r="E10" s="876" t="s">
        <v>661</v>
      </c>
      <c r="F10" s="876" t="s">
        <v>660</v>
      </c>
      <c r="G10" s="167" t="s">
        <v>234</v>
      </c>
      <c r="H10" s="167" t="s">
        <v>77</v>
      </c>
      <c r="I10" s="285">
        <v>70</v>
      </c>
      <c r="J10" s="876" t="s">
        <v>649</v>
      </c>
      <c r="K10" s="868" t="s">
        <v>39</v>
      </c>
      <c r="L10" s="1117"/>
      <c r="M10" s="1112">
        <v>11325.53</v>
      </c>
      <c r="N10" s="1125"/>
      <c r="O10" s="1112">
        <f>M10</f>
        <v>11325.53</v>
      </c>
      <c r="P10" s="1125"/>
      <c r="Q10" s="876" t="s">
        <v>586</v>
      </c>
      <c r="R10" s="876" t="s">
        <v>585</v>
      </c>
      <c r="S10" s="37"/>
    </row>
    <row r="11" spans="1:19" ht="86.25" customHeight="1" x14ac:dyDescent="0.25">
      <c r="A11" s="886"/>
      <c r="B11" s="886"/>
      <c r="C11" s="886"/>
      <c r="D11" s="886"/>
      <c r="E11" s="886"/>
      <c r="F11" s="886"/>
      <c r="G11" s="167" t="s">
        <v>598</v>
      </c>
      <c r="H11" s="48" t="s">
        <v>70</v>
      </c>
      <c r="I11" s="48">
        <v>1</v>
      </c>
      <c r="J11" s="886"/>
      <c r="K11" s="1116"/>
      <c r="L11" s="1118"/>
      <c r="M11" s="1113"/>
      <c r="N11" s="1126"/>
      <c r="O11" s="1113"/>
      <c r="P11" s="1126"/>
      <c r="Q11" s="886"/>
      <c r="R11" s="886"/>
      <c r="S11" s="37"/>
    </row>
    <row r="12" spans="1:19" ht="50.25" customHeight="1" x14ac:dyDescent="0.25">
      <c r="A12" s="876">
        <v>4</v>
      </c>
      <c r="B12" s="876">
        <v>1</v>
      </c>
      <c r="C12" s="876">
        <v>4</v>
      </c>
      <c r="D12" s="876">
        <v>2</v>
      </c>
      <c r="E12" s="876" t="s">
        <v>659</v>
      </c>
      <c r="F12" s="876" t="s">
        <v>658</v>
      </c>
      <c r="G12" s="167" t="s">
        <v>234</v>
      </c>
      <c r="H12" s="167" t="s">
        <v>77</v>
      </c>
      <c r="I12" s="167">
        <v>70</v>
      </c>
      <c r="J12" s="876" t="s">
        <v>237</v>
      </c>
      <c r="K12" s="876" t="s">
        <v>39</v>
      </c>
      <c r="L12" s="876"/>
      <c r="M12" s="1112">
        <v>11237.19</v>
      </c>
      <c r="N12" s="876"/>
      <c r="O12" s="1112">
        <f>M12</f>
        <v>11237.19</v>
      </c>
      <c r="P12" s="876"/>
      <c r="Q12" s="876" t="s">
        <v>586</v>
      </c>
      <c r="R12" s="876" t="s">
        <v>585</v>
      </c>
    </row>
    <row r="13" spans="1:19" ht="86.25" customHeight="1" x14ac:dyDescent="0.25">
      <c r="A13" s="886"/>
      <c r="B13" s="886"/>
      <c r="C13" s="886"/>
      <c r="D13" s="886"/>
      <c r="E13" s="886"/>
      <c r="F13" s="886"/>
      <c r="G13" s="167" t="s">
        <v>598</v>
      </c>
      <c r="H13" s="48" t="s">
        <v>70</v>
      </c>
      <c r="I13" s="48">
        <v>1</v>
      </c>
      <c r="J13" s="886"/>
      <c r="K13" s="886"/>
      <c r="L13" s="886"/>
      <c r="M13" s="1113"/>
      <c r="N13" s="886"/>
      <c r="O13" s="1113"/>
      <c r="P13" s="886"/>
      <c r="Q13" s="886"/>
      <c r="R13" s="886"/>
    </row>
    <row r="14" spans="1:19" ht="84" customHeight="1" x14ac:dyDescent="0.25">
      <c r="A14" s="876">
        <v>5</v>
      </c>
      <c r="B14" s="876">
        <v>1</v>
      </c>
      <c r="C14" s="876">
        <v>4</v>
      </c>
      <c r="D14" s="876">
        <v>2</v>
      </c>
      <c r="E14" s="876" t="s">
        <v>657</v>
      </c>
      <c r="F14" s="876" t="s">
        <v>656</v>
      </c>
      <c r="G14" s="167" t="s">
        <v>234</v>
      </c>
      <c r="H14" s="167" t="s">
        <v>77</v>
      </c>
      <c r="I14" s="167">
        <v>50</v>
      </c>
      <c r="J14" s="876" t="s">
        <v>655</v>
      </c>
      <c r="K14" s="876" t="s">
        <v>39</v>
      </c>
      <c r="L14" s="876"/>
      <c r="M14" s="1112">
        <v>9260.49</v>
      </c>
      <c r="N14" s="876"/>
      <c r="O14" s="1112">
        <f>M14</f>
        <v>9260.49</v>
      </c>
      <c r="P14" s="876"/>
      <c r="Q14" s="876" t="s">
        <v>586</v>
      </c>
      <c r="R14" s="876" t="s">
        <v>585</v>
      </c>
      <c r="S14" s="36"/>
    </row>
    <row r="15" spans="1:19" ht="73.5" customHeight="1" x14ac:dyDescent="0.25">
      <c r="A15" s="886"/>
      <c r="B15" s="886"/>
      <c r="C15" s="886"/>
      <c r="D15" s="886"/>
      <c r="E15" s="886"/>
      <c r="F15" s="886"/>
      <c r="G15" s="167" t="s">
        <v>598</v>
      </c>
      <c r="H15" s="48" t="s">
        <v>70</v>
      </c>
      <c r="I15" s="48">
        <v>1</v>
      </c>
      <c r="J15" s="886"/>
      <c r="K15" s="886"/>
      <c r="L15" s="886"/>
      <c r="M15" s="1113"/>
      <c r="N15" s="886"/>
      <c r="O15" s="1113"/>
      <c r="P15" s="886"/>
      <c r="Q15" s="886"/>
      <c r="R15" s="886"/>
      <c r="S15" s="36"/>
    </row>
    <row r="16" spans="1:19" ht="56.25" customHeight="1" x14ac:dyDescent="0.25">
      <c r="A16" s="876">
        <v>6</v>
      </c>
      <c r="B16" s="876">
        <v>1</v>
      </c>
      <c r="C16" s="876">
        <v>4</v>
      </c>
      <c r="D16" s="876">
        <v>2</v>
      </c>
      <c r="E16" s="876" t="s">
        <v>654</v>
      </c>
      <c r="F16" s="876" t="s">
        <v>653</v>
      </c>
      <c r="G16" s="167" t="s">
        <v>234</v>
      </c>
      <c r="H16" s="167" t="s">
        <v>77</v>
      </c>
      <c r="I16" s="167">
        <v>50</v>
      </c>
      <c r="J16" s="876" t="s">
        <v>652</v>
      </c>
      <c r="K16" s="876" t="s">
        <v>39</v>
      </c>
      <c r="L16" s="876"/>
      <c r="M16" s="1112">
        <v>10006.06</v>
      </c>
      <c r="N16" s="876"/>
      <c r="O16" s="1112">
        <f>M16</f>
        <v>10006.06</v>
      </c>
      <c r="P16" s="876"/>
      <c r="Q16" s="876" t="s">
        <v>586</v>
      </c>
      <c r="R16" s="876" t="s">
        <v>585</v>
      </c>
      <c r="S16" s="36"/>
    </row>
    <row r="17" spans="1:19" ht="66.75" customHeight="1" x14ac:dyDescent="0.25">
      <c r="A17" s="886"/>
      <c r="B17" s="886"/>
      <c r="C17" s="886"/>
      <c r="D17" s="886"/>
      <c r="E17" s="886"/>
      <c r="F17" s="886"/>
      <c r="G17" s="167" t="s">
        <v>598</v>
      </c>
      <c r="H17" s="48" t="s">
        <v>70</v>
      </c>
      <c r="I17" s="48">
        <v>1</v>
      </c>
      <c r="J17" s="886"/>
      <c r="K17" s="886"/>
      <c r="L17" s="886"/>
      <c r="M17" s="1113"/>
      <c r="N17" s="886"/>
      <c r="O17" s="1113"/>
      <c r="P17" s="886"/>
      <c r="Q17" s="886"/>
      <c r="R17" s="886"/>
      <c r="S17" s="36"/>
    </row>
    <row r="18" spans="1:19" ht="42.75" customHeight="1" x14ac:dyDescent="0.25">
      <c r="A18" s="876">
        <v>7</v>
      </c>
      <c r="B18" s="876">
        <v>1</v>
      </c>
      <c r="C18" s="876">
        <v>4</v>
      </c>
      <c r="D18" s="876">
        <v>2</v>
      </c>
      <c r="E18" s="876" t="s">
        <v>651</v>
      </c>
      <c r="F18" s="876" t="s">
        <v>650</v>
      </c>
      <c r="G18" s="167" t="s">
        <v>234</v>
      </c>
      <c r="H18" s="167" t="s">
        <v>77</v>
      </c>
      <c r="I18" s="167">
        <v>50</v>
      </c>
      <c r="J18" s="876" t="s">
        <v>649</v>
      </c>
      <c r="K18" s="876" t="s">
        <v>39</v>
      </c>
      <c r="L18" s="876"/>
      <c r="M18" s="1112">
        <v>9596.86</v>
      </c>
      <c r="N18" s="876"/>
      <c r="O18" s="1112">
        <f>M18</f>
        <v>9596.86</v>
      </c>
      <c r="P18" s="876"/>
      <c r="Q18" s="876" t="s">
        <v>586</v>
      </c>
      <c r="R18" s="876" t="s">
        <v>585</v>
      </c>
      <c r="S18" s="36"/>
    </row>
    <row r="19" spans="1:19" ht="43.5" customHeight="1" x14ac:dyDescent="0.25">
      <c r="A19" s="886"/>
      <c r="B19" s="886"/>
      <c r="C19" s="886"/>
      <c r="D19" s="886"/>
      <c r="E19" s="886"/>
      <c r="F19" s="886"/>
      <c r="G19" s="167" t="s">
        <v>598</v>
      </c>
      <c r="H19" s="48" t="s">
        <v>70</v>
      </c>
      <c r="I19" s="48">
        <v>1</v>
      </c>
      <c r="J19" s="886"/>
      <c r="K19" s="886"/>
      <c r="L19" s="886"/>
      <c r="M19" s="1113"/>
      <c r="N19" s="886"/>
      <c r="O19" s="1113"/>
      <c r="P19" s="886"/>
      <c r="Q19" s="886"/>
      <c r="R19" s="886"/>
      <c r="S19" s="36"/>
    </row>
    <row r="20" spans="1:19" ht="46.5" customHeight="1" x14ac:dyDescent="0.25">
      <c r="A20" s="876">
        <v>8</v>
      </c>
      <c r="B20" s="876">
        <v>1</v>
      </c>
      <c r="C20" s="876">
        <v>4</v>
      </c>
      <c r="D20" s="876">
        <v>2</v>
      </c>
      <c r="E20" s="876" t="s">
        <v>648</v>
      </c>
      <c r="F20" s="876" t="s">
        <v>647</v>
      </c>
      <c r="G20" s="167" t="s">
        <v>234</v>
      </c>
      <c r="H20" s="167" t="s">
        <v>77</v>
      </c>
      <c r="I20" s="167">
        <v>60</v>
      </c>
      <c r="J20" s="876" t="s">
        <v>630</v>
      </c>
      <c r="K20" s="876" t="s">
        <v>39</v>
      </c>
      <c r="L20" s="876"/>
      <c r="M20" s="1112">
        <v>9780</v>
      </c>
      <c r="N20" s="876"/>
      <c r="O20" s="1112">
        <f>M20</f>
        <v>9780</v>
      </c>
      <c r="P20" s="876"/>
      <c r="Q20" s="876" t="s">
        <v>586</v>
      </c>
      <c r="R20" s="876" t="s">
        <v>585</v>
      </c>
      <c r="S20" s="36"/>
    </row>
    <row r="21" spans="1:19" ht="53.25" customHeight="1" x14ac:dyDescent="0.25">
      <c r="A21" s="886"/>
      <c r="B21" s="886"/>
      <c r="C21" s="886"/>
      <c r="D21" s="886"/>
      <c r="E21" s="886"/>
      <c r="F21" s="886"/>
      <c r="G21" s="167" t="s">
        <v>598</v>
      </c>
      <c r="H21" s="48" t="s">
        <v>70</v>
      </c>
      <c r="I21" s="48">
        <v>1</v>
      </c>
      <c r="J21" s="886"/>
      <c r="K21" s="886"/>
      <c r="L21" s="886"/>
      <c r="M21" s="1113"/>
      <c r="N21" s="886"/>
      <c r="O21" s="1113"/>
      <c r="P21" s="886"/>
      <c r="Q21" s="886"/>
      <c r="R21" s="886"/>
      <c r="S21" s="36"/>
    </row>
    <row r="22" spans="1:19" ht="75.75" customHeight="1" x14ac:dyDescent="0.25">
      <c r="A22" s="167">
        <v>9</v>
      </c>
      <c r="B22" s="167">
        <v>1</v>
      </c>
      <c r="C22" s="167">
        <v>4</v>
      </c>
      <c r="D22" s="167">
        <v>2</v>
      </c>
      <c r="E22" s="167" t="s">
        <v>646</v>
      </c>
      <c r="F22" s="167" t="s">
        <v>645</v>
      </c>
      <c r="G22" s="167" t="s">
        <v>85</v>
      </c>
      <c r="H22" s="167" t="s">
        <v>77</v>
      </c>
      <c r="I22" s="167">
        <v>50</v>
      </c>
      <c r="J22" s="167" t="s">
        <v>644</v>
      </c>
      <c r="K22" s="167" t="s">
        <v>39</v>
      </c>
      <c r="L22" s="167"/>
      <c r="M22" s="288">
        <v>7217.74</v>
      </c>
      <c r="N22" s="167"/>
      <c r="O22" s="288">
        <f>M22</f>
        <v>7217.74</v>
      </c>
      <c r="P22" s="167"/>
      <c r="Q22" s="167" t="s">
        <v>586</v>
      </c>
      <c r="R22" s="167" t="s">
        <v>585</v>
      </c>
      <c r="S22" s="36"/>
    </row>
    <row r="23" spans="1:19" ht="74.25" customHeight="1" x14ac:dyDescent="0.25">
      <c r="A23" s="167">
        <v>10</v>
      </c>
      <c r="B23" s="167">
        <v>1</v>
      </c>
      <c r="C23" s="167">
        <v>4</v>
      </c>
      <c r="D23" s="167">
        <v>2</v>
      </c>
      <c r="E23" s="167" t="s">
        <v>643</v>
      </c>
      <c r="F23" s="167" t="s">
        <v>642</v>
      </c>
      <c r="G23" s="167" t="s">
        <v>85</v>
      </c>
      <c r="H23" s="167" t="s">
        <v>77</v>
      </c>
      <c r="I23" s="167">
        <v>50</v>
      </c>
      <c r="J23" s="167" t="s">
        <v>641</v>
      </c>
      <c r="K23" s="167" t="s">
        <v>46</v>
      </c>
      <c r="L23" s="167"/>
      <c r="M23" s="288">
        <v>6940</v>
      </c>
      <c r="N23" s="167"/>
      <c r="O23" s="288">
        <f>M23</f>
        <v>6940</v>
      </c>
      <c r="P23" s="167"/>
      <c r="Q23" s="167" t="s">
        <v>586</v>
      </c>
      <c r="R23" s="167" t="s">
        <v>585</v>
      </c>
      <c r="S23" s="36"/>
    </row>
    <row r="24" spans="1:19" ht="57" customHeight="1" x14ac:dyDescent="0.25">
      <c r="A24" s="1114">
        <v>11</v>
      </c>
      <c r="B24" s="1114">
        <v>1</v>
      </c>
      <c r="C24" s="1114">
        <v>4</v>
      </c>
      <c r="D24" s="1114">
        <v>2</v>
      </c>
      <c r="E24" s="1115" t="s">
        <v>640</v>
      </c>
      <c r="F24" s="1115" t="s">
        <v>639</v>
      </c>
      <c r="G24" s="1115" t="s">
        <v>50</v>
      </c>
      <c r="H24" s="167" t="s">
        <v>638</v>
      </c>
      <c r="I24" s="167">
        <v>94</v>
      </c>
      <c r="J24" s="1115" t="s">
        <v>380</v>
      </c>
      <c r="K24" s="1114" t="s">
        <v>46</v>
      </c>
      <c r="L24" s="1114" t="s">
        <v>34</v>
      </c>
      <c r="M24" s="1123">
        <v>34430.6</v>
      </c>
      <c r="N24" s="1127">
        <v>550000</v>
      </c>
      <c r="O24" s="1123">
        <f>M24</f>
        <v>34430.6</v>
      </c>
      <c r="P24" s="1127">
        <v>550000</v>
      </c>
      <c r="Q24" s="1115" t="s">
        <v>586</v>
      </c>
      <c r="R24" s="1115" t="s">
        <v>585</v>
      </c>
      <c r="S24" s="36"/>
    </row>
    <row r="25" spans="1:19" ht="54.75" customHeight="1" x14ac:dyDescent="0.25">
      <c r="A25" s="1114"/>
      <c r="B25" s="1114"/>
      <c r="C25" s="1114"/>
      <c r="D25" s="1114"/>
      <c r="E25" s="1115"/>
      <c r="F25" s="1115"/>
      <c r="G25" s="1115"/>
      <c r="H25" s="167" t="s">
        <v>77</v>
      </c>
      <c r="I25" s="167">
        <v>1920</v>
      </c>
      <c r="J25" s="1115"/>
      <c r="K25" s="1114"/>
      <c r="L25" s="1114"/>
      <c r="M25" s="1123"/>
      <c r="N25" s="1127"/>
      <c r="O25" s="1123"/>
      <c r="P25" s="1127"/>
      <c r="Q25" s="1115"/>
      <c r="R25" s="1115"/>
      <c r="S25" s="36"/>
    </row>
    <row r="26" spans="1:19" ht="54.75" customHeight="1" x14ac:dyDescent="0.25">
      <c r="A26" s="1114"/>
      <c r="B26" s="1114"/>
      <c r="C26" s="1114"/>
      <c r="D26" s="1114"/>
      <c r="E26" s="1115"/>
      <c r="F26" s="1115"/>
      <c r="G26" s="167" t="s">
        <v>85</v>
      </c>
      <c r="H26" s="167" t="s">
        <v>77</v>
      </c>
      <c r="I26" s="167">
        <v>100</v>
      </c>
      <c r="J26" s="1115"/>
      <c r="K26" s="1114"/>
      <c r="L26" s="1114"/>
      <c r="M26" s="1123"/>
      <c r="N26" s="1127"/>
      <c r="O26" s="1123"/>
      <c r="P26" s="1127"/>
      <c r="Q26" s="1115"/>
      <c r="R26" s="1115"/>
      <c r="S26" s="36"/>
    </row>
    <row r="27" spans="1:19" ht="58.5" customHeight="1" x14ac:dyDescent="0.25">
      <c r="A27" s="1114"/>
      <c r="B27" s="1114"/>
      <c r="C27" s="1114"/>
      <c r="D27" s="1114"/>
      <c r="E27" s="1115"/>
      <c r="F27" s="1115"/>
      <c r="G27" s="167" t="s">
        <v>417</v>
      </c>
      <c r="H27" s="167" t="s">
        <v>105</v>
      </c>
      <c r="I27" s="167">
        <v>1</v>
      </c>
      <c r="J27" s="1115"/>
      <c r="K27" s="1114"/>
      <c r="L27" s="1114"/>
      <c r="M27" s="1123"/>
      <c r="N27" s="1127"/>
      <c r="O27" s="1123"/>
      <c r="P27" s="1127"/>
      <c r="Q27" s="1115"/>
      <c r="R27" s="1115"/>
      <c r="S27" s="36"/>
    </row>
    <row r="28" spans="1:19" ht="58.5" customHeight="1" x14ac:dyDescent="0.25">
      <c r="A28" s="1129">
        <v>11</v>
      </c>
      <c r="B28" s="1129">
        <v>1</v>
      </c>
      <c r="C28" s="1129">
        <v>4</v>
      </c>
      <c r="D28" s="1129">
        <v>2</v>
      </c>
      <c r="E28" s="1128" t="s">
        <v>640</v>
      </c>
      <c r="F28" s="1128" t="s">
        <v>2092</v>
      </c>
      <c r="G28" s="1128" t="s">
        <v>50</v>
      </c>
      <c r="H28" s="289" t="s">
        <v>638</v>
      </c>
      <c r="I28" s="289">
        <v>94</v>
      </c>
      <c r="J28" s="1128" t="s">
        <v>380</v>
      </c>
      <c r="K28" s="1129" t="s">
        <v>46</v>
      </c>
      <c r="L28" s="1129" t="s">
        <v>34</v>
      </c>
      <c r="M28" s="1131">
        <v>34430.6</v>
      </c>
      <c r="N28" s="1132">
        <v>473998.37</v>
      </c>
      <c r="O28" s="1131">
        <f>M28</f>
        <v>34430.6</v>
      </c>
      <c r="P28" s="1132">
        <f>N28</f>
        <v>473998.37</v>
      </c>
      <c r="Q28" s="1128" t="s">
        <v>586</v>
      </c>
      <c r="R28" s="1128" t="s">
        <v>585</v>
      </c>
      <c r="S28" s="36"/>
    </row>
    <row r="29" spans="1:19" ht="58.5" customHeight="1" x14ac:dyDescent="0.25">
      <c r="A29" s="1129"/>
      <c r="B29" s="1129"/>
      <c r="C29" s="1129"/>
      <c r="D29" s="1129"/>
      <c r="E29" s="1128"/>
      <c r="F29" s="1128"/>
      <c r="G29" s="1128"/>
      <c r="H29" s="289" t="s">
        <v>77</v>
      </c>
      <c r="I29" s="289">
        <v>1920</v>
      </c>
      <c r="J29" s="1128"/>
      <c r="K29" s="1129"/>
      <c r="L29" s="1129"/>
      <c r="M29" s="1131"/>
      <c r="N29" s="1132"/>
      <c r="O29" s="1131"/>
      <c r="P29" s="1132"/>
      <c r="Q29" s="1128"/>
      <c r="R29" s="1128"/>
      <c r="S29" s="36"/>
    </row>
    <row r="30" spans="1:19" ht="58.5" customHeight="1" x14ac:dyDescent="0.25">
      <c r="A30" s="1129"/>
      <c r="B30" s="1129"/>
      <c r="C30" s="1129"/>
      <c r="D30" s="1129"/>
      <c r="E30" s="1128"/>
      <c r="F30" s="1128"/>
      <c r="G30" s="289" t="s">
        <v>85</v>
      </c>
      <c r="H30" s="289" t="s">
        <v>77</v>
      </c>
      <c r="I30" s="289">
        <v>100</v>
      </c>
      <c r="J30" s="1128"/>
      <c r="K30" s="1129"/>
      <c r="L30" s="1129"/>
      <c r="M30" s="1131"/>
      <c r="N30" s="1132"/>
      <c r="O30" s="1131"/>
      <c r="P30" s="1132"/>
      <c r="Q30" s="1128"/>
      <c r="R30" s="1128"/>
      <c r="S30" s="36"/>
    </row>
    <row r="31" spans="1:19" ht="107.25" customHeight="1" x14ac:dyDescent="0.25">
      <c r="A31" s="1129"/>
      <c r="B31" s="1129"/>
      <c r="C31" s="1129"/>
      <c r="D31" s="1129"/>
      <c r="E31" s="1128"/>
      <c r="F31" s="1128"/>
      <c r="G31" s="289" t="s">
        <v>417</v>
      </c>
      <c r="H31" s="289" t="s">
        <v>105</v>
      </c>
      <c r="I31" s="290">
        <v>9</v>
      </c>
      <c r="J31" s="1128"/>
      <c r="K31" s="1129"/>
      <c r="L31" s="1129"/>
      <c r="M31" s="1131"/>
      <c r="N31" s="1132"/>
      <c r="O31" s="1131"/>
      <c r="P31" s="1132"/>
      <c r="Q31" s="1128"/>
      <c r="R31" s="1128"/>
      <c r="S31" s="36"/>
    </row>
    <row r="32" spans="1:19" ht="28.5" customHeight="1" x14ac:dyDescent="0.25">
      <c r="A32" s="1133" t="s">
        <v>2093</v>
      </c>
      <c r="B32" s="1134"/>
      <c r="C32" s="1134"/>
      <c r="D32" s="1134"/>
      <c r="E32" s="1134"/>
      <c r="F32" s="1134"/>
      <c r="G32" s="1134"/>
      <c r="H32" s="1134"/>
      <c r="I32" s="1134"/>
      <c r="J32" s="1134"/>
      <c r="K32" s="1134"/>
      <c r="L32" s="1134"/>
      <c r="M32" s="1134"/>
      <c r="N32" s="1134"/>
      <c r="O32" s="1134"/>
      <c r="P32" s="1134"/>
      <c r="Q32" s="1134"/>
      <c r="R32" s="1135"/>
      <c r="S32" s="36"/>
    </row>
    <row r="33" spans="1:19" ht="111.75" customHeight="1" x14ac:dyDescent="0.25">
      <c r="A33" s="1115">
        <v>12</v>
      </c>
      <c r="B33" s="1115">
        <v>1</v>
      </c>
      <c r="C33" s="1115">
        <v>4</v>
      </c>
      <c r="D33" s="1115">
        <v>2</v>
      </c>
      <c r="E33" s="1115" t="s">
        <v>637</v>
      </c>
      <c r="F33" s="1115" t="s">
        <v>636</v>
      </c>
      <c r="G33" s="291" t="s">
        <v>85</v>
      </c>
      <c r="H33" s="170" t="s">
        <v>77</v>
      </c>
      <c r="I33" s="292">
        <v>60</v>
      </c>
      <c r="J33" s="1115" t="s">
        <v>635</v>
      </c>
      <c r="K33" s="1115" t="s">
        <v>46</v>
      </c>
      <c r="L33" s="1122"/>
      <c r="M33" s="1136">
        <v>13200</v>
      </c>
      <c r="N33" s="1122"/>
      <c r="O33" s="1136">
        <f>M33</f>
        <v>13200</v>
      </c>
      <c r="P33" s="1122"/>
      <c r="Q33" s="1115" t="s">
        <v>586</v>
      </c>
      <c r="R33" s="1115" t="s">
        <v>585</v>
      </c>
      <c r="S33" s="36"/>
    </row>
    <row r="34" spans="1:19" ht="87" customHeight="1" x14ac:dyDescent="0.25">
      <c r="A34" s="1115"/>
      <c r="B34" s="1115"/>
      <c r="C34" s="1115"/>
      <c r="D34" s="1115"/>
      <c r="E34" s="1115"/>
      <c r="F34" s="1115"/>
      <c r="G34" s="293" t="s">
        <v>61</v>
      </c>
      <c r="H34" s="167" t="s">
        <v>61</v>
      </c>
      <c r="I34" s="294">
        <v>1</v>
      </c>
      <c r="J34" s="1115"/>
      <c r="K34" s="1115"/>
      <c r="L34" s="1122"/>
      <c r="M34" s="1136"/>
      <c r="N34" s="1122"/>
      <c r="O34" s="1136"/>
      <c r="P34" s="1122"/>
      <c r="Q34" s="1115"/>
      <c r="R34" s="1115"/>
      <c r="S34" s="36"/>
    </row>
    <row r="35" spans="1:19" ht="43.5" customHeight="1" x14ac:dyDescent="0.25">
      <c r="A35" s="876">
        <v>13</v>
      </c>
      <c r="B35" s="876">
        <v>1</v>
      </c>
      <c r="C35" s="876">
        <v>4</v>
      </c>
      <c r="D35" s="876">
        <v>2</v>
      </c>
      <c r="E35" s="876" t="s">
        <v>634</v>
      </c>
      <c r="F35" s="876" t="s">
        <v>633</v>
      </c>
      <c r="G35" s="167" t="s">
        <v>234</v>
      </c>
      <c r="H35" s="167" t="s">
        <v>77</v>
      </c>
      <c r="I35" s="167">
        <v>50</v>
      </c>
      <c r="J35" s="876" t="s">
        <v>1113</v>
      </c>
      <c r="K35" s="876" t="s">
        <v>39</v>
      </c>
      <c r="L35" s="876"/>
      <c r="M35" s="1112">
        <v>5662.5</v>
      </c>
      <c r="N35" s="876"/>
      <c r="O35" s="1112">
        <f>M35</f>
        <v>5662.5</v>
      </c>
      <c r="P35" s="876"/>
      <c r="Q35" s="876" t="s">
        <v>586</v>
      </c>
      <c r="R35" s="876" t="s">
        <v>585</v>
      </c>
      <c r="S35" s="36"/>
    </row>
    <row r="36" spans="1:19" ht="37.5" customHeight="1" x14ac:dyDescent="0.25">
      <c r="A36" s="886"/>
      <c r="B36" s="886"/>
      <c r="C36" s="886"/>
      <c r="D36" s="886"/>
      <c r="E36" s="886"/>
      <c r="F36" s="886"/>
      <c r="G36" s="170" t="s">
        <v>607</v>
      </c>
      <c r="H36" s="170" t="s">
        <v>606</v>
      </c>
      <c r="I36" s="170">
        <v>1</v>
      </c>
      <c r="J36" s="886"/>
      <c r="K36" s="886"/>
      <c r="L36" s="886"/>
      <c r="M36" s="1113"/>
      <c r="N36" s="886"/>
      <c r="O36" s="1113"/>
      <c r="P36" s="886"/>
      <c r="Q36" s="886"/>
      <c r="R36" s="886"/>
      <c r="S36" s="36"/>
    </row>
    <row r="37" spans="1:19" ht="51.75" customHeight="1" x14ac:dyDescent="0.25">
      <c r="A37" s="876">
        <v>14</v>
      </c>
      <c r="B37" s="876">
        <v>1</v>
      </c>
      <c r="C37" s="876">
        <v>4</v>
      </c>
      <c r="D37" s="876">
        <v>2</v>
      </c>
      <c r="E37" s="876" t="s">
        <v>632</v>
      </c>
      <c r="F37" s="876" t="s">
        <v>631</v>
      </c>
      <c r="G37" s="167" t="s">
        <v>234</v>
      </c>
      <c r="H37" s="167" t="s">
        <v>77</v>
      </c>
      <c r="I37" s="167">
        <v>55</v>
      </c>
      <c r="J37" s="876" t="s">
        <v>630</v>
      </c>
      <c r="K37" s="876" t="s">
        <v>39</v>
      </c>
      <c r="L37" s="876"/>
      <c r="M37" s="1112">
        <v>7170.9</v>
      </c>
      <c r="N37" s="876"/>
      <c r="O37" s="1112">
        <f>M37</f>
        <v>7170.9</v>
      </c>
      <c r="P37" s="876"/>
      <c r="Q37" s="876" t="s">
        <v>586</v>
      </c>
      <c r="R37" s="876" t="s">
        <v>585</v>
      </c>
      <c r="S37" s="36"/>
    </row>
    <row r="38" spans="1:19" ht="43.5" customHeight="1" x14ac:dyDescent="0.25">
      <c r="A38" s="886"/>
      <c r="B38" s="886"/>
      <c r="C38" s="886"/>
      <c r="D38" s="886"/>
      <c r="E38" s="886"/>
      <c r="F38" s="886"/>
      <c r="G38" s="167" t="s">
        <v>598</v>
      </c>
      <c r="H38" s="48" t="s">
        <v>70</v>
      </c>
      <c r="I38" s="48">
        <v>1</v>
      </c>
      <c r="J38" s="886"/>
      <c r="K38" s="886"/>
      <c r="L38" s="886"/>
      <c r="M38" s="1113"/>
      <c r="N38" s="886"/>
      <c r="O38" s="1113"/>
      <c r="P38" s="886"/>
      <c r="Q38" s="886"/>
      <c r="R38" s="886"/>
      <c r="S38" s="36"/>
    </row>
    <row r="39" spans="1:19" ht="43.5" customHeight="1" x14ac:dyDescent="0.25">
      <c r="A39" s="876">
        <v>15</v>
      </c>
      <c r="B39" s="876">
        <v>1</v>
      </c>
      <c r="C39" s="876">
        <v>4</v>
      </c>
      <c r="D39" s="876">
        <v>2</v>
      </c>
      <c r="E39" s="876" t="s">
        <v>629</v>
      </c>
      <c r="F39" s="876" t="s">
        <v>628</v>
      </c>
      <c r="G39" s="167" t="s">
        <v>234</v>
      </c>
      <c r="H39" s="167" t="s">
        <v>77</v>
      </c>
      <c r="I39" s="167">
        <v>50</v>
      </c>
      <c r="J39" s="876" t="s">
        <v>627</v>
      </c>
      <c r="K39" s="876" t="s">
        <v>46</v>
      </c>
      <c r="L39" s="876"/>
      <c r="M39" s="1112">
        <v>14978.09</v>
      </c>
      <c r="N39" s="876"/>
      <c r="O39" s="1112">
        <f>M39</f>
        <v>14978.09</v>
      </c>
      <c r="P39" s="876"/>
      <c r="Q39" s="876" t="s">
        <v>586</v>
      </c>
      <c r="R39" s="876" t="s">
        <v>585</v>
      </c>
      <c r="S39" s="36"/>
    </row>
    <row r="40" spans="1:19" ht="79.5" customHeight="1" x14ac:dyDescent="0.25">
      <c r="A40" s="886"/>
      <c r="B40" s="886"/>
      <c r="C40" s="886"/>
      <c r="D40" s="886"/>
      <c r="E40" s="886"/>
      <c r="F40" s="886"/>
      <c r="G40" s="167" t="s">
        <v>598</v>
      </c>
      <c r="H40" s="48" t="s">
        <v>70</v>
      </c>
      <c r="I40" s="48">
        <v>1</v>
      </c>
      <c r="J40" s="886"/>
      <c r="K40" s="886"/>
      <c r="L40" s="886"/>
      <c r="M40" s="1113"/>
      <c r="N40" s="886"/>
      <c r="O40" s="1113"/>
      <c r="P40" s="886"/>
      <c r="Q40" s="886"/>
      <c r="R40" s="886"/>
      <c r="S40" s="36"/>
    </row>
    <row r="41" spans="1:19" ht="208.5" customHeight="1" x14ac:dyDescent="0.25">
      <c r="A41" s="167">
        <v>16</v>
      </c>
      <c r="B41" s="167">
        <v>1</v>
      </c>
      <c r="C41" s="167">
        <v>4</v>
      </c>
      <c r="D41" s="167">
        <v>2</v>
      </c>
      <c r="E41" s="167" t="s">
        <v>626</v>
      </c>
      <c r="F41" s="167" t="s">
        <v>625</v>
      </c>
      <c r="G41" s="167" t="s">
        <v>85</v>
      </c>
      <c r="H41" s="167" t="s">
        <v>77</v>
      </c>
      <c r="I41" s="167">
        <v>60</v>
      </c>
      <c r="J41" s="167" t="s">
        <v>624</v>
      </c>
      <c r="K41" s="167" t="s">
        <v>39</v>
      </c>
      <c r="L41" s="167"/>
      <c r="M41" s="288">
        <v>7497.6</v>
      </c>
      <c r="N41" s="167"/>
      <c r="O41" s="288">
        <f>M41</f>
        <v>7497.6</v>
      </c>
      <c r="P41" s="167"/>
      <c r="Q41" s="167" t="s">
        <v>586</v>
      </c>
      <c r="R41" s="167" t="s">
        <v>585</v>
      </c>
      <c r="S41" s="36"/>
    </row>
    <row r="42" spans="1:19" ht="81" customHeight="1" x14ac:dyDescent="0.25">
      <c r="A42" s="863">
        <v>17</v>
      </c>
      <c r="B42" s="863">
        <v>1</v>
      </c>
      <c r="C42" s="863">
        <v>4</v>
      </c>
      <c r="D42" s="863">
        <v>2</v>
      </c>
      <c r="E42" s="863" t="s">
        <v>623</v>
      </c>
      <c r="F42" s="863" t="s">
        <v>622</v>
      </c>
      <c r="G42" s="48" t="s">
        <v>234</v>
      </c>
      <c r="H42" s="48" t="s">
        <v>77</v>
      </c>
      <c r="I42" s="48">
        <v>60</v>
      </c>
      <c r="J42" s="863" t="s">
        <v>1114</v>
      </c>
      <c r="K42" s="863" t="s">
        <v>39</v>
      </c>
      <c r="L42" s="863"/>
      <c r="M42" s="1137">
        <v>6986.42</v>
      </c>
      <c r="N42" s="863"/>
      <c r="O42" s="1137">
        <f>M42</f>
        <v>6986.42</v>
      </c>
      <c r="P42" s="863"/>
      <c r="Q42" s="863" t="s">
        <v>586</v>
      </c>
      <c r="R42" s="863" t="s">
        <v>585</v>
      </c>
      <c r="S42" s="36"/>
    </row>
    <row r="43" spans="1:19" ht="55.5" customHeight="1" x14ac:dyDescent="0.25">
      <c r="A43" s="863"/>
      <c r="B43" s="863"/>
      <c r="C43" s="863"/>
      <c r="D43" s="863"/>
      <c r="E43" s="863"/>
      <c r="F43" s="863"/>
      <c r="G43" s="48" t="s">
        <v>607</v>
      </c>
      <c r="H43" s="48" t="s">
        <v>606</v>
      </c>
      <c r="I43" s="48">
        <v>1</v>
      </c>
      <c r="J43" s="863"/>
      <c r="K43" s="863"/>
      <c r="L43" s="863"/>
      <c r="M43" s="1137"/>
      <c r="N43" s="863"/>
      <c r="O43" s="1137"/>
      <c r="P43" s="863"/>
      <c r="Q43" s="863"/>
      <c r="R43" s="863"/>
      <c r="S43" s="36"/>
    </row>
    <row r="44" spans="1:19" ht="55.5" customHeight="1" x14ac:dyDescent="0.25">
      <c r="A44" s="863"/>
      <c r="B44" s="863"/>
      <c r="C44" s="863"/>
      <c r="D44" s="863"/>
      <c r="E44" s="863"/>
      <c r="F44" s="863"/>
      <c r="G44" s="48" t="s">
        <v>58</v>
      </c>
      <c r="H44" s="48" t="s">
        <v>70</v>
      </c>
      <c r="I44" s="48">
        <v>1</v>
      </c>
      <c r="J44" s="863"/>
      <c r="K44" s="863"/>
      <c r="L44" s="863"/>
      <c r="M44" s="1137"/>
      <c r="N44" s="863"/>
      <c r="O44" s="1137"/>
      <c r="P44" s="863"/>
      <c r="Q44" s="863"/>
      <c r="R44" s="863"/>
      <c r="S44" s="36"/>
    </row>
    <row r="45" spans="1:19" ht="129" customHeight="1" x14ac:dyDescent="0.25">
      <c r="A45" s="167">
        <v>18</v>
      </c>
      <c r="B45" s="167">
        <v>1</v>
      </c>
      <c r="C45" s="167">
        <v>4</v>
      </c>
      <c r="D45" s="167">
        <v>2</v>
      </c>
      <c r="E45" s="167" t="s">
        <v>621</v>
      </c>
      <c r="F45" s="167" t="s">
        <v>620</v>
      </c>
      <c r="G45" s="167" t="s">
        <v>85</v>
      </c>
      <c r="H45" s="167" t="s">
        <v>77</v>
      </c>
      <c r="I45" s="167">
        <v>60</v>
      </c>
      <c r="J45" s="167" t="s">
        <v>605</v>
      </c>
      <c r="K45" s="167" t="s">
        <v>39</v>
      </c>
      <c r="L45" s="167"/>
      <c r="M45" s="288">
        <v>11978.96</v>
      </c>
      <c r="N45" s="167"/>
      <c r="O45" s="288">
        <f>M45</f>
        <v>11978.96</v>
      </c>
      <c r="P45" s="167"/>
      <c r="Q45" s="167" t="s">
        <v>586</v>
      </c>
      <c r="R45" s="167" t="s">
        <v>585</v>
      </c>
      <c r="S45" s="36"/>
    </row>
    <row r="46" spans="1:19" s="82" customFormat="1" ht="315" customHeight="1" x14ac:dyDescent="0.25">
      <c r="A46" s="167">
        <v>19</v>
      </c>
      <c r="B46" s="167">
        <v>1</v>
      </c>
      <c r="C46" s="167">
        <v>4</v>
      </c>
      <c r="D46" s="167">
        <v>5</v>
      </c>
      <c r="E46" s="167" t="s">
        <v>619</v>
      </c>
      <c r="F46" s="167" t="s">
        <v>618</v>
      </c>
      <c r="G46" s="167" t="s">
        <v>85</v>
      </c>
      <c r="H46" s="167" t="s">
        <v>77</v>
      </c>
      <c r="I46" s="167">
        <v>60</v>
      </c>
      <c r="J46" s="167" t="s">
        <v>617</v>
      </c>
      <c r="K46" s="167"/>
      <c r="L46" s="167" t="s">
        <v>46</v>
      </c>
      <c r="M46" s="288"/>
      <c r="N46" s="295">
        <v>30000</v>
      </c>
      <c r="O46" s="288"/>
      <c r="P46" s="295">
        <f>N46</f>
        <v>30000</v>
      </c>
      <c r="Q46" s="167" t="s">
        <v>586</v>
      </c>
      <c r="R46" s="167" t="s">
        <v>585</v>
      </c>
      <c r="S46" s="83"/>
    </row>
    <row r="47" spans="1:19" ht="47.25" customHeight="1" x14ac:dyDescent="0.25">
      <c r="A47" s="1114">
        <v>20</v>
      </c>
      <c r="B47" s="1114">
        <v>1</v>
      </c>
      <c r="C47" s="1114">
        <v>4</v>
      </c>
      <c r="D47" s="1114">
        <v>2</v>
      </c>
      <c r="E47" s="1114" t="s">
        <v>616</v>
      </c>
      <c r="F47" s="1115" t="s">
        <v>615</v>
      </c>
      <c r="G47" s="1114" t="s">
        <v>61</v>
      </c>
      <c r="H47" s="285" t="s">
        <v>614</v>
      </c>
      <c r="I47" s="285">
        <v>3</v>
      </c>
      <c r="J47" s="1115" t="s">
        <v>613</v>
      </c>
      <c r="K47" s="1114" t="s">
        <v>46</v>
      </c>
      <c r="L47" s="1122"/>
      <c r="M47" s="1123">
        <v>14785.9</v>
      </c>
      <c r="N47" s="1122"/>
      <c r="O47" s="1123">
        <f>M47</f>
        <v>14785.9</v>
      </c>
      <c r="P47" s="1122"/>
      <c r="Q47" s="1115" t="s">
        <v>586</v>
      </c>
      <c r="R47" s="1115" t="s">
        <v>585</v>
      </c>
    </row>
    <row r="48" spans="1:19" ht="58.5" customHeight="1" x14ac:dyDescent="0.25">
      <c r="A48" s="1114"/>
      <c r="B48" s="1114"/>
      <c r="C48" s="1114"/>
      <c r="D48" s="1114"/>
      <c r="E48" s="1114"/>
      <c r="F48" s="1115"/>
      <c r="G48" s="1114"/>
      <c r="H48" s="285" t="s">
        <v>612</v>
      </c>
      <c r="I48" s="285">
        <v>2</v>
      </c>
      <c r="J48" s="1115"/>
      <c r="K48" s="1114"/>
      <c r="L48" s="1122"/>
      <c r="M48" s="1123"/>
      <c r="N48" s="1122"/>
      <c r="O48" s="1123"/>
      <c r="P48" s="1122"/>
      <c r="Q48" s="1115"/>
      <c r="R48" s="1115"/>
      <c r="S48" s="36"/>
    </row>
    <row r="49" spans="1:18" ht="76.5" customHeight="1" x14ac:dyDescent="0.25">
      <c r="A49" s="1114"/>
      <c r="B49" s="1114"/>
      <c r="C49" s="1114"/>
      <c r="D49" s="1114"/>
      <c r="E49" s="1114"/>
      <c r="F49" s="1115"/>
      <c r="G49" s="296" t="s">
        <v>611</v>
      </c>
      <c r="H49" s="285" t="s">
        <v>97</v>
      </c>
      <c r="I49" s="285">
        <v>3000</v>
      </c>
      <c r="J49" s="1115"/>
      <c r="K49" s="1114"/>
      <c r="L49" s="1122"/>
      <c r="M49" s="1123"/>
      <c r="N49" s="1122"/>
      <c r="O49" s="1123"/>
      <c r="P49" s="1122"/>
      <c r="Q49" s="1115"/>
      <c r="R49" s="1115"/>
    </row>
    <row r="50" spans="1:18" ht="85.5" customHeight="1" x14ac:dyDescent="0.25">
      <c r="A50" s="1114"/>
      <c r="B50" s="1114"/>
      <c r="C50" s="1114"/>
      <c r="D50" s="1114"/>
      <c r="E50" s="1114"/>
      <c r="F50" s="1115"/>
      <c r="G50" s="296" t="s">
        <v>610</v>
      </c>
      <c r="H50" s="285" t="s">
        <v>97</v>
      </c>
      <c r="I50" s="285">
        <v>5000</v>
      </c>
      <c r="J50" s="1115"/>
      <c r="K50" s="1114"/>
      <c r="L50" s="1122"/>
      <c r="M50" s="1123"/>
      <c r="N50" s="1122"/>
      <c r="O50" s="1123"/>
      <c r="P50" s="1122"/>
      <c r="Q50" s="1115"/>
      <c r="R50" s="1115"/>
    </row>
    <row r="51" spans="1:18" ht="57" customHeight="1" x14ac:dyDescent="0.25">
      <c r="A51" s="873">
        <v>21</v>
      </c>
      <c r="B51" s="873">
        <v>1</v>
      </c>
      <c r="C51" s="873">
        <v>4</v>
      </c>
      <c r="D51" s="873">
        <v>2</v>
      </c>
      <c r="E51" s="873" t="s">
        <v>609</v>
      </c>
      <c r="F51" s="863" t="s">
        <v>608</v>
      </c>
      <c r="G51" s="48" t="s">
        <v>607</v>
      </c>
      <c r="H51" s="48" t="s">
        <v>606</v>
      </c>
      <c r="I51" s="48">
        <v>30</v>
      </c>
      <c r="J51" s="863" t="s">
        <v>605</v>
      </c>
      <c r="K51" s="873" t="s">
        <v>46</v>
      </c>
      <c r="L51" s="873"/>
      <c r="M51" s="1130">
        <v>156912.84</v>
      </c>
      <c r="N51" s="873"/>
      <c r="O51" s="1130">
        <f>M51</f>
        <v>156912.84</v>
      </c>
      <c r="P51" s="873"/>
      <c r="Q51" s="863" t="s">
        <v>586</v>
      </c>
      <c r="R51" s="863" t="s">
        <v>585</v>
      </c>
    </row>
    <row r="52" spans="1:18" ht="54" customHeight="1" x14ac:dyDescent="0.25">
      <c r="A52" s="873"/>
      <c r="B52" s="873"/>
      <c r="C52" s="873"/>
      <c r="D52" s="873"/>
      <c r="E52" s="873"/>
      <c r="F52" s="863"/>
      <c r="G52" s="48" t="s">
        <v>61</v>
      </c>
      <c r="H52" s="48" t="s">
        <v>61</v>
      </c>
      <c r="I52" s="48">
        <v>1</v>
      </c>
      <c r="J52" s="863"/>
      <c r="K52" s="873"/>
      <c r="L52" s="873"/>
      <c r="M52" s="1130"/>
      <c r="N52" s="873"/>
      <c r="O52" s="1130"/>
      <c r="P52" s="873"/>
      <c r="Q52" s="863"/>
      <c r="R52" s="863"/>
    </row>
    <row r="53" spans="1:18" ht="159" customHeight="1" x14ac:dyDescent="0.25">
      <c r="A53" s="285">
        <v>22</v>
      </c>
      <c r="B53" s="285">
        <v>1</v>
      </c>
      <c r="C53" s="285">
        <v>4</v>
      </c>
      <c r="D53" s="285">
        <v>5</v>
      </c>
      <c r="E53" s="167" t="s">
        <v>604</v>
      </c>
      <c r="F53" s="167" t="s">
        <v>603</v>
      </c>
      <c r="G53" s="167" t="s">
        <v>319</v>
      </c>
      <c r="H53" s="167" t="s">
        <v>77</v>
      </c>
      <c r="I53" s="167">
        <v>80</v>
      </c>
      <c r="J53" s="167" t="s">
        <v>602</v>
      </c>
      <c r="K53" s="285" t="s">
        <v>46</v>
      </c>
      <c r="L53" s="285"/>
      <c r="M53" s="287">
        <v>40292.06</v>
      </c>
      <c r="N53" s="285"/>
      <c r="O53" s="287">
        <f>M53</f>
        <v>40292.06</v>
      </c>
      <c r="P53" s="285"/>
      <c r="Q53" s="167" t="s">
        <v>586</v>
      </c>
      <c r="R53" s="167" t="s">
        <v>585</v>
      </c>
    </row>
    <row r="54" spans="1:18" ht="132" customHeight="1" x14ac:dyDescent="0.25">
      <c r="A54" s="873">
        <v>23</v>
      </c>
      <c r="B54" s="873">
        <v>1</v>
      </c>
      <c r="C54" s="873">
        <v>4</v>
      </c>
      <c r="D54" s="873">
        <v>2</v>
      </c>
      <c r="E54" s="863" t="s">
        <v>601</v>
      </c>
      <c r="F54" s="863" t="s">
        <v>600</v>
      </c>
      <c r="G54" s="48" t="s">
        <v>234</v>
      </c>
      <c r="H54" s="48" t="s">
        <v>77</v>
      </c>
      <c r="I54" s="48">
        <v>100</v>
      </c>
      <c r="J54" s="863" t="s">
        <v>599</v>
      </c>
      <c r="K54" s="873" t="s">
        <v>39</v>
      </c>
      <c r="L54" s="873"/>
      <c r="M54" s="1130">
        <v>11654.95</v>
      </c>
      <c r="N54" s="873"/>
      <c r="O54" s="1130">
        <f>M54</f>
        <v>11654.95</v>
      </c>
      <c r="P54" s="873"/>
      <c r="Q54" s="863" t="s">
        <v>586</v>
      </c>
      <c r="R54" s="863" t="s">
        <v>585</v>
      </c>
    </row>
    <row r="55" spans="1:18" ht="63" customHeight="1" x14ac:dyDescent="0.25">
      <c r="A55" s="873"/>
      <c r="B55" s="873"/>
      <c r="C55" s="873"/>
      <c r="D55" s="873"/>
      <c r="E55" s="863"/>
      <c r="F55" s="863"/>
      <c r="G55" s="167" t="s">
        <v>598</v>
      </c>
      <c r="H55" s="48" t="s">
        <v>70</v>
      </c>
      <c r="I55" s="48">
        <v>1</v>
      </c>
      <c r="J55" s="863"/>
      <c r="K55" s="873"/>
      <c r="L55" s="873"/>
      <c r="M55" s="1130"/>
      <c r="N55" s="873"/>
      <c r="O55" s="1130"/>
      <c r="P55" s="873"/>
      <c r="Q55" s="863"/>
      <c r="R55" s="863"/>
    </row>
    <row r="56" spans="1:18" ht="150" x14ac:dyDescent="0.25">
      <c r="A56" s="112">
        <v>24</v>
      </c>
      <c r="B56" s="112">
        <v>1</v>
      </c>
      <c r="C56" s="112">
        <v>4</v>
      </c>
      <c r="D56" s="112">
        <v>2</v>
      </c>
      <c r="E56" s="48" t="s">
        <v>597</v>
      </c>
      <c r="F56" s="48" t="s">
        <v>596</v>
      </c>
      <c r="G56" s="48" t="s">
        <v>595</v>
      </c>
      <c r="H56" s="48" t="s">
        <v>594</v>
      </c>
      <c r="I56" s="48">
        <v>35</v>
      </c>
      <c r="J56" s="48" t="s">
        <v>593</v>
      </c>
      <c r="K56" s="112"/>
      <c r="L56" s="112" t="s">
        <v>34</v>
      </c>
      <c r="M56" s="297"/>
      <c r="N56" s="30">
        <v>400000</v>
      </c>
      <c r="O56" s="30"/>
      <c r="P56" s="30">
        <f>N56</f>
        <v>400000</v>
      </c>
      <c r="Q56" s="48" t="s">
        <v>586</v>
      </c>
      <c r="R56" s="48" t="s">
        <v>585</v>
      </c>
    </row>
    <row r="57" spans="1:18" ht="110.25" customHeight="1" x14ac:dyDescent="0.25">
      <c r="A57" s="112">
        <v>25</v>
      </c>
      <c r="B57" s="112">
        <v>1</v>
      </c>
      <c r="C57" s="112">
        <v>4</v>
      </c>
      <c r="D57" s="112">
        <v>2</v>
      </c>
      <c r="E57" s="48" t="s">
        <v>592</v>
      </c>
      <c r="F57" s="48" t="s">
        <v>591</v>
      </c>
      <c r="G57" s="48" t="s">
        <v>45</v>
      </c>
      <c r="H57" s="48" t="s">
        <v>77</v>
      </c>
      <c r="I57" s="48">
        <v>30</v>
      </c>
      <c r="J57" s="48" t="s">
        <v>590</v>
      </c>
      <c r="K57" s="112"/>
      <c r="L57" s="112" t="s">
        <v>34</v>
      </c>
      <c r="M57" s="297"/>
      <c r="N57" s="30">
        <v>100000</v>
      </c>
      <c r="O57" s="297"/>
      <c r="P57" s="30">
        <f>N57</f>
        <v>100000</v>
      </c>
      <c r="Q57" s="48" t="s">
        <v>586</v>
      </c>
      <c r="R57" s="48" t="s">
        <v>585</v>
      </c>
    </row>
    <row r="58" spans="1:18" ht="60" x14ac:dyDescent="0.25">
      <c r="A58" s="112">
        <v>26</v>
      </c>
      <c r="B58" s="112">
        <v>1</v>
      </c>
      <c r="C58" s="112">
        <v>4</v>
      </c>
      <c r="D58" s="112">
        <v>2</v>
      </c>
      <c r="E58" s="48" t="s">
        <v>589</v>
      </c>
      <c r="F58" s="48" t="s">
        <v>588</v>
      </c>
      <c r="G58" s="112" t="s">
        <v>85</v>
      </c>
      <c r="H58" s="112" t="s">
        <v>77</v>
      </c>
      <c r="I58" s="112">
        <v>100</v>
      </c>
      <c r="J58" s="48" t="s">
        <v>587</v>
      </c>
      <c r="K58" s="112"/>
      <c r="L58" s="112" t="s">
        <v>34</v>
      </c>
      <c r="M58" s="112"/>
      <c r="N58" s="30">
        <v>15000</v>
      </c>
      <c r="O58" s="112"/>
      <c r="P58" s="30">
        <f>N58</f>
        <v>15000</v>
      </c>
      <c r="Q58" s="48" t="s">
        <v>586</v>
      </c>
      <c r="R58" s="48" t="s">
        <v>585</v>
      </c>
    </row>
    <row r="59" spans="1:18" ht="120.75" customHeight="1" x14ac:dyDescent="0.25">
      <c r="A59" s="920">
        <v>27</v>
      </c>
      <c r="B59" s="920">
        <v>1</v>
      </c>
      <c r="C59" s="920">
        <v>4</v>
      </c>
      <c r="D59" s="920">
        <v>2</v>
      </c>
      <c r="E59" s="915" t="s">
        <v>1553</v>
      </c>
      <c r="F59" s="915" t="s">
        <v>1554</v>
      </c>
      <c r="G59" s="915" t="s">
        <v>85</v>
      </c>
      <c r="H59" s="152" t="s">
        <v>1555</v>
      </c>
      <c r="I59" s="152">
        <v>2</v>
      </c>
      <c r="J59" s="915" t="s">
        <v>1556</v>
      </c>
      <c r="K59" s="920"/>
      <c r="L59" s="920" t="s">
        <v>34</v>
      </c>
      <c r="M59" s="1138"/>
      <c r="N59" s="921">
        <v>11000</v>
      </c>
      <c r="O59" s="921"/>
      <c r="P59" s="921">
        <v>11000</v>
      </c>
      <c r="Q59" s="915" t="s">
        <v>586</v>
      </c>
      <c r="R59" s="915" t="s">
        <v>585</v>
      </c>
    </row>
    <row r="60" spans="1:18" ht="30" x14ac:dyDescent="0.25">
      <c r="A60" s="920"/>
      <c r="B60" s="920"/>
      <c r="C60" s="920"/>
      <c r="D60" s="920"/>
      <c r="E60" s="915"/>
      <c r="F60" s="915"/>
      <c r="G60" s="915"/>
      <c r="H60" s="152" t="s">
        <v>1557</v>
      </c>
      <c r="I60" s="152">
        <v>120</v>
      </c>
      <c r="J60" s="915"/>
      <c r="K60" s="920"/>
      <c r="L60" s="920"/>
      <c r="M60" s="1138"/>
      <c r="N60" s="921"/>
      <c r="O60" s="921"/>
      <c r="P60" s="921"/>
      <c r="Q60" s="915"/>
      <c r="R60" s="915"/>
    </row>
    <row r="61" spans="1:18" ht="35.25" customHeight="1" x14ac:dyDescent="0.25">
      <c r="A61" s="920"/>
      <c r="B61" s="920"/>
      <c r="C61" s="920"/>
      <c r="D61" s="920"/>
      <c r="E61" s="915"/>
      <c r="F61" s="915"/>
      <c r="G61" s="152" t="s">
        <v>607</v>
      </c>
      <c r="H61" s="152" t="s">
        <v>606</v>
      </c>
      <c r="I61" s="152">
        <v>2</v>
      </c>
      <c r="J61" s="915"/>
      <c r="K61" s="920"/>
      <c r="L61" s="920"/>
      <c r="M61" s="1138"/>
      <c r="N61" s="921"/>
      <c r="O61" s="921"/>
      <c r="P61" s="921"/>
      <c r="Q61" s="915"/>
      <c r="R61" s="915"/>
    </row>
    <row r="62" spans="1:18" ht="88.5" customHeight="1" x14ac:dyDescent="0.25">
      <c r="A62" s="918" t="s">
        <v>1558</v>
      </c>
      <c r="B62" s="918"/>
      <c r="C62" s="918"/>
      <c r="D62" s="918"/>
      <c r="E62" s="918"/>
      <c r="F62" s="918"/>
      <c r="G62" s="918"/>
      <c r="H62" s="918"/>
      <c r="I62" s="918"/>
      <c r="J62" s="918"/>
      <c r="K62" s="918"/>
      <c r="L62" s="918"/>
      <c r="M62" s="918"/>
      <c r="N62" s="918"/>
      <c r="O62" s="918"/>
      <c r="P62" s="918"/>
      <c r="Q62" s="918"/>
      <c r="R62" s="918"/>
    </row>
    <row r="63" spans="1:18" ht="112.5" customHeight="1" x14ac:dyDescent="0.25">
      <c r="A63" s="920">
        <v>28</v>
      </c>
      <c r="B63" s="920">
        <v>1</v>
      </c>
      <c r="C63" s="920">
        <v>4</v>
      </c>
      <c r="D63" s="920">
        <v>5</v>
      </c>
      <c r="E63" s="915" t="s">
        <v>1559</v>
      </c>
      <c r="F63" s="837" t="s">
        <v>1560</v>
      </c>
      <c r="G63" s="915" t="s">
        <v>50</v>
      </c>
      <c r="H63" s="152" t="s">
        <v>638</v>
      </c>
      <c r="I63" s="152">
        <v>3</v>
      </c>
      <c r="J63" s="898" t="s">
        <v>1561</v>
      </c>
      <c r="K63" s="899"/>
      <c r="L63" s="930" t="s">
        <v>46</v>
      </c>
      <c r="M63" s="1139"/>
      <c r="N63" s="901">
        <v>11967.13</v>
      </c>
      <c r="O63" s="1140"/>
      <c r="P63" s="901">
        <f>N63</f>
        <v>11967.13</v>
      </c>
      <c r="Q63" s="915" t="s">
        <v>586</v>
      </c>
      <c r="R63" s="915" t="s">
        <v>585</v>
      </c>
    </row>
    <row r="64" spans="1:18" ht="154.5" customHeight="1" x14ac:dyDescent="0.25">
      <c r="A64" s="920"/>
      <c r="B64" s="920"/>
      <c r="C64" s="920"/>
      <c r="D64" s="920"/>
      <c r="E64" s="915"/>
      <c r="F64" s="839"/>
      <c r="G64" s="915"/>
      <c r="H64" s="152" t="s">
        <v>665</v>
      </c>
      <c r="I64" s="152">
        <v>60</v>
      </c>
      <c r="J64" s="898"/>
      <c r="K64" s="899"/>
      <c r="L64" s="930"/>
      <c r="M64" s="1139"/>
      <c r="N64" s="901"/>
      <c r="O64" s="1140"/>
      <c r="P64" s="901"/>
      <c r="Q64" s="915"/>
      <c r="R64" s="915"/>
    </row>
    <row r="65" spans="1:18" ht="41.25" customHeight="1" x14ac:dyDescent="0.25">
      <c r="A65" s="918" t="s">
        <v>2094</v>
      </c>
      <c r="B65" s="918"/>
      <c r="C65" s="918"/>
      <c r="D65" s="918"/>
      <c r="E65" s="918"/>
      <c r="F65" s="918"/>
      <c r="G65" s="918"/>
      <c r="H65" s="918"/>
      <c r="I65" s="918"/>
      <c r="J65" s="918"/>
      <c r="K65" s="918"/>
      <c r="L65" s="918"/>
      <c r="M65" s="918"/>
      <c r="N65" s="918"/>
      <c r="O65" s="918"/>
      <c r="P65" s="918"/>
      <c r="Q65" s="918"/>
      <c r="R65" s="918"/>
    </row>
    <row r="66" spans="1:18" ht="150.75" customHeight="1" x14ac:dyDescent="0.25">
      <c r="A66" s="152">
        <v>29</v>
      </c>
      <c r="B66" s="152">
        <v>1</v>
      </c>
      <c r="C66" s="152">
        <v>4</v>
      </c>
      <c r="D66" s="152">
        <v>5</v>
      </c>
      <c r="E66" s="152" t="s">
        <v>1562</v>
      </c>
      <c r="F66" s="152" t="s">
        <v>2095</v>
      </c>
      <c r="G66" s="152" t="s">
        <v>85</v>
      </c>
      <c r="H66" s="152" t="s">
        <v>77</v>
      </c>
      <c r="I66" s="152">
        <v>100</v>
      </c>
      <c r="J66" s="152" t="s">
        <v>2096</v>
      </c>
      <c r="K66" s="149"/>
      <c r="L66" s="152" t="s">
        <v>46</v>
      </c>
      <c r="M66" s="149"/>
      <c r="N66" s="199">
        <v>15936.9</v>
      </c>
      <c r="O66" s="199"/>
      <c r="P66" s="199">
        <f>N66</f>
        <v>15936.9</v>
      </c>
      <c r="Q66" s="152" t="s">
        <v>586</v>
      </c>
      <c r="R66" s="152" t="s">
        <v>585</v>
      </c>
    </row>
    <row r="67" spans="1:18" ht="34.5" customHeight="1" x14ac:dyDescent="0.25">
      <c r="A67" s="918" t="s">
        <v>1563</v>
      </c>
      <c r="B67" s="918"/>
      <c r="C67" s="918"/>
      <c r="D67" s="918"/>
      <c r="E67" s="918"/>
      <c r="F67" s="918"/>
      <c r="G67" s="918"/>
      <c r="H67" s="918"/>
      <c r="I67" s="918"/>
      <c r="J67" s="918"/>
      <c r="K67" s="918"/>
      <c r="L67" s="918"/>
      <c r="M67" s="918"/>
      <c r="N67" s="918"/>
      <c r="O67" s="918"/>
      <c r="P67" s="918"/>
      <c r="Q67" s="918"/>
      <c r="R67" s="918"/>
    </row>
    <row r="68" spans="1:18" ht="139.5" customHeight="1" x14ac:dyDescent="0.25">
      <c r="A68" s="152">
        <v>30</v>
      </c>
      <c r="B68" s="152">
        <v>1</v>
      </c>
      <c r="C68" s="152">
        <v>4</v>
      </c>
      <c r="D68" s="152">
        <v>2</v>
      </c>
      <c r="E68" s="152" t="s">
        <v>1564</v>
      </c>
      <c r="F68" s="152" t="s">
        <v>1565</v>
      </c>
      <c r="G68" s="152" t="s">
        <v>607</v>
      </c>
      <c r="H68" s="152" t="s">
        <v>606</v>
      </c>
      <c r="I68" s="152">
        <v>1</v>
      </c>
      <c r="J68" s="152" t="s">
        <v>1566</v>
      </c>
      <c r="K68" s="149"/>
      <c r="L68" s="152" t="s">
        <v>34</v>
      </c>
      <c r="M68" s="152"/>
      <c r="N68" s="199">
        <v>25000</v>
      </c>
      <c r="O68" s="199"/>
      <c r="P68" s="199">
        <v>25000</v>
      </c>
      <c r="Q68" s="152" t="s">
        <v>586</v>
      </c>
      <c r="R68" s="152" t="s">
        <v>585</v>
      </c>
    </row>
    <row r="69" spans="1:18" ht="35.25" customHeight="1" x14ac:dyDescent="0.25">
      <c r="A69" s="918" t="s">
        <v>2097</v>
      </c>
      <c r="B69" s="918"/>
      <c r="C69" s="918"/>
      <c r="D69" s="918"/>
      <c r="E69" s="918"/>
      <c r="F69" s="918"/>
      <c r="G69" s="918"/>
      <c r="H69" s="918"/>
      <c r="I69" s="918"/>
      <c r="J69" s="918"/>
      <c r="K69" s="918"/>
      <c r="L69" s="918"/>
      <c r="M69" s="918"/>
      <c r="N69" s="918"/>
      <c r="O69" s="918"/>
      <c r="P69" s="918"/>
      <c r="Q69" s="918"/>
      <c r="R69" s="918"/>
    </row>
    <row r="70" spans="1:18" s="7" customFormat="1" ht="92.25" customHeight="1" x14ac:dyDescent="0.25">
      <c r="A70" s="915">
        <v>31</v>
      </c>
      <c r="B70" s="915">
        <v>1</v>
      </c>
      <c r="C70" s="915">
        <v>4</v>
      </c>
      <c r="D70" s="915">
        <v>2</v>
      </c>
      <c r="E70" s="915" t="s">
        <v>1567</v>
      </c>
      <c r="F70" s="915" t="s">
        <v>1568</v>
      </c>
      <c r="G70" s="152" t="s">
        <v>85</v>
      </c>
      <c r="H70" s="152" t="s">
        <v>77</v>
      </c>
      <c r="I70" s="152">
        <v>60</v>
      </c>
      <c r="J70" s="915" t="s">
        <v>1569</v>
      </c>
      <c r="K70" s="915"/>
      <c r="L70" s="915" t="s">
        <v>46</v>
      </c>
      <c r="M70" s="915"/>
      <c r="N70" s="977">
        <v>14000</v>
      </c>
      <c r="O70" s="977"/>
      <c r="P70" s="977">
        <f>N70</f>
        <v>14000</v>
      </c>
      <c r="Q70" s="915" t="s">
        <v>586</v>
      </c>
      <c r="R70" s="915" t="s">
        <v>585</v>
      </c>
    </row>
    <row r="71" spans="1:18" s="7" customFormat="1" ht="304.5" customHeight="1" x14ac:dyDescent="0.25">
      <c r="A71" s="915"/>
      <c r="B71" s="915"/>
      <c r="C71" s="915"/>
      <c r="D71" s="915"/>
      <c r="E71" s="915"/>
      <c r="F71" s="915"/>
      <c r="G71" s="152" t="s">
        <v>61</v>
      </c>
      <c r="H71" s="152" t="s">
        <v>61</v>
      </c>
      <c r="I71" s="152">
        <v>1</v>
      </c>
      <c r="J71" s="915"/>
      <c r="K71" s="915"/>
      <c r="L71" s="915"/>
      <c r="M71" s="915"/>
      <c r="N71" s="977"/>
      <c r="O71" s="977"/>
      <c r="P71" s="977"/>
      <c r="Q71" s="915"/>
      <c r="R71" s="915"/>
    </row>
    <row r="72" spans="1:18" s="7" customFormat="1" ht="54.75" customHeight="1" x14ac:dyDescent="0.25">
      <c r="A72" s="918" t="s">
        <v>1570</v>
      </c>
      <c r="B72" s="918"/>
      <c r="C72" s="918"/>
      <c r="D72" s="918"/>
      <c r="E72" s="918"/>
      <c r="F72" s="918"/>
      <c r="G72" s="918"/>
      <c r="H72" s="918"/>
      <c r="I72" s="918"/>
      <c r="J72" s="918"/>
      <c r="K72" s="918"/>
      <c r="L72" s="918"/>
      <c r="M72" s="918"/>
      <c r="N72" s="918"/>
      <c r="O72" s="918"/>
      <c r="P72" s="918"/>
      <c r="Q72" s="918"/>
      <c r="R72" s="918"/>
    </row>
    <row r="73" spans="1:18" s="7" customFormat="1" ht="177" customHeight="1" x14ac:dyDescent="0.25">
      <c r="A73" s="152">
        <v>32</v>
      </c>
      <c r="B73" s="152">
        <v>1</v>
      </c>
      <c r="C73" s="152">
        <v>4</v>
      </c>
      <c r="D73" s="152">
        <v>2</v>
      </c>
      <c r="E73" s="152" t="s">
        <v>1571</v>
      </c>
      <c r="F73" s="152" t="s">
        <v>1572</v>
      </c>
      <c r="G73" s="152" t="s">
        <v>85</v>
      </c>
      <c r="H73" s="152" t="s">
        <v>77</v>
      </c>
      <c r="I73" s="152">
        <v>60</v>
      </c>
      <c r="J73" s="152" t="s">
        <v>1573</v>
      </c>
      <c r="K73" s="152"/>
      <c r="L73" s="152" t="s">
        <v>39</v>
      </c>
      <c r="M73" s="152"/>
      <c r="N73" s="199">
        <v>8097.6</v>
      </c>
      <c r="O73" s="199"/>
      <c r="P73" s="199">
        <f>N73</f>
        <v>8097.6</v>
      </c>
      <c r="Q73" s="152" t="s">
        <v>586</v>
      </c>
      <c r="R73" s="152" t="s">
        <v>585</v>
      </c>
    </row>
    <row r="74" spans="1:18" s="7" customFormat="1" ht="74.25" customHeight="1" x14ac:dyDescent="0.25">
      <c r="A74" s="918" t="s">
        <v>1574</v>
      </c>
      <c r="B74" s="918"/>
      <c r="C74" s="918"/>
      <c r="D74" s="918"/>
      <c r="E74" s="918"/>
      <c r="F74" s="918"/>
      <c r="G74" s="918"/>
      <c r="H74" s="918"/>
      <c r="I74" s="918"/>
      <c r="J74" s="918"/>
      <c r="K74" s="918"/>
      <c r="L74" s="918"/>
      <c r="M74" s="918"/>
      <c r="N74" s="918"/>
      <c r="O74" s="918"/>
      <c r="P74" s="918"/>
      <c r="Q74" s="918"/>
      <c r="R74" s="918"/>
    </row>
    <row r="75" spans="1:18" s="7" customFormat="1" ht="34.5" customHeight="1" x14ac:dyDescent="0.25">
      <c r="A75" s="915">
        <v>33</v>
      </c>
      <c r="B75" s="915">
        <v>1</v>
      </c>
      <c r="C75" s="915">
        <v>4</v>
      </c>
      <c r="D75" s="915">
        <v>2</v>
      </c>
      <c r="E75" s="915" t="s">
        <v>1575</v>
      </c>
      <c r="F75" s="915" t="s">
        <v>1576</v>
      </c>
      <c r="G75" s="915" t="s">
        <v>45</v>
      </c>
      <c r="H75" s="152" t="s">
        <v>1577</v>
      </c>
      <c r="I75" s="152">
        <v>2</v>
      </c>
      <c r="J75" s="915" t="s">
        <v>1578</v>
      </c>
      <c r="K75" s="915"/>
      <c r="L75" s="915" t="s">
        <v>34</v>
      </c>
      <c r="M75" s="915"/>
      <c r="N75" s="977">
        <v>45000</v>
      </c>
      <c r="O75" s="977"/>
      <c r="P75" s="977">
        <v>45000</v>
      </c>
      <c r="Q75" s="915" t="s">
        <v>586</v>
      </c>
      <c r="R75" s="915" t="s">
        <v>585</v>
      </c>
    </row>
    <row r="76" spans="1:18" ht="108" customHeight="1" x14ac:dyDescent="0.25">
      <c r="A76" s="915"/>
      <c r="B76" s="915"/>
      <c r="C76" s="915"/>
      <c r="D76" s="915"/>
      <c r="E76" s="915"/>
      <c r="F76" s="915"/>
      <c r="G76" s="915"/>
      <c r="H76" s="152" t="s">
        <v>1579</v>
      </c>
      <c r="I76" s="152">
        <v>50</v>
      </c>
      <c r="J76" s="915"/>
      <c r="K76" s="915"/>
      <c r="L76" s="915"/>
      <c r="M76" s="915"/>
      <c r="N76" s="977"/>
      <c r="O76" s="977"/>
      <c r="P76" s="977"/>
      <c r="Q76" s="915"/>
      <c r="R76" s="915"/>
    </row>
    <row r="77" spans="1:18" ht="72" customHeight="1" x14ac:dyDescent="0.25">
      <c r="A77" s="918" t="s">
        <v>2098</v>
      </c>
      <c r="B77" s="918"/>
      <c r="C77" s="918"/>
      <c r="D77" s="918"/>
      <c r="E77" s="918"/>
      <c r="F77" s="918"/>
      <c r="G77" s="918"/>
      <c r="H77" s="918"/>
      <c r="I77" s="918"/>
      <c r="J77" s="918"/>
      <c r="K77" s="918"/>
      <c r="L77" s="918"/>
      <c r="M77" s="918"/>
      <c r="N77" s="918"/>
      <c r="O77" s="918"/>
      <c r="P77" s="918"/>
      <c r="Q77" s="918"/>
      <c r="R77" s="918"/>
    </row>
    <row r="78" spans="1:18" x14ac:dyDescent="0.25">
      <c r="A78" s="47"/>
      <c r="B78" s="47"/>
      <c r="C78" s="47"/>
      <c r="D78" s="47"/>
      <c r="E78" s="47"/>
      <c r="F78" s="47"/>
      <c r="G78" s="47"/>
      <c r="H78" s="47"/>
      <c r="I78" s="47"/>
      <c r="J78" s="47"/>
      <c r="K78" s="47"/>
      <c r="L78" s="47"/>
      <c r="M78" s="47"/>
      <c r="N78" s="198"/>
      <c r="O78" s="198"/>
      <c r="P78" s="198"/>
      <c r="Q78" s="47"/>
      <c r="R78" s="47"/>
    </row>
    <row r="79" spans="1:18" x14ac:dyDescent="0.25">
      <c r="L79" s="1141"/>
      <c r="M79" s="814" t="s">
        <v>35</v>
      </c>
      <c r="N79" s="814"/>
      <c r="O79" s="814"/>
      <c r="P79" s="1144"/>
      <c r="Q79" s="1144"/>
    </row>
    <row r="80" spans="1:18" x14ac:dyDescent="0.25">
      <c r="L80" s="1142"/>
      <c r="M80" s="814" t="s">
        <v>36</v>
      </c>
      <c r="N80" s="814" t="s">
        <v>37</v>
      </c>
      <c r="O80" s="814"/>
      <c r="P80" s="300"/>
      <c r="Q80" s="300"/>
    </row>
    <row r="81" spans="12:17" x14ac:dyDescent="0.25">
      <c r="L81" s="1143"/>
      <c r="M81" s="814"/>
      <c r="N81" s="124">
        <v>2020</v>
      </c>
      <c r="O81" s="124">
        <v>2021</v>
      </c>
      <c r="P81" s="300"/>
      <c r="Q81" s="300"/>
    </row>
    <row r="82" spans="12:17" x14ac:dyDescent="0.25">
      <c r="L82" s="41" t="s">
        <v>1341</v>
      </c>
      <c r="M82" s="136">
        <v>26</v>
      </c>
      <c r="N82" s="12">
        <v>420000</v>
      </c>
      <c r="O82" s="12">
        <f>P24+P46+P56+P57+P58</f>
        <v>1095000</v>
      </c>
      <c r="P82" s="299"/>
      <c r="Q82" s="299"/>
    </row>
    <row r="83" spans="12:17" x14ac:dyDescent="0.25">
      <c r="L83" s="41" t="s">
        <v>1153</v>
      </c>
      <c r="M83" s="11">
        <v>33</v>
      </c>
      <c r="N83" s="52">
        <f>M7+M9+M10+M12+M14+M16+M18+M20+M22+M23+M28+M33+M35+M37+M39+M41+M42+M45+M47+M51+M53+M54</f>
        <v>420000</v>
      </c>
      <c r="O83" s="52">
        <f>P28+P46+P56+P57+P58+P59+P63+P66+P68+P70+P73+P75</f>
        <v>1150000</v>
      </c>
      <c r="P83" s="298"/>
      <c r="Q83" s="38"/>
    </row>
    <row r="84" spans="12:17" x14ac:dyDescent="0.25">
      <c r="N84" s="2"/>
      <c r="P84" s="38"/>
      <c r="Q84" s="38"/>
    </row>
    <row r="85" spans="12:17" x14ac:dyDescent="0.25">
      <c r="P85" s="38"/>
      <c r="Q85" s="38"/>
    </row>
  </sheetData>
  <mergeCells count="349">
    <mergeCell ref="A77:R77"/>
    <mergeCell ref="L79:L81"/>
    <mergeCell ref="M79:O79"/>
    <mergeCell ref="P79:Q79"/>
    <mergeCell ref="M80:M81"/>
    <mergeCell ref="N80:O80"/>
    <mergeCell ref="A72:R72"/>
    <mergeCell ref="A74:R74"/>
    <mergeCell ref="A75:A76"/>
    <mergeCell ref="B75:B76"/>
    <mergeCell ref="C75:C76"/>
    <mergeCell ref="D75:D76"/>
    <mergeCell ref="E75:E76"/>
    <mergeCell ref="F75:F76"/>
    <mergeCell ref="G75:G76"/>
    <mergeCell ref="J75:J76"/>
    <mergeCell ref="K75:K76"/>
    <mergeCell ref="L75:L76"/>
    <mergeCell ref="M75:M76"/>
    <mergeCell ref="N75:N76"/>
    <mergeCell ref="O75:O76"/>
    <mergeCell ref="P75:P76"/>
    <mergeCell ref="Q75:Q76"/>
    <mergeCell ref="R75:R76"/>
    <mergeCell ref="A65:R65"/>
    <mergeCell ref="A67:R67"/>
    <mergeCell ref="A69:R69"/>
    <mergeCell ref="A70:A71"/>
    <mergeCell ref="B70:B71"/>
    <mergeCell ref="C70:C71"/>
    <mergeCell ref="D70:D71"/>
    <mergeCell ref="E70:E71"/>
    <mergeCell ref="F70:F71"/>
    <mergeCell ref="J70:J71"/>
    <mergeCell ref="K70:K71"/>
    <mergeCell ref="L70:L71"/>
    <mergeCell ref="M70:M71"/>
    <mergeCell ref="N70:N71"/>
    <mergeCell ref="O70:O71"/>
    <mergeCell ref="P70:P71"/>
    <mergeCell ref="Q70:Q71"/>
    <mergeCell ref="R70:R71"/>
    <mergeCell ref="L59:L61"/>
    <mergeCell ref="M59:M61"/>
    <mergeCell ref="N59:N61"/>
    <mergeCell ref="O59:O61"/>
    <mergeCell ref="P59:P61"/>
    <mergeCell ref="Q59:Q61"/>
    <mergeCell ref="R59:R61"/>
    <mergeCell ref="A62:R62"/>
    <mergeCell ref="A63:A64"/>
    <mergeCell ref="B63:B64"/>
    <mergeCell ref="C63:C64"/>
    <mergeCell ref="D63:D64"/>
    <mergeCell ref="E63:E64"/>
    <mergeCell ref="F63:F64"/>
    <mergeCell ref="G63:G64"/>
    <mergeCell ref="J63:J64"/>
    <mergeCell ref="K63:K64"/>
    <mergeCell ref="L63:L64"/>
    <mergeCell ref="M63:M64"/>
    <mergeCell ref="N63:N64"/>
    <mergeCell ref="O63:O64"/>
    <mergeCell ref="P63:P64"/>
    <mergeCell ref="Q63:Q64"/>
    <mergeCell ref="R63:R64"/>
    <mergeCell ref="A59:A61"/>
    <mergeCell ref="B59:B61"/>
    <mergeCell ref="C59:C61"/>
    <mergeCell ref="D59:D61"/>
    <mergeCell ref="E59:E61"/>
    <mergeCell ref="F59:F61"/>
    <mergeCell ref="G59:G60"/>
    <mergeCell ref="J59:J61"/>
    <mergeCell ref="K59:K61"/>
    <mergeCell ref="N51:N52"/>
    <mergeCell ref="O51:O52"/>
    <mergeCell ref="P51:P52"/>
    <mergeCell ref="Q51:Q52"/>
    <mergeCell ref="R51:R52"/>
    <mergeCell ref="A54:A55"/>
    <mergeCell ref="B54:B55"/>
    <mergeCell ref="C54:C55"/>
    <mergeCell ref="D54:D55"/>
    <mergeCell ref="E54:E55"/>
    <mergeCell ref="F54:F55"/>
    <mergeCell ref="J54:J55"/>
    <mergeCell ref="K54:K55"/>
    <mergeCell ref="L54:L55"/>
    <mergeCell ref="M54:M55"/>
    <mergeCell ref="N54:N55"/>
    <mergeCell ref="O54:O55"/>
    <mergeCell ref="P54:P55"/>
    <mergeCell ref="Q54:Q55"/>
    <mergeCell ref="R54:R55"/>
    <mergeCell ref="A51:A52"/>
    <mergeCell ref="B51:B52"/>
    <mergeCell ref="C51:C52"/>
    <mergeCell ref="D51:D52"/>
    <mergeCell ref="E51:E52"/>
    <mergeCell ref="F51:F52"/>
    <mergeCell ref="J51:J52"/>
    <mergeCell ref="K51:K52"/>
    <mergeCell ref="L51:L52"/>
    <mergeCell ref="F47:F50"/>
    <mergeCell ref="G47:G48"/>
    <mergeCell ref="J47:J50"/>
    <mergeCell ref="K47:K50"/>
    <mergeCell ref="L47:L50"/>
    <mergeCell ref="M47:M50"/>
    <mergeCell ref="N47:N50"/>
    <mergeCell ref="O47:O50"/>
    <mergeCell ref="P47:P50"/>
    <mergeCell ref="M39:M40"/>
    <mergeCell ref="N39:N40"/>
    <mergeCell ref="O39:O40"/>
    <mergeCell ref="P39:P40"/>
    <mergeCell ref="Q39:Q40"/>
    <mergeCell ref="R39:R40"/>
    <mergeCell ref="A42:A44"/>
    <mergeCell ref="B42:B44"/>
    <mergeCell ref="C42:C44"/>
    <mergeCell ref="D42:D44"/>
    <mergeCell ref="E42:E44"/>
    <mergeCell ref="F42:F44"/>
    <mergeCell ref="J42:J44"/>
    <mergeCell ref="K42:K44"/>
    <mergeCell ref="L42:L44"/>
    <mergeCell ref="M42:M44"/>
    <mergeCell ref="N42:N44"/>
    <mergeCell ref="O42:O44"/>
    <mergeCell ref="P42:P44"/>
    <mergeCell ref="Q42:Q44"/>
    <mergeCell ref="R42:R44"/>
    <mergeCell ref="A39:A40"/>
    <mergeCell ref="B39:B40"/>
    <mergeCell ref="C39:C40"/>
    <mergeCell ref="D39:D40"/>
    <mergeCell ref="E39:E40"/>
    <mergeCell ref="F39:F40"/>
    <mergeCell ref="J39:J40"/>
    <mergeCell ref="K39:K40"/>
    <mergeCell ref="L39:L40"/>
    <mergeCell ref="A37:A38"/>
    <mergeCell ref="B37:B38"/>
    <mergeCell ref="C37:C38"/>
    <mergeCell ref="D37:D38"/>
    <mergeCell ref="E37:E38"/>
    <mergeCell ref="F37:F38"/>
    <mergeCell ref="J37:J38"/>
    <mergeCell ref="K37:K38"/>
    <mergeCell ref="L37:L38"/>
    <mergeCell ref="P28:P31"/>
    <mergeCell ref="Q28:Q31"/>
    <mergeCell ref="R28:R31"/>
    <mergeCell ref="A32:R32"/>
    <mergeCell ref="A33:A34"/>
    <mergeCell ref="B33:B34"/>
    <mergeCell ref="C33:C34"/>
    <mergeCell ref="D33:D34"/>
    <mergeCell ref="E33:E34"/>
    <mergeCell ref="F33:F34"/>
    <mergeCell ref="J33:J34"/>
    <mergeCell ref="K33:K34"/>
    <mergeCell ref="L33:L34"/>
    <mergeCell ref="M33:M34"/>
    <mergeCell ref="N33:N34"/>
    <mergeCell ref="O33:O34"/>
    <mergeCell ref="P33:P34"/>
    <mergeCell ref="Q33:Q34"/>
    <mergeCell ref="R33:R34"/>
    <mergeCell ref="B28:B31"/>
    <mergeCell ref="C28:C31"/>
    <mergeCell ref="D28:D31"/>
    <mergeCell ref="E28:E31"/>
    <mergeCell ref="F28:F31"/>
    <mergeCell ref="G28:G29"/>
    <mergeCell ref="J28:J31"/>
    <mergeCell ref="K28:K31"/>
    <mergeCell ref="L28:L31"/>
    <mergeCell ref="Q47:Q50"/>
    <mergeCell ref="R47:R50"/>
    <mergeCell ref="M51:M52"/>
    <mergeCell ref="A47:A50"/>
    <mergeCell ref="B47:B50"/>
    <mergeCell ref="C47:C50"/>
    <mergeCell ref="D47:D50"/>
    <mergeCell ref="E47:E50"/>
    <mergeCell ref="M37:M38"/>
    <mergeCell ref="N37:N38"/>
    <mergeCell ref="O37:O38"/>
    <mergeCell ref="P37:P38"/>
    <mergeCell ref="Q37:Q38"/>
    <mergeCell ref="R37:R38"/>
    <mergeCell ref="M28:M31"/>
    <mergeCell ref="N28:N31"/>
    <mergeCell ref="O28:O31"/>
    <mergeCell ref="A28:A31"/>
    <mergeCell ref="A35:A36"/>
    <mergeCell ref="B35:B36"/>
    <mergeCell ref="R20:R21"/>
    <mergeCell ref="Q24:Q27"/>
    <mergeCell ref="R24:R27"/>
    <mergeCell ref="L24:L27"/>
    <mergeCell ref="M24:M27"/>
    <mergeCell ref="N24:N27"/>
    <mergeCell ref="O24:O27"/>
    <mergeCell ref="P24:P27"/>
    <mergeCell ref="L20:L21"/>
    <mergeCell ref="M20:M21"/>
    <mergeCell ref="N20:N21"/>
    <mergeCell ref="O20:O21"/>
    <mergeCell ref="P20:P21"/>
    <mergeCell ref="Q20:Q21"/>
    <mergeCell ref="Q18:Q19"/>
    <mergeCell ref="R18:R19"/>
    <mergeCell ref="L18:L19"/>
    <mergeCell ref="M18:M19"/>
    <mergeCell ref="N18:N19"/>
    <mergeCell ref="O18:O19"/>
    <mergeCell ref="P18:P19"/>
    <mergeCell ref="K18:K19"/>
    <mergeCell ref="A18:A19"/>
    <mergeCell ref="B18:B19"/>
    <mergeCell ref="C18:C19"/>
    <mergeCell ref="D18:D19"/>
    <mergeCell ref="E18:E19"/>
    <mergeCell ref="F18:F19"/>
    <mergeCell ref="J18:J19"/>
    <mergeCell ref="Q14:Q15"/>
    <mergeCell ref="R14:R15"/>
    <mergeCell ref="A16:A17"/>
    <mergeCell ref="B16:B17"/>
    <mergeCell ref="C16:C17"/>
    <mergeCell ref="D16:D17"/>
    <mergeCell ref="E16:E17"/>
    <mergeCell ref="F16:F17"/>
    <mergeCell ref="J16:J17"/>
    <mergeCell ref="K14:K15"/>
    <mergeCell ref="L14:L15"/>
    <mergeCell ref="M14:M15"/>
    <mergeCell ref="N14:N15"/>
    <mergeCell ref="O14:O15"/>
    <mergeCell ref="P14:P15"/>
    <mergeCell ref="Q16:Q17"/>
    <mergeCell ref="R16:R17"/>
    <mergeCell ref="L16:L17"/>
    <mergeCell ref="M16:M17"/>
    <mergeCell ref="N16:N17"/>
    <mergeCell ref="O16:O17"/>
    <mergeCell ref="P16:P17"/>
    <mergeCell ref="K16:K17"/>
    <mergeCell ref="R12:R13"/>
    <mergeCell ref="Q10:Q11"/>
    <mergeCell ref="A14:A15"/>
    <mergeCell ref="B14:B15"/>
    <mergeCell ref="C14:C15"/>
    <mergeCell ref="D14:D15"/>
    <mergeCell ref="E14:E15"/>
    <mergeCell ref="F14:F15"/>
    <mergeCell ref="J14:J15"/>
    <mergeCell ref="L12:L13"/>
    <mergeCell ref="M12:M13"/>
    <mergeCell ref="N12:N13"/>
    <mergeCell ref="O12:O13"/>
    <mergeCell ref="P12:P13"/>
    <mergeCell ref="Q12:Q13"/>
    <mergeCell ref="R10:R11"/>
    <mergeCell ref="A12:A13"/>
    <mergeCell ref="B12:B13"/>
    <mergeCell ref="C12:C13"/>
    <mergeCell ref="D12:D13"/>
    <mergeCell ref="E12:E13"/>
    <mergeCell ref="F12:F13"/>
    <mergeCell ref="J12:J13"/>
    <mergeCell ref="K12:K13"/>
    <mergeCell ref="P10:P11"/>
    <mergeCell ref="N10:N11"/>
    <mergeCell ref="O10:O11"/>
    <mergeCell ref="A4:A5"/>
    <mergeCell ref="B4:B5"/>
    <mergeCell ref="C4:C5"/>
    <mergeCell ref="D4:D5"/>
    <mergeCell ref="E4:E5"/>
    <mergeCell ref="F4:F5"/>
    <mergeCell ref="G4:G5"/>
    <mergeCell ref="H4:I4"/>
    <mergeCell ref="J4:J5"/>
    <mergeCell ref="Q4:Q5"/>
    <mergeCell ref="R4:R5"/>
    <mergeCell ref="A7:A8"/>
    <mergeCell ref="B7:B8"/>
    <mergeCell ref="C7:C8"/>
    <mergeCell ref="D7:D8"/>
    <mergeCell ref="E7:E8"/>
    <mergeCell ref="F7:F8"/>
    <mergeCell ref="G7:G8"/>
    <mergeCell ref="J7:J8"/>
    <mergeCell ref="K7:K8"/>
    <mergeCell ref="L7:L8"/>
    <mergeCell ref="M7:M8"/>
    <mergeCell ref="N7:N8"/>
    <mergeCell ref="O7:O8"/>
    <mergeCell ref="P7:P8"/>
    <mergeCell ref="Q7:Q8"/>
    <mergeCell ref="R7:R8"/>
    <mergeCell ref="K4:L4"/>
    <mergeCell ref="M4:N4"/>
    <mergeCell ref="O4:P4"/>
    <mergeCell ref="A20:A21"/>
    <mergeCell ref="B20:B21"/>
    <mergeCell ref="C20:C21"/>
    <mergeCell ref="D20:D21"/>
    <mergeCell ref="E20:E21"/>
    <mergeCell ref="F20:F21"/>
    <mergeCell ref="J20:J21"/>
    <mergeCell ref="K20:K21"/>
    <mergeCell ref="M10:M11"/>
    <mergeCell ref="A10:A11"/>
    <mergeCell ref="B10:B11"/>
    <mergeCell ref="C10:C11"/>
    <mergeCell ref="J10:J11"/>
    <mergeCell ref="K10:K11"/>
    <mergeCell ref="L10:L11"/>
    <mergeCell ref="D10:D11"/>
    <mergeCell ref="E10:E11"/>
    <mergeCell ref="F10:F11"/>
    <mergeCell ref="A24:A27"/>
    <mergeCell ref="B24:B27"/>
    <mergeCell ref="C24:C27"/>
    <mergeCell ref="D24:D27"/>
    <mergeCell ref="E24:E27"/>
    <mergeCell ref="F24:F27"/>
    <mergeCell ref="G24:G25"/>
    <mergeCell ref="J24:J27"/>
    <mergeCell ref="K24:K27"/>
    <mergeCell ref="O35:O36"/>
    <mergeCell ref="P35:P36"/>
    <mergeCell ref="Q35:Q36"/>
    <mergeCell ref="R35:R36"/>
    <mergeCell ref="C35:C36"/>
    <mergeCell ref="D35:D36"/>
    <mergeCell ref="E35:E36"/>
    <mergeCell ref="F35:F36"/>
    <mergeCell ref="J35:J36"/>
    <mergeCell ref="K35:K36"/>
    <mergeCell ref="L35:L36"/>
    <mergeCell ref="M35:M36"/>
    <mergeCell ref="N35:N3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92"/>
  <sheetViews>
    <sheetView zoomScale="50" zoomScaleNormal="50" workbookViewId="0"/>
  </sheetViews>
  <sheetFormatPr defaultColWidth="9.140625" defaultRowHeight="15.75" x14ac:dyDescent="0.25"/>
  <cols>
    <col min="1" max="1" width="4.7109375" style="25" customWidth="1"/>
    <col min="2" max="2" width="12" style="25" customWidth="1"/>
    <col min="3" max="3" width="11.42578125" style="25" customWidth="1"/>
    <col min="4" max="4" width="11.7109375" style="25" customWidth="1"/>
    <col min="5" max="5" width="45.7109375" style="25" customWidth="1"/>
    <col min="6" max="6" width="75.42578125" style="54" customWidth="1"/>
    <col min="7" max="7" width="36.42578125" style="25" customWidth="1"/>
    <col min="8" max="8" width="26" style="25" customWidth="1"/>
    <col min="9" max="9" width="15.28515625" style="25" customWidth="1"/>
    <col min="10" max="10" width="39.42578125" style="25" customWidth="1"/>
    <col min="11" max="11" width="13" style="25" customWidth="1"/>
    <col min="12" max="12" width="12.7109375" style="25" customWidth="1"/>
    <col min="13" max="13" width="17.85546875" style="25" customWidth="1"/>
    <col min="14" max="14" width="17.28515625" style="25" customWidth="1"/>
    <col min="15" max="16" width="18" style="25" customWidth="1"/>
    <col min="17" max="17" width="21.28515625" style="25" customWidth="1"/>
    <col min="18" max="18" width="19" style="25" customWidth="1"/>
    <col min="19" max="16384" width="9.140625" style="25"/>
  </cols>
  <sheetData>
    <row r="1" spans="1:18" x14ac:dyDescent="0.25">
      <c r="A1" s="302" t="s">
        <v>1580</v>
      </c>
      <c r="B1" s="42"/>
      <c r="C1" s="42"/>
      <c r="D1" s="42"/>
      <c r="E1" s="55"/>
      <c r="F1" s="55"/>
      <c r="G1" s="55"/>
      <c r="H1" s="55"/>
      <c r="I1" s="55"/>
      <c r="J1" s="42"/>
      <c r="K1" s="42"/>
      <c r="L1" s="42"/>
      <c r="M1" s="42"/>
      <c r="N1" s="42"/>
      <c r="O1" s="42"/>
      <c r="P1" s="42"/>
      <c r="Q1" s="42"/>
      <c r="R1" s="42"/>
    </row>
    <row r="2" spans="1:18" x14ac:dyDescent="0.25">
      <c r="E2" s="54"/>
      <c r="G2" s="54"/>
      <c r="H2" s="54"/>
      <c r="I2" s="54"/>
      <c r="M2" s="26"/>
      <c r="N2" s="26"/>
      <c r="O2" s="26"/>
      <c r="P2" s="26"/>
    </row>
    <row r="3" spans="1:18" ht="57.75" customHeight="1" x14ac:dyDescent="0.25">
      <c r="A3" s="1147" t="s">
        <v>0</v>
      </c>
      <c r="B3" s="1149" t="s">
        <v>1</v>
      </c>
      <c r="C3" s="1149" t="s">
        <v>2</v>
      </c>
      <c r="D3" s="1149" t="s">
        <v>3</v>
      </c>
      <c r="E3" s="1147" t="s">
        <v>4</v>
      </c>
      <c r="F3" s="1147" t="s">
        <v>5</v>
      </c>
      <c r="G3" s="1147" t="s">
        <v>6</v>
      </c>
      <c r="H3" s="627" t="s">
        <v>7</v>
      </c>
      <c r="I3" s="627"/>
      <c r="J3" s="1147" t="s">
        <v>8</v>
      </c>
      <c r="K3" s="1156" t="s">
        <v>9</v>
      </c>
      <c r="L3" s="1069"/>
      <c r="M3" s="628" t="s">
        <v>10</v>
      </c>
      <c r="N3" s="628"/>
      <c r="O3" s="628" t="s">
        <v>11</v>
      </c>
      <c r="P3" s="628"/>
      <c r="Q3" s="1147" t="s">
        <v>12</v>
      </c>
      <c r="R3" s="1149" t="s">
        <v>13</v>
      </c>
    </row>
    <row r="4" spans="1:18" x14ac:dyDescent="0.25">
      <c r="A4" s="1148"/>
      <c r="B4" s="1150"/>
      <c r="C4" s="1150"/>
      <c r="D4" s="1150"/>
      <c r="E4" s="1148"/>
      <c r="F4" s="1148"/>
      <c r="G4" s="1148"/>
      <c r="H4" s="303" t="s">
        <v>14</v>
      </c>
      <c r="I4" s="303" t="s">
        <v>15</v>
      </c>
      <c r="J4" s="1148"/>
      <c r="K4" s="115">
        <v>2020</v>
      </c>
      <c r="L4" s="115">
        <v>2021</v>
      </c>
      <c r="M4" s="56">
        <v>2020</v>
      </c>
      <c r="N4" s="56">
        <v>2021</v>
      </c>
      <c r="O4" s="56">
        <v>2020</v>
      </c>
      <c r="P4" s="56">
        <v>2021</v>
      </c>
      <c r="Q4" s="1148"/>
      <c r="R4" s="1150"/>
    </row>
    <row r="5" spans="1:18" x14ac:dyDescent="0.25">
      <c r="A5" s="304" t="s">
        <v>16</v>
      </c>
      <c r="B5" s="303" t="s">
        <v>17</v>
      </c>
      <c r="C5" s="303" t="s">
        <v>18</v>
      </c>
      <c r="D5" s="303" t="s">
        <v>19</v>
      </c>
      <c r="E5" s="304" t="s">
        <v>20</v>
      </c>
      <c r="F5" s="304" t="s">
        <v>21</v>
      </c>
      <c r="G5" s="304" t="s">
        <v>22</v>
      </c>
      <c r="H5" s="303" t="s">
        <v>23</v>
      </c>
      <c r="I5" s="303" t="s">
        <v>24</v>
      </c>
      <c r="J5" s="304" t="s">
        <v>25</v>
      </c>
      <c r="K5" s="115" t="s">
        <v>26</v>
      </c>
      <c r="L5" s="115" t="s">
        <v>27</v>
      </c>
      <c r="M5" s="116" t="s">
        <v>28</v>
      </c>
      <c r="N5" s="116" t="s">
        <v>29</v>
      </c>
      <c r="O5" s="116" t="s">
        <v>30</v>
      </c>
      <c r="P5" s="116" t="s">
        <v>31</v>
      </c>
      <c r="Q5" s="304" t="s">
        <v>747</v>
      </c>
      <c r="R5" s="303" t="s">
        <v>32</v>
      </c>
    </row>
    <row r="6" spans="1:18" ht="243.75" customHeight="1" x14ac:dyDescent="0.25">
      <c r="A6" s="117">
        <v>1</v>
      </c>
      <c r="B6" s="117">
        <v>1</v>
      </c>
      <c r="C6" s="117">
        <v>4</v>
      </c>
      <c r="D6" s="117">
        <v>2</v>
      </c>
      <c r="E6" s="305" t="s">
        <v>746</v>
      </c>
      <c r="F6" s="222" t="s">
        <v>745</v>
      </c>
      <c r="G6" s="117" t="s">
        <v>744</v>
      </c>
      <c r="H6" s="222" t="s">
        <v>679</v>
      </c>
      <c r="I6" s="222" t="s">
        <v>118</v>
      </c>
      <c r="J6" s="222" t="s">
        <v>743</v>
      </c>
      <c r="K6" s="117" t="s">
        <v>739</v>
      </c>
      <c r="L6" s="117" t="s">
        <v>38</v>
      </c>
      <c r="M6" s="225">
        <v>10935</v>
      </c>
      <c r="N6" s="232" t="s">
        <v>38</v>
      </c>
      <c r="O6" s="225">
        <v>10935</v>
      </c>
      <c r="P6" s="225" t="s">
        <v>38</v>
      </c>
      <c r="Q6" s="222" t="s">
        <v>673</v>
      </c>
      <c r="R6" s="222" t="s">
        <v>677</v>
      </c>
    </row>
    <row r="7" spans="1:18" ht="171.75" customHeight="1" x14ac:dyDescent="0.25">
      <c r="A7" s="117">
        <v>2</v>
      </c>
      <c r="B7" s="117">
        <v>1</v>
      </c>
      <c r="C7" s="117">
        <v>4</v>
      </c>
      <c r="D7" s="117">
        <v>2</v>
      </c>
      <c r="E7" s="305" t="s">
        <v>742</v>
      </c>
      <c r="F7" s="222" t="s">
        <v>741</v>
      </c>
      <c r="G7" s="222" t="s">
        <v>43</v>
      </c>
      <c r="H7" s="222" t="s">
        <v>740</v>
      </c>
      <c r="I7" s="222" t="s">
        <v>686</v>
      </c>
      <c r="J7" s="222" t="s">
        <v>1581</v>
      </c>
      <c r="K7" s="117" t="s">
        <v>739</v>
      </c>
      <c r="L7" s="117" t="s">
        <v>38</v>
      </c>
      <c r="M7" s="225">
        <v>5362.5</v>
      </c>
      <c r="N7" s="225" t="s">
        <v>38</v>
      </c>
      <c r="O7" s="225">
        <v>5362.5</v>
      </c>
      <c r="P7" s="225" t="s">
        <v>38</v>
      </c>
      <c r="Q7" s="222" t="s">
        <v>673</v>
      </c>
      <c r="R7" s="222" t="s">
        <v>677</v>
      </c>
    </row>
    <row r="8" spans="1:18" ht="217.5" customHeight="1" x14ac:dyDescent="0.25">
      <c r="A8" s="306">
        <v>3</v>
      </c>
      <c r="B8" s="307">
        <v>1</v>
      </c>
      <c r="C8" s="306">
        <v>4</v>
      </c>
      <c r="D8" s="307">
        <v>5</v>
      </c>
      <c r="E8" s="308" t="s">
        <v>738</v>
      </c>
      <c r="F8" s="307" t="s">
        <v>2099</v>
      </c>
      <c r="G8" s="307" t="s">
        <v>737</v>
      </c>
      <c r="H8" s="309" t="s">
        <v>730</v>
      </c>
      <c r="I8" s="309" t="s">
        <v>736</v>
      </c>
      <c r="J8" s="307" t="s">
        <v>723</v>
      </c>
      <c r="K8" s="310" t="s">
        <v>90</v>
      </c>
      <c r="L8" s="310" t="s">
        <v>38</v>
      </c>
      <c r="M8" s="311">
        <v>40000</v>
      </c>
      <c r="N8" s="306" t="s">
        <v>38</v>
      </c>
      <c r="O8" s="311">
        <v>40000</v>
      </c>
      <c r="P8" s="311" t="s">
        <v>38</v>
      </c>
      <c r="Q8" s="307" t="s">
        <v>673</v>
      </c>
      <c r="R8" s="307" t="s">
        <v>672</v>
      </c>
    </row>
    <row r="9" spans="1:18" ht="243" customHeight="1" x14ac:dyDescent="0.25">
      <c r="A9" s="312">
        <v>3</v>
      </c>
      <c r="B9" s="313">
        <v>1</v>
      </c>
      <c r="C9" s="312">
        <v>4</v>
      </c>
      <c r="D9" s="313">
        <v>5</v>
      </c>
      <c r="E9" s="314" t="s">
        <v>738</v>
      </c>
      <c r="F9" s="315" t="s">
        <v>1582</v>
      </c>
      <c r="G9" s="313" t="s">
        <v>443</v>
      </c>
      <c r="H9" s="316" t="s">
        <v>730</v>
      </c>
      <c r="I9" s="316" t="s">
        <v>736</v>
      </c>
      <c r="J9" s="313" t="s">
        <v>723</v>
      </c>
      <c r="K9" s="317" t="s">
        <v>38</v>
      </c>
      <c r="L9" s="318" t="s">
        <v>46</v>
      </c>
      <c r="M9" s="319" t="s">
        <v>38</v>
      </c>
      <c r="N9" s="320">
        <v>40000</v>
      </c>
      <c r="O9" s="319" t="s">
        <v>38</v>
      </c>
      <c r="P9" s="230">
        <v>40000</v>
      </c>
      <c r="Q9" s="313" t="s">
        <v>673</v>
      </c>
      <c r="R9" s="313" t="s">
        <v>672</v>
      </c>
    </row>
    <row r="10" spans="1:18" s="321" customFormat="1" ht="52.5" customHeight="1" x14ac:dyDescent="0.25">
      <c r="A10" s="1056" t="s">
        <v>1583</v>
      </c>
      <c r="B10" s="1057"/>
      <c r="C10" s="1057"/>
      <c r="D10" s="1057"/>
      <c r="E10" s="1057"/>
      <c r="F10" s="1057"/>
      <c r="G10" s="1057"/>
      <c r="H10" s="1057"/>
      <c r="I10" s="1057"/>
      <c r="J10" s="1057"/>
      <c r="K10" s="1057"/>
      <c r="L10" s="1057"/>
      <c r="M10" s="1057"/>
      <c r="N10" s="1057"/>
      <c r="O10" s="1057"/>
      <c r="P10" s="1057"/>
      <c r="Q10" s="1057"/>
      <c r="R10" s="1058"/>
    </row>
    <row r="11" spans="1:18" ht="138" customHeight="1" x14ac:dyDescent="0.25">
      <c r="A11" s="117">
        <v>4</v>
      </c>
      <c r="B11" s="222">
        <v>1</v>
      </c>
      <c r="C11" s="117">
        <v>4</v>
      </c>
      <c r="D11" s="222">
        <v>2</v>
      </c>
      <c r="E11" s="305" t="s">
        <v>735</v>
      </c>
      <c r="F11" s="222" t="s">
        <v>734</v>
      </c>
      <c r="G11" s="222" t="s">
        <v>1121</v>
      </c>
      <c r="H11" s="222" t="s">
        <v>1122</v>
      </c>
      <c r="I11" s="322" t="s">
        <v>1584</v>
      </c>
      <c r="J11" s="222" t="s">
        <v>1585</v>
      </c>
      <c r="K11" s="224" t="s">
        <v>44</v>
      </c>
      <c r="L11" s="224" t="s">
        <v>38</v>
      </c>
      <c r="M11" s="225">
        <v>18000</v>
      </c>
      <c r="N11" s="117" t="s">
        <v>38</v>
      </c>
      <c r="O11" s="225">
        <v>18000</v>
      </c>
      <c r="P11" s="225"/>
      <c r="Q11" s="222" t="s">
        <v>683</v>
      </c>
      <c r="R11" s="222" t="s">
        <v>672</v>
      </c>
    </row>
    <row r="12" spans="1:18" ht="143.25" customHeight="1" x14ac:dyDescent="0.25">
      <c r="A12" s="117">
        <v>5</v>
      </c>
      <c r="B12" s="117">
        <v>1</v>
      </c>
      <c r="C12" s="117">
        <v>4</v>
      </c>
      <c r="D12" s="222">
        <v>2</v>
      </c>
      <c r="E12" s="305" t="s">
        <v>733</v>
      </c>
      <c r="F12" s="222" t="s">
        <v>732</v>
      </c>
      <c r="G12" s="222" t="s">
        <v>2100</v>
      </c>
      <c r="H12" s="222" t="s">
        <v>2101</v>
      </c>
      <c r="I12" s="322" t="s">
        <v>731</v>
      </c>
      <c r="J12" s="222" t="s">
        <v>1586</v>
      </c>
      <c r="K12" s="224" t="s">
        <v>44</v>
      </c>
      <c r="L12" s="224" t="s">
        <v>38</v>
      </c>
      <c r="M12" s="225">
        <v>15000</v>
      </c>
      <c r="N12" s="117" t="s">
        <v>38</v>
      </c>
      <c r="O12" s="225">
        <v>15000</v>
      </c>
      <c r="P12" s="225"/>
      <c r="Q12" s="222" t="s">
        <v>683</v>
      </c>
      <c r="R12" s="222" t="s">
        <v>672</v>
      </c>
    </row>
    <row r="13" spans="1:18" ht="165" customHeight="1" x14ac:dyDescent="0.25">
      <c r="A13" s="117">
        <v>6</v>
      </c>
      <c r="B13" s="117">
        <v>1</v>
      </c>
      <c r="C13" s="117">
        <v>4</v>
      </c>
      <c r="D13" s="117">
        <v>2</v>
      </c>
      <c r="E13" s="305" t="s">
        <v>729</v>
      </c>
      <c r="F13" s="222" t="s">
        <v>2102</v>
      </c>
      <c r="G13" s="222" t="s">
        <v>728</v>
      </c>
      <c r="H13" s="222" t="s">
        <v>1116</v>
      </c>
      <c r="I13" s="222" t="s">
        <v>1115</v>
      </c>
      <c r="J13" s="222" t="s">
        <v>2103</v>
      </c>
      <c r="K13" s="117" t="s">
        <v>90</v>
      </c>
      <c r="L13" s="222" t="s">
        <v>38</v>
      </c>
      <c r="M13" s="225">
        <v>40000</v>
      </c>
      <c r="N13" s="240"/>
      <c r="O13" s="225">
        <v>40000</v>
      </c>
      <c r="P13" s="225"/>
      <c r="Q13" s="222" t="s">
        <v>683</v>
      </c>
      <c r="R13" s="323" t="s">
        <v>672</v>
      </c>
    </row>
    <row r="14" spans="1:18" ht="141" customHeight="1" x14ac:dyDescent="0.25">
      <c r="A14" s="222">
        <v>7</v>
      </c>
      <c r="B14" s="222">
        <v>1</v>
      </c>
      <c r="C14" s="222">
        <v>4</v>
      </c>
      <c r="D14" s="222">
        <v>5</v>
      </c>
      <c r="E14" s="305" t="s">
        <v>727</v>
      </c>
      <c r="F14" s="222" t="s">
        <v>726</v>
      </c>
      <c r="G14" s="222" t="s">
        <v>725</v>
      </c>
      <c r="H14" s="222" t="s">
        <v>724</v>
      </c>
      <c r="I14" s="222" t="s">
        <v>1123</v>
      </c>
      <c r="J14" s="222" t="s">
        <v>723</v>
      </c>
      <c r="K14" s="222" t="s">
        <v>46</v>
      </c>
      <c r="L14" s="222"/>
      <c r="M14" s="225">
        <v>5860.12</v>
      </c>
      <c r="N14" s="222"/>
      <c r="O14" s="225">
        <v>5860.12</v>
      </c>
      <c r="P14" s="222"/>
      <c r="Q14" s="222" t="s">
        <v>683</v>
      </c>
      <c r="R14" s="222" t="s">
        <v>672</v>
      </c>
    </row>
    <row r="15" spans="1:18" ht="312.75" customHeight="1" x14ac:dyDescent="0.25">
      <c r="A15" s="117">
        <v>8</v>
      </c>
      <c r="B15" s="117">
        <v>1</v>
      </c>
      <c r="C15" s="117">
        <v>4</v>
      </c>
      <c r="D15" s="117">
        <v>2</v>
      </c>
      <c r="E15" s="305" t="s">
        <v>722</v>
      </c>
      <c r="F15" s="222" t="s">
        <v>2104</v>
      </c>
      <c r="G15" s="117" t="s">
        <v>55</v>
      </c>
      <c r="H15" s="222" t="s">
        <v>721</v>
      </c>
      <c r="I15" s="222" t="s">
        <v>720</v>
      </c>
      <c r="J15" s="222" t="s">
        <v>719</v>
      </c>
      <c r="K15" s="117" t="s">
        <v>41</v>
      </c>
      <c r="L15" s="117"/>
      <c r="M15" s="225">
        <v>11800</v>
      </c>
      <c r="N15" s="232"/>
      <c r="O15" s="225">
        <v>11800</v>
      </c>
      <c r="P15" s="117"/>
      <c r="Q15" s="222" t="s">
        <v>673</v>
      </c>
      <c r="R15" s="222" t="s">
        <v>677</v>
      </c>
    </row>
    <row r="16" spans="1:18" ht="149.25" customHeight="1" x14ac:dyDescent="0.25">
      <c r="A16" s="324">
        <v>9</v>
      </c>
      <c r="B16" s="324">
        <v>1</v>
      </c>
      <c r="C16" s="324">
        <v>4</v>
      </c>
      <c r="D16" s="324">
        <v>2</v>
      </c>
      <c r="E16" s="305" t="s">
        <v>718</v>
      </c>
      <c r="F16" s="222" t="s">
        <v>717</v>
      </c>
      <c r="G16" s="324" t="s">
        <v>704</v>
      </c>
      <c r="H16" s="325" t="s">
        <v>697</v>
      </c>
      <c r="I16" s="222" t="s">
        <v>1117</v>
      </c>
      <c r="J16" s="326" t="s">
        <v>1587</v>
      </c>
      <c r="K16" s="324" t="s">
        <v>56</v>
      </c>
      <c r="L16" s="324"/>
      <c r="M16" s="327">
        <v>14000</v>
      </c>
      <c r="N16" s="327"/>
      <c r="O16" s="327">
        <v>14000</v>
      </c>
      <c r="P16" s="327"/>
      <c r="Q16" s="325" t="s">
        <v>673</v>
      </c>
      <c r="R16" s="325" t="s">
        <v>677</v>
      </c>
    </row>
    <row r="17" spans="1:18" ht="162.75" customHeight="1" x14ac:dyDescent="0.25">
      <c r="A17" s="226">
        <v>9</v>
      </c>
      <c r="B17" s="226">
        <v>1</v>
      </c>
      <c r="C17" s="226">
        <v>4</v>
      </c>
      <c r="D17" s="226">
        <v>2</v>
      </c>
      <c r="E17" s="328" t="s">
        <v>718</v>
      </c>
      <c r="F17" s="329" t="s">
        <v>717</v>
      </c>
      <c r="G17" s="226" t="s">
        <v>704</v>
      </c>
      <c r="H17" s="330" t="s">
        <v>697</v>
      </c>
      <c r="I17" s="227" t="s">
        <v>1117</v>
      </c>
      <c r="J17" s="331" t="s">
        <v>1587</v>
      </c>
      <c r="K17" s="332" t="s">
        <v>56</v>
      </c>
      <c r="L17" s="332"/>
      <c r="M17" s="333">
        <v>13260</v>
      </c>
      <c r="N17" s="333"/>
      <c r="O17" s="333">
        <v>13260</v>
      </c>
      <c r="P17" s="334"/>
      <c r="Q17" s="330" t="s">
        <v>673</v>
      </c>
      <c r="R17" s="330" t="s">
        <v>677</v>
      </c>
    </row>
    <row r="18" spans="1:18" ht="36" customHeight="1" x14ac:dyDescent="0.25">
      <c r="A18" s="1151" t="s">
        <v>2105</v>
      </c>
      <c r="B18" s="1152"/>
      <c r="C18" s="1152"/>
      <c r="D18" s="1152"/>
      <c r="E18" s="1152"/>
      <c r="F18" s="1152"/>
      <c r="G18" s="1153"/>
      <c r="H18" s="1154"/>
      <c r="I18" s="1155"/>
      <c r="J18" s="1155"/>
      <c r="K18" s="1155"/>
      <c r="L18" s="1155"/>
      <c r="M18" s="1155"/>
      <c r="N18" s="1155"/>
      <c r="O18" s="1155"/>
      <c r="P18" s="1155"/>
      <c r="Q18" s="1155"/>
      <c r="R18" s="1069"/>
    </row>
    <row r="19" spans="1:18" ht="201.75" customHeight="1" x14ac:dyDescent="0.25">
      <c r="A19" s="117">
        <v>10</v>
      </c>
      <c r="B19" s="117">
        <v>1</v>
      </c>
      <c r="C19" s="117">
        <v>4</v>
      </c>
      <c r="D19" s="117">
        <v>2</v>
      </c>
      <c r="E19" s="305" t="s">
        <v>716</v>
      </c>
      <c r="F19" s="222" t="s">
        <v>715</v>
      </c>
      <c r="G19" s="324" t="s">
        <v>704</v>
      </c>
      <c r="H19" s="325" t="s">
        <v>697</v>
      </c>
      <c r="I19" s="222" t="s">
        <v>1118</v>
      </c>
      <c r="J19" s="222" t="s">
        <v>1588</v>
      </c>
      <c r="K19" s="222" t="s">
        <v>56</v>
      </c>
      <c r="L19" s="117"/>
      <c r="M19" s="225">
        <v>14000</v>
      </c>
      <c r="N19" s="225"/>
      <c r="O19" s="225">
        <v>14000</v>
      </c>
      <c r="P19" s="225"/>
      <c r="Q19" s="222" t="s">
        <v>673</v>
      </c>
      <c r="R19" s="222" t="s">
        <v>677</v>
      </c>
    </row>
    <row r="20" spans="1:18" ht="210.75" customHeight="1" x14ac:dyDescent="0.25">
      <c r="A20" s="226">
        <v>10</v>
      </c>
      <c r="B20" s="226">
        <v>1</v>
      </c>
      <c r="C20" s="226">
        <v>4</v>
      </c>
      <c r="D20" s="226">
        <v>2</v>
      </c>
      <c r="E20" s="328" t="s">
        <v>716</v>
      </c>
      <c r="F20" s="227" t="s">
        <v>715</v>
      </c>
      <c r="G20" s="226" t="s">
        <v>704</v>
      </c>
      <c r="H20" s="330" t="s">
        <v>697</v>
      </c>
      <c r="I20" s="335" t="s">
        <v>1118</v>
      </c>
      <c r="J20" s="227" t="s">
        <v>1588</v>
      </c>
      <c r="K20" s="227" t="s">
        <v>56</v>
      </c>
      <c r="L20" s="226"/>
      <c r="M20" s="230">
        <v>11660</v>
      </c>
      <c r="N20" s="230"/>
      <c r="O20" s="230">
        <v>11660</v>
      </c>
      <c r="P20" s="231"/>
      <c r="Q20" s="227" t="s">
        <v>673</v>
      </c>
      <c r="R20" s="227" t="s">
        <v>677</v>
      </c>
    </row>
    <row r="21" spans="1:18" ht="28.5" customHeight="1" x14ac:dyDescent="0.25">
      <c r="A21" s="1151" t="s">
        <v>2105</v>
      </c>
      <c r="B21" s="1152"/>
      <c r="C21" s="1152"/>
      <c r="D21" s="1152"/>
      <c r="E21" s="1152"/>
      <c r="F21" s="1152"/>
      <c r="G21" s="1153"/>
      <c r="H21" s="1154"/>
      <c r="I21" s="1155"/>
      <c r="J21" s="1155"/>
      <c r="K21" s="1155"/>
      <c r="L21" s="1155"/>
      <c r="M21" s="1155"/>
      <c r="N21" s="1155"/>
      <c r="O21" s="1155"/>
      <c r="P21" s="1155"/>
      <c r="Q21" s="1155"/>
      <c r="R21" s="1069"/>
    </row>
    <row r="22" spans="1:18" ht="384" customHeight="1" x14ac:dyDescent="0.25">
      <c r="A22" s="117">
        <v>11</v>
      </c>
      <c r="B22" s="117">
        <v>1</v>
      </c>
      <c r="C22" s="117">
        <v>4</v>
      </c>
      <c r="D22" s="117">
        <v>2</v>
      </c>
      <c r="E22" s="305" t="s">
        <v>714</v>
      </c>
      <c r="F22" s="222" t="s">
        <v>2106</v>
      </c>
      <c r="G22" s="117" t="s">
        <v>55</v>
      </c>
      <c r="H22" s="222" t="s">
        <v>713</v>
      </c>
      <c r="I22" s="222" t="s">
        <v>712</v>
      </c>
      <c r="J22" s="222" t="s">
        <v>711</v>
      </c>
      <c r="K22" s="117" t="s">
        <v>48</v>
      </c>
      <c r="L22" s="117"/>
      <c r="M22" s="225">
        <v>10714</v>
      </c>
      <c r="N22" s="232"/>
      <c r="O22" s="225">
        <v>10714</v>
      </c>
      <c r="P22" s="225"/>
      <c r="Q22" s="222" t="s">
        <v>673</v>
      </c>
      <c r="R22" s="222" t="s">
        <v>677</v>
      </c>
    </row>
    <row r="23" spans="1:18" ht="153" customHeight="1" x14ac:dyDescent="0.25">
      <c r="A23" s="117">
        <v>12</v>
      </c>
      <c r="B23" s="117">
        <v>1</v>
      </c>
      <c r="C23" s="117">
        <v>4</v>
      </c>
      <c r="D23" s="117">
        <v>2</v>
      </c>
      <c r="E23" s="305" t="s">
        <v>2107</v>
      </c>
      <c r="F23" s="222" t="s">
        <v>2108</v>
      </c>
      <c r="G23" s="222" t="s">
        <v>2109</v>
      </c>
      <c r="H23" s="222" t="s">
        <v>710</v>
      </c>
      <c r="I23" s="222" t="s">
        <v>1119</v>
      </c>
      <c r="J23" s="222" t="s">
        <v>1589</v>
      </c>
      <c r="K23" s="117" t="s">
        <v>56</v>
      </c>
      <c r="L23" s="117" t="s">
        <v>34</v>
      </c>
      <c r="M23" s="225">
        <v>4301</v>
      </c>
      <c r="N23" s="225">
        <v>25500</v>
      </c>
      <c r="O23" s="225">
        <v>4301</v>
      </c>
      <c r="P23" s="225">
        <v>25500</v>
      </c>
      <c r="Q23" s="222" t="s">
        <v>673</v>
      </c>
      <c r="R23" s="222" t="s">
        <v>672</v>
      </c>
    </row>
    <row r="24" spans="1:18" ht="222" customHeight="1" x14ac:dyDescent="0.25">
      <c r="A24" s="117">
        <v>13</v>
      </c>
      <c r="B24" s="117">
        <v>1</v>
      </c>
      <c r="C24" s="117">
        <v>4</v>
      </c>
      <c r="D24" s="117">
        <v>5</v>
      </c>
      <c r="E24" s="305" t="s">
        <v>709</v>
      </c>
      <c r="F24" s="222" t="s">
        <v>2110</v>
      </c>
      <c r="G24" s="117" t="s">
        <v>708</v>
      </c>
      <c r="H24" s="222" t="s">
        <v>687</v>
      </c>
      <c r="I24" s="222" t="s">
        <v>707</v>
      </c>
      <c r="J24" s="222" t="s">
        <v>1590</v>
      </c>
      <c r="K24" s="117" t="s">
        <v>39</v>
      </c>
      <c r="L24" s="239"/>
      <c r="M24" s="225">
        <v>36542.97</v>
      </c>
      <c r="N24" s="336"/>
      <c r="O24" s="225">
        <v>36542.97</v>
      </c>
      <c r="P24" s="336"/>
      <c r="Q24" s="323" t="s">
        <v>673</v>
      </c>
      <c r="R24" s="323" t="s">
        <v>672</v>
      </c>
    </row>
    <row r="25" spans="1:18" ht="200.25" customHeight="1" x14ac:dyDescent="0.25">
      <c r="A25" s="117">
        <v>14</v>
      </c>
      <c r="B25" s="117">
        <v>1</v>
      </c>
      <c r="C25" s="117">
        <v>4</v>
      </c>
      <c r="D25" s="117">
        <v>2</v>
      </c>
      <c r="E25" s="305" t="s">
        <v>706</v>
      </c>
      <c r="F25" s="222" t="s">
        <v>2111</v>
      </c>
      <c r="G25" s="117" t="s">
        <v>57</v>
      </c>
      <c r="H25" s="222" t="s">
        <v>705</v>
      </c>
      <c r="I25" s="222" t="s">
        <v>1124</v>
      </c>
      <c r="J25" s="222" t="s">
        <v>2112</v>
      </c>
      <c r="K25" s="117" t="s">
        <v>46</v>
      </c>
      <c r="L25" s="117" t="s">
        <v>34</v>
      </c>
      <c r="M25" s="225">
        <v>18700</v>
      </c>
      <c r="N25" s="225">
        <v>12900</v>
      </c>
      <c r="O25" s="225">
        <v>18700</v>
      </c>
      <c r="P25" s="232">
        <v>12900</v>
      </c>
      <c r="Q25" s="222" t="s">
        <v>673</v>
      </c>
      <c r="R25" s="222" t="s">
        <v>672</v>
      </c>
    </row>
    <row r="26" spans="1:18" ht="183" customHeight="1" x14ac:dyDescent="0.25">
      <c r="A26" s="226">
        <v>14</v>
      </c>
      <c r="B26" s="226">
        <v>1</v>
      </c>
      <c r="C26" s="226">
        <v>4</v>
      </c>
      <c r="D26" s="226">
        <v>2</v>
      </c>
      <c r="E26" s="328" t="s">
        <v>706</v>
      </c>
      <c r="F26" s="227" t="s">
        <v>2111</v>
      </c>
      <c r="G26" s="226" t="s">
        <v>1591</v>
      </c>
      <c r="H26" s="227" t="s">
        <v>1592</v>
      </c>
      <c r="I26" s="227" t="s">
        <v>1124</v>
      </c>
      <c r="J26" s="227" t="s">
        <v>2113</v>
      </c>
      <c r="K26" s="226" t="s">
        <v>34</v>
      </c>
      <c r="L26" s="337" t="s">
        <v>41</v>
      </c>
      <c r="M26" s="230">
        <v>18663</v>
      </c>
      <c r="N26" s="230">
        <v>1600</v>
      </c>
      <c r="O26" s="230">
        <v>18663</v>
      </c>
      <c r="P26" s="338">
        <v>1600</v>
      </c>
      <c r="Q26" s="227" t="s">
        <v>673</v>
      </c>
      <c r="R26" s="227" t="s">
        <v>672</v>
      </c>
    </row>
    <row r="27" spans="1:18" ht="63.75" customHeight="1" x14ac:dyDescent="0.25">
      <c r="A27" s="1056" t="s">
        <v>1593</v>
      </c>
      <c r="B27" s="1057"/>
      <c r="C27" s="1057"/>
      <c r="D27" s="1057"/>
      <c r="E27" s="1057"/>
      <c r="F27" s="1057"/>
      <c r="G27" s="1057"/>
      <c r="H27" s="1057"/>
      <c r="I27" s="1057"/>
      <c r="J27" s="1057"/>
      <c r="K27" s="1057"/>
      <c r="L27" s="1057"/>
      <c r="M27" s="1057"/>
      <c r="N27" s="1057"/>
      <c r="O27" s="1057"/>
      <c r="P27" s="1057"/>
      <c r="Q27" s="1057"/>
      <c r="R27" s="1058"/>
    </row>
    <row r="28" spans="1:18" ht="177.75" customHeight="1" x14ac:dyDescent="0.25">
      <c r="A28" s="339">
        <v>15</v>
      </c>
      <c r="B28" s="340">
        <v>1</v>
      </c>
      <c r="C28" s="340">
        <v>4</v>
      </c>
      <c r="D28" s="340">
        <v>2</v>
      </c>
      <c r="E28" s="341" t="s">
        <v>1594</v>
      </c>
      <c r="F28" s="342" t="s">
        <v>2114</v>
      </c>
      <c r="G28" s="340" t="s">
        <v>704</v>
      </c>
      <c r="H28" s="342" t="s">
        <v>697</v>
      </c>
      <c r="I28" s="342" t="s">
        <v>1120</v>
      </c>
      <c r="J28" s="342" t="s">
        <v>1595</v>
      </c>
      <c r="K28" s="340" t="s">
        <v>56</v>
      </c>
      <c r="L28" s="343"/>
      <c r="M28" s="344">
        <v>15000</v>
      </c>
      <c r="N28" s="339"/>
      <c r="O28" s="344">
        <v>15000</v>
      </c>
      <c r="P28" s="345"/>
      <c r="Q28" s="342" t="s">
        <v>673</v>
      </c>
      <c r="R28" s="342" t="s">
        <v>672</v>
      </c>
    </row>
    <row r="29" spans="1:18" ht="189.75" customHeight="1" x14ac:dyDescent="0.25">
      <c r="A29" s="332">
        <v>15</v>
      </c>
      <c r="B29" s="332">
        <v>1</v>
      </c>
      <c r="C29" s="332">
        <v>4</v>
      </c>
      <c r="D29" s="332">
        <v>2</v>
      </c>
      <c r="E29" s="328" t="s">
        <v>1594</v>
      </c>
      <c r="F29" s="330" t="s">
        <v>2115</v>
      </c>
      <c r="G29" s="332" t="s">
        <v>704</v>
      </c>
      <c r="H29" s="330" t="s">
        <v>697</v>
      </c>
      <c r="I29" s="330" t="s">
        <v>1120</v>
      </c>
      <c r="J29" s="330" t="s">
        <v>1595</v>
      </c>
      <c r="K29" s="332" t="s">
        <v>56</v>
      </c>
      <c r="L29" s="346"/>
      <c r="M29" s="333">
        <v>12860</v>
      </c>
      <c r="N29" s="332"/>
      <c r="O29" s="333">
        <v>12860</v>
      </c>
      <c r="P29" s="334"/>
      <c r="Q29" s="330" t="s">
        <v>673</v>
      </c>
      <c r="R29" s="330" t="s">
        <v>672</v>
      </c>
    </row>
    <row r="30" spans="1:18" ht="41.25" customHeight="1" x14ac:dyDescent="0.25">
      <c r="A30" s="1056" t="s">
        <v>2116</v>
      </c>
      <c r="B30" s="1057"/>
      <c r="C30" s="1057"/>
      <c r="D30" s="1057"/>
      <c r="E30" s="1057"/>
      <c r="F30" s="1057"/>
      <c r="G30" s="1057"/>
      <c r="H30" s="1057"/>
      <c r="I30" s="1057"/>
      <c r="J30" s="1057"/>
      <c r="K30" s="1057"/>
      <c r="L30" s="1057"/>
      <c r="M30" s="1057"/>
      <c r="N30" s="1057"/>
      <c r="O30" s="1057"/>
      <c r="P30" s="1057"/>
      <c r="Q30" s="1057"/>
      <c r="R30" s="1058"/>
    </row>
    <row r="31" spans="1:18" ht="144" customHeight="1" x14ac:dyDescent="0.25">
      <c r="A31" s="117">
        <v>16</v>
      </c>
      <c r="B31" s="117">
        <v>1</v>
      </c>
      <c r="C31" s="117">
        <v>4</v>
      </c>
      <c r="D31" s="117">
        <v>2</v>
      </c>
      <c r="E31" s="305" t="s">
        <v>703</v>
      </c>
      <c r="F31" s="222" t="s">
        <v>1125</v>
      </c>
      <c r="G31" s="222" t="s">
        <v>702</v>
      </c>
      <c r="H31" s="222" t="s">
        <v>701</v>
      </c>
      <c r="I31" s="222">
        <v>1</v>
      </c>
      <c r="J31" s="222" t="s">
        <v>1596</v>
      </c>
      <c r="K31" s="117" t="s">
        <v>39</v>
      </c>
      <c r="L31" s="224"/>
      <c r="M31" s="225">
        <v>5092.6000000000004</v>
      </c>
      <c r="N31" s="117"/>
      <c r="O31" s="225">
        <v>5092.6000000000004</v>
      </c>
      <c r="P31" s="225"/>
      <c r="Q31" s="222" t="s">
        <v>673</v>
      </c>
      <c r="R31" s="222" t="s">
        <v>672</v>
      </c>
    </row>
    <row r="32" spans="1:18" ht="152.25" customHeight="1" x14ac:dyDescent="0.25">
      <c r="A32" s="324">
        <v>17</v>
      </c>
      <c r="B32" s="324">
        <v>1</v>
      </c>
      <c r="C32" s="324">
        <v>4</v>
      </c>
      <c r="D32" s="324">
        <v>2</v>
      </c>
      <c r="E32" s="347" t="s">
        <v>700</v>
      </c>
      <c r="F32" s="325" t="s">
        <v>699</v>
      </c>
      <c r="G32" s="325" t="s">
        <v>698</v>
      </c>
      <c r="H32" s="325" t="s">
        <v>697</v>
      </c>
      <c r="I32" s="342" t="s">
        <v>696</v>
      </c>
      <c r="J32" s="325" t="s">
        <v>1597</v>
      </c>
      <c r="K32" s="324" t="s">
        <v>39</v>
      </c>
      <c r="L32" s="348"/>
      <c r="M32" s="327">
        <v>8000</v>
      </c>
      <c r="N32" s="324"/>
      <c r="O32" s="327">
        <v>8000</v>
      </c>
      <c r="P32" s="327"/>
      <c r="Q32" s="325" t="s">
        <v>673</v>
      </c>
      <c r="R32" s="325" t="s">
        <v>672</v>
      </c>
    </row>
    <row r="33" spans="1:18" ht="144.75" customHeight="1" x14ac:dyDescent="0.25">
      <c r="A33" s="226">
        <v>17</v>
      </c>
      <c r="B33" s="226">
        <v>1</v>
      </c>
      <c r="C33" s="226">
        <v>4</v>
      </c>
      <c r="D33" s="226">
        <v>2</v>
      </c>
      <c r="E33" s="328" t="s">
        <v>700</v>
      </c>
      <c r="F33" s="227" t="s">
        <v>699</v>
      </c>
      <c r="G33" s="227" t="s">
        <v>698</v>
      </c>
      <c r="H33" s="227" t="s">
        <v>697</v>
      </c>
      <c r="I33" s="227" t="s">
        <v>696</v>
      </c>
      <c r="J33" s="227" t="s">
        <v>1597</v>
      </c>
      <c r="K33" s="226" t="s">
        <v>39</v>
      </c>
      <c r="L33" s="229"/>
      <c r="M33" s="230">
        <v>6450</v>
      </c>
      <c r="N33" s="226"/>
      <c r="O33" s="230">
        <v>6450</v>
      </c>
      <c r="P33" s="231"/>
      <c r="Q33" s="227" t="s">
        <v>673</v>
      </c>
      <c r="R33" s="227" t="s">
        <v>672</v>
      </c>
    </row>
    <row r="34" spans="1:18" ht="25.5" customHeight="1" x14ac:dyDescent="0.25">
      <c r="A34" s="1145" t="s">
        <v>2105</v>
      </c>
      <c r="B34" s="1146"/>
      <c r="C34" s="1146"/>
      <c r="D34" s="1146"/>
      <c r="E34" s="1146"/>
      <c r="F34" s="1146"/>
      <c r="G34" s="1146"/>
      <c r="H34" s="1146"/>
      <c r="I34" s="1146"/>
      <c r="J34" s="1146"/>
      <c r="K34" s="1146"/>
      <c r="L34" s="1146"/>
      <c r="M34" s="1146"/>
      <c r="N34" s="1146"/>
      <c r="O34" s="1146"/>
      <c r="P34" s="1146"/>
      <c r="Q34" s="1146"/>
      <c r="R34" s="1146"/>
    </row>
    <row r="35" spans="1:18" ht="195" customHeight="1" x14ac:dyDescent="0.25">
      <c r="A35" s="117">
        <v>18</v>
      </c>
      <c r="B35" s="117">
        <v>1</v>
      </c>
      <c r="C35" s="117">
        <v>4</v>
      </c>
      <c r="D35" s="117">
        <v>2</v>
      </c>
      <c r="E35" s="305" t="s">
        <v>695</v>
      </c>
      <c r="F35" s="222" t="s">
        <v>694</v>
      </c>
      <c r="G35" s="117" t="s">
        <v>693</v>
      </c>
      <c r="H35" s="222" t="s">
        <v>693</v>
      </c>
      <c r="I35" s="117">
        <v>1</v>
      </c>
      <c r="J35" s="222" t="s">
        <v>2117</v>
      </c>
      <c r="K35" s="117" t="s">
        <v>40</v>
      </c>
      <c r="L35" s="239"/>
      <c r="M35" s="225">
        <v>4700</v>
      </c>
      <c r="N35" s="239"/>
      <c r="O35" s="225">
        <v>4700</v>
      </c>
      <c r="P35" s="240"/>
      <c r="Q35" s="222" t="s">
        <v>673</v>
      </c>
      <c r="R35" s="222" t="s">
        <v>672</v>
      </c>
    </row>
    <row r="36" spans="1:18" ht="249.75" customHeight="1" x14ac:dyDescent="0.25">
      <c r="A36" s="117">
        <v>19</v>
      </c>
      <c r="B36" s="117">
        <v>1</v>
      </c>
      <c r="C36" s="117">
        <v>4</v>
      </c>
      <c r="D36" s="117">
        <v>2</v>
      </c>
      <c r="E36" s="305" t="s">
        <v>2118</v>
      </c>
      <c r="F36" s="222" t="s">
        <v>1126</v>
      </c>
      <c r="G36" s="117" t="s">
        <v>692</v>
      </c>
      <c r="H36" s="222" t="s">
        <v>675</v>
      </c>
      <c r="I36" s="222" t="s">
        <v>691</v>
      </c>
      <c r="J36" s="222" t="s">
        <v>2117</v>
      </c>
      <c r="K36" s="117" t="s">
        <v>39</v>
      </c>
      <c r="L36" s="239"/>
      <c r="M36" s="225">
        <v>25000</v>
      </c>
      <c r="N36" s="117"/>
      <c r="O36" s="225">
        <v>25000</v>
      </c>
      <c r="P36" s="240"/>
      <c r="Q36" s="222" t="s">
        <v>673</v>
      </c>
      <c r="R36" s="222" t="s">
        <v>672</v>
      </c>
    </row>
    <row r="37" spans="1:18" ht="345" customHeight="1" x14ac:dyDescent="0.25">
      <c r="A37" s="117">
        <v>20</v>
      </c>
      <c r="B37" s="117">
        <v>1</v>
      </c>
      <c r="C37" s="117">
        <v>4</v>
      </c>
      <c r="D37" s="117">
        <v>2</v>
      </c>
      <c r="E37" s="305" t="s">
        <v>1598</v>
      </c>
      <c r="F37" s="222" t="s">
        <v>1127</v>
      </c>
      <c r="G37" s="117" t="s">
        <v>246</v>
      </c>
      <c r="H37" s="222" t="s">
        <v>690</v>
      </c>
      <c r="I37" s="222" t="s">
        <v>689</v>
      </c>
      <c r="J37" s="222" t="s">
        <v>2117</v>
      </c>
      <c r="K37" s="117" t="s">
        <v>39</v>
      </c>
      <c r="L37" s="117" t="s">
        <v>65</v>
      </c>
      <c r="M37" s="225">
        <v>22000</v>
      </c>
      <c r="N37" s="225">
        <v>14000</v>
      </c>
      <c r="O37" s="225">
        <v>22000</v>
      </c>
      <c r="P37" s="225">
        <v>14000</v>
      </c>
      <c r="Q37" s="222" t="s">
        <v>673</v>
      </c>
      <c r="R37" s="222" t="s">
        <v>672</v>
      </c>
    </row>
    <row r="38" spans="1:18" ht="345" customHeight="1" x14ac:dyDescent="0.25">
      <c r="A38" s="226">
        <v>20</v>
      </c>
      <c r="B38" s="226">
        <v>1</v>
      </c>
      <c r="C38" s="226">
        <v>4</v>
      </c>
      <c r="D38" s="226">
        <v>2</v>
      </c>
      <c r="E38" s="328" t="s">
        <v>1598</v>
      </c>
      <c r="F38" s="227" t="s">
        <v>1127</v>
      </c>
      <c r="G38" s="226" t="s">
        <v>246</v>
      </c>
      <c r="H38" s="227" t="s">
        <v>690</v>
      </c>
      <c r="I38" s="227" t="s">
        <v>689</v>
      </c>
      <c r="J38" s="227" t="s">
        <v>2117</v>
      </c>
      <c r="K38" s="226" t="s">
        <v>39</v>
      </c>
      <c r="L38" s="226" t="s">
        <v>65</v>
      </c>
      <c r="M38" s="230">
        <v>21500</v>
      </c>
      <c r="N38" s="231">
        <v>14000</v>
      </c>
      <c r="O38" s="230">
        <v>21500</v>
      </c>
      <c r="P38" s="231">
        <v>14000</v>
      </c>
      <c r="Q38" s="227" t="s">
        <v>673</v>
      </c>
      <c r="R38" s="227" t="s">
        <v>672</v>
      </c>
    </row>
    <row r="39" spans="1:18" ht="43.5" customHeight="1" x14ac:dyDescent="0.25">
      <c r="A39" s="1145" t="s">
        <v>2105</v>
      </c>
      <c r="B39" s="1146"/>
      <c r="C39" s="1146"/>
      <c r="D39" s="1146"/>
      <c r="E39" s="1146"/>
      <c r="F39" s="1146"/>
      <c r="G39" s="1146"/>
      <c r="H39" s="1146"/>
      <c r="I39" s="1146"/>
      <c r="J39" s="1146"/>
      <c r="K39" s="1146"/>
      <c r="L39" s="1146"/>
      <c r="M39" s="1146"/>
      <c r="N39" s="1146"/>
      <c r="O39" s="1146"/>
      <c r="P39" s="1146"/>
      <c r="Q39" s="1146"/>
      <c r="R39" s="1146"/>
    </row>
    <row r="40" spans="1:18" ht="204" customHeight="1" x14ac:dyDescent="0.25">
      <c r="A40" s="324">
        <v>21</v>
      </c>
      <c r="B40" s="324">
        <v>1</v>
      </c>
      <c r="C40" s="324">
        <v>4</v>
      </c>
      <c r="D40" s="324">
        <v>5</v>
      </c>
      <c r="E40" s="347" t="s">
        <v>1599</v>
      </c>
      <c r="F40" s="325" t="s">
        <v>2119</v>
      </c>
      <c r="G40" s="324" t="s">
        <v>688</v>
      </c>
      <c r="H40" s="325" t="s">
        <v>687</v>
      </c>
      <c r="I40" s="349" t="s">
        <v>686</v>
      </c>
      <c r="J40" s="325" t="s">
        <v>2117</v>
      </c>
      <c r="K40" s="324" t="s">
        <v>39</v>
      </c>
      <c r="L40" s="350"/>
      <c r="M40" s="327">
        <v>14000</v>
      </c>
      <c r="N40" s="350"/>
      <c r="O40" s="327">
        <v>14000</v>
      </c>
      <c r="P40" s="350"/>
      <c r="Q40" s="325" t="s">
        <v>673</v>
      </c>
      <c r="R40" s="325" t="s">
        <v>672</v>
      </c>
    </row>
    <row r="41" spans="1:18" ht="230.25" customHeight="1" x14ac:dyDescent="0.25">
      <c r="A41" s="117">
        <v>22</v>
      </c>
      <c r="B41" s="117">
        <v>1</v>
      </c>
      <c r="C41" s="117">
        <v>4</v>
      </c>
      <c r="D41" s="117">
        <v>2</v>
      </c>
      <c r="E41" s="305" t="s">
        <v>685</v>
      </c>
      <c r="F41" s="222" t="s">
        <v>684</v>
      </c>
      <c r="G41" s="222" t="s">
        <v>1128</v>
      </c>
      <c r="H41" s="222" t="s">
        <v>1129</v>
      </c>
      <c r="I41" s="222" t="s">
        <v>1130</v>
      </c>
      <c r="J41" s="222" t="s">
        <v>1600</v>
      </c>
      <c r="K41" s="222" t="s">
        <v>46</v>
      </c>
      <c r="L41" s="222"/>
      <c r="M41" s="225">
        <v>54700</v>
      </c>
      <c r="N41" s="222"/>
      <c r="O41" s="225">
        <v>54700</v>
      </c>
      <c r="P41" s="222"/>
      <c r="Q41" s="222" t="s">
        <v>683</v>
      </c>
      <c r="R41" s="222" t="s">
        <v>672</v>
      </c>
    </row>
    <row r="42" spans="1:18" ht="255" customHeight="1" x14ac:dyDescent="0.25">
      <c r="A42" s="226">
        <v>22</v>
      </c>
      <c r="B42" s="226">
        <v>1</v>
      </c>
      <c r="C42" s="226">
        <v>4</v>
      </c>
      <c r="D42" s="226">
        <v>2</v>
      </c>
      <c r="E42" s="328" t="s">
        <v>685</v>
      </c>
      <c r="F42" s="227" t="s">
        <v>1601</v>
      </c>
      <c r="G42" s="227" t="s">
        <v>1602</v>
      </c>
      <c r="H42" s="227" t="s">
        <v>1603</v>
      </c>
      <c r="I42" s="227" t="s">
        <v>1604</v>
      </c>
      <c r="J42" s="227" t="s">
        <v>1600</v>
      </c>
      <c r="K42" s="227" t="s">
        <v>46</v>
      </c>
      <c r="L42" s="227"/>
      <c r="M42" s="230">
        <v>39450</v>
      </c>
      <c r="N42" s="227"/>
      <c r="O42" s="230">
        <v>39450</v>
      </c>
      <c r="P42" s="227"/>
      <c r="Q42" s="227" t="s">
        <v>683</v>
      </c>
      <c r="R42" s="227" t="s">
        <v>672</v>
      </c>
    </row>
    <row r="43" spans="1:18" ht="51.75" customHeight="1" x14ac:dyDescent="0.25">
      <c r="A43" s="1056" t="s">
        <v>2120</v>
      </c>
      <c r="B43" s="1157"/>
      <c r="C43" s="1157"/>
      <c r="D43" s="1157"/>
      <c r="E43" s="1157"/>
      <c r="F43" s="1157"/>
      <c r="G43" s="1157"/>
      <c r="H43" s="1157"/>
      <c r="I43" s="1157"/>
      <c r="J43" s="1157"/>
      <c r="K43" s="1157"/>
      <c r="L43" s="1157"/>
      <c r="M43" s="1157"/>
      <c r="N43" s="1157"/>
      <c r="O43" s="1157"/>
      <c r="P43" s="1157"/>
      <c r="Q43" s="1157"/>
      <c r="R43" s="1158"/>
    </row>
    <row r="44" spans="1:18" ht="116.25" customHeight="1" x14ac:dyDescent="0.25">
      <c r="A44" s="117">
        <v>23</v>
      </c>
      <c r="B44" s="117">
        <v>1</v>
      </c>
      <c r="C44" s="117">
        <v>4</v>
      </c>
      <c r="D44" s="117">
        <v>2</v>
      </c>
      <c r="E44" s="305" t="s">
        <v>682</v>
      </c>
      <c r="F44" s="222" t="s">
        <v>681</v>
      </c>
      <c r="G44" s="117" t="s">
        <v>680</v>
      </c>
      <c r="H44" s="222" t="s">
        <v>679</v>
      </c>
      <c r="I44" s="222" t="s">
        <v>678</v>
      </c>
      <c r="J44" s="222" t="s">
        <v>1605</v>
      </c>
      <c r="K44" s="117" t="s">
        <v>56</v>
      </c>
      <c r="L44" s="117" t="s">
        <v>38</v>
      </c>
      <c r="M44" s="225">
        <v>25300</v>
      </c>
      <c r="N44" s="232" t="s">
        <v>38</v>
      </c>
      <c r="O44" s="225">
        <v>25300</v>
      </c>
      <c r="P44" s="225" t="s">
        <v>38</v>
      </c>
      <c r="Q44" s="222" t="s">
        <v>673</v>
      </c>
      <c r="R44" s="222" t="s">
        <v>677</v>
      </c>
    </row>
    <row r="45" spans="1:18" ht="123.75" customHeight="1" x14ac:dyDescent="0.25">
      <c r="A45" s="226">
        <v>23</v>
      </c>
      <c r="B45" s="226">
        <v>1</v>
      </c>
      <c r="C45" s="226">
        <v>4</v>
      </c>
      <c r="D45" s="226">
        <v>2</v>
      </c>
      <c r="E45" s="328" t="s">
        <v>1606</v>
      </c>
      <c r="F45" s="227" t="s">
        <v>681</v>
      </c>
      <c r="G45" s="351" t="s">
        <v>975</v>
      </c>
      <c r="H45" s="227" t="s">
        <v>1607</v>
      </c>
      <c r="I45" s="227" t="s">
        <v>1608</v>
      </c>
      <c r="J45" s="227" t="s">
        <v>1605</v>
      </c>
      <c r="K45" s="226" t="s">
        <v>56</v>
      </c>
      <c r="L45" s="226" t="s">
        <v>38</v>
      </c>
      <c r="M45" s="230">
        <v>4600</v>
      </c>
      <c r="N45" s="338" t="s">
        <v>38</v>
      </c>
      <c r="O45" s="230">
        <v>4600</v>
      </c>
      <c r="P45" s="231" t="s">
        <v>38</v>
      </c>
      <c r="Q45" s="227" t="s">
        <v>673</v>
      </c>
      <c r="R45" s="227" t="s">
        <v>677</v>
      </c>
    </row>
    <row r="46" spans="1:18" ht="45.75" customHeight="1" x14ac:dyDescent="0.25">
      <c r="A46" s="1056" t="s">
        <v>1609</v>
      </c>
      <c r="B46" s="1157"/>
      <c r="C46" s="1157"/>
      <c r="D46" s="1157"/>
      <c r="E46" s="1157"/>
      <c r="F46" s="1157"/>
      <c r="G46" s="1157"/>
      <c r="H46" s="1157"/>
      <c r="I46" s="1157"/>
      <c r="J46" s="1157"/>
      <c r="K46" s="1157"/>
      <c r="L46" s="1157"/>
      <c r="M46" s="1157"/>
      <c r="N46" s="1157"/>
      <c r="O46" s="1157"/>
      <c r="P46" s="1157"/>
      <c r="Q46" s="1157"/>
      <c r="R46" s="1158"/>
    </row>
    <row r="47" spans="1:18" ht="291.75" customHeight="1" x14ac:dyDescent="0.25">
      <c r="A47" s="117">
        <v>24</v>
      </c>
      <c r="B47" s="117">
        <v>1</v>
      </c>
      <c r="C47" s="117">
        <v>4</v>
      </c>
      <c r="D47" s="117">
        <v>2</v>
      </c>
      <c r="E47" s="305" t="s">
        <v>2121</v>
      </c>
      <c r="F47" s="222" t="s">
        <v>1610</v>
      </c>
      <c r="G47" s="117" t="s">
        <v>676</v>
      </c>
      <c r="H47" s="222" t="s">
        <v>675</v>
      </c>
      <c r="I47" s="222" t="s">
        <v>674</v>
      </c>
      <c r="J47" s="222" t="s">
        <v>2122</v>
      </c>
      <c r="K47" s="117" t="s">
        <v>56</v>
      </c>
      <c r="L47" s="239"/>
      <c r="M47" s="225">
        <v>10000</v>
      </c>
      <c r="N47" s="117"/>
      <c r="O47" s="225">
        <v>10000</v>
      </c>
      <c r="P47" s="240"/>
      <c r="Q47" s="222" t="s">
        <v>673</v>
      </c>
      <c r="R47" s="222" t="s">
        <v>672</v>
      </c>
    </row>
    <row r="48" spans="1:18" ht="285.75" customHeight="1" x14ac:dyDescent="0.25">
      <c r="A48" s="226">
        <v>24</v>
      </c>
      <c r="B48" s="226">
        <v>1</v>
      </c>
      <c r="C48" s="226">
        <v>4</v>
      </c>
      <c r="D48" s="226">
        <v>2</v>
      </c>
      <c r="E48" s="328" t="s">
        <v>2121</v>
      </c>
      <c r="F48" s="227" t="s">
        <v>1611</v>
      </c>
      <c r="G48" s="226" t="s">
        <v>1612</v>
      </c>
      <c r="H48" s="227" t="s">
        <v>1613</v>
      </c>
      <c r="I48" s="227" t="s">
        <v>674</v>
      </c>
      <c r="J48" s="227" t="s">
        <v>2122</v>
      </c>
      <c r="K48" s="226" t="s">
        <v>56</v>
      </c>
      <c r="L48" s="352"/>
      <c r="M48" s="230">
        <v>8701</v>
      </c>
      <c r="N48" s="226"/>
      <c r="O48" s="230">
        <v>8701</v>
      </c>
      <c r="P48" s="353"/>
      <c r="Q48" s="227" t="s">
        <v>673</v>
      </c>
      <c r="R48" s="227" t="s">
        <v>672</v>
      </c>
    </row>
    <row r="49" spans="1:18" ht="51.75" customHeight="1" x14ac:dyDescent="0.25">
      <c r="A49" s="1159" t="s">
        <v>2123</v>
      </c>
      <c r="B49" s="1159"/>
      <c r="C49" s="1159"/>
      <c r="D49" s="1159"/>
      <c r="E49" s="1159"/>
      <c r="F49" s="1159"/>
      <c r="G49" s="1159"/>
      <c r="H49" s="1159"/>
      <c r="I49" s="1159"/>
      <c r="J49" s="1159"/>
      <c r="K49" s="1159"/>
      <c r="L49" s="1159"/>
      <c r="M49" s="1159"/>
      <c r="N49" s="1159"/>
      <c r="O49" s="1159"/>
      <c r="P49" s="1159"/>
      <c r="Q49" s="1159"/>
      <c r="R49" s="1159"/>
    </row>
    <row r="50" spans="1:18" ht="207.75" customHeight="1" x14ac:dyDescent="0.25">
      <c r="A50" s="245">
        <v>25</v>
      </c>
      <c r="B50" s="245">
        <v>1</v>
      </c>
      <c r="C50" s="245">
        <v>4</v>
      </c>
      <c r="D50" s="245">
        <v>2</v>
      </c>
      <c r="E50" s="354" t="s">
        <v>1614</v>
      </c>
      <c r="F50" s="246" t="s">
        <v>2124</v>
      </c>
      <c r="G50" s="246" t="s">
        <v>1615</v>
      </c>
      <c r="H50" s="246" t="s">
        <v>1616</v>
      </c>
      <c r="I50" s="246" t="s">
        <v>1617</v>
      </c>
      <c r="J50" s="246" t="s">
        <v>1595</v>
      </c>
      <c r="K50" s="245"/>
      <c r="L50" s="248" t="s">
        <v>46</v>
      </c>
      <c r="M50" s="249"/>
      <c r="N50" s="355">
        <v>30000</v>
      </c>
      <c r="O50" s="249"/>
      <c r="P50" s="249">
        <v>30000</v>
      </c>
      <c r="Q50" s="246" t="s">
        <v>673</v>
      </c>
      <c r="R50" s="246" t="s">
        <v>672</v>
      </c>
    </row>
    <row r="51" spans="1:18" ht="54.75" customHeight="1" x14ac:dyDescent="0.25">
      <c r="A51" s="1160" t="s">
        <v>1618</v>
      </c>
      <c r="B51" s="1161"/>
      <c r="C51" s="1161"/>
      <c r="D51" s="1161"/>
      <c r="E51" s="1161"/>
      <c r="F51" s="1161"/>
      <c r="G51" s="1161"/>
      <c r="H51" s="1161"/>
      <c r="I51" s="1161"/>
      <c r="J51" s="1161"/>
      <c r="K51" s="1161"/>
      <c r="L51" s="1161"/>
      <c r="M51" s="1161"/>
      <c r="N51" s="1161"/>
      <c r="O51" s="1161"/>
      <c r="P51" s="1161"/>
      <c r="Q51" s="1161"/>
      <c r="R51" s="1162"/>
    </row>
    <row r="52" spans="1:18" ht="153.75" customHeight="1" x14ac:dyDescent="0.25">
      <c r="A52" s="245">
        <v>26</v>
      </c>
      <c r="B52" s="245">
        <v>1</v>
      </c>
      <c r="C52" s="245">
        <v>4</v>
      </c>
      <c r="D52" s="245">
        <v>2</v>
      </c>
      <c r="E52" s="354" t="s">
        <v>2125</v>
      </c>
      <c r="F52" s="246" t="s">
        <v>1619</v>
      </c>
      <c r="G52" s="246" t="s">
        <v>698</v>
      </c>
      <c r="H52" s="250" t="s">
        <v>1620</v>
      </c>
      <c r="I52" s="356" t="s">
        <v>1621</v>
      </c>
      <c r="J52" s="246" t="s">
        <v>1622</v>
      </c>
      <c r="K52" s="245"/>
      <c r="L52" s="248" t="s">
        <v>46</v>
      </c>
      <c r="M52" s="249"/>
      <c r="N52" s="355">
        <v>6100</v>
      </c>
      <c r="O52" s="249"/>
      <c r="P52" s="249">
        <v>6100</v>
      </c>
      <c r="Q52" s="246" t="s">
        <v>673</v>
      </c>
      <c r="R52" s="246" t="s">
        <v>672</v>
      </c>
    </row>
    <row r="53" spans="1:18" ht="60.75" customHeight="1" x14ac:dyDescent="0.25">
      <c r="A53" s="1163" t="s">
        <v>1623</v>
      </c>
      <c r="B53" s="1164"/>
      <c r="C53" s="1164"/>
      <c r="D53" s="1164"/>
      <c r="E53" s="1164"/>
      <c r="F53" s="1164"/>
      <c r="G53" s="1164"/>
      <c r="H53" s="1164"/>
      <c r="I53" s="1164"/>
      <c r="J53" s="1164"/>
      <c r="K53" s="1164"/>
      <c r="L53" s="1164"/>
      <c r="M53" s="1164"/>
      <c r="N53" s="1164"/>
      <c r="O53" s="1164"/>
      <c r="P53" s="1164"/>
      <c r="Q53" s="1164"/>
      <c r="R53" s="1165"/>
    </row>
    <row r="54" spans="1:18" ht="310.5" customHeight="1" x14ac:dyDescent="0.25">
      <c r="A54" s="245">
        <v>27</v>
      </c>
      <c r="B54" s="245">
        <v>1</v>
      </c>
      <c r="C54" s="245">
        <v>4</v>
      </c>
      <c r="D54" s="245">
        <v>2</v>
      </c>
      <c r="E54" s="354" t="s">
        <v>2126</v>
      </c>
      <c r="F54" s="357" t="s">
        <v>1624</v>
      </c>
      <c r="G54" s="246" t="s">
        <v>2127</v>
      </c>
      <c r="H54" s="246" t="s">
        <v>1625</v>
      </c>
      <c r="I54" s="246" t="s">
        <v>1626</v>
      </c>
      <c r="J54" s="246" t="s">
        <v>1627</v>
      </c>
      <c r="K54" s="245"/>
      <c r="L54" s="245" t="s">
        <v>46</v>
      </c>
      <c r="M54" s="249"/>
      <c r="N54" s="249">
        <v>40000</v>
      </c>
      <c r="O54" s="249"/>
      <c r="P54" s="249">
        <v>40000</v>
      </c>
      <c r="Q54" s="246" t="s">
        <v>673</v>
      </c>
      <c r="R54" s="246" t="s">
        <v>672</v>
      </c>
    </row>
    <row r="55" spans="1:18" ht="45" customHeight="1" x14ac:dyDescent="0.25">
      <c r="A55" s="1160" t="s">
        <v>1628</v>
      </c>
      <c r="B55" s="1166"/>
      <c r="C55" s="1166"/>
      <c r="D55" s="1166"/>
      <c r="E55" s="1166"/>
      <c r="F55" s="1166"/>
      <c r="G55" s="1166"/>
      <c r="H55" s="1166"/>
      <c r="I55" s="1166"/>
      <c r="J55" s="1166"/>
      <c r="K55" s="1166"/>
      <c r="L55" s="1166"/>
      <c r="M55" s="1166"/>
      <c r="N55" s="1166"/>
      <c r="O55" s="1166"/>
      <c r="P55" s="1166"/>
      <c r="Q55" s="1166"/>
      <c r="R55" s="1167"/>
    </row>
    <row r="56" spans="1:18" ht="192.75" customHeight="1" x14ac:dyDescent="0.25">
      <c r="A56" s="245">
        <v>28</v>
      </c>
      <c r="B56" s="245">
        <v>1</v>
      </c>
      <c r="C56" s="245">
        <v>4</v>
      </c>
      <c r="D56" s="245">
        <v>2</v>
      </c>
      <c r="E56" s="354" t="s">
        <v>1629</v>
      </c>
      <c r="F56" s="251" t="s">
        <v>1630</v>
      </c>
      <c r="G56" s="245" t="s">
        <v>1631</v>
      </c>
      <c r="H56" s="246" t="s">
        <v>1632</v>
      </c>
      <c r="I56" s="246" t="s">
        <v>1633</v>
      </c>
      <c r="J56" s="246" t="s">
        <v>2128</v>
      </c>
      <c r="K56" s="245"/>
      <c r="L56" s="245" t="s">
        <v>41</v>
      </c>
      <c r="M56" s="249"/>
      <c r="N56" s="249">
        <v>1600</v>
      </c>
      <c r="O56" s="249"/>
      <c r="P56" s="263">
        <v>1600</v>
      </c>
      <c r="Q56" s="246" t="s">
        <v>673</v>
      </c>
      <c r="R56" s="246" t="s">
        <v>672</v>
      </c>
    </row>
    <row r="57" spans="1:18" ht="80.25" customHeight="1" x14ac:dyDescent="0.25">
      <c r="A57" s="1160" t="s">
        <v>1634</v>
      </c>
      <c r="B57" s="1161"/>
      <c r="C57" s="1161"/>
      <c r="D57" s="1161"/>
      <c r="E57" s="1161"/>
      <c r="F57" s="1161"/>
      <c r="G57" s="1161"/>
      <c r="H57" s="1161"/>
      <c r="I57" s="1161"/>
      <c r="J57" s="1161"/>
      <c r="K57" s="1161"/>
      <c r="L57" s="1161"/>
      <c r="M57" s="1161"/>
      <c r="N57" s="1161"/>
      <c r="O57" s="1161"/>
      <c r="P57" s="1161"/>
      <c r="Q57" s="1161"/>
      <c r="R57" s="1162"/>
    </row>
    <row r="58" spans="1:18" s="53" customFormat="1" ht="210.75" customHeight="1" x14ac:dyDescent="0.25">
      <c r="A58" s="358">
        <v>29</v>
      </c>
      <c r="B58" s="358">
        <v>1</v>
      </c>
      <c r="C58" s="358">
        <v>4</v>
      </c>
      <c r="D58" s="358">
        <v>2</v>
      </c>
      <c r="E58" s="354" t="s">
        <v>1635</v>
      </c>
      <c r="F58" s="246" t="s">
        <v>1636</v>
      </c>
      <c r="G58" s="246" t="s">
        <v>1637</v>
      </c>
      <c r="H58" s="359" t="s">
        <v>1638</v>
      </c>
      <c r="I58" s="246" t="s">
        <v>1639</v>
      </c>
      <c r="J58" s="246" t="s">
        <v>1640</v>
      </c>
      <c r="K58" s="358"/>
      <c r="L58" s="358" t="s">
        <v>44</v>
      </c>
      <c r="M58" s="360"/>
      <c r="N58" s="361">
        <v>15000</v>
      </c>
      <c r="O58" s="361"/>
      <c r="P58" s="362">
        <v>15000</v>
      </c>
      <c r="Q58" s="251" t="s">
        <v>673</v>
      </c>
      <c r="R58" s="363" t="s">
        <v>677</v>
      </c>
    </row>
    <row r="59" spans="1:18" ht="46.5" customHeight="1" x14ac:dyDescent="0.25">
      <c r="A59" s="1160" t="s">
        <v>1641</v>
      </c>
      <c r="B59" s="1166"/>
      <c r="C59" s="1166"/>
      <c r="D59" s="1166"/>
      <c r="E59" s="1166"/>
      <c r="F59" s="1166"/>
      <c r="G59" s="1166"/>
      <c r="H59" s="1166"/>
      <c r="I59" s="1166"/>
      <c r="J59" s="1166"/>
      <c r="K59" s="1166"/>
      <c r="L59" s="1166"/>
      <c r="M59" s="1166"/>
      <c r="N59" s="1166"/>
      <c r="O59" s="1166"/>
      <c r="P59" s="1166"/>
      <c r="Q59" s="1166"/>
      <c r="R59" s="1167"/>
    </row>
    <row r="60" spans="1:18" ht="233.25" customHeight="1" x14ac:dyDescent="0.25">
      <c r="A60" s="364">
        <v>30</v>
      </c>
      <c r="B60" s="245">
        <v>1</v>
      </c>
      <c r="C60" s="245">
        <v>4</v>
      </c>
      <c r="D60" s="245">
        <v>2</v>
      </c>
      <c r="E60" s="354" t="s">
        <v>685</v>
      </c>
      <c r="F60" s="246" t="s">
        <v>2129</v>
      </c>
      <c r="G60" s="246" t="s">
        <v>1642</v>
      </c>
      <c r="H60" s="246" t="s">
        <v>1643</v>
      </c>
      <c r="I60" s="246" t="s">
        <v>1644</v>
      </c>
      <c r="J60" s="246" t="s">
        <v>1645</v>
      </c>
      <c r="K60" s="358"/>
      <c r="L60" s="246" t="s">
        <v>41</v>
      </c>
      <c r="M60" s="365"/>
      <c r="N60" s="366">
        <v>30200</v>
      </c>
      <c r="O60" s="365"/>
      <c r="P60" s="366">
        <v>30200</v>
      </c>
      <c r="Q60" s="246" t="s">
        <v>683</v>
      </c>
      <c r="R60" s="246" t="s">
        <v>672</v>
      </c>
    </row>
    <row r="61" spans="1:18" ht="54.75" customHeight="1" x14ac:dyDescent="0.25">
      <c r="A61" s="1160" t="s">
        <v>2130</v>
      </c>
      <c r="B61" s="1166"/>
      <c r="C61" s="1166"/>
      <c r="D61" s="1166"/>
      <c r="E61" s="1166"/>
      <c r="F61" s="1166"/>
      <c r="G61" s="1166"/>
      <c r="H61" s="1166"/>
      <c r="I61" s="1166"/>
      <c r="J61" s="1166"/>
      <c r="K61" s="1166"/>
      <c r="L61" s="1166"/>
      <c r="M61" s="1166"/>
      <c r="N61" s="1166"/>
      <c r="O61" s="1166"/>
      <c r="P61" s="1166"/>
      <c r="Q61" s="1166"/>
      <c r="R61" s="1167"/>
    </row>
    <row r="62" spans="1:18" ht="153.75" customHeight="1" x14ac:dyDescent="0.25">
      <c r="A62" s="364">
        <v>31</v>
      </c>
      <c r="B62" s="245">
        <v>1</v>
      </c>
      <c r="C62" s="245">
        <v>4</v>
      </c>
      <c r="D62" s="245">
        <v>2</v>
      </c>
      <c r="E62" s="354" t="s">
        <v>1646</v>
      </c>
      <c r="F62" s="246" t="s">
        <v>2131</v>
      </c>
      <c r="G62" s="246" t="s">
        <v>1647</v>
      </c>
      <c r="H62" s="246" t="s">
        <v>1648</v>
      </c>
      <c r="I62" s="246" t="s">
        <v>1649</v>
      </c>
      <c r="J62" s="246" t="s">
        <v>1645</v>
      </c>
      <c r="K62" s="358"/>
      <c r="L62" s="246" t="s">
        <v>65</v>
      </c>
      <c r="M62" s="365"/>
      <c r="N62" s="366">
        <v>83400</v>
      </c>
      <c r="O62" s="365"/>
      <c r="P62" s="366">
        <v>83400</v>
      </c>
      <c r="Q62" s="246" t="s">
        <v>683</v>
      </c>
      <c r="R62" s="246" t="s">
        <v>672</v>
      </c>
    </row>
    <row r="63" spans="1:18" ht="32.25" customHeight="1" x14ac:dyDescent="0.25">
      <c r="A63" s="1160" t="s">
        <v>1650</v>
      </c>
      <c r="B63" s="1166"/>
      <c r="C63" s="1166"/>
      <c r="D63" s="1166"/>
      <c r="E63" s="1166"/>
      <c r="F63" s="1166"/>
      <c r="G63" s="1166"/>
      <c r="H63" s="1166"/>
      <c r="I63" s="1166"/>
      <c r="J63" s="1166"/>
      <c r="K63" s="1166"/>
      <c r="L63" s="1166"/>
      <c r="M63" s="1166"/>
      <c r="N63" s="1166"/>
      <c r="O63" s="1166"/>
      <c r="P63" s="1166"/>
      <c r="Q63" s="1166"/>
      <c r="R63" s="1167"/>
    </row>
    <row r="64" spans="1:18" ht="119.45" customHeight="1" x14ac:dyDescent="0.25">
      <c r="A64" s="364">
        <v>32</v>
      </c>
      <c r="B64" s="245">
        <v>1</v>
      </c>
      <c r="C64" s="245">
        <v>4</v>
      </c>
      <c r="D64" s="245">
        <v>2</v>
      </c>
      <c r="E64" s="354" t="s">
        <v>1651</v>
      </c>
      <c r="F64" s="246" t="s">
        <v>1652</v>
      </c>
      <c r="G64" s="246" t="s">
        <v>1653</v>
      </c>
      <c r="H64" s="246" t="s">
        <v>1654</v>
      </c>
      <c r="I64" s="246" t="s">
        <v>1655</v>
      </c>
      <c r="J64" s="246" t="s">
        <v>1645</v>
      </c>
      <c r="K64" s="358"/>
      <c r="L64" s="246" t="s">
        <v>39</v>
      </c>
      <c r="M64" s="365"/>
      <c r="N64" s="366">
        <v>65400</v>
      </c>
      <c r="O64" s="365"/>
      <c r="P64" s="366">
        <v>65400</v>
      </c>
      <c r="Q64" s="246" t="s">
        <v>683</v>
      </c>
      <c r="R64" s="246" t="s">
        <v>672</v>
      </c>
    </row>
    <row r="65" spans="1:18" ht="44.25" customHeight="1" x14ac:dyDescent="0.25">
      <c r="A65" s="1160" t="s">
        <v>1656</v>
      </c>
      <c r="B65" s="1166"/>
      <c r="C65" s="1166"/>
      <c r="D65" s="1166"/>
      <c r="E65" s="1166"/>
      <c r="F65" s="1166"/>
      <c r="G65" s="1166"/>
      <c r="H65" s="1166"/>
      <c r="I65" s="1166"/>
      <c r="J65" s="1166"/>
      <c r="K65" s="1166"/>
      <c r="L65" s="1166"/>
      <c r="M65" s="1166"/>
      <c r="N65" s="1166"/>
      <c r="O65" s="1166"/>
      <c r="P65" s="1166"/>
      <c r="Q65" s="1166"/>
      <c r="R65" s="1167"/>
    </row>
    <row r="66" spans="1:18" ht="184.5" customHeight="1" x14ac:dyDescent="0.25">
      <c r="A66" s="364">
        <v>33</v>
      </c>
      <c r="B66" s="364">
        <v>1</v>
      </c>
      <c r="C66" s="364">
        <v>4</v>
      </c>
      <c r="D66" s="364">
        <v>2</v>
      </c>
      <c r="E66" s="367" t="s">
        <v>1657</v>
      </c>
      <c r="F66" s="246" t="s">
        <v>2132</v>
      </c>
      <c r="G66" s="251" t="s">
        <v>1658</v>
      </c>
      <c r="H66" s="251" t="s">
        <v>1659</v>
      </c>
      <c r="I66" s="246" t="s">
        <v>686</v>
      </c>
      <c r="J66" s="359" t="s">
        <v>2133</v>
      </c>
      <c r="K66" s="251"/>
      <c r="L66" s="251" t="s">
        <v>65</v>
      </c>
      <c r="M66" s="368"/>
      <c r="N66" s="253">
        <v>8000</v>
      </c>
      <c r="O66" s="368"/>
      <c r="P66" s="253">
        <v>8000</v>
      </c>
      <c r="Q66" s="251" t="s">
        <v>673</v>
      </c>
      <c r="R66" s="251" t="s">
        <v>677</v>
      </c>
    </row>
    <row r="67" spans="1:18" ht="45.75" customHeight="1" x14ac:dyDescent="0.25">
      <c r="A67" s="1160" t="s">
        <v>1660</v>
      </c>
      <c r="B67" s="1166"/>
      <c r="C67" s="1166"/>
      <c r="D67" s="1166"/>
      <c r="E67" s="1166"/>
      <c r="F67" s="1166"/>
      <c r="G67" s="1166"/>
      <c r="H67" s="1166"/>
      <c r="I67" s="1166"/>
      <c r="J67" s="1166"/>
      <c r="K67" s="1166"/>
      <c r="L67" s="1166"/>
      <c r="M67" s="1166"/>
      <c r="N67" s="1166"/>
      <c r="O67" s="1166"/>
      <c r="P67" s="1166"/>
      <c r="Q67" s="1166"/>
      <c r="R67" s="1167"/>
    </row>
    <row r="68" spans="1:18" ht="228" customHeight="1" x14ac:dyDescent="0.25">
      <c r="A68" s="358">
        <v>34</v>
      </c>
      <c r="B68" s="364">
        <v>1</v>
      </c>
      <c r="C68" s="364">
        <v>4</v>
      </c>
      <c r="D68" s="364">
        <v>2</v>
      </c>
      <c r="E68" s="369" t="s">
        <v>1661</v>
      </c>
      <c r="F68" s="359" t="s">
        <v>2134</v>
      </c>
      <c r="G68" s="251" t="s">
        <v>1662</v>
      </c>
      <c r="H68" s="251" t="s">
        <v>1663</v>
      </c>
      <c r="I68" s="246" t="s">
        <v>686</v>
      </c>
      <c r="J68" s="359" t="s">
        <v>2135</v>
      </c>
      <c r="K68" s="251"/>
      <c r="L68" s="251" t="s">
        <v>56</v>
      </c>
      <c r="M68" s="368"/>
      <c r="N68" s="253">
        <v>15000</v>
      </c>
      <c r="O68" s="368"/>
      <c r="P68" s="253">
        <v>15000</v>
      </c>
      <c r="Q68" s="251" t="s">
        <v>673</v>
      </c>
      <c r="R68" s="251" t="s">
        <v>677</v>
      </c>
    </row>
    <row r="69" spans="1:18" ht="33" customHeight="1" x14ac:dyDescent="0.25">
      <c r="A69" s="1160" t="s">
        <v>1664</v>
      </c>
      <c r="B69" s="1166"/>
      <c r="C69" s="1166"/>
      <c r="D69" s="1166"/>
      <c r="E69" s="1166"/>
      <c r="F69" s="1166"/>
      <c r="G69" s="1166"/>
      <c r="H69" s="1166"/>
      <c r="I69" s="1166"/>
      <c r="J69" s="1166"/>
      <c r="K69" s="1166"/>
      <c r="L69" s="1166"/>
      <c r="M69" s="1166"/>
      <c r="N69" s="1166"/>
      <c r="O69" s="1166"/>
      <c r="P69" s="1166"/>
      <c r="Q69" s="1166"/>
      <c r="R69" s="1167"/>
    </row>
    <row r="70" spans="1:18" ht="405.75" customHeight="1" x14ac:dyDescent="0.25">
      <c r="A70" s="364">
        <v>35</v>
      </c>
      <c r="B70" s="364">
        <v>1</v>
      </c>
      <c r="C70" s="364">
        <v>4</v>
      </c>
      <c r="D70" s="364">
        <v>2</v>
      </c>
      <c r="E70" s="367" t="s">
        <v>1665</v>
      </c>
      <c r="F70" s="152" t="s">
        <v>2136</v>
      </c>
      <c r="G70" s="251" t="s">
        <v>1666</v>
      </c>
      <c r="H70" s="251" t="s">
        <v>1667</v>
      </c>
      <c r="I70" s="246" t="s">
        <v>1668</v>
      </c>
      <c r="J70" s="251" t="s">
        <v>1669</v>
      </c>
      <c r="K70" s="364"/>
      <c r="L70" s="370" t="s">
        <v>41</v>
      </c>
      <c r="M70" s="371"/>
      <c r="N70" s="253">
        <v>16000</v>
      </c>
      <c r="O70" s="368"/>
      <c r="P70" s="253">
        <v>16000</v>
      </c>
      <c r="Q70" s="372" t="s">
        <v>673</v>
      </c>
      <c r="R70" s="373" t="s">
        <v>677</v>
      </c>
    </row>
    <row r="71" spans="1:18" ht="42" customHeight="1" x14ac:dyDescent="0.25">
      <c r="A71" s="1160" t="s">
        <v>1670</v>
      </c>
      <c r="B71" s="1166"/>
      <c r="C71" s="1166"/>
      <c r="D71" s="1166"/>
      <c r="E71" s="1166"/>
      <c r="F71" s="1166"/>
      <c r="G71" s="1166"/>
      <c r="H71" s="1166"/>
      <c r="I71" s="1166"/>
      <c r="J71" s="1166"/>
      <c r="K71" s="1166"/>
      <c r="L71" s="1166"/>
      <c r="M71" s="1166"/>
      <c r="N71" s="1166"/>
      <c r="O71" s="1166"/>
      <c r="P71" s="1166"/>
      <c r="Q71" s="1166"/>
      <c r="R71" s="1167"/>
    </row>
    <row r="72" spans="1:18" ht="384" customHeight="1" x14ac:dyDescent="0.25">
      <c r="A72" s="358">
        <v>36</v>
      </c>
      <c r="B72" s="364">
        <v>1</v>
      </c>
      <c r="C72" s="364">
        <v>4</v>
      </c>
      <c r="D72" s="364">
        <v>2</v>
      </c>
      <c r="E72" s="354" t="s">
        <v>1671</v>
      </c>
      <c r="F72" s="374" t="s">
        <v>1672</v>
      </c>
      <c r="G72" s="251" t="s">
        <v>1666</v>
      </c>
      <c r="H72" s="251" t="s">
        <v>1667</v>
      </c>
      <c r="I72" s="246" t="s">
        <v>1673</v>
      </c>
      <c r="J72" s="251" t="s">
        <v>1669</v>
      </c>
      <c r="K72" s="375"/>
      <c r="L72" s="370" t="s">
        <v>48</v>
      </c>
      <c r="M72" s="358"/>
      <c r="N72" s="253">
        <v>15000</v>
      </c>
      <c r="O72" s="362"/>
      <c r="P72" s="253">
        <v>15000</v>
      </c>
      <c r="Q72" s="251" t="s">
        <v>673</v>
      </c>
      <c r="R72" s="363" t="s">
        <v>677</v>
      </c>
    </row>
    <row r="73" spans="1:18" ht="57.75" customHeight="1" x14ac:dyDescent="0.25">
      <c r="A73" s="1168" t="s">
        <v>1674</v>
      </c>
      <c r="B73" s="1169"/>
      <c r="C73" s="1169"/>
      <c r="D73" s="1169"/>
      <c r="E73" s="1169"/>
      <c r="F73" s="1169"/>
      <c r="G73" s="1169"/>
      <c r="H73" s="1169"/>
      <c r="I73" s="1169"/>
      <c r="J73" s="1169"/>
      <c r="K73" s="1169"/>
      <c r="L73" s="1169"/>
      <c r="M73" s="1169"/>
      <c r="N73" s="1169"/>
      <c r="O73" s="1169"/>
      <c r="P73" s="1169"/>
      <c r="Q73" s="1169"/>
      <c r="R73" s="1170"/>
    </row>
    <row r="74" spans="1:18" s="54" customFormat="1" ht="214.5" customHeight="1" x14ac:dyDescent="0.25">
      <c r="A74" s="364">
        <v>37</v>
      </c>
      <c r="B74" s="364">
        <v>1</v>
      </c>
      <c r="C74" s="364">
        <v>4</v>
      </c>
      <c r="D74" s="364">
        <v>2</v>
      </c>
      <c r="E74" s="367" t="s">
        <v>1675</v>
      </c>
      <c r="F74" s="251" t="s">
        <v>1676</v>
      </c>
      <c r="G74" s="251" t="s">
        <v>1677</v>
      </c>
      <c r="H74" s="251" t="s">
        <v>1678</v>
      </c>
      <c r="I74" s="251" t="s">
        <v>686</v>
      </c>
      <c r="J74" s="251" t="s">
        <v>1679</v>
      </c>
      <c r="K74" s="364"/>
      <c r="L74" s="364" t="s">
        <v>34</v>
      </c>
      <c r="M74" s="364"/>
      <c r="N74" s="253">
        <v>25000</v>
      </c>
      <c r="O74" s="364"/>
      <c r="P74" s="253">
        <v>25000</v>
      </c>
      <c r="Q74" s="251" t="s">
        <v>673</v>
      </c>
      <c r="R74" s="251" t="s">
        <v>1680</v>
      </c>
    </row>
    <row r="75" spans="1:18" ht="66.75" customHeight="1" x14ac:dyDescent="0.25">
      <c r="A75" s="1171" t="s">
        <v>1681</v>
      </c>
      <c r="B75" s="1171"/>
      <c r="C75" s="1171"/>
      <c r="D75" s="1171"/>
      <c r="E75" s="1171"/>
      <c r="F75" s="1171"/>
      <c r="G75" s="1171"/>
      <c r="H75" s="1171"/>
      <c r="I75" s="1171"/>
      <c r="J75" s="1171"/>
      <c r="K75" s="1171"/>
      <c r="L75" s="1171"/>
      <c r="M75" s="1171"/>
      <c r="N75" s="1171"/>
      <c r="O75" s="1171"/>
      <c r="P75" s="1171"/>
      <c r="Q75" s="1171"/>
      <c r="R75" s="1171"/>
    </row>
    <row r="76" spans="1:18" ht="204" customHeight="1" x14ac:dyDescent="0.25">
      <c r="A76" s="246">
        <v>38</v>
      </c>
      <c r="B76" s="246">
        <v>1</v>
      </c>
      <c r="C76" s="246">
        <v>4</v>
      </c>
      <c r="D76" s="246">
        <v>5</v>
      </c>
      <c r="E76" s="354" t="s">
        <v>1682</v>
      </c>
      <c r="F76" s="246" t="s">
        <v>1683</v>
      </c>
      <c r="G76" s="246" t="s">
        <v>725</v>
      </c>
      <c r="H76" s="246" t="s">
        <v>724</v>
      </c>
      <c r="I76" s="246" t="s">
        <v>1684</v>
      </c>
      <c r="J76" s="246" t="s">
        <v>723</v>
      </c>
      <c r="K76" s="376"/>
      <c r="L76" s="246" t="s">
        <v>46</v>
      </c>
      <c r="M76" s="249"/>
      <c r="N76" s="366">
        <v>5200</v>
      </c>
      <c r="O76" s="249"/>
      <c r="P76" s="366">
        <v>5200</v>
      </c>
      <c r="Q76" s="246" t="s">
        <v>683</v>
      </c>
      <c r="R76" s="246" t="s">
        <v>672</v>
      </c>
    </row>
    <row r="77" spans="1:18" ht="52.5" customHeight="1" x14ac:dyDescent="0.25">
      <c r="A77" s="1171" t="s">
        <v>1685</v>
      </c>
      <c r="B77" s="1171"/>
      <c r="C77" s="1171"/>
      <c r="D77" s="1171"/>
      <c r="E77" s="1171"/>
      <c r="F77" s="1171"/>
      <c r="G77" s="1171"/>
      <c r="H77" s="1171"/>
      <c r="I77" s="1171"/>
      <c r="J77" s="1171"/>
      <c r="K77" s="1171"/>
      <c r="L77" s="1171"/>
      <c r="M77" s="1171"/>
      <c r="N77" s="1171"/>
      <c r="O77" s="1171"/>
      <c r="P77" s="1171"/>
      <c r="Q77" s="1171"/>
      <c r="R77" s="1171"/>
    </row>
    <row r="78" spans="1:18" ht="163.5" customHeight="1" x14ac:dyDescent="0.25">
      <c r="A78" s="246">
        <v>39</v>
      </c>
      <c r="B78" s="246">
        <v>1</v>
      </c>
      <c r="C78" s="246">
        <v>4</v>
      </c>
      <c r="D78" s="246">
        <v>2</v>
      </c>
      <c r="E78" s="354" t="s">
        <v>1686</v>
      </c>
      <c r="F78" s="377" t="s">
        <v>1687</v>
      </c>
      <c r="G78" s="246" t="s">
        <v>1688</v>
      </c>
      <c r="H78" s="246" t="s">
        <v>1689</v>
      </c>
      <c r="I78" s="246" t="s">
        <v>1690</v>
      </c>
      <c r="J78" s="246" t="s">
        <v>2137</v>
      </c>
      <c r="K78" s="376"/>
      <c r="L78" s="246" t="s">
        <v>46</v>
      </c>
      <c r="M78" s="249"/>
      <c r="N78" s="366">
        <v>38000</v>
      </c>
      <c r="O78" s="249"/>
      <c r="P78" s="366">
        <v>38000</v>
      </c>
      <c r="Q78" s="246" t="s">
        <v>683</v>
      </c>
      <c r="R78" s="246" t="s">
        <v>672</v>
      </c>
    </row>
    <row r="79" spans="1:18" ht="71.25" customHeight="1" x14ac:dyDescent="0.25">
      <c r="A79" s="1171" t="s">
        <v>1691</v>
      </c>
      <c r="B79" s="1171"/>
      <c r="C79" s="1171"/>
      <c r="D79" s="1171"/>
      <c r="E79" s="1171"/>
      <c r="F79" s="1171"/>
      <c r="G79" s="1171"/>
      <c r="H79" s="1171"/>
      <c r="I79" s="1171"/>
      <c r="J79" s="1171"/>
      <c r="K79" s="1171"/>
      <c r="L79" s="1171"/>
      <c r="M79" s="1171"/>
      <c r="N79" s="1171"/>
      <c r="O79" s="1171"/>
      <c r="P79" s="1171"/>
      <c r="Q79" s="1171"/>
      <c r="R79" s="1171"/>
    </row>
    <row r="80" spans="1:18" ht="210" customHeight="1" x14ac:dyDescent="0.25">
      <c r="A80" s="378">
        <v>40</v>
      </c>
      <c r="B80" s="251">
        <v>1</v>
      </c>
      <c r="C80" s="251">
        <v>4</v>
      </c>
      <c r="D80" s="251">
        <v>2</v>
      </c>
      <c r="E80" s="379" t="s">
        <v>1692</v>
      </c>
      <c r="F80" s="251" t="s">
        <v>1693</v>
      </c>
      <c r="G80" s="251" t="s">
        <v>443</v>
      </c>
      <c r="H80" s="246" t="s">
        <v>1694</v>
      </c>
      <c r="I80" s="246" t="s">
        <v>1695</v>
      </c>
      <c r="J80" s="363" t="s">
        <v>2138</v>
      </c>
      <c r="K80" s="376"/>
      <c r="L80" s="251" t="s">
        <v>46</v>
      </c>
      <c r="M80" s="380"/>
      <c r="N80" s="381">
        <v>30000</v>
      </c>
      <c r="O80" s="380"/>
      <c r="P80" s="381">
        <v>30000</v>
      </c>
      <c r="Q80" s="246" t="s">
        <v>683</v>
      </c>
      <c r="R80" s="246" t="s">
        <v>672</v>
      </c>
    </row>
    <row r="81" spans="1:18" ht="101.25" customHeight="1" x14ac:dyDescent="0.25">
      <c r="A81" s="1163" t="s">
        <v>1696</v>
      </c>
      <c r="B81" s="1164"/>
      <c r="C81" s="1164"/>
      <c r="D81" s="1164"/>
      <c r="E81" s="1164"/>
      <c r="F81" s="1164"/>
      <c r="G81" s="1164"/>
      <c r="H81" s="1164"/>
      <c r="I81" s="1164"/>
      <c r="J81" s="1164"/>
      <c r="K81" s="1164"/>
      <c r="L81" s="1164"/>
      <c r="M81" s="1164"/>
      <c r="N81" s="1164"/>
      <c r="O81" s="1164"/>
      <c r="P81" s="1164"/>
      <c r="Q81" s="1164"/>
      <c r="R81" s="1165"/>
    </row>
    <row r="82" spans="1:18" ht="139.5" customHeight="1" x14ac:dyDescent="0.25">
      <c r="A82" s="382">
        <v>41</v>
      </c>
      <c r="B82" s="383">
        <v>1</v>
      </c>
      <c r="C82" s="383">
        <v>4</v>
      </c>
      <c r="D82" s="383">
        <v>2</v>
      </c>
      <c r="E82" s="384" t="s">
        <v>1697</v>
      </c>
      <c r="F82" s="385" t="s">
        <v>1698</v>
      </c>
      <c r="G82" s="382" t="s">
        <v>366</v>
      </c>
      <c r="H82" s="386">
        <v>1</v>
      </c>
      <c r="I82" s="386" t="s">
        <v>1699</v>
      </c>
      <c r="J82" s="386" t="s">
        <v>1700</v>
      </c>
      <c r="K82" s="382"/>
      <c r="L82" s="382" t="s">
        <v>40</v>
      </c>
      <c r="M82" s="387"/>
      <c r="N82" s="388">
        <v>10000</v>
      </c>
      <c r="O82" s="388"/>
      <c r="P82" s="388">
        <v>10000</v>
      </c>
      <c r="Q82" s="389" t="s">
        <v>673</v>
      </c>
      <c r="R82" s="389" t="s">
        <v>677</v>
      </c>
    </row>
    <row r="83" spans="1:18" ht="63.75" customHeight="1" x14ac:dyDescent="0.25">
      <c r="A83" s="1160" t="s">
        <v>1701</v>
      </c>
      <c r="B83" s="1161"/>
      <c r="C83" s="1161"/>
      <c r="D83" s="1161"/>
      <c r="E83" s="1161"/>
      <c r="F83" s="1161"/>
      <c r="G83" s="1161"/>
      <c r="H83" s="1161"/>
      <c r="I83" s="1161"/>
      <c r="J83" s="1161"/>
      <c r="K83" s="1161"/>
      <c r="L83" s="1161"/>
      <c r="M83" s="1161"/>
      <c r="N83" s="1161"/>
      <c r="O83" s="1161"/>
      <c r="P83" s="1161"/>
      <c r="Q83" s="1161"/>
      <c r="R83" s="1162"/>
    </row>
    <row r="87" spans="1:18" x14ac:dyDescent="0.25">
      <c r="M87" s="1141"/>
      <c r="N87" s="1172" t="s">
        <v>35</v>
      </c>
      <c r="O87" s="1173"/>
      <c r="P87" s="1174"/>
    </row>
    <row r="88" spans="1:18" x14ac:dyDescent="0.25">
      <c r="M88" s="1142"/>
      <c r="N88" s="816" t="s">
        <v>36</v>
      </c>
      <c r="O88" s="1172" t="s">
        <v>37</v>
      </c>
      <c r="P88" s="1174"/>
    </row>
    <row r="89" spans="1:18" x14ac:dyDescent="0.25">
      <c r="M89" s="1143"/>
      <c r="N89" s="817"/>
      <c r="O89" s="110">
        <v>2020</v>
      </c>
      <c r="P89" s="110">
        <v>2021</v>
      </c>
    </row>
    <row r="90" spans="1:18" x14ac:dyDescent="0.25">
      <c r="M90" s="41" t="s">
        <v>1341</v>
      </c>
      <c r="N90" s="137">
        <v>24</v>
      </c>
      <c r="O90" s="390">
        <f>O6+O7+O8+O11+O12+O13+O14+O15+O16+O19+O22+O23+O24+O25+O28+O31+O32+O35+O36+O37+O40+O41+O44+O47</f>
        <v>429008.19</v>
      </c>
      <c r="P90" s="390">
        <f>P23+P25+P37</f>
        <v>52400</v>
      </c>
    </row>
    <row r="91" spans="1:18" x14ac:dyDescent="0.25">
      <c r="M91" s="41" t="s">
        <v>1153</v>
      </c>
      <c r="N91" s="137">
        <v>41</v>
      </c>
      <c r="O91" s="390">
        <f>O6+O7+O11+O12+O13+O14+O15+O17+O20+O22+O23+O24+O26+O29+O31+O33+O35+O36+O38+O40+O42+O45+O48</f>
        <v>344452.19</v>
      </c>
      <c r="P91" s="390">
        <f>P9+P23+P26+P38+P50+P52+P54+P56+P58+P60+P62+P64+P66+P68+P70+P72+P74+P76+P78+P80+P82</f>
        <v>515000</v>
      </c>
      <c r="Q91" s="26"/>
    </row>
    <row r="92" spans="1:18" x14ac:dyDescent="0.25">
      <c r="O92" s="26"/>
      <c r="P92" s="26"/>
    </row>
  </sheetData>
  <mergeCells count="47">
    <mergeCell ref="A83:R83"/>
    <mergeCell ref="M87:M89"/>
    <mergeCell ref="N87:P87"/>
    <mergeCell ref="N88:N89"/>
    <mergeCell ref="O88:P88"/>
    <mergeCell ref="A73:R73"/>
    <mergeCell ref="A75:R75"/>
    <mergeCell ref="A77:R77"/>
    <mergeCell ref="A79:R79"/>
    <mergeCell ref="A81:R81"/>
    <mergeCell ref="A63:R63"/>
    <mergeCell ref="A65:R65"/>
    <mergeCell ref="A67:R67"/>
    <mergeCell ref="A69:R69"/>
    <mergeCell ref="A71:R71"/>
    <mergeCell ref="A53:R53"/>
    <mergeCell ref="A55:R55"/>
    <mergeCell ref="A57:R57"/>
    <mergeCell ref="A59:R59"/>
    <mergeCell ref="A61:R61"/>
    <mergeCell ref="A39:R39"/>
    <mergeCell ref="A43:R43"/>
    <mergeCell ref="A46:R46"/>
    <mergeCell ref="A49:R49"/>
    <mergeCell ref="A51:R51"/>
    <mergeCell ref="Q3:Q4"/>
    <mergeCell ref="D3:D4"/>
    <mergeCell ref="E3:E4"/>
    <mergeCell ref="F3:F4"/>
    <mergeCell ref="G3:G4"/>
    <mergeCell ref="H3:I3"/>
    <mergeCell ref="A27:R27"/>
    <mergeCell ref="A30:R30"/>
    <mergeCell ref="A34:R34"/>
    <mergeCell ref="A3:A4"/>
    <mergeCell ref="B3:B4"/>
    <mergeCell ref="C3:C4"/>
    <mergeCell ref="R3:R4"/>
    <mergeCell ref="A10:R10"/>
    <mergeCell ref="A18:G18"/>
    <mergeCell ref="H18:R18"/>
    <mergeCell ref="A21:G21"/>
    <mergeCell ref="H21:R21"/>
    <mergeCell ref="J3:J4"/>
    <mergeCell ref="K3:L3"/>
    <mergeCell ref="M3:N3"/>
    <mergeCell ref="O3:P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87"/>
  <sheetViews>
    <sheetView zoomScale="50" zoomScaleNormal="50" workbookViewId="0"/>
  </sheetViews>
  <sheetFormatPr defaultColWidth="9.140625" defaultRowHeight="15" x14ac:dyDescent="0.25"/>
  <cols>
    <col min="1" max="1" width="5.140625" style="98" customWidth="1"/>
    <col min="2" max="2" width="9.140625" style="98"/>
    <col min="3" max="3" width="7" style="98" customWidth="1"/>
    <col min="4" max="4" width="9" style="36" customWidth="1"/>
    <col min="5" max="5" width="35.42578125" style="98" customWidth="1"/>
    <col min="6" max="6" width="70.42578125" style="98" customWidth="1"/>
    <col min="7" max="7" width="26.28515625" style="98" customWidth="1"/>
    <col min="8" max="8" width="19.85546875" style="43" customWidth="1"/>
    <col min="9" max="9" width="11.140625" style="98" customWidth="1"/>
    <col min="10" max="10" width="42.5703125" style="98" customWidth="1"/>
    <col min="11" max="11" width="14.85546875" style="36" customWidth="1"/>
    <col min="12" max="12" width="15.7109375" style="36" customWidth="1"/>
    <col min="13" max="13" width="17.7109375" style="36" customWidth="1"/>
    <col min="14" max="14" width="16.5703125" style="36" customWidth="1"/>
    <col min="15" max="15" width="18.140625" style="90" customWidth="1"/>
    <col min="16" max="16" width="16.85546875" style="90" customWidth="1"/>
    <col min="17" max="17" width="15.85546875" style="7" customWidth="1"/>
    <col min="18" max="18" width="18.42578125" style="7" customWidth="1"/>
    <col min="19" max="16384" width="9.140625" style="98"/>
  </cols>
  <sheetData>
    <row r="1" spans="1:24" x14ac:dyDescent="0.25">
      <c r="M1" s="91"/>
      <c r="N1" s="91"/>
    </row>
    <row r="2" spans="1:24" x14ac:dyDescent="0.25">
      <c r="A2" s="111" t="s">
        <v>1702</v>
      </c>
      <c r="M2" s="91"/>
      <c r="N2" s="91"/>
    </row>
    <row r="3" spans="1:24" x14ac:dyDescent="0.25">
      <c r="M3" s="91"/>
      <c r="N3" s="91"/>
    </row>
    <row r="4" spans="1:24" s="60" customFormat="1" ht="51" customHeight="1" x14ac:dyDescent="0.25">
      <c r="A4" s="1179" t="s">
        <v>0</v>
      </c>
      <c r="B4" s="1178" t="s">
        <v>1</v>
      </c>
      <c r="C4" s="1178" t="s">
        <v>2</v>
      </c>
      <c r="D4" s="1178" t="s">
        <v>3</v>
      </c>
      <c r="E4" s="1178" t="s">
        <v>4</v>
      </c>
      <c r="F4" s="1178" t="s">
        <v>5</v>
      </c>
      <c r="G4" s="1178" t="s">
        <v>6</v>
      </c>
      <c r="H4" s="1178" t="s">
        <v>7</v>
      </c>
      <c r="I4" s="1178"/>
      <c r="J4" s="1179" t="s">
        <v>8</v>
      </c>
      <c r="K4" s="1178" t="s">
        <v>9</v>
      </c>
      <c r="L4" s="1178"/>
      <c r="M4" s="1175" t="s">
        <v>10</v>
      </c>
      <c r="N4" s="1175"/>
      <c r="O4" s="1175" t="s">
        <v>11</v>
      </c>
      <c r="P4" s="1175"/>
      <c r="Q4" s="1179" t="s">
        <v>12</v>
      </c>
      <c r="R4" s="1178" t="s">
        <v>13</v>
      </c>
      <c r="S4" s="98"/>
      <c r="T4" s="98"/>
      <c r="U4" s="98"/>
      <c r="V4" s="98"/>
      <c r="W4" s="98"/>
      <c r="X4" s="98"/>
    </row>
    <row r="5" spans="1:24" s="60" customFormat="1" x14ac:dyDescent="0.25">
      <c r="A5" s="1179"/>
      <c r="B5" s="1178"/>
      <c r="C5" s="1178"/>
      <c r="D5" s="1178"/>
      <c r="E5" s="1178"/>
      <c r="F5" s="1178"/>
      <c r="G5" s="1178"/>
      <c r="H5" s="113" t="s">
        <v>14</v>
      </c>
      <c r="I5" s="113" t="s">
        <v>15</v>
      </c>
      <c r="J5" s="1179"/>
      <c r="K5" s="113">
        <v>2020</v>
      </c>
      <c r="L5" s="113">
        <v>2021</v>
      </c>
      <c r="M5" s="44">
        <v>2020</v>
      </c>
      <c r="N5" s="44">
        <v>2021</v>
      </c>
      <c r="O5" s="113">
        <v>2020</v>
      </c>
      <c r="P5" s="113">
        <v>2021</v>
      </c>
      <c r="Q5" s="1179"/>
      <c r="R5" s="1178"/>
      <c r="S5" s="98"/>
      <c r="T5" s="98"/>
      <c r="U5" s="98"/>
      <c r="V5" s="98"/>
      <c r="W5" s="98"/>
      <c r="X5" s="98"/>
    </row>
    <row r="6" spans="1:24" s="92" customFormat="1" x14ac:dyDescent="0.25">
      <c r="A6" s="135" t="s">
        <v>16</v>
      </c>
      <c r="B6" s="113" t="s">
        <v>17</v>
      </c>
      <c r="C6" s="113" t="s">
        <v>18</v>
      </c>
      <c r="D6" s="113" t="s">
        <v>19</v>
      </c>
      <c r="E6" s="135" t="s">
        <v>20</v>
      </c>
      <c r="F6" s="135" t="s">
        <v>21</v>
      </c>
      <c r="G6" s="135" t="s">
        <v>22</v>
      </c>
      <c r="H6" s="113" t="s">
        <v>23</v>
      </c>
      <c r="I6" s="113" t="s">
        <v>24</v>
      </c>
      <c r="J6" s="135" t="s">
        <v>25</v>
      </c>
      <c r="K6" s="113" t="s">
        <v>26</v>
      </c>
      <c r="L6" s="113" t="s">
        <v>27</v>
      </c>
      <c r="M6" s="114" t="s">
        <v>28</v>
      </c>
      <c r="N6" s="114" t="s">
        <v>29</v>
      </c>
      <c r="O6" s="114" t="s">
        <v>30</v>
      </c>
      <c r="P6" s="114" t="s">
        <v>31</v>
      </c>
      <c r="Q6" s="135" t="s">
        <v>747</v>
      </c>
      <c r="R6" s="113" t="s">
        <v>32</v>
      </c>
      <c r="S6" s="7"/>
      <c r="T6" s="7"/>
      <c r="U6" s="7"/>
      <c r="V6" s="7"/>
      <c r="W6" s="7"/>
      <c r="X6" s="7"/>
    </row>
    <row r="7" spans="1:24" ht="120" x14ac:dyDescent="0.25">
      <c r="A7" s="392">
        <v>1</v>
      </c>
      <c r="B7" s="48">
        <v>1</v>
      </c>
      <c r="C7" s="48">
        <v>4</v>
      </c>
      <c r="D7" s="48">
        <v>2</v>
      </c>
      <c r="E7" s="392" t="s">
        <v>785</v>
      </c>
      <c r="F7" s="48" t="s">
        <v>784</v>
      </c>
      <c r="G7" s="48" t="s">
        <v>783</v>
      </c>
      <c r="H7" s="48" t="s">
        <v>782</v>
      </c>
      <c r="I7" s="48" t="s">
        <v>781</v>
      </c>
      <c r="J7" s="48" t="s">
        <v>780</v>
      </c>
      <c r="K7" s="48" t="s">
        <v>739</v>
      </c>
      <c r="L7" s="112"/>
      <c r="M7" s="49">
        <v>53607</v>
      </c>
      <c r="N7" s="112"/>
      <c r="O7" s="49">
        <f>M7</f>
        <v>53607</v>
      </c>
      <c r="P7" s="30"/>
      <c r="Q7" s="48" t="s">
        <v>749</v>
      </c>
      <c r="R7" s="48" t="s">
        <v>748</v>
      </c>
    </row>
    <row r="8" spans="1:24" ht="375" x14ac:dyDescent="0.25">
      <c r="A8" s="392">
        <v>2</v>
      </c>
      <c r="B8" s="48">
        <v>1</v>
      </c>
      <c r="C8" s="112">
        <v>1</v>
      </c>
      <c r="D8" s="48">
        <v>2</v>
      </c>
      <c r="E8" s="48" t="s">
        <v>779</v>
      </c>
      <c r="F8" s="48" t="s">
        <v>778</v>
      </c>
      <c r="G8" s="48" t="s">
        <v>777</v>
      </c>
      <c r="H8" s="48" t="s">
        <v>776</v>
      </c>
      <c r="I8" s="48" t="s">
        <v>775</v>
      </c>
      <c r="J8" s="48" t="s">
        <v>774</v>
      </c>
      <c r="K8" s="48" t="s">
        <v>773</v>
      </c>
      <c r="L8" s="48"/>
      <c r="M8" s="49">
        <v>207848.19</v>
      </c>
      <c r="N8" s="393"/>
      <c r="O8" s="49">
        <f>M8</f>
        <v>207848.19</v>
      </c>
      <c r="P8" s="393"/>
      <c r="Q8" s="48" t="s">
        <v>749</v>
      </c>
      <c r="R8" s="48" t="s">
        <v>748</v>
      </c>
    </row>
    <row r="9" spans="1:24" ht="409.5" x14ac:dyDescent="0.25">
      <c r="A9" s="392">
        <v>3</v>
      </c>
      <c r="B9" s="48">
        <v>1</v>
      </c>
      <c r="C9" s="48">
        <v>4</v>
      </c>
      <c r="D9" s="48">
        <v>2</v>
      </c>
      <c r="E9" s="394" t="s">
        <v>772</v>
      </c>
      <c r="F9" s="48" t="s">
        <v>771</v>
      </c>
      <c r="G9" s="395" t="s">
        <v>770</v>
      </c>
      <c r="H9" s="31" t="s">
        <v>769</v>
      </c>
      <c r="I9" s="393" t="s">
        <v>768</v>
      </c>
      <c r="J9" s="48" t="s">
        <v>767</v>
      </c>
      <c r="K9" s="112" t="s">
        <v>766</v>
      </c>
      <c r="L9" s="112"/>
      <c r="M9" s="30">
        <v>151793.28</v>
      </c>
      <c r="N9" s="395"/>
      <c r="O9" s="30">
        <f>M9</f>
        <v>151793.28</v>
      </c>
      <c r="P9" s="48"/>
      <c r="Q9" s="48" t="s">
        <v>749</v>
      </c>
      <c r="R9" s="48" t="s">
        <v>748</v>
      </c>
    </row>
    <row r="10" spans="1:24" x14ac:dyDescent="0.25">
      <c r="A10" s="1180">
        <v>4</v>
      </c>
      <c r="B10" s="863">
        <v>1</v>
      </c>
      <c r="C10" s="873">
        <v>4</v>
      </c>
      <c r="D10" s="863">
        <v>2</v>
      </c>
      <c r="E10" s="1180" t="s">
        <v>420</v>
      </c>
      <c r="F10" s="863" t="s">
        <v>419</v>
      </c>
      <c r="G10" s="863" t="s">
        <v>765</v>
      </c>
      <c r="H10" s="48" t="s">
        <v>146</v>
      </c>
      <c r="I10" s="48">
        <v>5</v>
      </c>
      <c r="J10" s="863" t="s">
        <v>380</v>
      </c>
      <c r="K10" s="863" t="s">
        <v>46</v>
      </c>
      <c r="L10" s="863"/>
      <c r="M10" s="959">
        <v>29756.78</v>
      </c>
      <c r="N10" s="959"/>
      <c r="O10" s="959">
        <f>M10</f>
        <v>29756.78</v>
      </c>
      <c r="P10" s="959"/>
      <c r="Q10" s="863" t="s">
        <v>749</v>
      </c>
      <c r="R10" s="863" t="s">
        <v>748</v>
      </c>
    </row>
    <row r="11" spans="1:24" x14ac:dyDescent="0.25">
      <c r="A11" s="1180"/>
      <c r="B11" s="863"/>
      <c r="C11" s="873"/>
      <c r="D11" s="863"/>
      <c r="E11" s="1180"/>
      <c r="F11" s="863"/>
      <c r="G11" s="863"/>
      <c r="H11" s="48" t="s">
        <v>87</v>
      </c>
      <c r="I11" s="48">
        <v>115</v>
      </c>
      <c r="J11" s="863"/>
      <c r="K11" s="863"/>
      <c r="L11" s="863"/>
      <c r="M11" s="959"/>
      <c r="N11" s="959"/>
      <c r="O11" s="959"/>
      <c r="P11" s="959"/>
      <c r="Q11" s="863"/>
      <c r="R11" s="863"/>
    </row>
    <row r="12" spans="1:24" x14ac:dyDescent="0.25">
      <c r="A12" s="1180"/>
      <c r="B12" s="863"/>
      <c r="C12" s="873"/>
      <c r="D12" s="863"/>
      <c r="E12" s="1180"/>
      <c r="F12" s="863"/>
      <c r="G12" s="112" t="s">
        <v>417</v>
      </c>
      <c r="H12" s="112" t="s">
        <v>105</v>
      </c>
      <c r="I12" s="112">
        <v>1</v>
      </c>
      <c r="J12" s="863"/>
      <c r="K12" s="863"/>
      <c r="L12" s="863"/>
      <c r="M12" s="959"/>
      <c r="N12" s="959"/>
      <c r="O12" s="959"/>
      <c r="P12" s="959"/>
      <c r="Q12" s="863"/>
      <c r="R12" s="863"/>
    </row>
    <row r="13" spans="1:24" x14ac:dyDescent="0.25">
      <c r="A13" s="1181">
        <v>5</v>
      </c>
      <c r="B13" s="873">
        <v>1</v>
      </c>
      <c r="C13" s="873">
        <v>4</v>
      </c>
      <c r="D13" s="863">
        <v>2</v>
      </c>
      <c r="E13" s="1180" t="s">
        <v>269</v>
      </c>
      <c r="F13" s="1177" t="s">
        <v>1131</v>
      </c>
      <c r="G13" s="1177" t="s">
        <v>763</v>
      </c>
      <c r="H13" s="48" t="s">
        <v>106</v>
      </c>
      <c r="I13" s="48">
        <v>2</v>
      </c>
      <c r="J13" s="863" t="s">
        <v>272</v>
      </c>
      <c r="K13" s="863" t="s">
        <v>267</v>
      </c>
      <c r="L13" s="863"/>
      <c r="M13" s="959">
        <v>86254.25</v>
      </c>
      <c r="N13" s="959"/>
      <c r="O13" s="959">
        <f>M13</f>
        <v>86254.25</v>
      </c>
      <c r="P13" s="959"/>
      <c r="Q13" s="863" t="s">
        <v>749</v>
      </c>
      <c r="R13" s="1176" t="s">
        <v>748</v>
      </c>
    </row>
    <row r="14" spans="1:24" x14ac:dyDescent="0.25">
      <c r="A14" s="1181"/>
      <c r="B14" s="873"/>
      <c r="C14" s="873"/>
      <c r="D14" s="863"/>
      <c r="E14" s="1180"/>
      <c r="F14" s="1177"/>
      <c r="G14" s="1177"/>
      <c r="H14" s="48" t="s">
        <v>60</v>
      </c>
      <c r="I14" s="48">
        <v>160</v>
      </c>
      <c r="J14" s="863"/>
      <c r="K14" s="863"/>
      <c r="L14" s="863"/>
      <c r="M14" s="959"/>
      <c r="N14" s="959"/>
      <c r="O14" s="959"/>
      <c r="P14" s="959"/>
      <c r="Q14" s="863"/>
      <c r="R14" s="1176"/>
    </row>
    <row r="15" spans="1:24" ht="30" x14ac:dyDescent="0.25">
      <c r="A15" s="1181"/>
      <c r="B15" s="873"/>
      <c r="C15" s="873"/>
      <c r="D15" s="863"/>
      <c r="E15" s="1180"/>
      <c r="F15" s="1177"/>
      <c r="G15" s="269" t="s">
        <v>1132</v>
      </c>
      <c r="H15" s="48" t="s">
        <v>97</v>
      </c>
      <c r="I15" s="31" t="s">
        <v>117</v>
      </c>
      <c r="J15" s="863"/>
      <c r="K15" s="863"/>
      <c r="L15" s="863"/>
      <c r="M15" s="959"/>
      <c r="N15" s="959"/>
      <c r="O15" s="959"/>
      <c r="P15" s="959"/>
      <c r="Q15" s="863"/>
      <c r="R15" s="1176"/>
    </row>
    <row r="16" spans="1:24" ht="30" x14ac:dyDescent="0.25">
      <c r="A16" s="1181"/>
      <c r="B16" s="873"/>
      <c r="C16" s="873"/>
      <c r="D16" s="863"/>
      <c r="E16" s="1180"/>
      <c r="F16" s="1177"/>
      <c r="G16" s="48" t="s">
        <v>271</v>
      </c>
      <c r="H16" s="48" t="s">
        <v>62</v>
      </c>
      <c r="I16" s="31" t="s">
        <v>42</v>
      </c>
      <c r="J16" s="863"/>
      <c r="K16" s="863"/>
      <c r="L16" s="863"/>
      <c r="M16" s="959"/>
      <c r="N16" s="959"/>
      <c r="O16" s="959"/>
      <c r="P16" s="959"/>
      <c r="Q16" s="863"/>
      <c r="R16" s="1176"/>
    </row>
    <row r="17" spans="1:19" ht="30" x14ac:dyDescent="0.25">
      <c r="A17" s="1181"/>
      <c r="B17" s="873"/>
      <c r="C17" s="873"/>
      <c r="D17" s="863"/>
      <c r="E17" s="1180"/>
      <c r="F17" s="1177"/>
      <c r="G17" s="48" t="s">
        <v>762</v>
      </c>
      <c r="H17" s="48" t="s">
        <v>71</v>
      </c>
      <c r="I17" s="48">
        <v>1</v>
      </c>
      <c r="J17" s="863"/>
      <c r="K17" s="863"/>
      <c r="L17" s="863"/>
      <c r="M17" s="959"/>
      <c r="N17" s="959"/>
      <c r="O17" s="959"/>
      <c r="P17" s="959"/>
      <c r="Q17" s="863"/>
      <c r="R17" s="1176"/>
    </row>
    <row r="18" spans="1:19" ht="165" x14ac:dyDescent="0.25">
      <c r="A18" s="394">
        <v>6</v>
      </c>
      <c r="B18" s="112">
        <v>1</v>
      </c>
      <c r="C18" s="112">
        <v>4</v>
      </c>
      <c r="D18" s="48">
        <v>2</v>
      </c>
      <c r="E18" s="392" t="s">
        <v>761</v>
      </c>
      <c r="F18" s="48" t="s">
        <v>1133</v>
      </c>
      <c r="G18" s="48" t="s">
        <v>760</v>
      </c>
      <c r="H18" s="48" t="s">
        <v>1134</v>
      </c>
      <c r="I18" s="31" t="s">
        <v>317</v>
      </c>
      <c r="J18" s="48" t="s">
        <v>759</v>
      </c>
      <c r="K18" s="29" t="s">
        <v>758</v>
      </c>
      <c r="L18" s="29"/>
      <c r="M18" s="30">
        <v>3600</v>
      </c>
      <c r="N18" s="112"/>
      <c r="O18" s="30">
        <f>M18</f>
        <v>3600</v>
      </c>
      <c r="P18" s="30"/>
      <c r="Q18" s="48" t="s">
        <v>749</v>
      </c>
      <c r="R18" s="48" t="s">
        <v>748</v>
      </c>
    </row>
    <row r="19" spans="1:19" ht="255" x14ac:dyDescent="0.25">
      <c r="A19" s="112">
        <v>7</v>
      </c>
      <c r="B19" s="112">
        <v>1</v>
      </c>
      <c r="C19" s="112">
        <v>4</v>
      </c>
      <c r="D19" s="112">
        <v>5</v>
      </c>
      <c r="E19" s="392" t="s">
        <v>757</v>
      </c>
      <c r="F19" s="48" t="s">
        <v>756</v>
      </c>
      <c r="G19" s="395" t="s">
        <v>86</v>
      </c>
      <c r="H19" s="48" t="s">
        <v>755</v>
      </c>
      <c r="I19" s="48">
        <v>100</v>
      </c>
      <c r="J19" s="48" t="s">
        <v>754</v>
      </c>
      <c r="K19" s="112" t="s">
        <v>753</v>
      </c>
      <c r="L19" s="112"/>
      <c r="M19" s="30">
        <v>47787.09</v>
      </c>
      <c r="N19" s="30"/>
      <c r="O19" s="30">
        <f>M19</f>
        <v>47787.09</v>
      </c>
      <c r="P19" s="30"/>
      <c r="Q19" s="48" t="s">
        <v>749</v>
      </c>
      <c r="R19" s="48" t="s">
        <v>748</v>
      </c>
      <c r="S19" s="47"/>
    </row>
    <row r="20" spans="1:19" ht="135" x14ac:dyDescent="0.25">
      <c r="A20" s="21">
        <v>8</v>
      </c>
      <c r="B20" s="21">
        <v>1</v>
      </c>
      <c r="C20" s="21">
        <v>4</v>
      </c>
      <c r="D20" s="21">
        <v>5</v>
      </c>
      <c r="E20" s="396" t="s">
        <v>752</v>
      </c>
      <c r="F20" s="8" t="s">
        <v>751</v>
      </c>
      <c r="G20" s="8" t="s">
        <v>750</v>
      </c>
      <c r="H20" s="8" t="s">
        <v>87</v>
      </c>
      <c r="I20" s="8">
        <v>20</v>
      </c>
      <c r="J20" s="8" t="s">
        <v>617</v>
      </c>
      <c r="K20" s="21" t="s">
        <v>56</v>
      </c>
      <c r="L20" s="21"/>
      <c r="M20" s="397">
        <v>68353.41</v>
      </c>
      <c r="N20" s="51"/>
      <c r="O20" s="397">
        <f>M20</f>
        <v>68353.41</v>
      </c>
      <c r="P20" s="397"/>
      <c r="Q20" s="8" t="s">
        <v>749</v>
      </c>
      <c r="R20" s="8" t="s">
        <v>748</v>
      </c>
    </row>
    <row r="21" spans="1:19" ht="135" x14ac:dyDescent="0.25">
      <c r="A21" s="191">
        <v>8</v>
      </c>
      <c r="B21" s="191">
        <v>1</v>
      </c>
      <c r="C21" s="191">
        <v>4</v>
      </c>
      <c r="D21" s="191">
        <v>5</v>
      </c>
      <c r="E21" s="398" t="s">
        <v>752</v>
      </c>
      <c r="F21" s="189" t="s">
        <v>751</v>
      </c>
      <c r="G21" s="189" t="s">
        <v>750</v>
      </c>
      <c r="H21" s="189" t="s">
        <v>87</v>
      </c>
      <c r="I21" s="189">
        <v>20</v>
      </c>
      <c r="J21" s="189" t="s">
        <v>617</v>
      </c>
      <c r="K21" s="191" t="s">
        <v>56</v>
      </c>
      <c r="L21" s="191"/>
      <c r="M21" s="399">
        <v>59000</v>
      </c>
      <c r="N21" s="400"/>
      <c r="O21" s="399">
        <f>M21</f>
        <v>59000</v>
      </c>
      <c r="P21" s="207"/>
      <c r="Q21" s="189" t="s">
        <v>749</v>
      </c>
      <c r="R21" s="189" t="s">
        <v>748</v>
      </c>
    </row>
    <row r="22" spans="1:19" ht="45.75" customHeight="1" x14ac:dyDescent="0.25">
      <c r="A22" s="976" t="s">
        <v>2139</v>
      </c>
      <c r="B22" s="976"/>
      <c r="C22" s="976"/>
      <c r="D22" s="976"/>
      <c r="E22" s="976"/>
      <c r="F22" s="976"/>
      <c r="G22" s="976"/>
      <c r="H22" s="976"/>
      <c r="I22" s="976"/>
      <c r="J22" s="976"/>
      <c r="K22" s="976"/>
      <c r="L22" s="976"/>
      <c r="M22" s="976"/>
      <c r="N22" s="976"/>
      <c r="O22" s="976"/>
      <c r="P22" s="976"/>
      <c r="Q22" s="976"/>
      <c r="R22" s="976"/>
    </row>
    <row r="23" spans="1:19" ht="90" customHeight="1" x14ac:dyDescent="0.25">
      <c r="A23" s="920">
        <v>9</v>
      </c>
      <c r="B23" s="920">
        <v>1</v>
      </c>
      <c r="C23" s="920">
        <v>1</v>
      </c>
      <c r="D23" s="915">
        <v>5</v>
      </c>
      <c r="E23" s="915" t="s">
        <v>1703</v>
      </c>
      <c r="F23" s="915" t="s">
        <v>1704</v>
      </c>
      <c r="G23" s="152" t="s">
        <v>783</v>
      </c>
      <c r="H23" s="149" t="s">
        <v>1705</v>
      </c>
      <c r="I23" s="152" t="s">
        <v>1706</v>
      </c>
      <c r="J23" s="915" t="s">
        <v>1707</v>
      </c>
      <c r="K23" s="915"/>
      <c r="L23" s="915" t="s">
        <v>1708</v>
      </c>
      <c r="M23" s="915"/>
      <c r="N23" s="977">
        <v>135000</v>
      </c>
      <c r="O23" s="901"/>
      <c r="P23" s="977">
        <v>135000</v>
      </c>
      <c r="Q23" s="915" t="s">
        <v>749</v>
      </c>
      <c r="R23" s="1182" t="s">
        <v>748</v>
      </c>
    </row>
    <row r="24" spans="1:19" ht="65.25" customHeight="1" x14ac:dyDescent="0.25">
      <c r="A24" s="920"/>
      <c r="B24" s="920"/>
      <c r="C24" s="920"/>
      <c r="D24" s="915"/>
      <c r="E24" s="915"/>
      <c r="F24" s="915"/>
      <c r="G24" s="152" t="s">
        <v>45</v>
      </c>
      <c r="H24" s="149" t="s">
        <v>1709</v>
      </c>
      <c r="I24" s="152" t="s">
        <v>1710</v>
      </c>
      <c r="J24" s="915"/>
      <c r="K24" s="915"/>
      <c r="L24" s="915"/>
      <c r="M24" s="915"/>
      <c r="N24" s="977"/>
      <c r="O24" s="901"/>
      <c r="P24" s="977"/>
      <c r="Q24" s="915"/>
      <c r="R24" s="1182"/>
    </row>
    <row r="25" spans="1:19" ht="99.75" customHeight="1" x14ac:dyDescent="0.25">
      <c r="A25" s="933" t="s">
        <v>1711</v>
      </c>
      <c r="B25" s="933"/>
      <c r="C25" s="933"/>
      <c r="D25" s="933"/>
      <c r="E25" s="933"/>
      <c r="F25" s="933"/>
      <c r="G25" s="933"/>
      <c r="H25" s="933"/>
      <c r="I25" s="933"/>
      <c r="J25" s="933"/>
      <c r="K25" s="933"/>
      <c r="L25" s="933"/>
      <c r="M25" s="933"/>
      <c r="N25" s="933"/>
      <c r="O25" s="933"/>
      <c r="P25" s="933"/>
      <c r="Q25" s="933"/>
      <c r="R25" s="933"/>
    </row>
    <row r="26" spans="1:19" ht="82.5" customHeight="1" x14ac:dyDescent="0.25">
      <c r="A26" s="930">
        <v>10</v>
      </c>
      <c r="B26" s="920">
        <v>1</v>
      </c>
      <c r="C26" s="920">
        <v>1</v>
      </c>
      <c r="D26" s="920">
        <v>2</v>
      </c>
      <c r="E26" s="898" t="s">
        <v>1712</v>
      </c>
      <c r="F26" s="898" t="s">
        <v>1713</v>
      </c>
      <c r="G26" s="152" t="s">
        <v>783</v>
      </c>
      <c r="H26" s="149" t="s">
        <v>782</v>
      </c>
      <c r="I26" s="186" t="s">
        <v>1714</v>
      </c>
      <c r="J26" s="915" t="s">
        <v>1715</v>
      </c>
      <c r="K26" s="899"/>
      <c r="L26" s="915" t="s">
        <v>46</v>
      </c>
      <c r="M26" s="930"/>
      <c r="N26" s="1183">
        <v>135000</v>
      </c>
      <c r="O26" s="901"/>
      <c r="P26" s="1183">
        <v>135000</v>
      </c>
      <c r="Q26" s="915" t="s">
        <v>749</v>
      </c>
      <c r="R26" s="1182" t="s">
        <v>748</v>
      </c>
    </row>
    <row r="27" spans="1:19" ht="30" x14ac:dyDescent="0.25">
      <c r="A27" s="930"/>
      <c r="B27" s="920"/>
      <c r="C27" s="920"/>
      <c r="D27" s="920"/>
      <c r="E27" s="898"/>
      <c r="F27" s="898"/>
      <c r="G27" s="152" t="s">
        <v>45</v>
      </c>
      <c r="H27" s="149" t="s">
        <v>1716</v>
      </c>
      <c r="I27" s="152" t="s">
        <v>1710</v>
      </c>
      <c r="J27" s="915"/>
      <c r="K27" s="899"/>
      <c r="L27" s="915"/>
      <c r="M27" s="930"/>
      <c r="N27" s="1183"/>
      <c r="O27" s="901"/>
      <c r="P27" s="1183"/>
      <c r="Q27" s="915"/>
      <c r="R27" s="1182"/>
    </row>
    <row r="28" spans="1:19" ht="96" customHeight="1" x14ac:dyDescent="0.25">
      <c r="A28" s="933" t="s">
        <v>2140</v>
      </c>
      <c r="B28" s="933"/>
      <c r="C28" s="933"/>
      <c r="D28" s="933"/>
      <c r="E28" s="933"/>
      <c r="F28" s="933"/>
      <c r="G28" s="933"/>
      <c r="H28" s="933"/>
      <c r="I28" s="933"/>
      <c r="J28" s="933"/>
      <c r="K28" s="933"/>
      <c r="L28" s="933"/>
      <c r="M28" s="933"/>
      <c r="N28" s="933"/>
      <c r="O28" s="933"/>
      <c r="P28" s="933"/>
      <c r="Q28" s="933"/>
      <c r="R28" s="933"/>
    </row>
    <row r="29" spans="1:19" ht="195" x14ac:dyDescent="0.25">
      <c r="A29" s="152">
        <v>11</v>
      </c>
      <c r="B29" s="151">
        <v>1</v>
      </c>
      <c r="C29" s="151">
        <v>1</v>
      </c>
      <c r="D29" s="221">
        <v>5</v>
      </c>
      <c r="E29" s="188" t="s">
        <v>1717</v>
      </c>
      <c r="F29" s="185" t="s">
        <v>1718</v>
      </c>
      <c r="G29" s="152" t="s">
        <v>783</v>
      </c>
      <c r="H29" s="149" t="s">
        <v>782</v>
      </c>
      <c r="I29" s="186" t="s">
        <v>1719</v>
      </c>
      <c r="J29" s="187" t="s">
        <v>1720</v>
      </c>
      <c r="K29" s="14"/>
      <c r="L29" s="186" t="s">
        <v>66</v>
      </c>
      <c r="M29" s="221"/>
      <c r="N29" s="214">
        <v>55000</v>
      </c>
      <c r="O29" s="216"/>
      <c r="P29" s="214">
        <v>55000</v>
      </c>
      <c r="Q29" s="152" t="s">
        <v>749</v>
      </c>
      <c r="R29" s="403" t="s">
        <v>748</v>
      </c>
    </row>
    <row r="30" spans="1:19" ht="79.5" customHeight="1" x14ac:dyDescent="0.25">
      <c r="A30" s="933" t="s">
        <v>1721</v>
      </c>
      <c r="B30" s="933"/>
      <c r="C30" s="933"/>
      <c r="D30" s="933"/>
      <c r="E30" s="933"/>
      <c r="F30" s="933"/>
      <c r="G30" s="933"/>
      <c r="H30" s="933"/>
      <c r="I30" s="933"/>
      <c r="J30" s="933"/>
      <c r="K30" s="933"/>
      <c r="L30" s="933"/>
      <c r="M30" s="933"/>
      <c r="N30" s="933"/>
      <c r="O30" s="933"/>
      <c r="P30" s="933"/>
      <c r="Q30" s="933"/>
      <c r="R30" s="933"/>
    </row>
    <row r="31" spans="1:19" ht="255" x14ac:dyDescent="0.25">
      <c r="A31" s="404">
        <v>12</v>
      </c>
      <c r="B31" s="151">
        <v>1</v>
      </c>
      <c r="C31" s="151">
        <v>1</v>
      </c>
      <c r="D31" s="221">
        <v>2</v>
      </c>
      <c r="E31" s="188" t="s">
        <v>1722</v>
      </c>
      <c r="F31" s="187" t="s">
        <v>1723</v>
      </c>
      <c r="G31" s="405" t="s">
        <v>59</v>
      </c>
      <c r="H31" s="149" t="s">
        <v>1724</v>
      </c>
      <c r="I31" s="186" t="s">
        <v>1725</v>
      </c>
      <c r="J31" s="187" t="s">
        <v>380</v>
      </c>
      <c r="K31" s="221"/>
      <c r="L31" s="186" t="s">
        <v>66</v>
      </c>
      <c r="M31" s="221"/>
      <c r="N31" s="214">
        <v>340000</v>
      </c>
      <c r="O31" s="216"/>
      <c r="P31" s="214">
        <v>340000</v>
      </c>
      <c r="Q31" s="152" t="s">
        <v>749</v>
      </c>
      <c r="R31" s="403" t="s">
        <v>748</v>
      </c>
    </row>
    <row r="32" spans="1:19" ht="99" customHeight="1" x14ac:dyDescent="0.25">
      <c r="A32" s="933" t="s">
        <v>1726</v>
      </c>
      <c r="B32" s="933"/>
      <c r="C32" s="933"/>
      <c r="D32" s="933"/>
      <c r="E32" s="933"/>
      <c r="F32" s="933"/>
      <c r="G32" s="933"/>
      <c r="H32" s="933"/>
      <c r="I32" s="933"/>
      <c r="J32" s="933"/>
      <c r="K32" s="933"/>
      <c r="L32" s="933"/>
      <c r="M32" s="933"/>
      <c r="N32" s="933"/>
      <c r="O32" s="933"/>
      <c r="P32" s="933"/>
      <c r="Q32" s="933"/>
      <c r="R32" s="933"/>
    </row>
    <row r="34" spans="14:18" x14ac:dyDescent="0.25">
      <c r="N34" s="816"/>
      <c r="O34" s="1185" t="s">
        <v>35</v>
      </c>
      <c r="P34" s="1186"/>
      <c r="Q34" s="1187"/>
    </row>
    <row r="35" spans="14:18" x14ac:dyDescent="0.25">
      <c r="N35" s="1188"/>
      <c r="O35" s="814" t="s">
        <v>36</v>
      </c>
      <c r="P35" s="814" t="s">
        <v>37</v>
      </c>
      <c r="Q35" s="814"/>
    </row>
    <row r="36" spans="14:18" x14ac:dyDescent="0.25">
      <c r="N36" s="817"/>
      <c r="O36" s="814"/>
      <c r="P36" s="124">
        <v>2020</v>
      </c>
      <c r="Q36" s="124">
        <v>2021</v>
      </c>
    </row>
    <row r="37" spans="14:18" x14ac:dyDescent="0.25">
      <c r="N37" s="401" t="s">
        <v>1341</v>
      </c>
      <c r="O37" s="136">
        <v>8</v>
      </c>
      <c r="P37" s="12">
        <f>O7+O8+O9+O10+O13+O18+O19+O20</f>
        <v>649000</v>
      </c>
      <c r="Q37" s="12">
        <v>0</v>
      </c>
    </row>
    <row r="38" spans="14:18" x14ac:dyDescent="0.25">
      <c r="N38" s="401" t="s">
        <v>1153</v>
      </c>
      <c r="O38" s="136">
        <f>8+4</f>
        <v>12</v>
      </c>
      <c r="P38" s="12">
        <f>O7+O8+O9+O10+O13+O18+O19+O21</f>
        <v>639646.59</v>
      </c>
      <c r="Q38" s="12">
        <f>P23+P26+P29+P31</f>
        <v>665000</v>
      </c>
      <c r="R38" s="406"/>
    </row>
    <row r="39" spans="14:18" x14ac:dyDescent="0.25">
      <c r="N39" s="391"/>
      <c r="O39" s="402"/>
      <c r="P39" s="1184"/>
      <c r="Q39" s="1184"/>
    </row>
    <row r="40" spans="14:18" x14ac:dyDescent="0.25">
      <c r="O40" s="101"/>
      <c r="P40" s="101"/>
      <c r="Q40" s="565"/>
    </row>
    <row r="41" spans="14:18" x14ac:dyDescent="0.25">
      <c r="O41" s="101"/>
      <c r="P41" s="101"/>
      <c r="Q41" s="102"/>
    </row>
    <row r="42" spans="14:18" x14ac:dyDescent="0.25">
      <c r="O42" s="101"/>
      <c r="P42" s="101"/>
      <c r="Q42" s="102"/>
    </row>
    <row r="43" spans="14:18" x14ac:dyDescent="0.25">
      <c r="O43" s="101"/>
      <c r="P43" s="101"/>
      <c r="Q43" s="102"/>
    </row>
    <row r="44" spans="14:18" x14ac:dyDescent="0.25">
      <c r="O44" s="101"/>
      <c r="P44" s="101"/>
      <c r="Q44" s="102"/>
    </row>
    <row r="45" spans="14:18" x14ac:dyDescent="0.25">
      <c r="O45" s="101"/>
      <c r="P45" s="101"/>
      <c r="Q45" s="102"/>
    </row>
    <row r="46" spans="14:18" x14ac:dyDescent="0.25">
      <c r="O46" s="101"/>
      <c r="P46" s="101"/>
      <c r="Q46" s="102"/>
    </row>
    <row r="47" spans="14:18" x14ac:dyDescent="0.25">
      <c r="O47" s="101"/>
      <c r="P47" s="101"/>
      <c r="Q47" s="102"/>
    </row>
    <row r="48" spans="14:18" x14ac:dyDescent="0.25">
      <c r="O48" s="101"/>
      <c r="P48" s="101"/>
      <c r="Q48" s="102"/>
    </row>
    <row r="49" spans="15:17" x14ac:dyDescent="0.25">
      <c r="O49" s="101"/>
      <c r="P49" s="101"/>
      <c r="Q49" s="102"/>
    </row>
    <row r="50" spans="15:17" x14ac:dyDescent="0.25">
      <c r="O50" s="101"/>
      <c r="P50" s="101"/>
      <c r="Q50" s="102"/>
    </row>
    <row r="51" spans="15:17" x14ac:dyDescent="0.25">
      <c r="O51" s="101"/>
      <c r="P51" s="101"/>
      <c r="Q51" s="102"/>
    </row>
    <row r="52" spans="15:17" x14ac:dyDescent="0.25">
      <c r="O52" s="101"/>
      <c r="P52" s="101"/>
      <c r="Q52" s="102"/>
    </row>
    <row r="53" spans="15:17" x14ac:dyDescent="0.25">
      <c r="O53" s="101"/>
      <c r="P53" s="101"/>
      <c r="Q53" s="102"/>
    </row>
    <row r="54" spans="15:17" x14ac:dyDescent="0.25">
      <c r="O54" s="101"/>
      <c r="P54" s="101"/>
      <c r="Q54" s="102"/>
    </row>
    <row r="55" spans="15:17" x14ac:dyDescent="0.25">
      <c r="O55" s="101"/>
      <c r="P55" s="101"/>
      <c r="Q55" s="102"/>
    </row>
    <row r="56" spans="15:17" x14ac:dyDescent="0.25">
      <c r="O56" s="101"/>
      <c r="P56" s="101"/>
      <c r="Q56" s="102"/>
    </row>
    <row r="57" spans="15:17" x14ac:dyDescent="0.25">
      <c r="O57" s="101"/>
      <c r="P57" s="101"/>
      <c r="Q57" s="102"/>
    </row>
    <row r="58" spans="15:17" x14ac:dyDescent="0.25">
      <c r="O58" s="101"/>
      <c r="P58" s="101"/>
      <c r="Q58" s="102"/>
    </row>
    <row r="59" spans="15:17" x14ac:dyDescent="0.25">
      <c r="O59" s="101"/>
      <c r="P59" s="101"/>
      <c r="Q59" s="102"/>
    </row>
    <row r="60" spans="15:17" x14ac:dyDescent="0.25">
      <c r="O60" s="101"/>
      <c r="P60" s="101"/>
      <c r="Q60" s="102"/>
    </row>
    <row r="61" spans="15:17" x14ac:dyDescent="0.25">
      <c r="O61" s="101"/>
      <c r="P61" s="101"/>
      <c r="Q61" s="102"/>
    </row>
    <row r="62" spans="15:17" x14ac:dyDescent="0.25">
      <c r="O62" s="101"/>
      <c r="P62" s="101"/>
      <c r="Q62" s="102"/>
    </row>
    <row r="63" spans="15:17" x14ac:dyDescent="0.25">
      <c r="O63" s="101"/>
      <c r="P63" s="101"/>
      <c r="Q63" s="102"/>
    </row>
    <row r="64" spans="15:17" x14ac:dyDescent="0.25">
      <c r="O64" s="101"/>
      <c r="P64" s="101"/>
      <c r="Q64" s="102"/>
    </row>
    <row r="65" spans="15:17" x14ac:dyDescent="0.25">
      <c r="O65" s="101"/>
      <c r="P65" s="101"/>
      <c r="Q65" s="102"/>
    </row>
    <row r="66" spans="15:17" x14ac:dyDescent="0.25">
      <c r="O66" s="101"/>
      <c r="P66" s="101"/>
      <c r="Q66" s="102"/>
    </row>
    <row r="67" spans="15:17" x14ac:dyDescent="0.25">
      <c r="O67" s="101"/>
      <c r="P67" s="101"/>
      <c r="Q67" s="102"/>
    </row>
    <row r="68" spans="15:17" x14ac:dyDescent="0.25">
      <c r="O68" s="101"/>
      <c r="P68" s="101"/>
      <c r="Q68" s="102"/>
    </row>
    <row r="69" spans="15:17" x14ac:dyDescent="0.25">
      <c r="O69" s="101"/>
      <c r="P69" s="101"/>
      <c r="Q69" s="102"/>
    </row>
    <row r="70" spans="15:17" x14ac:dyDescent="0.25">
      <c r="O70" s="101"/>
      <c r="P70" s="101"/>
      <c r="Q70" s="102"/>
    </row>
    <row r="71" spans="15:17" x14ac:dyDescent="0.25">
      <c r="O71" s="101"/>
      <c r="P71" s="101"/>
      <c r="Q71" s="102"/>
    </row>
    <row r="72" spans="15:17" x14ac:dyDescent="0.25">
      <c r="O72" s="101"/>
      <c r="P72" s="101"/>
      <c r="Q72" s="102"/>
    </row>
    <row r="73" spans="15:17" x14ac:dyDescent="0.25">
      <c r="O73" s="101"/>
      <c r="P73" s="101"/>
      <c r="Q73" s="102"/>
    </row>
    <row r="74" spans="15:17" x14ac:dyDescent="0.25">
      <c r="O74" s="101"/>
      <c r="P74" s="101"/>
      <c r="Q74" s="102"/>
    </row>
    <row r="75" spans="15:17" x14ac:dyDescent="0.25">
      <c r="O75" s="101"/>
      <c r="P75" s="101"/>
      <c r="Q75" s="102"/>
    </row>
    <row r="76" spans="15:17" x14ac:dyDescent="0.25">
      <c r="O76" s="101"/>
      <c r="P76" s="101"/>
      <c r="Q76" s="102"/>
    </row>
    <row r="77" spans="15:17" x14ac:dyDescent="0.25">
      <c r="O77" s="101"/>
      <c r="P77" s="101"/>
      <c r="Q77" s="102"/>
    </row>
    <row r="78" spans="15:17" x14ac:dyDescent="0.25">
      <c r="O78" s="101"/>
      <c r="P78" s="101"/>
      <c r="Q78" s="102"/>
    </row>
    <row r="79" spans="15:17" x14ac:dyDescent="0.25">
      <c r="O79" s="101"/>
      <c r="P79" s="101"/>
      <c r="Q79" s="102"/>
    </row>
    <row r="80" spans="15:17" x14ac:dyDescent="0.25">
      <c r="O80" s="101"/>
      <c r="P80" s="101"/>
      <c r="Q80" s="102"/>
    </row>
    <row r="81" spans="15:17" x14ac:dyDescent="0.25">
      <c r="O81" s="101"/>
      <c r="P81" s="101"/>
      <c r="Q81" s="102"/>
    </row>
    <row r="82" spans="15:17" x14ac:dyDescent="0.25">
      <c r="O82" s="101"/>
      <c r="P82" s="101"/>
      <c r="Q82" s="102"/>
    </row>
    <row r="83" spans="15:17" x14ac:dyDescent="0.25">
      <c r="O83" s="101"/>
      <c r="P83" s="101"/>
      <c r="Q83" s="102"/>
    </row>
    <row r="84" spans="15:17" x14ac:dyDescent="0.25">
      <c r="O84" s="101"/>
      <c r="P84" s="101"/>
      <c r="Q84" s="102"/>
    </row>
    <row r="85" spans="15:17" x14ac:dyDescent="0.25">
      <c r="O85" s="101"/>
      <c r="P85" s="101"/>
      <c r="Q85" s="102"/>
    </row>
    <row r="86" spans="15:17" x14ac:dyDescent="0.25">
      <c r="O86" s="101"/>
      <c r="P86" s="101"/>
      <c r="Q86" s="102"/>
    </row>
    <row r="87" spans="15:17" x14ac:dyDescent="0.25">
      <c r="O87" s="101"/>
      <c r="P87" s="101"/>
      <c r="Q87" s="102"/>
    </row>
  </sheetData>
  <mergeCells count="86">
    <mergeCell ref="P39:Q39"/>
    <mergeCell ref="O34:Q34"/>
    <mergeCell ref="N34:N36"/>
    <mergeCell ref="A28:R28"/>
    <mergeCell ref="A30:R30"/>
    <mergeCell ref="A32:R32"/>
    <mergeCell ref="O35:O36"/>
    <mergeCell ref="P35:Q35"/>
    <mergeCell ref="N26:N27"/>
    <mergeCell ref="O26:O27"/>
    <mergeCell ref="P26:P27"/>
    <mergeCell ref="Q26:Q27"/>
    <mergeCell ref="R26:R27"/>
    <mergeCell ref="F26:F27"/>
    <mergeCell ref="J26:J27"/>
    <mergeCell ref="K26:K27"/>
    <mergeCell ref="L26:L27"/>
    <mergeCell ref="M26:M27"/>
    <mergeCell ref="A26:A27"/>
    <mergeCell ref="B26:B27"/>
    <mergeCell ref="C26:C27"/>
    <mergeCell ref="D26:D27"/>
    <mergeCell ref="E26:E27"/>
    <mergeCell ref="O23:O24"/>
    <mergeCell ref="P23:P24"/>
    <mergeCell ref="Q23:Q24"/>
    <mergeCell ref="R23:R24"/>
    <mergeCell ref="A25:R25"/>
    <mergeCell ref="J23:J24"/>
    <mergeCell ref="K23:K24"/>
    <mergeCell ref="L23:L24"/>
    <mergeCell ref="M23:M24"/>
    <mergeCell ref="N23:N24"/>
    <mergeCell ref="B23:B24"/>
    <mergeCell ref="C23:C24"/>
    <mergeCell ref="D23:D24"/>
    <mergeCell ref="E23:E24"/>
    <mergeCell ref="F23:F24"/>
    <mergeCell ref="O10:O12"/>
    <mergeCell ref="A13:A17"/>
    <mergeCell ref="B13:B17"/>
    <mergeCell ref="C13:C17"/>
    <mergeCell ref="J10:J12"/>
    <mergeCell ref="K10:K12"/>
    <mergeCell ref="L10:L12"/>
    <mergeCell ref="M10:M12"/>
    <mergeCell ref="N10:N12"/>
    <mergeCell ref="D13:D17"/>
    <mergeCell ref="E13:E17"/>
    <mergeCell ref="A22:R22"/>
    <mergeCell ref="A23:A24"/>
    <mergeCell ref="Q4:Q5"/>
    <mergeCell ref="R4:R5"/>
    <mergeCell ref="A10:A12"/>
    <mergeCell ref="B10:B12"/>
    <mergeCell ref="C10:C12"/>
    <mergeCell ref="D10:D12"/>
    <mergeCell ref="E10:E12"/>
    <mergeCell ref="F10:F12"/>
    <mergeCell ref="G10:G11"/>
    <mergeCell ref="A4:A5"/>
    <mergeCell ref="B4:B5"/>
    <mergeCell ref="C4:C5"/>
    <mergeCell ref="D4:D5"/>
    <mergeCell ref="E4:E5"/>
    <mergeCell ref="F4:F5"/>
    <mergeCell ref="G4:G5"/>
    <mergeCell ref="H4:I4"/>
    <mergeCell ref="J4:J5"/>
    <mergeCell ref="K4:L4"/>
    <mergeCell ref="M4:N4"/>
    <mergeCell ref="O4:P4"/>
    <mergeCell ref="R13:R17"/>
    <mergeCell ref="F13:F17"/>
    <mergeCell ref="G13:G14"/>
    <mergeCell ref="J13:J17"/>
    <mergeCell ref="P10:P12"/>
    <mergeCell ref="Q10:Q12"/>
    <mergeCell ref="R10:R12"/>
    <mergeCell ref="K13:K17"/>
    <mergeCell ref="L13:L17"/>
    <mergeCell ref="M13:M17"/>
    <mergeCell ref="N13:N17"/>
    <mergeCell ref="O13:O17"/>
    <mergeCell ref="P13:P17"/>
    <mergeCell ref="Q13:Q17"/>
  </mergeCells>
  <pageMargins left="0.7" right="0.7" top="0.75" bottom="0.75" header="0.3" footer="0.3"/>
  <pageSetup paperSize="9" orientation="portrait" horizontalDpi="0" verticalDpi="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S88"/>
  <sheetViews>
    <sheetView zoomScale="50" zoomScaleNormal="50" workbookViewId="0">
      <selection activeCell="A2" sqref="A2:R2"/>
    </sheetView>
  </sheetViews>
  <sheetFormatPr defaultRowHeight="15" x14ac:dyDescent="0.25"/>
  <cols>
    <col min="1" max="1" width="4.7109375" style="36" customWidth="1"/>
    <col min="2" max="2" width="8.85546875" style="36" customWidth="1"/>
    <col min="3" max="3" width="11.42578125" style="36" customWidth="1"/>
    <col min="4" max="4" width="9.7109375" style="36" customWidth="1"/>
    <col min="5" max="5" width="49.42578125" style="77" customWidth="1"/>
    <col min="6" max="6" width="84.28515625" style="77" customWidth="1"/>
    <col min="7" max="7" width="35.7109375" style="36" customWidth="1"/>
    <col min="8" max="8" width="20.42578125" style="36" customWidth="1"/>
    <col min="9" max="9" width="12.140625" style="36" customWidth="1"/>
    <col min="10" max="10" width="40.140625" style="36" customWidth="1"/>
    <col min="11" max="11" width="12.140625" style="36" customWidth="1"/>
    <col min="12" max="12" width="12.7109375" style="36" customWidth="1"/>
    <col min="13" max="13" width="17.85546875" style="36" customWidth="1"/>
    <col min="14" max="14" width="26.5703125" style="36" customWidth="1"/>
    <col min="15" max="16" width="18" style="36" customWidth="1"/>
    <col min="17" max="17" width="21.28515625" style="36" customWidth="1"/>
    <col min="18" max="18" width="23.5703125" style="36" customWidth="1"/>
    <col min="19" max="19" width="19.5703125" style="98" customWidth="1"/>
    <col min="20" max="258" width="9.140625" style="98"/>
    <col min="259" max="259" width="4.7109375" style="98" bestFit="1" customWidth="1"/>
    <col min="260" max="260" width="9.7109375" style="98" bestFit="1" customWidth="1"/>
    <col min="261" max="261" width="10" style="98" bestFit="1" customWidth="1"/>
    <col min="262" max="262" width="8.85546875" style="98" bestFit="1" customWidth="1"/>
    <col min="263" max="263" width="22.85546875" style="98" customWidth="1"/>
    <col min="264" max="264" width="59.7109375" style="98" bestFit="1" customWidth="1"/>
    <col min="265" max="265" width="57.85546875" style="98" bestFit="1" customWidth="1"/>
    <col min="266" max="266" width="35.28515625" style="98" bestFit="1" customWidth="1"/>
    <col min="267" max="267" width="28.140625" style="98" bestFit="1" customWidth="1"/>
    <col min="268" max="268" width="33.140625" style="98" bestFit="1" customWidth="1"/>
    <col min="269" max="269" width="26" style="98" bestFit="1" customWidth="1"/>
    <col min="270" max="270" width="19.140625" style="98" bestFit="1" customWidth="1"/>
    <col min="271" max="271" width="10.42578125" style="98" customWidth="1"/>
    <col min="272" max="272" width="11.85546875" style="98" customWidth="1"/>
    <col min="273" max="273" width="14.7109375" style="98" customWidth="1"/>
    <col min="274" max="274" width="9" style="98" bestFit="1" customWidth="1"/>
    <col min="275" max="514" width="9.140625" style="98"/>
    <col min="515" max="515" width="4.7109375" style="98" bestFit="1" customWidth="1"/>
    <col min="516" max="516" width="9.7109375" style="98" bestFit="1" customWidth="1"/>
    <col min="517" max="517" width="10" style="98" bestFit="1" customWidth="1"/>
    <col min="518" max="518" width="8.85546875" style="98" bestFit="1" customWidth="1"/>
    <col min="519" max="519" width="22.85546875" style="98" customWidth="1"/>
    <col min="520" max="520" width="59.7109375" style="98" bestFit="1" customWidth="1"/>
    <col min="521" max="521" width="57.85546875" style="98" bestFit="1" customWidth="1"/>
    <col min="522" max="522" width="35.28515625" style="98" bestFit="1" customWidth="1"/>
    <col min="523" max="523" width="28.140625" style="98" bestFit="1" customWidth="1"/>
    <col min="524" max="524" width="33.140625" style="98" bestFit="1" customWidth="1"/>
    <col min="525" max="525" width="26" style="98" bestFit="1" customWidth="1"/>
    <col min="526" max="526" width="19.140625" style="98" bestFit="1" customWidth="1"/>
    <col min="527" max="527" width="10.42578125" style="98" customWidth="1"/>
    <col min="528" max="528" width="11.85546875" style="98" customWidth="1"/>
    <col min="529" max="529" width="14.7109375" style="98" customWidth="1"/>
    <col min="530" max="530" width="9" style="98" bestFit="1" customWidth="1"/>
    <col min="531" max="770" width="9.140625" style="98"/>
    <col min="771" max="771" width="4.7109375" style="98" bestFit="1" customWidth="1"/>
    <col min="772" max="772" width="9.7109375" style="98" bestFit="1" customWidth="1"/>
    <col min="773" max="773" width="10" style="98" bestFit="1" customWidth="1"/>
    <col min="774" max="774" width="8.85546875" style="98" bestFit="1" customWidth="1"/>
    <col min="775" max="775" width="22.85546875" style="98" customWidth="1"/>
    <col min="776" max="776" width="59.7109375" style="98" bestFit="1" customWidth="1"/>
    <col min="777" max="777" width="57.85546875" style="98" bestFit="1" customWidth="1"/>
    <col min="778" max="778" width="35.28515625" style="98" bestFit="1" customWidth="1"/>
    <col min="779" max="779" width="28.140625" style="98" bestFit="1" customWidth="1"/>
    <col min="780" max="780" width="33.140625" style="98" bestFit="1" customWidth="1"/>
    <col min="781" max="781" width="26" style="98" bestFit="1" customWidth="1"/>
    <col min="782" max="782" width="19.140625" style="98" bestFit="1" customWidth="1"/>
    <col min="783" max="783" width="10.42578125" style="98" customWidth="1"/>
    <col min="784" max="784" width="11.85546875" style="98" customWidth="1"/>
    <col min="785" max="785" width="14.7109375" style="98" customWidth="1"/>
    <col min="786" max="786" width="9" style="98" bestFit="1" customWidth="1"/>
    <col min="787" max="1026" width="9.140625" style="98"/>
    <col min="1027" max="1027" width="4.7109375" style="98" bestFit="1" customWidth="1"/>
    <col min="1028" max="1028" width="9.7109375" style="98" bestFit="1" customWidth="1"/>
    <col min="1029" max="1029" width="10" style="98" bestFit="1" customWidth="1"/>
    <col min="1030" max="1030" width="8.85546875" style="98" bestFit="1" customWidth="1"/>
    <col min="1031" max="1031" width="22.85546875" style="98" customWidth="1"/>
    <col min="1032" max="1032" width="59.7109375" style="98" bestFit="1" customWidth="1"/>
    <col min="1033" max="1033" width="57.85546875" style="98" bestFit="1" customWidth="1"/>
    <col min="1034" max="1034" width="35.28515625" style="98" bestFit="1" customWidth="1"/>
    <col min="1035" max="1035" width="28.140625" style="98" bestFit="1" customWidth="1"/>
    <col min="1036" max="1036" width="33.140625" style="98" bestFit="1" customWidth="1"/>
    <col min="1037" max="1037" width="26" style="98" bestFit="1" customWidth="1"/>
    <col min="1038" max="1038" width="19.140625" style="98" bestFit="1" customWidth="1"/>
    <col min="1039" max="1039" width="10.42578125" style="98" customWidth="1"/>
    <col min="1040" max="1040" width="11.85546875" style="98" customWidth="1"/>
    <col min="1041" max="1041" width="14.7109375" style="98" customWidth="1"/>
    <col min="1042" max="1042" width="9" style="98" bestFit="1" customWidth="1"/>
    <col min="1043" max="1282" width="9.140625" style="98"/>
    <col min="1283" max="1283" width="4.7109375" style="98" bestFit="1" customWidth="1"/>
    <col min="1284" max="1284" width="9.7109375" style="98" bestFit="1" customWidth="1"/>
    <col min="1285" max="1285" width="10" style="98" bestFit="1" customWidth="1"/>
    <col min="1286" max="1286" width="8.85546875" style="98" bestFit="1" customWidth="1"/>
    <col min="1287" max="1287" width="22.85546875" style="98" customWidth="1"/>
    <col min="1288" max="1288" width="59.7109375" style="98" bestFit="1" customWidth="1"/>
    <col min="1289" max="1289" width="57.85546875" style="98" bestFit="1" customWidth="1"/>
    <col min="1290" max="1290" width="35.28515625" style="98" bestFit="1" customWidth="1"/>
    <col min="1291" max="1291" width="28.140625" style="98" bestFit="1" customWidth="1"/>
    <col min="1292" max="1292" width="33.140625" style="98" bestFit="1" customWidth="1"/>
    <col min="1293" max="1293" width="26" style="98" bestFit="1" customWidth="1"/>
    <col min="1294" max="1294" width="19.140625" style="98" bestFit="1" customWidth="1"/>
    <col min="1295" max="1295" width="10.42578125" style="98" customWidth="1"/>
    <col min="1296" max="1296" width="11.85546875" style="98" customWidth="1"/>
    <col min="1297" max="1297" width="14.7109375" style="98" customWidth="1"/>
    <col min="1298" max="1298" width="9" style="98" bestFit="1" customWidth="1"/>
    <col min="1299" max="1538" width="9.140625" style="98"/>
    <col min="1539" max="1539" width="4.7109375" style="98" bestFit="1" customWidth="1"/>
    <col min="1540" max="1540" width="9.7109375" style="98" bestFit="1" customWidth="1"/>
    <col min="1541" max="1541" width="10" style="98" bestFit="1" customWidth="1"/>
    <col min="1542" max="1542" width="8.85546875" style="98" bestFit="1" customWidth="1"/>
    <col min="1543" max="1543" width="22.85546875" style="98" customWidth="1"/>
    <col min="1544" max="1544" width="59.7109375" style="98" bestFit="1" customWidth="1"/>
    <col min="1545" max="1545" width="57.85546875" style="98" bestFit="1" customWidth="1"/>
    <col min="1546" max="1546" width="35.28515625" style="98" bestFit="1" customWidth="1"/>
    <col min="1547" max="1547" width="28.140625" style="98" bestFit="1" customWidth="1"/>
    <col min="1548" max="1548" width="33.140625" style="98" bestFit="1" customWidth="1"/>
    <col min="1549" max="1549" width="26" style="98" bestFit="1" customWidth="1"/>
    <col min="1550" max="1550" width="19.140625" style="98" bestFit="1" customWidth="1"/>
    <col min="1551" max="1551" width="10.42578125" style="98" customWidth="1"/>
    <col min="1552" max="1552" width="11.85546875" style="98" customWidth="1"/>
    <col min="1553" max="1553" width="14.7109375" style="98" customWidth="1"/>
    <col min="1554" max="1554" width="9" style="98" bestFit="1" customWidth="1"/>
    <col min="1555" max="1794" width="9.140625" style="98"/>
    <col min="1795" max="1795" width="4.7109375" style="98" bestFit="1" customWidth="1"/>
    <col min="1796" max="1796" width="9.7109375" style="98" bestFit="1" customWidth="1"/>
    <col min="1797" max="1797" width="10" style="98" bestFit="1" customWidth="1"/>
    <col min="1798" max="1798" width="8.85546875" style="98" bestFit="1" customWidth="1"/>
    <col min="1799" max="1799" width="22.85546875" style="98" customWidth="1"/>
    <col min="1800" max="1800" width="59.7109375" style="98" bestFit="1" customWidth="1"/>
    <col min="1801" max="1801" width="57.85546875" style="98" bestFit="1" customWidth="1"/>
    <col min="1802" max="1802" width="35.28515625" style="98" bestFit="1" customWidth="1"/>
    <col min="1803" max="1803" width="28.140625" style="98" bestFit="1" customWidth="1"/>
    <col min="1804" max="1804" width="33.140625" style="98" bestFit="1" customWidth="1"/>
    <col min="1805" max="1805" width="26" style="98" bestFit="1" customWidth="1"/>
    <col min="1806" max="1806" width="19.140625" style="98" bestFit="1" customWidth="1"/>
    <col min="1807" max="1807" width="10.42578125" style="98" customWidth="1"/>
    <col min="1808" max="1808" width="11.85546875" style="98" customWidth="1"/>
    <col min="1809" max="1809" width="14.7109375" style="98" customWidth="1"/>
    <col min="1810" max="1810" width="9" style="98" bestFit="1" customWidth="1"/>
    <col min="1811" max="2050" width="9.140625" style="98"/>
    <col min="2051" max="2051" width="4.7109375" style="98" bestFit="1" customWidth="1"/>
    <col min="2052" max="2052" width="9.7109375" style="98" bestFit="1" customWidth="1"/>
    <col min="2053" max="2053" width="10" style="98" bestFit="1" customWidth="1"/>
    <col min="2054" max="2054" width="8.85546875" style="98" bestFit="1" customWidth="1"/>
    <col min="2055" max="2055" width="22.85546875" style="98" customWidth="1"/>
    <col min="2056" max="2056" width="59.7109375" style="98" bestFit="1" customWidth="1"/>
    <col min="2057" max="2057" width="57.85546875" style="98" bestFit="1" customWidth="1"/>
    <col min="2058" max="2058" width="35.28515625" style="98" bestFit="1" customWidth="1"/>
    <col min="2059" max="2059" width="28.140625" style="98" bestFit="1" customWidth="1"/>
    <col min="2060" max="2060" width="33.140625" style="98" bestFit="1" customWidth="1"/>
    <col min="2061" max="2061" width="26" style="98" bestFit="1" customWidth="1"/>
    <col min="2062" max="2062" width="19.140625" style="98" bestFit="1" customWidth="1"/>
    <col min="2063" max="2063" width="10.42578125" style="98" customWidth="1"/>
    <col min="2064" max="2064" width="11.85546875" style="98" customWidth="1"/>
    <col min="2065" max="2065" width="14.7109375" style="98" customWidth="1"/>
    <col min="2066" max="2066" width="9" style="98" bestFit="1" customWidth="1"/>
    <col min="2067" max="2306" width="9.140625" style="98"/>
    <col min="2307" max="2307" width="4.7109375" style="98" bestFit="1" customWidth="1"/>
    <col min="2308" max="2308" width="9.7109375" style="98" bestFit="1" customWidth="1"/>
    <col min="2309" max="2309" width="10" style="98" bestFit="1" customWidth="1"/>
    <col min="2310" max="2310" width="8.85546875" style="98" bestFit="1" customWidth="1"/>
    <col min="2311" max="2311" width="22.85546875" style="98" customWidth="1"/>
    <col min="2312" max="2312" width="59.7109375" style="98" bestFit="1" customWidth="1"/>
    <col min="2313" max="2313" width="57.85546875" style="98" bestFit="1" customWidth="1"/>
    <col min="2314" max="2314" width="35.28515625" style="98" bestFit="1" customWidth="1"/>
    <col min="2315" max="2315" width="28.140625" style="98" bestFit="1" customWidth="1"/>
    <col min="2316" max="2316" width="33.140625" style="98" bestFit="1" customWidth="1"/>
    <col min="2317" max="2317" width="26" style="98" bestFit="1" customWidth="1"/>
    <col min="2318" max="2318" width="19.140625" style="98" bestFit="1" customWidth="1"/>
    <col min="2319" max="2319" width="10.42578125" style="98" customWidth="1"/>
    <col min="2320" max="2320" width="11.85546875" style="98" customWidth="1"/>
    <col min="2321" max="2321" width="14.7109375" style="98" customWidth="1"/>
    <col min="2322" max="2322" width="9" style="98" bestFit="1" customWidth="1"/>
    <col min="2323" max="2562" width="9.140625" style="98"/>
    <col min="2563" max="2563" width="4.7109375" style="98" bestFit="1" customWidth="1"/>
    <col min="2564" max="2564" width="9.7109375" style="98" bestFit="1" customWidth="1"/>
    <col min="2565" max="2565" width="10" style="98" bestFit="1" customWidth="1"/>
    <col min="2566" max="2566" width="8.85546875" style="98" bestFit="1" customWidth="1"/>
    <col min="2567" max="2567" width="22.85546875" style="98" customWidth="1"/>
    <col min="2568" max="2568" width="59.7109375" style="98" bestFit="1" customWidth="1"/>
    <col min="2569" max="2569" width="57.85546875" style="98" bestFit="1" customWidth="1"/>
    <col min="2570" max="2570" width="35.28515625" style="98" bestFit="1" customWidth="1"/>
    <col min="2571" max="2571" width="28.140625" style="98" bestFit="1" customWidth="1"/>
    <col min="2572" max="2572" width="33.140625" style="98" bestFit="1" customWidth="1"/>
    <col min="2573" max="2573" width="26" style="98" bestFit="1" customWidth="1"/>
    <col min="2574" max="2574" width="19.140625" style="98" bestFit="1" customWidth="1"/>
    <col min="2575" max="2575" width="10.42578125" style="98" customWidth="1"/>
    <col min="2576" max="2576" width="11.85546875" style="98" customWidth="1"/>
    <col min="2577" max="2577" width="14.7109375" style="98" customWidth="1"/>
    <col min="2578" max="2578" width="9" style="98" bestFit="1" customWidth="1"/>
    <col min="2579" max="2818" width="9.140625" style="98"/>
    <col min="2819" max="2819" width="4.7109375" style="98" bestFit="1" customWidth="1"/>
    <col min="2820" max="2820" width="9.7109375" style="98" bestFit="1" customWidth="1"/>
    <col min="2821" max="2821" width="10" style="98" bestFit="1" customWidth="1"/>
    <col min="2822" max="2822" width="8.85546875" style="98" bestFit="1" customWidth="1"/>
    <col min="2823" max="2823" width="22.85546875" style="98" customWidth="1"/>
    <col min="2824" max="2824" width="59.7109375" style="98" bestFit="1" customWidth="1"/>
    <col min="2825" max="2825" width="57.85546875" style="98" bestFit="1" customWidth="1"/>
    <col min="2826" max="2826" width="35.28515625" style="98" bestFit="1" customWidth="1"/>
    <col min="2827" max="2827" width="28.140625" style="98" bestFit="1" customWidth="1"/>
    <col min="2828" max="2828" width="33.140625" style="98" bestFit="1" customWidth="1"/>
    <col min="2829" max="2829" width="26" style="98" bestFit="1" customWidth="1"/>
    <col min="2830" max="2830" width="19.140625" style="98" bestFit="1" customWidth="1"/>
    <col min="2831" max="2831" width="10.42578125" style="98" customWidth="1"/>
    <col min="2832" max="2832" width="11.85546875" style="98" customWidth="1"/>
    <col min="2833" max="2833" width="14.7109375" style="98" customWidth="1"/>
    <col min="2834" max="2834" width="9" style="98" bestFit="1" customWidth="1"/>
    <col min="2835" max="3074" width="9.140625" style="98"/>
    <col min="3075" max="3075" width="4.7109375" style="98" bestFit="1" customWidth="1"/>
    <col min="3076" max="3076" width="9.7109375" style="98" bestFit="1" customWidth="1"/>
    <col min="3077" max="3077" width="10" style="98" bestFit="1" customWidth="1"/>
    <col min="3078" max="3078" width="8.85546875" style="98" bestFit="1" customWidth="1"/>
    <col min="3079" max="3079" width="22.85546875" style="98" customWidth="1"/>
    <col min="3080" max="3080" width="59.7109375" style="98" bestFit="1" customWidth="1"/>
    <col min="3081" max="3081" width="57.85546875" style="98" bestFit="1" customWidth="1"/>
    <col min="3082" max="3082" width="35.28515625" style="98" bestFit="1" customWidth="1"/>
    <col min="3083" max="3083" width="28.140625" style="98" bestFit="1" customWidth="1"/>
    <col min="3084" max="3084" width="33.140625" style="98" bestFit="1" customWidth="1"/>
    <col min="3085" max="3085" width="26" style="98" bestFit="1" customWidth="1"/>
    <col min="3086" max="3086" width="19.140625" style="98" bestFit="1" customWidth="1"/>
    <col min="3087" max="3087" width="10.42578125" style="98" customWidth="1"/>
    <col min="3088" max="3088" width="11.85546875" style="98" customWidth="1"/>
    <col min="3089" max="3089" width="14.7109375" style="98" customWidth="1"/>
    <col min="3090" max="3090" width="9" style="98" bestFit="1" customWidth="1"/>
    <col min="3091" max="3330" width="9.140625" style="98"/>
    <col min="3331" max="3331" width="4.7109375" style="98" bestFit="1" customWidth="1"/>
    <col min="3332" max="3332" width="9.7109375" style="98" bestFit="1" customWidth="1"/>
    <col min="3333" max="3333" width="10" style="98" bestFit="1" customWidth="1"/>
    <col min="3334" max="3334" width="8.85546875" style="98" bestFit="1" customWidth="1"/>
    <col min="3335" max="3335" width="22.85546875" style="98" customWidth="1"/>
    <col min="3336" max="3336" width="59.7109375" style="98" bestFit="1" customWidth="1"/>
    <col min="3337" max="3337" width="57.85546875" style="98" bestFit="1" customWidth="1"/>
    <col min="3338" max="3338" width="35.28515625" style="98" bestFit="1" customWidth="1"/>
    <col min="3339" max="3339" width="28.140625" style="98" bestFit="1" customWidth="1"/>
    <col min="3340" max="3340" width="33.140625" style="98" bestFit="1" customWidth="1"/>
    <col min="3341" max="3341" width="26" style="98" bestFit="1" customWidth="1"/>
    <col min="3342" max="3342" width="19.140625" style="98" bestFit="1" customWidth="1"/>
    <col min="3343" max="3343" width="10.42578125" style="98" customWidth="1"/>
    <col min="3344" max="3344" width="11.85546875" style="98" customWidth="1"/>
    <col min="3345" max="3345" width="14.7109375" style="98" customWidth="1"/>
    <col min="3346" max="3346" width="9" style="98" bestFit="1" customWidth="1"/>
    <col min="3347" max="3586" width="9.140625" style="98"/>
    <col min="3587" max="3587" width="4.7109375" style="98" bestFit="1" customWidth="1"/>
    <col min="3588" max="3588" width="9.7109375" style="98" bestFit="1" customWidth="1"/>
    <col min="3589" max="3589" width="10" style="98" bestFit="1" customWidth="1"/>
    <col min="3590" max="3590" width="8.85546875" style="98" bestFit="1" customWidth="1"/>
    <col min="3591" max="3591" width="22.85546875" style="98" customWidth="1"/>
    <col min="3592" max="3592" width="59.7109375" style="98" bestFit="1" customWidth="1"/>
    <col min="3593" max="3593" width="57.85546875" style="98" bestFit="1" customWidth="1"/>
    <col min="3594" max="3594" width="35.28515625" style="98" bestFit="1" customWidth="1"/>
    <col min="3595" max="3595" width="28.140625" style="98" bestFit="1" customWidth="1"/>
    <col min="3596" max="3596" width="33.140625" style="98" bestFit="1" customWidth="1"/>
    <col min="3597" max="3597" width="26" style="98" bestFit="1" customWidth="1"/>
    <col min="3598" max="3598" width="19.140625" style="98" bestFit="1" customWidth="1"/>
    <col min="3599" max="3599" width="10.42578125" style="98" customWidth="1"/>
    <col min="3600" max="3600" width="11.85546875" style="98" customWidth="1"/>
    <col min="3601" max="3601" width="14.7109375" style="98" customWidth="1"/>
    <col min="3602" max="3602" width="9" style="98" bestFit="1" customWidth="1"/>
    <col min="3603" max="3842" width="9.140625" style="98"/>
    <col min="3843" max="3843" width="4.7109375" style="98" bestFit="1" customWidth="1"/>
    <col min="3844" max="3844" width="9.7109375" style="98" bestFit="1" customWidth="1"/>
    <col min="3845" max="3845" width="10" style="98" bestFit="1" customWidth="1"/>
    <col min="3846" max="3846" width="8.85546875" style="98" bestFit="1" customWidth="1"/>
    <col min="3847" max="3847" width="22.85546875" style="98" customWidth="1"/>
    <col min="3848" max="3848" width="59.7109375" style="98" bestFit="1" customWidth="1"/>
    <col min="3849" max="3849" width="57.85546875" style="98" bestFit="1" customWidth="1"/>
    <col min="3850" max="3850" width="35.28515625" style="98" bestFit="1" customWidth="1"/>
    <col min="3851" max="3851" width="28.140625" style="98" bestFit="1" customWidth="1"/>
    <col min="3852" max="3852" width="33.140625" style="98" bestFit="1" customWidth="1"/>
    <col min="3853" max="3853" width="26" style="98" bestFit="1" customWidth="1"/>
    <col min="3854" max="3854" width="19.140625" style="98" bestFit="1" customWidth="1"/>
    <col min="3855" max="3855" width="10.42578125" style="98" customWidth="1"/>
    <col min="3856" max="3856" width="11.85546875" style="98" customWidth="1"/>
    <col min="3857" max="3857" width="14.7109375" style="98" customWidth="1"/>
    <col min="3858" max="3858" width="9" style="98" bestFit="1" customWidth="1"/>
    <col min="3859" max="4098" width="9.140625" style="98"/>
    <col min="4099" max="4099" width="4.7109375" style="98" bestFit="1" customWidth="1"/>
    <col min="4100" max="4100" width="9.7109375" style="98" bestFit="1" customWidth="1"/>
    <col min="4101" max="4101" width="10" style="98" bestFit="1" customWidth="1"/>
    <col min="4102" max="4102" width="8.85546875" style="98" bestFit="1" customWidth="1"/>
    <col min="4103" max="4103" width="22.85546875" style="98" customWidth="1"/>
    <col min="4104" max="4104" width="59.7109375" style="98" bestFit="1" customWidth="1"/>
    <col min="4105" max="4105" width="57.85546875" style="98" bestFit="1" customWidth="1"/>
    <col min="4106" max="4106" width="35.28515625" style="98" bestFit="1" customWidth="1"/>
    <col min="4107" max="4107" width="28.140625" style="98" bestFit="1" customWidth="1"/>
    <col min="4108" max="4108" width="33.140625" style="98" bestFit="1" customWidth="1"/>
    <col min="4109" max="4109" width="26" style="98" bestFit="1" customWidth="1"/>
    <col min="4110" max="4110" width="19.140625" style="98" bestFit="1" customWidth="1"/>
    <col min="4111" max="4111" width="10.42578125" style="98" customWidth="1"/>
    <col min="4112" max="4112" width="11.85546875" style="98" customWidth="1"/>
    <col min="4113" max="4113" width="14.7109375" style="98" customWidth="1"/>
    <col min="4114" max="4114" width="9" style="98" bestFit="1" customWidth="1"/>
    <col min="4115" max="4354" width="9.140625" style="98"/>
    <col min="4355" max="4355" width="4.7109375" style="98" bestFit="1" customWidth="1"/>
    <col min="4356" max="4356" width="9.7109375" style="98" bestFit="1" customWidth="1"/>
    <col min="4357" max="4357" width="10" style="98" bestFit="1" customWidth="1"/>
    <col min="4358" max="4358" width="8.85546875" style="98" bestFit="1" customWidth="1"/>
    <col min="4359" max="4359" width="22.85546875" style="98" customWidth="1"/>
    <col min="4360" max="4360" width="59.7109375" style="98" bestFit="1" customWidth="1"/>
    <col min="4361" max="4361" width="57.85546875" style="98" bestFit="1" customWidth="1"/>
    <col min="4362" max="4362" width="35.28515625" style="98" bestFit="1" customWidth="1"/>
    <col min="4363" max="4363" width="28.140625" style="98" bestFit="1" customWidth="1"/>
    <col min="4364" max="4364" width="33.140625" style="98" bestFit="1" customWidth="1"/>
    <col min="4365" max="4365" width="26" style="98" bestFit="1" customWidth="1"/>
    <col min="4366" max="4366" width="19.140625" style="98" bestFit="1" customWidth="1"/>
    <col min="4367" max="4367" width="10.42578125" style="98" customWidth="1"/>
    <col min="4368" max="4368" width="11.85546875" style="98" customWidth="1"/>
    <col min="4369" max="4369" width="14.7109375" style="98" customWidth="1"/>
    <col min="4370" max="4370" width="9" style="98" bestFit="1" customWidth="1"/>
    <col min="4371" max="4610" width="9.140625" style="98"/>
    <col min="4611" max="4611" width="4.7109375" style="98" bestFit="1" customWidth="1"/>
    <col min="4612" max="4612" width="9.7109375" style="98" bestFit="1" customWidth="1"/>
    <col min="4613" max="4613" width="10" style="98" bestFit="1" customWidth="1"/>
    <col min="4614" max="4614" width="8.85546875" style="98" bestFit="1" customWidth="1"/>
    <col min="4615" max="4615" width="22.85546875" style="98" customWidth="1"/>
    <col min="4616" max="4616" width="59.7109375" style="98" bestFit="1" customWidth="1"/>
    <col min="4617" max="4617" width="57.85546875" style="98" bestFit="1" customWidth="1"/>
    <col min="4618" max="4618" width="35.28515625" style="98" bestFit="1" customWidth="1"/>
    <col min="4619" max="4619" width="28.140625" style="98" bestFit="1" customWidth="1"/>
    <col min="4620" max="4620" width="33.140625" style="98" bestFit="1" customWidth="1"/>
    <col min="4621" max="4621" width="26" style="98" bestFit="1" customWidth="1"/>
    <col min="4622" max="4622" width="19.140625" style="98" bestFit="1" customWidth="1"/>
    <col min="4623" max="4623" width="10.42578125" style="98" customWidth="1"/>
    <col min="4624" max="4624" width="11.85546875" style="98" customWidth="1"/>
    <col min="4625" max="4625" width="14.7109375" style="98" customWidth="1"/>
    <col min="4626" max="4626" width="9" style="98" bestFit="1" customWidth="1"/>
    <col min="4627" max="4866" width="9.140625" style="98"/>
    <col min="4867" max="4867" width="4.7109375" style="98" bestFit="1" customWidth="1"/>
    <col min="4868" max="4868" width="9.7109375" style="98" bestFit="1" customWidth="1"/>
    <col min="4869" max="4869" width="10" style="98" bestFit="1" customWidth="1"/>
    <col min="4870" max="4870" width="8.85546875" style="98" bestFit="1" customWidth="1"/>
    <col min="4871" max="4871" width="22.85546875" style="98" customWidth="1"/>
    <col min="4872" max="4872" width="59.7109375" style="98" bestFit="1" customWidth="1"/>
    <col min="4873" max="4873" width="57.85546875" style="98" bestFit="1" customWidth="1"/>
    <col min="4874" max="4874" width="35.28515625" style="98" bestFit="1" customWidth="1"/>
    <col min="4875" max="4875" width="28.140625" style="98" bestFit="1" customWidth="1"/>
    <col min="4876" max="4876" width="33.140625" style="98" bestFit="1" customWidth="1"/>
    <col min="4877" max="4877" width="26" style="98" bestFit="1" customWidth="1"/>
    <col min="4878" max="4878" width="19.140625" style="98" bestFit="1" customWidth="1"/>
    <col min="4879" max="4879" width="10.42578125" style="98" customWidth="1"/>
    <col min="4880" max="4880" width="11.85546875" style="98" customWidth="1"/>
    <col min="4881" max="4881" width="14.7109375" style="98" customWidth="1"/>
    <col min="4882" max="4882" width="9" style="98" bestFit="1" customWidth="1"/>
    <col min="4883" max="5122" width="9.140625" style="98"/>
    <col min="5123" max="5123" width="4.7109375" style="98" bestFit="1" customWidth="1"/>
    <col min="5124" max="5124" width="9.7109375" style="98" bestFit="1" customWidth="1"/>
    <col min="5125" max="5125" width="10" style="98" bestFit="1" customWidth="1"/>
    <col min="5126" max="5126" width="8.85546875" style="98" bestFit="1" customWidth="1"/>
    <col min="5127" max="5127" width="22.85546875" style="98" customWidth="1"/>
    <col min="5128" max="5128" width="59.7109375" style="98" bestFit="1" customWidth="1"/>
    <col min="5129" max="5129" width="57.85546875" style="98" bestFit="1" customWidth="1"/>
    <col min="5130" max="5130" width="35.28515625" style="98" bestFit="1" customWidth="1"/>
    <col min="5131" max="5131" width="28.140625" style="98" bestFit="1" customWidth="1"/>
    <col min="5132" max="5132" width="33.140625" style="98" bestFit="1" customWidth="1"/>
    <col min="5133" max="5133" width="26" style="98" bestFit="1" customWidth="1"/>
    <col min="5134" max="5134" width="19.140625" style="98" bestFit="1" customWidth="1"/>
    <col min="5135" max="5135" width="10.42578125" style="98" customWidth="1"/>
    <col min="5136" max="5136" width="11.85546875" style="98" customWidth="1"/>
    <col min="5137" max="5137" width="14.7109375" style="98" customWidth="1"/>
    <col min="5138" max="5138" width="9" style="98" bestFit="1" customWidth="1"/>
    <col min="5139" max="5378" width="9.140625" style="98"/>
    <col min="5379" max="5379" width="4.7109375" style="98" bestFit="1" customWidth="1"/>
    <col min="5380" max="5380" width="9.7109375" style="98" bestFit="1" customWidth="1"/>
    <col min="5381" max="5381" width="10" style="98" bestFit="1" customWidth="1"/>
    <col min="5382" max="5382" width="8.85546875" style="98" bestFit="1" customWidth="1"/>
    <col min="5383" max="5383" width="22.85546875" style="98" customWidth="1"/>
    <col min="5384" max="5384" width="59.7109375" style="98" bestFit="1" customWidth="1"/>
    <col min="5385" max="5385" width="57.85546875" style="98" bestFit="1" customWidth="1"/>
    <col min="5386" max="5386" width="35.28515625" style="98" bestFit="1" customWidth="1"/>
    <col min="5387" max="5387" width="28.140625" style="98" bestFit="1" customWidth="1"/>
    <col min="5388" max="5388" width="33.140625" style="98" bestFit="1" customWidth="1"/>
    <col min="5389" max="5389" width="26" style="98" bestFit="1" customWidth="1"/>
    <col min="5390" max="5390" width="19.140625" style="98" bestFit="1" customWidth="1"/>
    <col min="5391" max="5391" width="10.42578125" style="98" customWidth="1"/>
    <col min="5392" max="5392" width="11.85546875" style="98" customWidth="1"/>
    <col min="5393" max="5393" width="14.7109375" style="98" customWidth="1"/>
    <col min="5394" max="5394" width="9" style="98" bestFit="1" customWidth="1"/>
    <col min="5395" max="5634" width="9.140625" style="98"/>
    <col min="5635" max="5635" width="4.7109375" style="98" bestFit="1" customWidth="1"/>
    <col min="5636" max="5636" width="9.7109375" style="98" bestFit="1" customWidth="1"/>
    <col min="5637" max="5637" width="10" style="98" bestFit="1" customWidth="1"/>
    <col min="5638" max="5638" width="8.85546875" style="98" bestFit="1" customWidth="1"/>
    <col min="5639" max="5639" width="22.85546875" style="98" customWidth="1"/>
    <col min="5640" max="5640" width="59.7109375" style="98" bestFit="1" customWidth="1"/>
    <col min="5641" max="5641" width="57.85546875" style="98" bestFit="1" customWidth="1"/>
    <col min="5642" max="5642" width="35.28515625" style="98" bestFit="1" customWidth="1"/>
    <col min="5643" max="5643" width="28.140625" style="98" bestFit="1" customWidth="1"/>
    <col min="5644" max="5644" width="33.140625" style="98" bestFit="1" customWidth="1"/>
    <col min="5645" max="5645" width="26" style="98" bestFit="1" customWidth="1"/>
    <col min="5646" max="5646" width="19.140625" style="98" bestFit="1" customWidth="1"/>
    <col min="5647" max="5647" width="10.42578125" style="98" customWidth="1"/>
    <col min="5648" max="5648" width="11.85546875" style="98" customWidth="1"/>
    <col min="5649" max="5649" width="14.7109375" style="98" customWidth="1"/>
    <col min="5650" max="5650" width="9" style="98" bestFit="1" customWidth="1"/>
    <col min="5651" max="5890" width="9.140625" style="98"/>
    <col min="5891" max="5891" width="4.7109375" style="98" bestFit="1" customWidth="1"/>
    <col min="5892" max="5892" width="9.7109375" style="98" bestFit="1" customWidth="1"/>
    <col min="5893" max="5893" width="10" style="98" bestFit="1" customWidth="1"/>
    <col min="5894" max="5894" width="8.85546875" style="98" bestFit="1" customWidth="1"/>
    <col min="5895" max="5895" width="22.85546875" style="98" customWidth="1"/>
    <col min="5896" max="5896" width="59.7109375" style="98" bestFit="1" customWidth="1"/>
    <col min="5897" max="5897" width="57.85546875" style="98" bestFit="1" customWidth="1"/>
    <col min="5898" max="5898" width="35.28515625" style="98" bestFit="1" customWidth="1"/>
    <col min="5899" max="5899" width="28.140625" style="98" bestFit="1" customWidth="1"/>
    <col min="5900" max="5900" width="33.140625" style="98" bestFit="1" customWidth="1"/>
    <col min="5901" max="5901" width="26" style="98" bestFit="1" customWidth="1"/>
    <col min="5902" max="5902" width="19.140625" style="98" bestFit="1" customWidth="1"/>
    <col min="5903" max="5903" width="10.42578125" style="98" customWidth="1"/>
    <col min="5904" max="5904" width="11.85546875" style="98" customWidth="1"/>
    <col min="5905" max="5905" width="14.7109375" style="98" customWidth="1"/>
    <col min="5906" max="5906" width="9" style="98" bestFit="1" customWidth="1"/>
    <col min="5907" max="6146" width="9.140625" style="98"/>
    <col min="6147" max="6147" width="4.7109375" style="98" bestFit="1" customWidth="1"/>
    <col min="6148" max="6148" width="9.7109375" style="98" bestFit="1" customWidth="1"/>
    <col min="6149" max="6149" width="10" style="98" bestFit="1" customWidth="1"/>
    <col min="6150" max="6150" width="8.85546875" style="98" bestFit="1" customWidth="1"/>
    <col min="6151" max="6151" width="22.85546875" style="98" customWidth="1"/>
    <col min="6152" max="6152" width="59.7109375" style="98" bestFit="1" customWidth="1"/>
    <col min="6153" max="6153" width="57.85546875" style="98" bestFit="1" customWidth="1"/>
    <col min="6154" max="6154" width="35.28515625" style="98" bestFit="1" customWidth="1"/>
    <col min="6155" max="6155" width="28.140625" style="98" bestFit="1" customWidth="1"/>
    <col min="6156" max="6156" width="33.140625" style="98" bestFit="1" customWidth="1"/>
    <col min="6157" max="6157" width="26" style="98" bestFit="1" customWidth="1"/>
    <col min="6158" max="6158" width="19.140625" style="98" bestFit="1" customWidth="1"/>
    <col min="6159" max="6159" width="10.42578125" style="98" customWidth="1"/>
    <col min="6160" max="6160" width="11.85546875" style="98" customWidth="1"/>
    <col min="6161" max="6161" width="14.7109375" style="98" customWidth="1"/>
    <col min="6162" max="6162" width="9" style="98" bestFit="1" customWidth="1"/>
    <col min="6163" max="6402" width="9.140625" style="98"/>
    <col min="6403" max="6403" width="4.7109375" style="98" bestFit="1" customWidth="1"/>
    <col min="6404" max="6404" width="9.7109375" style="98" bestFit="1" customWidth="1"/>
    <col min="6405" max="6405" width="10" style="98" bestFit="1" customWidth="1"/>
    <col min="6406" max="6406" width="8.85546875" style="98" bestFit="1" customWidth="1"/>
    <col min="6407" max="6407" width="22.85546875" style="98" customWidth="1"/>
    <col min="6408" max="6408" width="59.7109375" style="98" bestFit="1" customWidth="1"/>
    <col min="6409" max="6409" width="57.85546875" style="98" bestFit="1" customWidth="1"/>
    <col min="6410" max="6410" width="35.28515625" style="98" bestFit="1" customWidth="1"/>
    <col min="6411" max="6411" width="28.140625" style="98" bestFit="1" customWidth="1"/>
    <col min="6412" max="6412" width="33.140625" style="98" bestFit="1" customWidth="1"/>
    <col min="6413" max="6413" width="26" style="98" bestFit="1" customWidth="1"/>
    <col min="6414" max="6414" width="19.140625" style="98" bestFit="1" customWidth="1"/>
    <col min="6415" max="6415" width="10.42578125" style="98" customWidth="1"/>
    <col min="6416" max="6416" width="11.85546875" style="98" customWidth="1"/>
    <col min="6417" max="6417" width="14.7109375" style="98" customWidth="1"/>
    <col min="6418" max="6418" width="9" style="98" bestFit="1" customWidth="1"/>
    <col min="6419" max="6658" width="9.140625" style="98"/>
    <col min="6659" max="6659" width="4.7109375" style="98" bestFit="1" customWidth="1"/>
    <col min="6660" max="6660" width="9.7109375" style="98" bestFit="1" customWidth="1"/>
    <col min="6661" max="6661" width="10" style="98" bestFit="1" customWidth="1"/>
    <col min="6662" max="6662" width="8.85546875" style="98" bestFit="1" customWidth="1"/>
    <col min="6663" max="6663" width="22.85546875" style="98" customWidth="1"/>
    <col min="6664" max="6664" width="59.7109375" style="98" bestFit="1" customWidth="1"/>
    <col min="6665" max="6665" width="57.85546875" style="98" bestFit="1" customWidth="1"/>
    <col min="6666" max="6666" width="35.28515625" style="98" bestFit="1" customWidth="1"/>
    <col min="6667" max="6667" width="28.140625" style="98" bestFit="1" customWidth="1"/>
    <col min="6668" max="6668" width="33.140625" style="98" bestFit="1" customWidth="1"/>
    <col min="6669" max="6669" width="26" style="98" bestFit="1" customWidth="1"/>
    <col min="6670" max="6670" width="19.140625" style="98" bestFit="1" customWidth="1"/>
    <col min="6671" max="6671" width="10.42578125" style="98" customWidth="1"/>
    <col min="6672" max="6672" width="11.85546875" style="98" customWidth="1"/>
    <col min="6673" max="6673" width="14.7109375" style="98" customWidth="1"/>
    <col min="6674" max="6674" width="9" style="98" bestFit="1" customWidth="1"/>
    <col min="6675" max="6914" width="9.140625" style="98"/>
    <col min="6915" max="6915" width="4.7109375" style="98" bestFit="1" customWidth="1"/>
    <col min="6916" max="6916" width="9.7109375" style="98" bestFit="1" customWidth="1"/>
    <col min="6917" max="6917" width="10" style="98" bestFit="1" customWidth="1"/>
    <col min="6918" max="6918" width="8.85546875" style="98" bestFit="1" customWidth="1"/>
    <col min="6919" max="6919" width="22.85546875" style="98" customWidth="1"/>
    <col min="6920" max="6920" width="59.7109375" style="98" bestFit="1" customWidth="1"/>
    <col min="6921" max="6921" width="57.85546875" style="98" bestFit="1" customWidth="1"/>
    <col min="6922" max="6922" width="35.28515625" style="98" bestFit="1" customWidth="1"/>
    <col min="6923" max="6923" width="28.140625" style="98" bestFit="1" customWidth="1"/>
    <col min="6924" max="6924" width="33.140625" style="98" bestFit="1" customWidth="1"/>
    <col min="6925" max="6925" width="26" style="98" bestFit="1" customWidth="1"/>
    <col min="6926" max="6926" width="19.140625" style="98" bestFit="1" customWidth="1"/>
    <col min="6927" max="6927" width="10.42578125" style="98" customWidth="1"/>
    <col min="6928" max="6928" width="11.85546875" style="98" customWidth="1"/>
    <col min="6929" max="6929" width="14.7109375" style="98" customWidth="1"/>
    <col min="6930" max="6930" width="9" style="98" bestFit="1" customWidth="1"/>
    <col min="6931" max="7170" width="9.140625" style="98"/>
    <col min="7171" max="7171" width="4.7109375" style="98" bestFit="1" customWidth="1"/>
    <col min="7172" max="7172" width="9.7109375" style="98" bestFit="1" customWidth="1"/>
    <col min="7173" max="7173" width="10" style="98" bestFit="1" customWidth="1"/>
    <col min="7174" max="7174" width="8.85546875" style="98" bestFit="1" customWidth="1"/>
    <col min="7175" max="7175" width="22.85546875" style="98" customWidth="1"/>
    <col min="7176" max="7176" width="59.7109375" style="98" bestFit="1" customWidth="1"/>
    <col min="7177" max="7177" width="57.85546875" style="98" bestFit="1" customWidth="1"/>
    <col min="7178" max="7178" width="35.28515625" style="98" bestFit="1" customWidth="1"/>
    <col min="7179" max="7179" width="28.140625" style="98" bestFit="1" customWidth="1"/>
    <col min="7180" max="7180" width="33.140625" style="98" bestFit="1" customWidth="1"/>
    <col min="7181" max="7181" width="26" style="98" bestFit="1" customWidth="1"/>
    <col min="7182" max="7182" width="19.140625" style="98" bestFit="1" customWidth="1"/>
    <col min="7183" max="7183" width="10.42578125" style="98" customWidth="1"/>
    <col min="7184" max="7184" width="11.85546875" style="98" customWidth="1"/>
    <col min="7185" max="7185" width="14.7109375" style="98" customWidth="1"/>
    <col min="7186" max="7186" width="9" style="98" bestFit="1" customWidth="1"/>
    <col min="7187" max="7426" width="9.140625" style="98"/>
    <col min="7427" max="7427" width="4.7109375" style="98" bestFit="1" customWidth="1"/>
    <col min="7428" max="7428" width="9.7109375" style="98" bestFit="1" customWidth="1"/>
    <col min="7429" max="7429" width="10" style="98" bestFit="1" customWidth="1"/>
    <col min="7430" max="7430" width="8.85546875" style="98" bestFit="1" customWidth="1"/>
    <col min="7431" max="7431" width="22.85546875" style="98" customWidth="1"/>
    <col min="7432" max="7432" width="59.7109375" style="98" bestFit="1" customWidth="1"/>
    <col min="7433" max="7433" width="57.85546875" style="98" bestFit="1" customWidth="1"/>
    <col min="7434" max="7434" width="35.28515625" style="98" bestFit="1" customWidth="1"/>
    <col min="7435" max="7435" width="28.140625" style="98" bestFit="1" customWidth="1"/>
    <col min="7436" max="7436" width="33.140625" style="98" bestFit="1" customWidth="1"/>
    <col min="7437" max="7437" width="26" style="98" bestFit="1" customWidth="1"/>
    <col min="7438" max="7438" width="19.140625" style="98" bestFit="1" customWidth="1"/>
    <col min="7439" max="7439" width="10.42578125" style="98" customWidth="1"/>
    <col min="7440" max="7440" width="11.85546875" style="98" customWidth="1"/>
    <col min="7441" max="7441" width="14.7109375" style="98" customWidth="1"/>
    <col min="7442" max="7442" width="9" style="98" bestFit="1" customWidth="1"/>
    <col min="7443" max="7682" width="9.140625" style="98"/>
    <col min="7683" max="7683" width="4.7109375" style="98" bestFit="1" customWidth="1"/>
    <col min="7684" max="7684" width="9.7109375" style="98" bestFit="1" customWidth="1"/>
    <col min="7685" max="7685" width="10" style="98" bestFit="1" customWidth="1"/>
    <col min="7686" max="7686" width="8.85546875" style="98" bestFit="1" customWidth="1"/>
    <col min="7687" max="7687" width="22.85546875" style="98" customWidth="1"/>
    <col min="7688" max="7688" width="59.7109375" style="98" bestFit="1" customWidth="1"/>
    <col min="7689" max="7689" width="57.85546875" style="98" bestFit="1" customWidth="1"/>
    <col min="7690" max="7690" width="35.28515625" style="98" bestFit="1" customWidth="1"/>
    <col min="7691" max="7691" width="28.140625" style="98" bestFit="1" customWidth="1"/>
    <col min="7692" max="7692" width="33.140625" style="98" bestFit="1" customWidth="1"/>
    <col min="7693" max="7693" width="26" style="98" bestFit="1" customWidth="1"/>
    <col min="7694" max="7694" width="19.140625" style="98" bestFit="1" customWidth="1"/>
    <col min="7695" max="7695" width="10.42578125" style="98" customWidth="1"/>
    <col min="7696" max="7696" width="11.85546875" style="98" customWidth="1"/>
    <col min="7697" max="7697" width="14.7109375" style="98" customWidth="1"/>
    <col min="7698" max="7698" width="9" style="98" bestFit="1" customWidth="1"/>
    <col min="7699" max="7938" width="9.140625" style="98"/>
    <col min="7939" max="7939" width="4.7109375" style="98" bestFit="1" customWidth="1"/>
    <col min="7940" max="7940" width="9.7109375" style="98" bestFit="1" customWidth="1"/>
    <col min="7941" max="7941" width="10" style="98" bestFit="1" customWidth="1"/>
    <col min="7942" max="7942" width="8.85546875" style="98" bestFit="1" customWidth="1"/>
    <col min="7943" max="7943" width="22.85546875" style="98" customWidth="1"/>
    <col min="7944" max="7944" width="59.7109375" style="98" bestFit="1" customWidth="1"/>
    <col min="7945" max="7945" width="57.85546875" style="98" bestFit="1" customWidth="1"/>
    <col min="7946" max="7946" width="35.28515625" style="98" bestFit="1" customWidth="1"/>
    <col min="7947" max="7947" width="28.140625" style="98" bestFit="1" customWidth="1"/>
    <col min="7948" max="7948" width="33.140625" style="98" bestFit="1" customWidth="1"/>
    <col min="7949" max="7949" width="26" style="98" bestFit="1" customWidth="1"/>
    <col min="7950" max="7950" width="19.140625" style="98" bestFit="1" customWidth="1"/>
    <col min="7951" max="7951" width="10.42578125" style="98" customWidth="1"/>
    <col min="7952" max="7952" width="11.85546875" style="98" customWidth="1"/>
    <col min="7953" max="7953" width="14.7109375" style="98" customWidth="1"/>
    <col min="7954" max="7954" width="9" style="98" bestFit="1" customWidth="1"/>
    <col min="7955" max="8194" width="9.140625" style="98"/>
    <col min="8195" max="8195" width="4.7109375" style="98" bestFit="1" customWidth="1"/>
    <col min="8196" max="8196" width="9.7109375" style="98" bestFit="1" customWidth="1"/>
    <col min="8197" max="8197" width="10" style="98" bestFit="1" customWidth="1"/>
    <col min="8198" max="8198" width="8.85546875" style="98" bestFit="1" customWidth="1"/>
    <col min="8199" max="8199" width="22.85546875" style="98" customWidth="1"/>
    <col min="8200" max="8200" width="59.7109375" style="98" bestFit="1" customWidth="1"/>
    <col min="8201" max="8201" width="57.85546875" style="98" bestFit="1" customWidth="1"/>
    <col min="8202" max="8202" width="35.28515625" style="98" bestFit="1" customWidth="1"/>
    <col min="8203" max="8203" width="28.140625" style="98" bestFit="1" customWidth="1"/>
    <col min="8204" max="8204" width="33.140625" style="98" bestFit="1" customWidth="1"/>
    <col min="8205" max="8205" width="26" style="98" bestFit="1" customWidth="1"/>
    <col min="8206" max="8206" width="19.140625" style="98" bestFit="1" customWidth="1"/>
    <col min="8207" max="8207" width="10.42578125" style="98" customWidth="1"/>
    <col min="8208" max="8208" width="11.85546875" style="98" customWidth="1"/>
    <col min="8209" max="8209" width="14.7109375" style="98" customWidth="1"/>
    <col min="8210" max="8210" width="9" style="98" bestFit="1" customWidth="1"/>
    <col min="8211" max="8450" width="9.140625" style="98"/>
    <col min="8451" max="8451" width="4.7109375" style="98" bestFit="1" customWidth="1"/>
    <col min="8452" max="8452" width="9.7109375" style="98" bestFit="1" customWidth="1"/>
    <col min="8453" max="8453" width="10" style="98" bestFit="1" customWidth="1"/>
    <col min="8454" max="8454" width="8.85546875" style="98" bestFit="1" customWidth="1"/>
    <col min="8455" max="8455" width="22.85546875" style="98" customWidth="1"/>
    <col min="8456" max="8456" width="59.7109375" style="98" bestFit="1" customWidth="1"/>
    <col min="8457" max="8457" width="57.85546875" style="98" bestFit="1" customWidth="1"/>
    <col min="8458" max="8458" width="35.28515625" style="98" bestFit="1" customWidth="1"/>
    <col min="8459" max="8459" width="28.140625" style="98" bestFit="1" customWidth="1"/>
    <col min="8460" max="8460" width="33.140625" style="98" bestFit="1" customWidth="1"/>
    <col min="8461" max="8461" width="26" style="98" bestFit="1" customWidth="1"/>
    <col min="8462" max="8462" width="19.140625" style="98" bestFit="1" customWidth="1"/>
    <col min="8463" max="8463" width="10.42578125" style="98" customWidth="1"/>
    <col min="8464" max="8464" width="11.85546875" style="98" customWidth="1"/>
    <col min="8465" max="8465" width="14.7109375" style="98" customWidth="1"/>
    <col min="8466" max="8466" width="9" style="98" bestFit="1" customWidth="1"/>
    <col min="8467" max="8706" width="9.140625" style="98"/>
    <col min="8707" max="8707" width="4.7109375" style="98" bestFit="1" customWidth="1"/>
    <col min="8708" max="8708" width="9.7109375" style="98" bestFit="1" customWidth="1"/>
    <col min="8709" max="8709" width="10" style="98" bestFit="1" customWidth="1"/>
    <col min="8710" max="8710" width="8.85546875" style="98" bestFit="1" customWidth="1"/>
    <col min="8711" max="8711" width="22.85546875" style="98" customWidth="1"/>
    <col min="8712" max="8712" width="59.7109375" style="98" bestFit="1" customWidth="1"/>
    <col min="8713" max="8713" width="57.85546875" style="98" bestFit="1" customWidth="1"/>
    <col min="8714" max="8714" width="35.28515625" style="98" bestFit="1" customWidth="1"/>
    <col min="8715" max="8715" width="28.140625" style="98" bestFit="1" customWidth="1"/>
    <col min="8716" max="8716" width="33.140625" style="98" bestFit="1" customWidth="1"/>
    <col min="8717" max="8717" width="26" style="98" bestFit="1" customWidth="1"/>
    <col min="8718" max="8718" width="19.140625" style="98" bestFit="1" customWidth="1"/>
    <col min="8719" max="8719" width="10.42578125" style="98" customWidth="1"/>
    <col min="8720" max="8720" width="11.85546875" style="98" customWidth="1"/>
    <col min="8721" max="8721" width="14.7109375" style="98" customWidth="1"/>
    <col min="8722" max="8722" width="9" style="98" bestFit="1" customWidth="1"/>
    <col min="8723" max="8962" width="9.140625" style="98"/>
    <col min="8963" max="8963" width="4.7109375" style="98" bestFit="1" customWidth="1"/>
    <col min="8964" max="8964" width="9.7109375" style="98" bestFit="1" customWidth="1"/>
    <col min="8965" max="8965" width="10" style="98" bestFit="1" customWidth="1"/>
    <col min="8966" max="8966" width="8.85546875" style="98" bestFit="1" customWidth="1"/>
    <col min="8967" max="8967" width="22.85546875" style="98" customWidth="1"/>
    <col min="8968" max="8968" width="59.7109375" style="98" bestFit="1" customWidth="1"/>
    <col min="8969" max="8969" width="57.85546875" style="98" bestFit="1" customWidth="1"/>
    <col min="8970" max="8970" width="35.28515625" style="98" bestFit="1" customWidth="1"/>
    <col min="8971" max="8971" width="28.140625" style="98" bestFit="1" customWidth="1"/>
    <col min="8972" max="8972" width="33.140625" style="98" bestFit="1" customWidth="1"/>
    <col min="8973" max="8973" width="26" style="98" bestFit="1" customWidth="1"/>
    <col min="8974" max="8974" width="19.140625" style="98" bestFit="1" customWidth="1"/>
    <col min="8975" max="8975" width="10.42578125" style="98" customWidth="1"/>
    <col min="8976" max="8976" width="11.85546875" style="98" customWidth="1"/>
    <col min="8977" max="8977" width="14.7109375" style="98" customWidth="1"/>
    <col min="8978" max="8978" width="9" style="98" bestFit="1" customWidth="1"/>
    <col min="8979" max="9218" width="9.140625" style="98"/>
    <col min="9219" max="9219" width="4.7109375" style="98" bestFit="1" customWidth="1"/>
    <col min="9220" max="9220" width="9.7109375" style="98" bestFit="1" customWidth="1"/>
    <col min="9221" max="9221" width="10" style="98" bestFit="1" customWidth="1"/>
    <col min="9222" max="9222" width="8.85546875" style="98" bestFit="1" customWidth="1"/>
    <col min="9223" max="9223" width="22.85546875" style="98" customWidth="1"/>
    <col min="9224" max="9224" width="59.7109375" style="98" bestFit="1" customWidth="1"/>
    <col min="9225" max="9225" width="57.85546875" style="98" bestFit="1" customWidth="1"/>
    <col min="9226" max="9226" width="35.28515625" style="98" bestFit="1" customWidth="1"/>
    <col min="9227" max="9227" width="28.140625" style="98" bestFit="1" customWidth="1"/>
    <col min="9228" max="9228" width="33.140625" style="98" bestFit="1" customWidth="1"/>
    <col min="9229" max="9229" width="26" style="98" bestFit="1" customWidth="1"/>
    <col min="9230" max="9230" width="19.140625" style="98" bestFit="1" customWidth="1"/>
    <col min="9231" max="9231" width="10.42578125" style="98" customWidth="1"/>
    <col min="9232" max="9232" width="11.85546875" style="98" customWidth="1"/>
    <col min="9233" max="9233" width="14.7109375" style="98" customWidth="1"/>
    <col min="9234" max="9234" width="9" style="98" bestFit="1" customWidth="1"/>
    <col min="9235" max="9474" width="9.140625" style="98"/>
    <col min="9475" max="9475" width="4.7109375" style="98" bestFit="1" customWidth="1"/>
    <col min="9476" max="9476" width="9.7109375" style="98" bestFit="1" customWidth="1"/>
    <col min="9477" max="9477" width="10" style="98" bestFit="1" customWidth="1"/>
    <col min="9478" max="9478" width="8.85546875" style="98" bestFit="1" customWidth="1"/>
    <col min="9479" max="9479" width="22.85546875" style="98" customWidth="1"/>
    <col min="9480" max="9480" width="59.7109375" style="98" bestFit="1" customWidth="1"/>
    <col min="9481" max="9481" width="57.85546875" style="98" bestFit="1" customWidth="1"/>
    <col min="9482" max="9482" width="35.28515625" style="98" bestFit="1" customWidth="1"/>
    <col min="9483" max="9483" width="28.140625" style="98" bestFit="1" customWidth="1"/>
    <col min="9484" max="9484" width="33.140625" style="98" bestFit="1" customWidth="1"/>
    <col min="9485" max="9485" width="26" style="98" bestFit="1" customWidth="1"/>
    <col min="9486" max="9486" width="19.140625" style="98" bestFit="1" customWidth="1"/>
    <col min="9487" max="9487" width="10.42578125" style="98" customWidth="1"/>
    <col min="9488" max="9488" width="11.85546875" style="98" customWidth="1"/>
    <col min="9489" max="9489" width="14.7109375" style="98" customWidth="1"/>
    <col min="9490" max="9490" width="9" style="98" bestFit="1" customWidth="1"/>
    <col min="9491" max="9730" width="9.140625" style="98"/>
    <col min="9731" max="9731" width="4.7109375" style="98" bestFit="1" customWidth="1"/>
    <col min="9732" max="9732" width="9.7109375" style="98" bestFit="1" customWidth="1"/>
    <col min="9733" max="9733" width="10" style="98" bestFit="1" customWidth="1"/>
    <col min="9734" max="9734" width="8.85546875" style="98" bestFit="1" customWidth="1"/>
    <col min="9735" max="9735" width="22.85546875" style="98" customWidth="1"/>
    <col min="9736" max="9736" width="59.7109375" style="98" bestFit="1" customWidth="1"/>
    <col min="9737" max="9737" width="57.85546875" style="98" bestFit="1" customWidth="1"/>
    <col min="9738" max="9738" width="35.28515625" style="98" bestFit="1" customWidth="1"/>
    <col min="9739" max="9739" width="28.140625" style="98" bestFit="1" customWidth="1"/>
    <col min="9740" max="9740" width="33.140625" style="98" bestFit="1" customWidth="1"/>
    <col min="9741" max="9741" width="26" style="98" bestFit="1" customWidth="1"/>
    <col min="9742" max="9742" width="19.140625" style="98" bestFit="1" customWidth="1"/>
    <col min="9743" max="9743" width="10.42578125" style="98" customWidth="1"/>
    <col min="9744" max="9744" width="11.85546875" style="98" customWidth="1"/>
    <col min="9745" max="9745" width="14.7109375" style="98" customWidth="1"/>
    <col min="9746" max="9746" width="9" style="98" bestFit="1" customWidth="1"/>
    <col min="9747" max="9986" width="9.140625" style="98"/>
    <col min="9987" max="9987" width="4.7109375" style="98" bestFit="1" customWidth="1"/>
    <col min="9988" max="9988" width="9.7109375" style="98" bestFit="1" customWidth="1"/>
    <col min="9989" max="9989" width="10" style="98" bestFit="1" customWidth="1"/>
    <col min="9990" max="9990" width="8.85546875" style="98" bestFit="1" customWidth="1"/>
    <col min="9991" max="9991" width="22.85546875" style="98" customWidth="1"/>
    <col min="9992" max="9992" width="59.7109375" style="98" bestFit="1" customWidth="1"/>
    <col min="9993" max="9993" width="57.85546875" style="98" bestFit="1" customWidth="1"/>
    <col min="9994" max="9994" width="35.28515625" style="98" bestFit="1" customWidth="1"/>
    <col min="9995" max="9995" width="28.140625" style="98" bestFit="1" customWidth="1"/>
    <col min="9996" max="9996" width="33.140625" style="98" bestFit="1" customWidth="1"/>
    <col min="9997" max="9997" width="26" style="98" bestFit="1" customWidth="1"/>
    <col min="9998" max="9998" width="19.140625" style="98" bestFit="1" customWidth="1"/>
    <col min="9999" max="9999" width="10.42578125" style="98" customWidth="1"/>
    <col min="10000" max="10000" width="11.85546875" style="98" customWidth="1"/>
    <col min="10001" max="10001" width="14.7109375" style="98" customWidth="1"/>
    <col min="10002" max="10002" width="9" style="98" bestFit="1" customWidth="1"/>
    <col min="10003" max="10242" width="9.140625" style="98"/>
    <col min="10243" max="10243" width="4.7109375" style="98" bestFit="1" customWidth="1"/>
    <col min="10244" max="10244" width="9.7109375" style="98" bestFit="1" customWidth="1"/>
    <col min="10245" max="10245" width="10" style="98" bestFit="1" customWidth="1"/>
    <col min="10246" max="10246" width="8.85546875" style="98" bestFit="1" customWidth="1"/>
    <col min="10247" max="10247" width="22.85546875" style="98" customWidth="1"/>
    <col min="10248" max="10248" width="59.7109375" style="98" bestFit="1" customWidth="1"/>
    <col min="10249" max="10249" width="57.85546875" style="98" bestFit="1" customWidth="1"/>
    <col min="10250" max="10250" width="35.28515625" style="98" bestFit="1" customWidth="1"/>
    <col min="10251" max="10251" width="28.140625" style="98" bestFit="1" customWidth="1"/>
    <col min="10252" max="10252" width="33.140625" style="98" bestFit="1" customWidth="1"/>
    <col min="10253" max="10253" width="26" style="98" bestFit="1" customWidth="1"/>
    <col min="10254" max="10254" width="19.140625" style="98" bestFit="1" customWidth="1"/>
    <col min="10255" max="10255" width="10.42578125" style="98" customWidth="1"/>
    <col min="10256" max="10256" width="11.85546875" style="98" customWidth="1"/>
    <col min="10257" max="10257" width="14.7109375" style="98" customWidth="1"/>
    <col min="10258" max="10258" width="9" style="98" bestFit="1" customWidth="1"/>
    <col min="10259" max="10498" width="9.140625" style="98"/>
    <col min="10499" max="10499" width="4.7109375" style="98" bestFit="1" customWidth="1"/>
    <col min="10500" max="10500" width="9.7109375" style="98" bestFit="1" customWidth="1"/>
    <col min="10501" max="10501" width="10" style="98" bestFit="1" customWidth="1"/>
    <col min="10502" max="10502" width="8.85546875" style="98" bestFit="1" customWidth="1"/>
    <col min="10503" max="10503" width="22.85546875" style="98" customWidth="1"/>
    <col min="10504" max="10504" width="59.7109375" style="98" bestFit="1" customWidth="1"/>
    <col min="10505" max="10505" width="57.85546875" style="98" bestFit="1" customWidth="1"/>
    <col min="10506" max="10506" width="35.28515625" style="98" bestFit="1" customWidth="1"/>
    <col min="10507" max="10507" width="28.140625" style="98" bestFit="1" customWidth="1"/>
    <col min="10508" max="10508" width="33.140625" style="98" bestFit="1" customWidth="1"/>
    <col min="10509" max="10509" width="26" style="98" bestFit="1" customWidth="1"/>
    <col min="10510" max="10510" width="19.140625" style="98" bestFit="1" customWidth="1"/>
    <col min="10511" max="10511" width="10.42578125" style="98" customWidth="1"/>
    <col min="10512" max="10512" width="11.85546875" style="98" customWidth="1"/>
    <col min="10513" max="10513" width="14.7109375" style="98" customWidth="1"/>
    <col min="10514" max="10514" width="9" style="98" bestFit="1" customWidth="1"/>
    <col min="10515" max="10754" width="9.140625" style="98"/>
    <col min="10755" max="10755" width="4.7109375" style="98" bestFit="1" customWidth="1"/>
    <col min="10756" max="10756" width="9.7109375" style="98" bestFit="1" customWidth="1"/>
    <col min="10757" max="10757" width="10" style="98" bestFit="1" customWidth="1"/>
    <col min="10758" max="10758" width="8.85546875" style="98" bestFit="1" customWidth="1"/>
    <col min="10759" max="10759" width="22.85546875" style="98" customWidth="1"/>
    <col min="10760" max="10760" width="59.7109375" style="98" bestFit="1" customWidth="1"/>
    <col min="10761" max="10761" width="57.85546875" style="98" bestFit="1" customWidth="1"/>
    <col min="10762" max="10762" width="35.28515625" style="98" bestFit="1" customWidth="1"/>
    <col min="10763" max="10763" width="28.140625" style="98" bestFit="1" customWidth="1"/>
    <col min="10764" max="10764" width="33.140625" style="98" bestFit="1" customWidth="1"/>
    <col min="10765" max="10765" width="26" style="98" bestFit="1" customWidth="1"/>
    <col min="10766" max="10766" width="19.140625" style="98" bestFit="1" customWidth="1"/>
    <col min="10767" max="10767" width="10.42578125" style="98" customWidth="1"/>
    <col min="10768" max="10768" width="11.85546875" style="98" customWidth="1"/>
    <col min="10769" max="10769" width="14.7109375" style="98" customWidth="1"/>
    <col min="10770" max="10770" width="9" style="98" bestFit="1" customWidth="1"/>
    <col min="10771" max="11010" width="9.140625" style="98"/>
    <col min="11011" max="11011" width="4.7109375" style="98" bestFit="1" customWidth="1"/>
    <col min="11012" max="11012" width="9.7109375" style="98" bestFit="1" customWidth="1"/>
    <col min="11013" max="11013" width="10" style="98" bestFit="1" customWidth="1"/>
    <col min="11014" max="11014" width="8.85546875" style="98" bestFit="1" customWidth="1"/>
    <col min="11015" max="11015" width="22.85546875" style="98" customWidth="1"/>
    <col min="11016" max="11016" width="59.7109375" style="98" bestFit="1" customWidth="1"/>
    <col min="11017" max="11017" width="57.85546875" style="98" bestFit="1" customWidth="1"/>
    <col min="11018" max="11018" width="35.28515625" style="98" bestFit="1" customWidth="1"/>
    <col min="11019" max="11019" width="28.140625" style="98" bestFit="1" customWidth="1"/>
    <col min="11020" max="11020" width="33.140625" style="98" bestFit="1" customWidth="1"/>
    <col min="11021" max="11021" width="26" style="98" bestFit="1" customWidth="1"/>
    <col min="11022" max="11022" width="19.140625" style="98" bestFit="1" customWidth="1"/>
    <col min="11023" max="11023" width="10.42578125" style="98" customWidth="1"/>
    <col min="11024" max="11024" width="11.85546875" style="98" customWidth="1"/>
    <col min="11025" max="11025" width="14.7109375" style="98" customWidth="1"/>
    <col min="11026" max="11026" width="9" style="98" bestFit="1" customWidth="1"/>
    <col min="11027" max="11266" width="9.140625" style="98"/>
    <col min="11267" max="11267" width="4.7109375" style="98" bestFit="1" customWidth="1"/>
    <col min="11268" max="11268" width="9.7109375" style="98" bestFit="1" customWidth="1"/>
    <col min="11269" max="11269" width="10" style="98" bestFit="1" customWidth="1"/>
    <col min="11270" max="11270" width="8.85546875" style="98" bestFit="1" customWidth="1"/>
    <col min="11271" max="11271" width="22.85546875" style="98" customWidth="1"/>
    <col min="11272" max="11272" width="59.7109375" style="98" bestFit="1" customWidth="1"/>
    <col min="11273" max="11273" width="57.85546875" style="98" bestFit="1" customWidth="1"/>
    <col min="11274" max="11274" width="35.28515625" style="98" bestFit="1" customWidth="1"/>
    <col min="11275" max="11275" width="28.140625" style="98" bestFit="1" customWidth="1"/>
    <col min="11276" max="11276" width="33.140625" style="98" bestFit="1" customWidth="1"/>
    <col min="11277" max="11277" width="26" style="98" bestFit="1" customWidth="1"/>
    <col min="11278" max="11278" width="19.140625" style="98" bestFit="1" customWidth="1"/>
    <col min="11279" max="11279" width="10.42578125" style="98" customWidth="1"/>
    <col min="11280" max="11280" width="11.85546875" style="98" customWidth="1"/>
    <col min="11281" max="11281" width="14.7109375" style="98" customWidth="1"/>
    <col min="11282" max="11282" width="9" style="98" bestFit="1" customWidth="1"/>
    <col min="11283" max="11522" width="9.140625" style="98"/>
    <col min="11523" max="11523" width="4.7109375" style="98" bestFit="1" customWidth="1"/>
    <col min="11524" max="11524" width="9.7109375" style="98" bestFit="1" customWidth="1"/>
    <col min="11525" max="11525" width="10" style="98" bestFit="1" customWidth="1"/>
    <col min="11526" max="11526" width="8.85546875" style="98" bestFit="1" customWidth="1"/>
    <col min="11527" max="11527" width="22.85546875" style="98" customWidth="1"/>
    <col min="11528" max="11528" width="59.7109375" style="98" bestFit="1" customWidth="1"/>
    <col min="11529" max="11529" width="57.85546875" style="98" bestFit="1" customWidth="1"/>
    <col min="11530" max="11530" width="35.28515625" style="98" bestFit="1" customWidth="1"/>
    <col min="11531" max="11531" width="28.140625" style="98" bestFit="1" customWidth="1"/>
    <col min="11532" max="11532" width="33.140625" style="98" bestFit="1" customWidth="1"/>
    <col min="11533" max="11533" width="26" style="98" bestFit="1" customWidth="1"/>
    <col min="11534" max="11534" width="19.140625" style="98" bestFit="1" customWidth="1"/>
    <col min="11535" max="11535" width="10.42578125" style="98" customWidth="1"/>
    <col min="11536" max="11536" width="11.85546875" style="98" customWidth="1"/>
    <col min="11537" max="11537" width="14.7109375" style="98" customWidth="1"/>
    <col min="11538" max="11538" width="9" style="98" bestFit="1" customWidth="1"/>
    <col min="11539" max="11778" width="9.140625" style="98"/>
    <col min="11779" max="11779" width="4.7109375" style="98" bestFit="1" customWidth="1"/>
    <col min="11780" max="11780" width="9.7109375" style="98" bestFit="1" customWidth="1"/>
    <col min="11781" max="11781" width="10" style="98" bestFit="1" customWidth="1"/>
    <col min="11782" max="11782" width="8.85546875" style="98" bestFit="1" customWidth="1"/>
    <col min="11783" max="11783" width="22.85546875" style="98" customWidth="1"/>
    <col min="11784" max="11784" width="59.7109375" style="98" bestFit="1" customWidth="1"/>
    <col min="11785" max="11785" width="57.85546875" style="98" bestFit="1" customWidth="1"/>
    <col min="11786" max="11786" width="35.28515625" style="98" bestFit="1" customWidth="1"/>
    <col min="11787" max="11787" width="28.140625" style="98" bestFit="1" customWidth="1"/>
    <col min="11788" max="11788" width="33.140625" style="98" bestFit="1" customWidth="1"/>
    <col min="11789" max="11789" width="26" style="98" bestFit="1" customWidth="1"/>
    <col min="11790" max="11790" width="19.140625" style="98" bestFit="1" customWidth="1"/>
    <col min="11791" max="11791" width="10.42578125" style="98" customWidth="1"/>
    <col min="11792" max="11792" width="11.85546875" style="98" customWidth="1"/>
    <col min="11793" max="11793" width="14.7109375" style="98" customWidth="1"/>
    <col min="11794" max="11794" width="9" style="98" bestFit="1" customWidth="1"/>
    <col min="11795" max="12034" width="9.140625" style="98"/>
    <col min="12035" max="12035" width="4.7109375" style="98" bestFit="1" customWidth="1"/>
    <col min="12036" max="12036" width="9.7109375" style="98" bestFit="1" customWidth="1"/>
    <col min="12037" max="12037" width="10" style="98" bestFit="1" customWidth="1"/>
    <col min="12038" max="12038" width="8.85546875" style="98" bestFit="1" customWidth="1"/>
    <col min="12039" max="12039" width="22.85546875" style="98" customWidth="1"/>
    <col min="12040" max="12040" width="59.7109375" style="98" bestFit="1" customWidth="1"/>
    <col min="12041" max="12041" width="57.85546875" style="98" bestFit="1" customWidth="1"/>
    <col min="12042" max="12042" width="35.28515625" style="98" bestFit="1" customWidth="1"/>
    <col min="12043" max="12043" width="28.140625" style="98" bestFit="1" customWidth="1"/>
    <col min="12044" max="12044" width="33.140625" style="98" bestFit="1" customWidth="1"/>
    <col min="12045" max="12045" width="26" style="98" bestFit="1" customWidth="1"/>
    <col min="12046" max="12046" width="19.140625" style="98" bestFit="1" customWidth="1"/>
    <col min="12047" max="12047" width="10.42578125" style="98" customWidth="1"/>
    <col min="12048" max="12048" width="11.85546875" style="98" customWidth="1"/>
    <col min="12049" max="12049" width="14.7109375" style="98" customWidth="1"/>
    <col min="12050" max="12050" width="9" style="98" bestFit="1" customWidth="1"/>
    <col min="12051" max="12290" width="9.140625" style="98"/>
    <col min="12291" max="12291" width="4.7109375" style="98" bestFit="1" customWidth="1"/>
    <col min="12292" max="12292" width="9.7109375" style="98" bestFit="1" customWidth="1"/>
    <col min="12293" max="12293" width="10" style="98" bestFit="1" customWidth="1"/>
    <col min="12294" max="12294" width="8.85546875" style="98" bestFit="1" customWidth="1"/>
    <col min="12295" max="12295" width="22.85546875" style="98" customWidth="1"/>
    <col min="12296" max="12296" width="59.7109375" style="98" bestFit="1" customWidth="1"/>
    <col min="12297" max="12297" width="57.85546875" style="98" bestFit="1" customWidth="1"/>
    <col min="12298" max="12298" width="35.28515625" style="98" bestFit="1" customWidth="1"/>
    <col min="12299" max="12299" width="28.140625" style="98" bestFit="1" customWidth="1"/>
    <col min="12300" max="12300" width="33.140625" style="98" bestFit="1" customWidth="1"/>
    <col min="12301" max="12301" width="26" style="98" bestFit="1" customWidth="1"/>
    <col min="12302" max="12302" width="19.140625" style="98" bestFit="1" customWidth="1"/>
    <col min="12303" max="12303" width="10.42578125" style="98" customWidth="1"/>
    <col min="12304" max="12304" width="11.85546875" style="98" customWidth="1"/>
    <col min="12305" max="12305" width="14.7109375" style="98" customWidth="1"/>
    <col min="12306" max="12306" width="9" style="98" bestFit="1" customWidth="1"/>
    <col min="12307" max="12546" width="9.140625" style="98"/>
    <col min="12547" max="12547" width="4.7109375" style="98" bestFit="1" customWidth="1"/>
    <col min="12548" max="12548" width="9.7109375" style="98" bestFit="1" customWidth="1"/>
    <col min="12549" max="12549" width="10" style="98" bestFit="1" customWidth="1"/>
    <col min="12550" max="12550" width="8.85546875" style="98" bestFit="1" customWidth="1"/>
    <col min="12551" max="12551" width="22.85546875" style="98" customWidth="1"/>
    <col min="12552" max="12552" width="59.7109375" style="98" bestFit="1" customWidth="1"/>
    <col min="12553" max="12553" width="57.85546875" style="98" bestFit="1" customWidth="1"/>
    <col min="12554" max="12554" width="35.28515625" style="98" bestFit="1" customWidth="1"/>
    <col min="12555" max="12555" width="28.140625" style="98" bestFit="1" customWidth="1"/>
    <col min="12556" max="12556" width="33.140625" style="98" bestFit="1" customWidth="1"/>
    <col min="12557" max="12557" width="26" style="98" bestFit="1" customWidth="1"/>
    <col min="12558" max="12558" width="19.140625" style="98" bestFit="1" customWidth="1"/>
    <col min="12559" max="12559" width="10.42578125" style="98" customWidth="1"/>
    <col min="12560" max="12560" width="11.85546875" style="98" customWidth="1"/>
    <col min="12561" max="12561" width="14.7109375" style="98" customWidth="1"/>
    <col min="12562" max="12562" width="9" style="98" bestFit="1" customWidth="1"/>
    <col min="12563" max="12802" width="9.140625" style="98"/>
    <col min="12803" max="12803" width="4.7109375" style="98" bestFit="1" customWidth="1"/>
    <col min="12804" max="12804" width="9.7109375" style="98" bestFit="1" customWidth="1"/>
    <col min="12805" max="12805" width="10" style="98" bestFit="1" customWidth="1"/>
    <col min="12806" max="12806" width="8.85546875" style="98" bestFit="1" customWidth="1"/>
    <col min="12807" max="12807" width="22.85546875" style="98" customWidth="1"/>
    <col min="12808" max="12808" width="59.7109375" style="98" bestFit="1" customWidth="1"/>
    <col min="12809" max="12809" width="57.85546875" style="98" bestFit="1" customWidth="1"/>
    <col min="12810" max="12810" width="35.28515625" style="98" bestFit="1" customWidth="1"/>
    <col min="12811" max="12811" width="28.140625" style="98" bestFit="1" customWidth="1"/>
    <col min="12812" max="12812" width="33.140625" style="98" bestFit="1" customWidth="1"/>
    <col min="12813" max="12813" width="26" style="98" bestFit="1" customWidth="1"/>
    <col min="12814" max="12814" width="19.140625" style="98" bestFit="1" customWidth="1"/>
    <col min="12815" max="12815" width="10.42578125" style="98" customWidth="1"/>
    <col min="12816" max="12816" width="11.85546875" style="98" customWidth="1"/>
    <col min="12817" max="12817" width="14.7109375" style="98" customWidth="1"/>
    <col min="12818" max="12818" width="9" style="98" bestFit="1" customWidth="1"/>
    <col min="12819" max="13058" width="9.140625" style="98"/>
    <col min="13059" max="13059" width="4.7109375" style="98" bestFit="1" customWidth="1"/>
    <col min="13060" max="13060" width="9.7109375" style="98" bestFit="1" customWidth="1"/>
    <col min="13061" max="13061" width="10" style="98" bestFit="1" customWidth="1"/>
    <col min="13062" max="13062" width="8.85546875" style="98" bestFit="1" customWidth="1"/>
    <col min="13063" max="13063" width="22.85546875" style="98" customWidth="1"/>
    <col min="13064" max="13064" width="59.7109375" style="98" bestFit="1" customWidth="1"/>
    <col min="13065" max="13065" width="57.85546875" style="98" bestFit="1" customWidth="1"/>
    <col min="13066" max="13066" width="35.28515625" style="98" bestFit="1" customWidth="1"/>
    <col min="13067" max="13067" width="28.140625" style="98" bestFit="1" customWidth="1"/>
    <col min="13068" max="13068" width="33.140625" style="98" bestFit="1" customWidth="1"/>
    <col min="13069" max="13069" width="26" style="98" bestFit="1" customWidth="1"/>
    <col min="13070" max="13070" width="19.140625" style="98" bestFit="1" customWidth="1"/>
    <col min="13071" max="13071" width="10.42578125" style="98" customWidth="1"/>
    <col min="13072" max="13072" width="11.85546875" style="98" customWidth="1"/>
    <col min="13073" max="13073" width="14.7109375" style="98" customWidth="1"/>
    <col min="13074" max="13074" width="9" style="98" bestFit="1" customWidth="1"/>
    <col min="13075" max="13314" width="9.140625" style="98"/>
    <col min="13315" max="13315" width="4.7109375" style="98" bestFit="1" customWidth="1"/>
    <col min="13316" max="13316" width="9.7109375" style="98" bestFit="1" customWidth="1"/>
    <col min="13317" max="13317" width="10" style="98" bestFit="1" customWidth="1"/>
    <col min="13318" max="13318" width="8.85546875" style="98" bestFit="1" customWidth="1"/>
    <col min="13319" max="13319" width="22.85546875" style="98" customWidth="1"/>
    <col min="13320" max="13320" width="59.7109375" style="98" bestFit="1" customWidth="1"/>
    <col min="13321" max="13321" width="57.85546875" style="98" bestFit="1" customWidth="1"/>
    <col min="13322" max="13322" width="35.28515625" style="98" bestFit="1" customWidth="1"/>
    <col min="13323" max="13323" width="28.140625" style="98" bestFit="1" customWidth="1"/>
    <col min="13324" max="13324" width="33.140625" style="98" bestFit="1" customWidth="1"/>
    <col min="13325" max="13325" width="26" style="98" bestFit="1" customWidth="1"/>
    <col min="13326" max="13326" width="19.140625" style="98" bestFit="1" customWidth="1"/>
    <col min="13327" max="13327" width="10.42578125" style="98" customWidth="1"/>
    <col min="13328" max="13328" width="11.85546875" style="98" customWidth="1"/>
    <col min="13329" max="13329" width="14.7109375" style="98" customWidth="1"/>
    <col min="13330" max="13330" width="9" style="98" bestFit="1" customWidth="1"/>
    <col min="13331" max="13570" width="9.140625" style="98"/>
    <col min="13571" max="13571" width="4.7109375" style="98" bestFit="1" customWidth="1"/>
    <col min="13572" max="13572" width="9.7109375" style="98" bestFit="1" customWidth="1"/>
    <col min="13573" max="13573" width="10" style="98" bestFit="1" customWidth="1"/>
    <col min="13574" max="13574" width="8.85546875" style="98" bestFit="1" customWidth="1"/>
    <col min="13575" max="13575" width="22.85546875" style="98" customWidth="1"/>
    <col min="13576" max="13576" width="59.7109375" style="98" bestFit="1" customWidth="1"/>
    <col min="13577" max="13577" width="57.85546875" style="98" bestFit="1" customWidth="1"/>
    <col min="13578" max="13578" width="35.28515625" style="98" bestFit="1" customWidth="1"/>
    <col min="13579" max="13579" width="28.140625" style="98" bestFit="1" customWidth="1"/>
    <col min="13580" max="13580" width="33.140625" style="98" bestFit="1" customWidth="1"/>
    <col min="13581" max="13581" width="26" style="98" bestFit="1" customWidth="1"/>
    <col min="13582" max="13582" width="19.140625" style="98" bestFit="1" customWidth="1"/>
    <col min="13583" max="13583" width="10.42578125" style="98" customWidth="1"/>
    <col min="13584" max="13584" width="11.85546875" style="98" customWidth="1"/>
    <col min="13585" max="13585" width="14.7109375" style="98" customWidth="1"/>
    <col min="13586" max="13586" width="9" style="98" bestFit="1" customWidth="1"/>
    <col min="13587" max="13826" width="9.140625" style="98"/>
    <col min="13827" max="13827" width="4.7109375" style="98" bestFit="1" customWidth="1"/>
    <col min="13828" max="13828" width="9.7109375" style="98" bestFit="1" customWidth="1"/>
    <col min="13829" max="13829" width="10" style="98" bestFit="1" customWidth="1"/>
    <col min="13830" max="13830" width="8.85546875" style="98" bestFit="1" customWidth="1"/>
    <col min="13831" max="13831" width="22.85546875" style="98" customWidth="1"/>
    <col min="13832" max="13832" width="59.7109375" style="98" bestFit="1" customWidth="1"/>
    <col min="13833" max="13833" width="57.85546875" style="98" bestFit="1" customWidth="1"/>
    <col min="13834" max="13834" width="35.28515625" style="98" bestFit="1" customWidth="1"/>
    <col min="13835" max="13835" width="28.140625" style="98" bestFit="1" customWidth="1"/>
    <col min="13836" max="13836" width="33.140625" style="98" bestFit="1" customWidth="1"/>
    <col min="13837" max="13837" width="26" style="98" bestFit="1" customWidth="1"/>
    <col min="13838" max="13838" width="19.140625" style="98" bestFit="1" customWidth="1"/>
    <col min="13839" max="13839" width="10.42578125" style="98" customWidth="1"/>
    <col min="13840" max="13840" width="11.85546875" style="98" customWidth="1"/>
    <col min="13841" max="13841" width="14.7109375" style="98" customWidth="1"/>
    <col min="13842" max="13842" width="9" style="98" bestFit="1" customWidth="1"/>
    <col min="13843" max="14082" width="9.140625" style="98"/>
    <col min="14083" max="14083" width="4.7109375" style="98" bestFit="1" customWidth="1"/>
    <col min="14084" max="14084" width="9.7109375" style="98" bestFit="1" customWidth="1"/>
    <col min="14085" max="14085" width="10" style="98" bestFit="1" customWidth="1"/>
    <col min="14086" max="14086" width="8.85546875" style="98" bestFit="1" customWidth="1"/>
    <col min="14087" max="14087" width="22.85546875" style="98" customWidth="1"/>
    <col min="14088" max="14088" width="59.7109375" style="98" bestFit="1" customWidth="1"/>
    <col min="14089" max="14089" width="57.85546875" style="98" bestFit="1" customWidth="1"/>
    <col min="14090" max="14090" width="35.28515625" style="98" bestFit="1" customWidth="1"/>
    <col min="14091" max="14091" width="28.140625" style="98" bestFit="1" customWidth="1"/>
    <col min="14092" max="14092" width="33.140625" style="98" bestFit="1" customWidth="1"/>
    <col min="14093" max="14093" width="26" style="98" bestFit="1" customWidth="1"/>
    <col min="14094" max="14094" width="19.140625" style="98" bestFit="1" customWidth="1"/>
    <col min="14095" max="14095" width="10.42578125" style="98" customWidth="1"/>
    <col min="14096" max="14096" width="11.85546875" style="98" customWidth="1"/>
    <col min="14097" max="14097" width="14.7109375" style="98" customWidth="1"/>
    <col min="14098" max="14098" width="9" style="98" bestFit="1" customWidth="1"/>
    <col min="14099" max="14338" width="9.140625" style="98"/>
    <col min="14339" max="14339" width="4.7109375" style="98" bestFit="1" customWidth="1"/>
    <col min="14340" max="14340" width="9.7109375" style="98" bestFit="1" customWidth="1"/>
    <col min="14341" max="14341" width="10" style="98" bestFit="1" customWidth="1"/>
    <col min="14342" max="14342" width="8.85546875" style="98" bestFit="1" customWidth="1"/>
    <col min="14343" max="14343" width="22.85546875" style="98" customWidth="1"/>
    <col min="14344" max="14344" width="59.7109375" style="98" bestFit="1" customWidth="1"/>
    <col min="14345" max="14345" width="57.85546875" style="98" bestFit="1" customWidth="1"/>
    <col min="14346" max="14346" width="35.28515625" style="98" bestFit="1" customWidth="1"/>
    <col min="14347" max="14347" width="28.140625" style="98" bestFit="1" customWidth="1"/>
    <col min="14348" max="14348" width="33.140625" style="98" bestFit="1" customWidth="1"/>
    <col min="14349" max="14349" width="26" style="98" bestFit="1" customWidth="1"/>
    <col min="14350" max="14350" width="19.140625" style="98" bestFit="1" customWidth="1"/>
    <col min="14351" max="14351" width="10.42578125" style="98" customWidth="1"/>
    <col min="14352" max="14352" width="11.85546875" style="98" customWidth="1"/>
    <col min="14353" max="14353" width="14.7109375" style="98" customWidth="1"/>
    <col min="14354" max="14354" width="9" style="98" bestFit="1" customWidth="1"/>
    <col min="14355" max="14594" width="9.140625" style="98"/>
    <col min="14595" max="14595" width="4.7109375" style="98" bestFit="1" customWidth="1"/>
    <col min="14596" max="14596" width="9.7109375" style="98" bestFit="1" customWidth="1"/>
    <col min="14597" max="14597" width="10" style="98" bestFit="1" customWidth="1"/>
    <col min="14598" max="14598" width="8.85546875" style="98" bestFit="1" customWidth="1"/>
    <col min="14599" max="14599" width="22.85546875" style="98" customWidth="1"/>
    <col min="14600" max="14600" width="59.7109375" style="98" bestFit="1" customWidth="1"/>
    <col min="14601" max="14601" width="57.85546875" style="98" bestFit="1" customWidth="1"/>
    <col min="14602" max="14602" width="35.28515625" style="98" bestFit="1" customWidth="1"/>
    <col min="14603" max="14603" width="28.140625" style="98" bestFit="1" customWidth="1"/>
    <col min="14604" max="14604" width="33.140625" style="98" bestFit="1" customWidth="1"/>
    <col min="14605" max="14605" width="26" style="98" bestFit="1" customWidth="1"/>
    <col min="14606" max="14606" width="19.140625" style="98" bestFit="1" customWidth="1"/>
    <col min="14607" max="14607" width="10.42578125" style="98" customWidth="1"/>
    <col min="14608" max="14608" width="11.85546875" style="98" customWidth="1"/>
    <col min="14609" max="14609" width="14.7109375" style="98" customWidth="1"/>
    <col min="14610" max="14610" width="9" style="98" bestFit="1" customWidth="1"/>
    <col min="14611" max="14850" width="9.140625" style="98"/>
    <col min="14851" max="14851" width="4.7109375" style="98" bestFit="1" customWidth="1"/>
    <col min="14852" max="14852" width="9.7109375" style="98" bestFit="1" customWidth="1"/>
    <col min="14853" max="14853" width="10" style="98" bestFit="1" customWidth="1"/>
    <col min="14854" max="14854" width="8.85546875" style="98" bestFit="1" customWidth="1"/>
    <col min="14855" max="14855" width="22.85546875" style="98" customWidth="1"/>
    <col min="14856" max="14856" width="59.7109375" style="98" bestFit="1" customWidth="1"/>
    <col min="14857" max="14857" width="57.85546875" style="98" bestFit="1" customWidth="1"/>
    <col min="14858" max="14858" width="35.28515625" style="98" bestFit="1" customWidth="1"/>
    <col min="14859" max="14859" width="28.140625" style="98" bestFit="1" customWidth="1"/>
    <col min="14860" max="14860" width="33.140625" style="98" bestFit="1" customWidth="1"/>
    <col min="14861" max="14861" width="26" style="98" bestFit="1" customWidth="1"/>
    <col min="14862" max="14862" width="19.140625" style="98" bestFit="1" customWidth="1"/>
    <col min="14863" max="14863" width="10.42578125" style="98" customWidth="1"/>
    <col min="14864" max="14864" width="11.85546875" style="98" customWidth="1"/>
    <col min="14865" max="14865" width="14.7109375" style="98" customWidth="1"/>
    <col min="14866" max="14866" width="9" style="98" bestFit="1" customWidth="1"/>
    <col min="14867" max="15106" width="9.140625" style="98"/>
    <col min="15107" max="15107" width="4.7109375" style="98" bestFit="1" customWidth="1"/>
    <col min="15108" max="15108" width="9.7109375" style="98" bestFit="1" customWidth="1"/>
    <col min="15109" max="15109" width="10" style="98" bestFit="1" customWidth="1"/>
    <col min="15110" max="15110" width="8.85546875" style="98" bestFit="1" customWidth="1"/>
    <col min="15111" max="15111" width="22.85546875" style="98" customWidth="1"/>
    <col min="15112" max="15112" width="59.7109375" style="98" bestFit="1" customWidth="1"/>
    <col min="15113" max="15113" width="57.85546875" style="98" bestFit="1" customWidth="1"/>
    <col min="15114" max="15114" width="35.28515625" style="98" bestFit="1" customWidth="1"/>
    <col min="15115" max="15115" width="28.140625" style="98" bestFit="1" customWidth="1"/>
    <col min="15116" max="15116" width="33.140625" style="98" bestFit="1" customWidth="1"/>
    <col min="15117" max="15117" width="26" style="98" bestFit="1" customWidth="1"/>
    <col min="15118" max="15118" width="19.140625" style="98" bestFit="1" customWidth="1"/>
    <col min="15119" max="15119" width="10.42578125" style="98" customWidth="1"/>
    <col min="15120" max="15120" width="11.85546875" style="98" customWidth="1"/>
    <col min="15121" max="15121" width="14.7109375" style="98" customWidth="1"/>
    <col min="15122" max="15122" width="9" style="98" bestFit="1" customWidth="1"/>
    <col min="15123" max="15362" width="9.140625" style="98"/>
    <col min="15363" max="15363" width="4.7109375" style="98" bestFit="1" customWidth="1"/>
    <col min="15364" max="15364" width="9.7109375" style="98" bestFit="1" customWidth="1"/>
    <col min="15365" max="15365" width="10" style="98" bestFit="1" customWidth="1"/>
    <col min="15366" max="15366" width="8.85546875" style="98" bestFit="1" customWidth="1"/>
    <col min="15367" max="15367" width="22.85546875" style="98" customWidth="1"/>
    <col min="15368" max="15368" width="59.7109375" style="98" bestFit="1" customWidth="1"/>
    <col min="15369" max="15369" width="57.85546875" style="98" bestFit="1" customWidth="1"/>
    <col min="15370" max="15370" width="35.28515625" style="98" bestFit="1" customWidth="1"/>
    <col min="15371" max="15371" width="28.140625" style="98" bestFit="1" customWidth="1"/>
    <col min="15372" max="15372" width="33.140625" style="98" bestFit="1" customWidth="1"/>
    <col min="15373" max="15373" width="26" style="98" bestFit="1" customWidth="1"/>
    <col min="15374" max="15374" width="19.140625" style="98" bestFit="1" customWidth="1"/>
    <col min="15375" max="15375" width="10.42578125" style="98" customWidth="1"/>
    <col min="15376" max="15376" width="11.85546875" style="98" customWidth="1"/>
    <col min="15377" max="15377" width="14.7109375" style="98" customWidth="1"/>
    <col min="15378" max="15378" width="9" style="98" bestFit="1" customWidth="1"/>
    <col min="15379" max="15618" width="9.140625" style="98"/>
    <col min="15619" max="15619" width="4.7109375" style="98" bestFit="1" customWidth="1"/>
    <col min="15620" max="15620" width="9.7109375" style="98" bestFit="1" customWidth="1"/>
    <col min="15621" max="15621" width="10" style="98" bestFit="1" customWidth="1"/>
    <col min="15622" max="15622" width="8.85546875" style="98" bestFit="1" customWidth="1"/>
    <col min="15623" max="15623" width="22.85546875" style="98" customWidth="1"/>
    <col min="15624" max="15624" width="59.7109375" style="98" bestFit="1" customWidth="1"/>
    <col min="15625" max="15625" width="57.85546875" style="98" bestFit="1" customWidth="1"/>
    <col min="15626" max="15626" width="35.28515625" style="98" bestFit="1" customWidth="1"/>
    <col min="15627" max="15627" width="28.140625" style="98" bestFit="1" customWidth="1"/>
    <col min="15628" max="15628" width="33.140625" style="98" bestFit="1" customWidth="1"/>
    <col min="15629" max="15629" width="26" style="98" bestFit="1" customWidth="1"/>
    <col min="15630" max="15630" width="19.140625" style="98" bestFit="1" customWidth="1"/>
    <col min="15631" max="15631" width="10.42578125" style="98" customWidth="1"/>
    <col min="15632" max="15632" width="11.85546875" style="98" customWidth="1"/>
    <col min="15633" max="15633" width="14.7109375" style="98" customWidth="1"/>
    <col min="15634" max="15634" width="9" style="98" bestFit="1" customWidth="1"/>
    <col min="15635" max="15874" width="9.140625" style="98"/>
    <col min="15875" max="15875" width="4.7109375" style="98" bestFit="1" customWidth="1"/>
    <col min="15876" max="15876" width="9.7109375" style="98" bestFit="1" customWidth="1"/>
    <col min="15877" max="15877" width="10" style="98" bestFit="1" customWidth="1"/>
    <col min="15878" max="15878" width="8.85546875" style="98" bestFit="1" customWidth="1"/>
    <col min="15879" max="15879" width="22.85546875" style="98" customWidth="1"/>
    <col min="15880" max="15880" width="59.7109375" style="98" bestFit="1" customWidth="1"/>
    <col min="15881" max="15881" width="57.85546875" style="98" bestFit="1" customWidth="1"/>
    <col min="15882" max="15882" width="35.28515625" style="98" bestFit="1" customWidth="1"/>
    <col min="15883" max="15883" width="28.140625" style="98" bestFit="1" customWidth="1"/>
    <col min="15884" max="15884" width="33.140625" style="98" bestFit="1" customWidth="1"/>
    <col min="15885" max="15885" width="26" style="98" bestFit="1" customWidth="1"/>
    <col min="15886" max="15886" width="19.140625" style="98" bestFit="1" customWidth="1"/>
    <col min="15887" max="15887" width="10.42578125" style="98" customWidth="1"/>
    <col min="15888" max="15888" width="11.85546875" style="98" customWidth="1"/>
    <col min="15889" max="15889" width="14.7109375" style="98" customWidth="1"/>
    <col min="15890" max="15890" width="9" style="98" bestFit="1" customWidth="1"/>
    <col min="15891" max="16130" width="9.140625" style="98"/>
    <col min="16131" max="16131" width="4.7109375" style="98" bestFit="1" customWidth="1"/>
    <col min="16132" max="16132" width="9.7109375" style="98" bestFit="1" customWidth="1"/>
    <col min="16133" max="16133" width="10" style="98" bestFit="1" customWidth="1"/>
    <col min="16134" max="16134" width="8.85546875" style="98" bestFit="1" customWidth="1"/>
    <col min="16135" max="16135" width="22.85546875" style="98" customWidth="1"/>
    <col min="16136" max="16136" width="59.7109375" style="98" bestFit="1" customWidth="1"/>
    <col min="16137" max="16137" width="57.85546875" style="98" bestFit="1" customWidth="1"/>
    <col min="16138" max="16138" width="35.28515625" style="98" bestFit="1" customWidth="1"/>
    <col min="16139" max="16139" width="28.140625" style="98" bestFit="1" customWidth="1"/>
    <col min="16140" max="16140" width="33.140625" style="98" bestFit="1" customWidth="1"/>
    <col min="16141" max="16141" width="26" style="98" bestFit="1" customWidth="1"/>
    <col min="16142" max="16142" width="19.140625" style="98" bestFit="1" customWidth="1"/>
    <col min="16143" max="16143" width="10.42578125" style="98" customWidth="1"/>
    <col min="16144" max="16144" width="11.85546875" style="98" customWidth="1"/>
    <col min="16145" max="16145" width="14.7109375" style="98" customWidth="1"/>
    <col min="16146" max="16146" width="9" style="98" bestFit="1" customWidth="1"/>
    <col min="16147" max="16384" width="9.140625" style="98"/>
  </cols>
  <sheetData>
    <row r="2" spans="1:19" x14ac:dyDescent="0.25">
      <c r="A2" s="1189" t="s">
        <v>2254</v>
      </c>
      <c r="B2" s="1189"/>
      <c r="C2" s="1189"/>
      <c r="D2" s="1189"/>
      <c r="E2" s="1189"/>
      <c r="F2" s="1189"/>
      <c r="G2" s="1189"/>
      <c r="H2" s="1189"/>
      <c r="I2" s="1189"/>
      <c r="J2" s="1189"/>
      <c r="K2" s="1189"/>
      <c r="L2" s="1189"/>
      <c r="M2" s="1189"/>
      <c r="N2" s="1189"/>
      <c r="O2" s="1189"/>
      <c r="P2" s="1189"/>
      <c r="Q2" s="1189"/>
      <c r="R2" s="1189"/>
    </row>
    <row r="3" spans="1:19" x14ac:dyDescent="0.25">
      <c r="M3" s="91"/>
      <c r="N3" s="91"/>
      <c r="O3" s="91"/>
      <c r="P3" s="91"/>
    </row>
    <row r="4" spans="1:19" s="4" customFormat="1" ht="58.5" customHeight="1" x14ac:dyDescent="0.2">
      <c r="A4" s="980" t="s">
        <v>0</v>
      </c>
      <c r="B4" s="840" t="s">
        <v>1</v>
      </c>
      <c r="C4" s="840" t="s">
        <v>2</v>
      </c>
      <c r="D4" s="840" t="s">
        <v>3</v>
      </c>
      <c r="E4" s="840" t="s">
        <v>4</v>
      </c>
      <c r="F4" s="840" t="s">
        <v>5</v>
      </c>
      <c r="G4" s="980" t="s">
        <v>6</v>
      </c>
      <c r="H4" s="840" t="s">
        <v>7</v>
      </c>
      <c r="I4" s="840"/>
      <c r="J4" s="980" t="s">
        <v>8</v>
      </c>
      <c r="K4" s="840" t="s">
        <v>9</v>
      </c>
      <c r="L4" s="1190"/>
      <c r="M4" s="831" t="s">
        <v>10</v>
      </c>
      <c r="N4" s="831"/>
      <c r="O4" s="831" t="s">
        <v>11</v>
      </c>
      <c r="P4" s="831"/>
      <c r="Q4" s="980" t="s">
        <v>12</v>
      </c>
      <c r="R4" s="840" t="s">
        <v>13</v>
      </c>
      <c r="S4" s="3"/>
    </row>
    <row r="5" spans="1:19" s="4" customFormat="1" x14ac:dyDescent="0.2">
      <c r="A5" s="980"/>
      <c r="B5" s="840"/>
      <c r="C5" s="840"/>
      <c r="D5" s="840"/>
      <c r="E5" s="840"/>
      <c r="F5" s="840"/>
      <c r="G5" s="980"/>
      <c r="H5" s="108" t="s">
        <v>14</v>
      </c>
      <c r="I5" s="108" t="s">
        <v>15</v>
      </c>
      <c r="J5" s="980"/>
      <c r="K5" s="108">
        <v>2020</v>
      </c>
      <c r="L5" s="108">
        <v>2021</v>
      </c>
      <c r="M5" s="5">
        <v>2020</v>
      </c>
      <c r="N5" s="5">
        <v>2021</v>
      </c>
      <c r="O5" s="5">
        <v>2020</v>
      </c>
      <c r="P5" s="5">
        <v>2021</v>
      </c>
      <c r="Q5" s="980"/>
      <c r="R5" s="840"/>
      <c r="S5" s="3"/>
    </row>
    <row r="6" spans="1:19" s="4" customFormat="1" x14ac:dyDescent="0.2">
      <c r="A6" s="127" t="s">
        <v>16</v>
      </c>
      <c r="B6" s="108" t="s">
        <v>17</v>
      </c>
      <c r="C6" s="108" t="s">
        <v>18</v>
      </c>
      <c r="D6" s="108" t="s">
        <v>19</v>
      </c>
      <c r="E6" s="108" t="s">
        <v>20</v>
      </c>
      <c r="F6" s="108" t="s">
        <v>21</v>
      </c>
      <c r="G6" s="127" t="s">
        <v>22</v>
      </c>
      <c r="H6" s="108" t="s">
        <v>23</v>
      </c>
      <c r="I6" s="108" t="s">
        <v>24</v>
      </c>
      <c r="J6" s="127" t="s">
        <v>25</v>
      </c>
      <c r="K6" s="108" t="s">
        <v>26</v>
      </c>
      <c r="L6" s="108" t="s">
        <v>27</v>
      </c>
      <c r="M6" s="109" t="s">
        <v>28</v>
      </c>
      <c r="N6" s="109" t="s">
        <v>29</v>
      </c>
      <c r="O6" s="109" t="s">
        <v>30</v>
      </c>
      <c r="P6" s="109" t="s">
        <v>31</v>
      </c>
      <c r="Q6" s="127" t="s">
        <v>32</v>
      </c>
      <c r="R6" s="108" t="s">
        <v>33</v>
      </c>
      <c r="S6" s="3"/>
    </row>
    <row r="7" spans="1:19" s="6" customFormat="1" ht="25.5" customHeight="1" x14ac:dyDescent="0.25">
      <c r="A7" s="873">
        <v>1</v>
      </c>
      <c r="B7" s="863">
        <v>1</v>
      </c>
      <c r="C7" s="873">
        <v>4</v>
      </c>
      <c r="D7" s="863">
        <v>2</v>
      </c>
      <c r="E7" s="863" t="s">
        <v>835</v>
      </c>
      <c r="F7" s="863" t="s">
        <v>834</v>
      </c>
      <c r="G7" s="48" t="s">
        <v>833</v>
      </c>
      <c r="H7" s="863" t="s">
        <v>806</v>
      </c>
      <c r="I7" s="31" t="s">
        <v>821</v>
      </c>
      <c r="J7" s="863" t="s">
        <v>832</v>
      </c>
      <c r="K7" s="896" t="s">
        <v>793</v>
      </c>
      <c r="L7" s="896" t="s">
        <v>788</v>
      </c>
      <c r="M7" s="875">
        <v>48000</v>
      </c>
      <c r="N7" s="875">
        <v>27000</v>
      </c>
      <c r="O7" s="875">
        <v>48000</v>
      </c>
      <c r="P7" s="875">
        <v>27000</v>
      </c>
      <c r="Q7" s="863" t="s">
        <v>787</v>
      </c>
      <c r="R7" s="863" t="s">
        <v>786</v>
      </c>
      <c r="S7" s="9"/>
    </row>
    <row r="8" spans="1:19" s="6" customFormat="1" ht="23.25" customHeight="1" x14ac:dyDescent="0.25">
      <c r="A8" s="873"/>
      <c r="B8" s="863"/>
      <c r="C8" s="873"/>
      <c r="D8" s="863"/>
      <c r="E8" s="863"/>
      <c r="F8" s="863"/>
      <c r="G8" s="48" t="s">
        <v>831</v>
      </c>
      <c r="H8" s="863"/>
      <c r="I8" s="31" t="s">
        <v>821</v>
      </c>
      <c r="J8" s="863"/>
      <c r="K8" s="896"/>
      <c r="L8" s="896"/>
      <c r="M8" s="875"/>
      <c r="N8" s="875"/>
      <c r="O8" s="875"/>
      <c r="P8" s="875"/>
      <c r="Q8" s="863"/>
      <c r="R8" s="863"/>
      <c r="S8" s="9"/>
    </row>
    <row r="9" spans="1:19" s="6" customFormat="1" ht="23.25" customHeight="1" x14ac:dyDescent="0.25">
      <c r="A9" s="873"/>
      <c r="B9" s="863"/>
      <c r="C9" s="873"/>
      <c r="D9" s="863"/>
      <c r="E9" s="863"/>
      <c r="F9" s="863"/>
      <c r="G9" s="48" t="s">
        <v>830</v>
      </c>
      <c r="H9" s="863"/>
      <c r="I9" s="31" t="s">
        <v>821</v>
      </c>
      <c r="J9" s="863"/>
      <c r="K9" s="896"/>
      <c r="L9" s="896"/>
      <c r="M9" s="875"/>
      <c r="N9" s="875"/>
      <c r="O9" s="875"/>
      <c r="P9" s="875"/>
      <c r="Q9" s="863"/>
      <c r="R9" s="863"/>
      <c r="S9" s="9"/>
    </row>
    <row r="10" spans="1:19" s="6" customFormat="1" ht="38.25" customHeight="1" x14ac:dyDescent="0.25">
      <c r="A10" s="873"/>
      <c r="B10" s="863"/>
      <c r="C10" s="873"/>
      <c r="D10" s="863"/>
      <c r="E10" s="863"/>
      <c r="F10" s="863"/>
      <c r="G10" s="48" t="s">
        <v>829</v>
      </c>
      <c r="H10" s="863"/>
      <c r="I10" s="31" t="s">
        <v>825</v>
      </c>
      <c r="J10" s="863"/>
      <c r="K10" s="896"/>
      <c r="L10" s="896"/>
      <c r="M10" s="875"/>
      <c r="N10" s="875"/>
      <c r="O10" s="875"/>
      <c r="P10" s="875"/>
      <c r="Q10" s="863"/>
      <c r="R10" s="863"/>
      <c r="S10" s="9"/>
    </row>
    <row r="11" spans="1:19" s="6" customFormat="1" ht="38.25" customHeight="1" x14ac:dyDescent="0.25">
      <c r="A11" s="1193">
        <v>1</v>
      </c>
      <c r="B11" s="953">
        <v>1</v>
      </c>
      <c r="C11" s="1193">
        <v>4</v>
      </c>
      <c r="D11" s="953">
        <v>2</v>
      </c>
      <c r="E11" s="953" t="s">
        <v>835</v>
      </c>
      <c r="F11" s="953" t="s">
        <v>834</v>
      </c>
      <c r="G11" s="196" t="s">
        <v>1727</v>
      </c>
      <c r="H11" s="953" t="s">
        <v>806</v>
      </c>
      <c r="I11" s="407" t="s">
        <v>1728</v>
      </c>
      <c r="J11" s="953" t="s">
        <v>832</v>
      </c>
      <c r="K11" s="1196" t="s">
        <v>793</v>
      </c>
      <c r="L11" s="1196" t="s">
        <v>788</v>
      </c>
      <c r="M11" s="1191">
        <v>46756.92</v>
      </c>
      <c r="N11" s="1192">
        <v>27000</v>
      </c>
      <c r="O11" s="1191">
        <v>46756.92</v>
      </c>
      <c r="P11" s="1192">
        <v>27000</v>
      </c>
      <c r="Q11" s="953" t="s">
        <v>787</v>
      </c>
      <c r="R11" s="953" t="s">
        <v>786</v>
      </c>
      <c r="S11" s="9"/>
    </row>
    <row r="12" spans="1:19" s="6" customFormat="1" ht="38.25" customHeight="1" x14ac:dyDescent="0.25">
      <c r="A12" s="1193"/>
      <c r="B12" s="953"/>
      <c r="C12" s="1193"/>
      <c r="D12" s="953"/>
      <c r="E12" s="953"/>
      <c r="F12" s="953"/>
      <c r="G12" s="189" t="s">
        <v>831</v>
      </c>
      <c r="H12" s="953"/>
      <c r="I12" s="204" t="s">
        <v>821</v>
      </c>
      <c r="J12" s="953"/>
      <c r="K12" s="1196"/>
      <c r="L12" s="1196"/>
      <c r="M12" s="1191"/>
      <c r="N12" s="1192"/>
      <c r="O12" s="1191"/>
      <c r="P12" s="1192"/>
      <c r="Q12" s="953"/>
      <c r="R12" s="953"/>
      <c r="S12" s="9"/>
    </row>
    <row r="13" spans="1:19" s="6" customFormat="1" ht="38.25" customHeight="1" x14ac:dyDescent="0.25">
      <c r="A13" s="1193"/>
      <c r="B13" s="953"/>
      <c r="C13" s="1193"/>
      <c r="D13" s="953"/>
      <c r="E13" s="953"/>
      <c r="F13" s="953"/>
      <c r="G13" s="189" t="s">
        <v>830</v>
      </c>
      <c r="H13" s="953"/>
      <c r="I13" s="204" t="s">
        <v>821</v>
      </c>
      <c r="J13" s="953"/>
      <c r="K13" s="1196"/>
      <c r="L13" s="1196"/>
      <c r="M13" s="1191"/>
      <c r="N13" s="1192"/>
      <c r="O13" s="1191"/>
      <c r="P13" s="1192"/>
      <c r="Q13" s="953"/>
      <c r="R13" s="953"/>
      <c r="S13" s="9"/>
    </row>
    <row r="14" spans="1:19" s="6" customFormat="1" ht="38.25" customHeight="1" x14ac:dyDescent="0.25">
      <c r="A14" s="1193"/>
      <c r="B14" s="953"/>
      <c r="C14" s="1193"/>
      <c r="D14" s="953"/>
      <c r="E14" s="953"/>
      <c r="F14" s="953"/>
      <c r="G14" s="189" t="s">
        <v>829</v>
      </c>
      <c r="H14" s="953"/>
      <c r="I14" s="204" t="s">
        <v>825</v>
      </c>
      <c r="J14" s="953"/>
      <c r="K14" s="1196"/>
      <c r="L14" s="1196"/>
      <c r="M14" s="1191"/>
      <c r="N14" s="1192"/>
      <c r="O14" s="1191"/>
      <c r="P14" s="1192"/>
      <c r="Q14" s="953"/>
      <c r="R14" s="953"/>
      <c r="S14" s="9"/>
    </row>
    <row r="15" spans="1:19" s="6" customFormat="1" ht="38.25" customHeight="1" x14ac:dyDescent="0.25">
      <c r="A15" s="1005" t="s">
        <v>2141</v>
      </c>
      <c r="B15" s="1194"/>
      <c r="C15" s="1194"/>
      <c r="D15" s="1194"/>
      <c r="E15" s="1194"/>
      <c r="F15" s="1194"/>
      <c r="G15" s="1194"/>
      <c r="H15" s="1194"/>
      <c r="I15" s="1194"/>
      <c r="J15" s="1194"/>
      <c r="K15" s="1194"/>
      <c r="L15" s="1194"/>
      <c r="M15" s="1194"/>
      <c r="N15" s="1194"/>
      <c r="O15" s="1194"/>
      <c r="P15" s="1194"/>
      <c r="Q15" s="1194"/>
      <c r="R15" s="1195"/>
      <c r="S15" s="9"/>
    </row>
    <row r="16" spans="1:19" ht="42" customHeight="1" x14ac:dyDescent="0.25">
      <c r="A16" s="1206">
        <v>2</v>
      </c>
      <c r="B16" s="1206">
        <v>1</v>
      </c>
      <c r="C16" s="1206">
        <v>4</v>
      </c>
      <c r="D16" s="1197">
        <v>2</v>
      </c>
      <c r="E16" s="1197" t="s">
        <v>828</v>
      </c>
      <c r="F16" s="1197" t="s">
        <v>827</v>
      </c>
      <c r="G16" s="412" t="s">
        <v>58</v>
      </c>
      <c r="H16" s="412" t="s">
        <v>97</v>
      </c>
      <c r="I16" s="413" t="s">
        <v>764</v>
      </c>
      <c r="J16" s="1197" t="s">
        <v>826</v>
      </c>
      <c r="K16" s="1199"/>
      <c r="L16" s="1199" t="s">
        <v>788</v>
      </c>
      <c r="M16" s="1201"/>
      <c r="N16" s="1201">
        <v>82000</v>
      </c>
      <c r="O16" s="1201"/>
      <c r="P16" s="1201">
        <v>82000</v>
      </c>
      <c r="Q16" s="1197" t="s">
        <v>787</v>
      </c>
      <c r="R16" s="1197" t="s">
        <v>786</v>
      </c>
    </row>
    <row r="17" spans="1:18" ht="60" customHeight="1" x14ac:dyDescent="0.25">
      <c r="A17" s="1207"/>
      <c r="B17" s="1207"/>
      <c r="C17" s="1207"/>
      <c r="D17" s="1198"/>
      <c r="E17" s="1198"/>
      <c r="F17" s="1198"/>
      <c r="G17" s="412" t="s">
        <v>85</v>
      </c>
      <c r="H17" s="412" t="s">
        <v>806</v>
      </c>
      <c r="I17" s="413" t="s">
        <v>825</v>
      </c>
      <c r="J17" s="1198"/>
      <c r="K17" s="1200"/>
      <c r="L17" s="1200"/>
      <c r="M17" s="1202"/>
      <c r="N17" s="1202"/>
      <c r="O17" s="1202"/>
      <c r="P17" s="1202"/>
      <c r="Q17" s="1198"/>
      <c r="R17" s="1198"/>
    </row>
    <row r="18" spans="1:18" ht="30" customHeight="1" x14ac:dyDescent="0.25">
      <c r="A18" s="1203" t="s">
        <v>1729</v>
      </c>
      <c r="B18" s="1204"/>
      <c r="C18" s="1204"/>
      <c r="D18" s="1204"/>
      <c r="E18" s="1204"/>
      <c r="F18" s="1204"/>
      <c r="G18" s="1204"/>
      <c r="H18" s="1204"/>
      <c r="I18" s="1204"/>
      <c r="J18" s="1204"/>
      <c r="K18" s="1204"/>
      <c r="L18" s="1204"/>
      <c r="M18" s="1204"/>
      <c r="N18" s="1204"/>
      <c r="O18" s="1204"/>
      <c r="P18" s="1204"/>
      <c r="Q18" s="1204"/>
      <c r="R18" s="1205"/>
    </row>
    <row r="19" spans="1:18" ht="75" x14ac:dyDescent="0.25">
      <c r="A19" s="48">
        <v>3</v>
      </c>
      <c r="B19" s="48">
        <v>1</v>
      </c>
      <c r="C19" s="48">
        <v>4</v>
      </c>
      <c r="D19" s="48">
        <v>2</v>
      </c>
      <c r="E19" s="48" t="s">
        <v>824</v>
      </c>
      <c r="F19" s="48" t="s">
        <v>823</v>
      </c>
      <c r="G19" s="48" t="s">
        <v>408</v>
      </c>
      <c r="H19" s="48" t="s">
        <v>806</v>
      </c>
      <c r="I19" s="112">
        <v>60</v>
      </c>
      <c r="J19" s="48" t="s">
        <v>822</v>
      </c>
      <c r="K19" s="112" t="s">
        <v>789</v>
      </c>
      <c r="L19" s="29"/>
      <c r="M19" s="49">
        <v>10750</v>
      </c>
      <c r="N19" s="395"/>
      <c r="O19" s="49">
        <v>10750</v>
      </c>
      <c r="P19" s="395"/>
      <c r="Q19" s="48" t="s">
        <v>787</v>
      </c>
      <c r="R19" s="48" t="s">
        <v>786</v>
      </c>
    </row>
    <row r="20" spans="1:18" ht="75" x14ac:dyDescent="0.25">
      <c r="A20" s="189">
        <v>3</v>
      </c>
      <c r="B20" s="189">
        <v>1</v>
      </c>
      <c r="C20" s="189">
        <v>4</v>
      </c>
      <c r="D20" s="189">
        <v>2</v>
      </c>
      <c r="E20" s="189" t="s">
        <v>824</v>
      </c>
      <c r="F20" s="189" t="s">
        <v>823</v>
      </c>
      <c r="G20" s="189" t="s">
        <v>408</v>
      </c>
      <c r="H20" s="189" t="s">
        <v>806</v>
      </c>
      <c r="I20" s="190">
        <v>75</v>
      </c>
      <c r="J20" s="189" t="s">
        <v>822</v>
      </c>
      <c r="K20" s="191" t="s">
        <v>789</v>
      </c>
      <c r="L20" s="205"/>
      <c r="M20" s="197">
        <v>3200</v>
      </c>
      <c r="N20" s="408"/>
      <c r="O20" s="197">
        <v>3200</v>
      </c>
      <c r="P20" s="409"/>
      <c r="Q20" s="189" t="s">
        <v>787</v>
      </c>
      <c r="R20" s="189" t="s">
        <v>786</v>
      </c>
    </row>
    <row r="21" spans="1:18" ht="36.75" customHeight="1" x14ac:dyDescent="0.25">
      <c r="A21" s="972" t="s">
        <v>1730</v>
      </c>
      <c r="B21" s="973"/>
      <c r="C21" s="973"/>
      <c r="D21" s="973"/>
      <c r="E21" s="973"/>
      <c r="F21" s="973"/>
      <c r="G21" s="973"/>
      <c r="H21" s="973"/>
      <c r="I21" s="973"/>
      <c r="J21" s="973"/>
      <c r="K21" s="973"/>
      <c r="L21" s="973"/>
      <c r="M21" s="973"/>
      <c r="N21" s="973"/>
      <c r="O21" s="973"/>
      <c r="P21" s="973"/>
      <c r="Q21" s="973"/>
      <c r="R21" s="974"/>
    </row>
    <row r="22" spans="1:18" ht="42.75" customHeight="1" x14ac:dyDescent="0.25">
      <c r="A22" s="873">
        <v>4</v>
      </c>
      <c r="B22" s="863">
        <v>1</v>
      </c>
      <c r="C22" s="873">
        <v>4</v>
      </c>
      <c r="D22" s="863">
        <v>2</v>
      </c>
      <c r="E22" s="863" t="s">
        <v>820</v>
      </c>
      <c r="F22" s="863" t="s">
        <v>819</v>
      </c>
      <c r="G22" s="48" t="s">
        <v>818</v>
      </c>
      <c r="H22" s="48" t="s">
        <v>806</v>
      </c>
      <c r="I22" s="31" t="s">
        <v>451</v>
      </c>
      <c r="J22" s="863" t="s">
        <v>817</v>
      </c>
      <c r="K22" s="896" t="s">
        <v>789</v>
      </c>
      <c r="L22" s="896"/>
      <c r="M22" s="875">
        <v>10750</v>
      </c>
      <c r="N22" s="873"/>
      <c r="O22" s="875">
        <v>10750</v>
      </c>
      <c r="P22" s="875"/>
      <c r="Q22" s="863" t="s">
        <v>787</v>
      </c>
      <c r="R22" s="863" t="s">
        <v>786</v>
      </c>
    </row>
    <row r="23" spans="1:18" ht="42" customHeight="1" x14ac:dyDescent="0.25">
      <c r="A23" s="873"/>
      <c r="B23" s="863"/>
      <c r="C23" s="873"/>
      <c r="D23" s="863"/>
      <c r="E23" s="863"/>
      <c r="F23" s="863"/>
      <c r="G23" s="48" t="s">
        <v>58</v>
      </c>
      <c r="H23" s="48" t="s">
        <v>97</v>
      </c>
      <c r="I23" s="31" t="s">
        <v>816</v>
      </c>
      <c r="J23" s="863"/>
      <c r="K23" s="896"/>
      <c r="L23" s="896"/>
      <c r="M23" s="875"/>
      <c r="N23" s="873"/>
      <c r="O23" s="875"/>
      <c r="P23" s="875"/>
      <c r="Q23" s="863"/>
      <c r="R23" s="863"/>
    </row>
    <row r="24" spans="1:18" ht="42" customHeight="1" x14ac:dyDescent="0.25">
      <c r="A24" s="1193">
        <v>4</v>
      </c>
      <c r="B24" s="953">
        <v>1</v>
      </c>
      <c r="C24" s="1193">
        <v>4</v>
      </c>
      <c r="D24" s="953">
        <v>2</v>
      </c>
      <c r="E24" s="953" t="s">
        <v>820</v>
      </c>
      <c r="F24" s="953" t="s">
        <v>819</v>
      </c>
      <c r="G24" s="189" t="s">
        <v>818</v>
      </c>
      <c r="H24" s="189" t="s">
        <v>806</v>
      </c>
      <c r="I24" s="407" t="s">
        <v>1731</v>
      </c>
      <c r="J24" s="953" t="s">
        <v>817</v>
      </c>
      <c r="K24" s="1196" t="s">
        <v>789</v>
      </c>
      <c r="L24" s="1196"/>
      <c r="M24" s="1191">
        <v>10790.01</v>
      </c>
      <c r="N24" s="1193"/>
      <c r="O24" s="1191">
        <v>10790.01</v>
      </c>
      <c r="P24" s="1192"/>
      <c r="Q24" s="953" t="s">
        <v>787</v>
      </c>
      <c r="R24" s="953" t="s">
        <v>786</v>
      </c>
    </row>
    <row r="25" spans="1:18" ht="42" customHeight="1" x14ac:dyDescent="0.25">
      <c r="A25" s="1193"/>
      <c r="B25" s="953"/>
      <c r="C25" s="1193"/>
      <c r="D25" s="953"/>
      <c r="E25" s="953"/>
      <c r="F25" s="953"/>
      <c r="G25" s="189" t="s">
        <v>58</v>
      </c>
      <c r="H25" s="189" t="s">
        <v>97</v>
      </c>
      <c r="I25" s="204" t="s">
        <v>816</v>
      </c>
      <c r="J25" s="953"/>
      <c r="K25" s="1196"/>
      <c r="L25" s="1196"/>
      <c r="M25" s="1191"/>
      <c r="N25" s="1193"/>
      <c r="O25" s="1191"/>
      <c r="P25" s="1192"/>
      <c r="Q25" s="953"/>
      <c r="R25" s="953"/>
    </row>
    <row r="26" spans="1:18" ht="42" customHeight="1" x14ac:dyDescent="0.25">
      <c r="A26" s="1005" t="s">
        <v>2142</v>
      </c>
      <c r="B26" s="1194"/>
      <c r="C26" s="1194"/>
      <c r="D26" s="1194"/>
      <c r="E26" s="1194"/>
      <c r="F26" s="1194"/>
      <c r="G26" s="1194"/>
      <c r="H26" s="1194"/>
      <c r="I26" s="1194"/>
      <c r="J26" s="1194"/>
      <c r="K26" s="1194"/>
      <c r="L26" s="1194"/>
      <c r="M26" s="1194"/>
      <c r="N26" s="1194"/>
      <c r="O26" s="1194"/>
      <c r="P26" s="1194"/>
      <c r="Q26" s="1194"/>
      <c r="R26" s="1195"/>
    </row>
    <row r="27" spans="1:18" ht="75" x14ac:dyDescent="0.25">
      <c r="A27" s="112">
        <v>5</v>
      </c>
      <c r="B27" s="112">
        <v>1</v>
      </c>
      <c r="C27" s="112">
        <v>4</v>
      </c>
      <c r="D27" s="48">
        <v>2</v>
      </c>
      <c r="E27" s="48" t="s">
        <v>815</v>
      </c>
      <c r="F27" s="48" t="s">
        <v>814</v>
      </c>
      <c r="G27" s="48" t="s">
        <v>360</v>
      </c>
      <c r="H27" s="48" t="s">
        <v>806</v>
      </c>
      <c r="I27" s="31" t="s">
        <v>93</v>
      </c>
      <c r="J27" s="48" t="s">
        <v>813</v>
      </c>
      <c r="K27" s="29" t="s">
        <v>812</v>
      </c>
      <c r="L27" s="29"/>
      <c r="M27" s="30">
        <v>38250.53</v>
      </c>
      <c r="N27" s="112"/>
      <c r="O27" s="30">
        <v>38250.53</v>
      </c>
      <c r="P27" s="30"/>
      <c r="Q27" s="48" t="s">
        <v>787</v>
      </c>
      <c r="R27" s="48" t="s">
        <v>786</v>
      </c>
    </row>
    <row r="28" spans="1:18" ht="150" x14ac:dyDescent="0.25">
      <c r="A28" s="48">
        <v>6</v>
      </c>
      <c r="B28" s="48">
        <v>1</v>
      </c>
      <c r="C28" s="48">
        <v>4</v>
      </c>
      <c r="D28" s="48">
        <v>2</v>
      </c>
      <c r="E28" s="48" t="s">
        <v>811</v>
      </c>
      <c r="F28" s="48" t="s">
        <v>810</v>
      </c>
      <c r="G28" s="48" t="s">
        <v>45</v>
      </c>
      <c r="H28" s="48" t="s">
        <v>806</v>
      </c>
      <c r="I28" s="112">
        <v>20</v>
      </c>
      <c r="J28" s="48" t="s">
        <v>809</v>
      </c>
      <c r="K28" s="112" t="s">
        <v>789</v>
      </c>
      <c r="L28" s="29"/>
      <c r="M28" s="49">
        <v>87012.17</v>
      </c>
      <c r="N28" s="395"/>
      <c r="O28" s="49">
        <v>87012.17</v>
      </c>
      <c r="P28" s="395"/>
      <c r="Q28" s="48" t="s">
        <v>787</v>
      </c>
      <c r="R28" s="48" t="s">
        <v>786</v>
      </c>
    </row>
    <row r="29" spans="1:18" ht="105" x14ac:dyDescent="0.25">
      <c r="A29" s="48">
        <v>7</v>
      </c>
      <c r="B29" s="48">
        <v>1</v>
      </c>
      <c r="C29" s="48">
        <v>4</v>
      </c>
      <c r="D29" s="48">
        <v>5</v>
      </c>
      <c r="E29" s="48" t="s">
        <v>808</v>
      </c>
      <c r="F29" s="48" t="s">
        <v>807</v>
      </c>
      <c r="G29" s="48" t="s">
        <v>85</v>
      </c>
      <c r="H29" s="48" t="s">
        <v>806</v>
      </c>
      <c r="I29" s="112">
        <v>50</v>
      </c>
      <c r="J29" s="48" t="s">
        <v>805</v>
      </c>
      <c r="K29" s="112" t="s">
        <v>788</v>
      </c>
      <c r="L29" s="29"/>
      <c r="M29" s="49"/>
      <c r="N29" s="30">
        <v>7800</v>
      </c>
      <c r="O29" s="49"/>
      <c r="P29" s="30">
        <v>7800</v>
      </c>
      <c r="Q29" s="48" t="s">
        <v>787</v>
      </c>
      <c r="R29" s="48" t="s">
        <v>786</v>
      </c>
    </row>
    <row r="30" spans="1:18" ht="120" x14ac:dyDescent="0.25">
      <c r="A30" s="48">
        <v>8</v>
      </c>
      <c r="B30" s="48">
        <v>1</v>
      </c>
      <c r="C30" s="48">
        <v>4</v>
      </c>
      <c r="D30" s="48">
        <v>2</v>
      </c>
      <c r="E30" s="48" t="s">
        <v>804</v>
      </c>
      <c r="F30" s="48" t="s">
        <v>803</v>
      </c>
      <c r="G30" s="48" t="s">
        <v>58</v>
      </c>
      <c r="H30" s="48" t="s">
        <v>97</v>
      </c>
      <c r="I30" s="112">
        <v>2000</v>
      </c>
      <c r="J30" s="48" t="s">
        <v>799</v>
      </c>
      <c r="K30" s="112" t="s">
        <v>789</v>
      </c>
      <c r="L30" s="29"/>
      <c r="M30" s="49">
        <v>8065.12</v>
      </c>
      <c r="N30" s="395"/>
      <c r="O30" s="49">
        <v>8065.12</v>
      </c>
      <c r="P30" s="395"/>
      <c r="Q30" s="48" t="s">
        <v>787</v>
      </c>
      <c r="R30" s="48" t="s">
        <v>786</v>
      </c>
    </row>
    <row r="31" spans="1:18" ht="252.75" customHeight="1" x14ac:dyDescent="0.25">
      <c r="A31" s="48">
        <v>9</v>
      </c>
      <c r="B31" s="48">
        <v>1</v>
      </c>
      <c r="C31" s="48">
        <v>4</v>
      </c>
      <c r="D31" s="48">
        <v>2</v>
      </c>
      <c r="E31" s="48" t="s">
        <v>802</v>
      </c>
      <c r="F31" s="48" t="s">
        <v>801</v>
      </c>
      <c r="G31" s="48" t="s">
        <v>800</v>
      </c>
      <c r="H31" s="48" t="s">
        <v>606</v>
      </c>
      <c r="I31" s="112">
        <v>9</v>
      </c>
      <c r="J31" s="48" t="s">
        <v>799</v>
      </c>
      <c r="K31" s="112" t="s">
        <v>793</v>
      </c>
      <c r="L31" s="29"/>
      <c r="M31" s="49">
        <v>55000</v>
      </c>
      <c r="N31" s="395"/>
      <c r="O31" s="49">
        <v>55000</v>
      </c>
      <c r="P31" s="395"/>
      <c r="Q31" s="48" t="s">
        <v>787</v>
      </c>
      <c r="R31" s="48" t="s">
        <v>786</v>
      </c>
    </row>
    <row r="32" spans="1:18" ht="252.75" customHeight="1" x14ac:dyDescent="0.25">
      <c r="A32" s="189">
        <v>9</v>
      </c>
      <c r="B32" s="189">
        <v>1</v>
      </c>
      <c r="C32" s="189">
        <v>4</v>
      </c>
      <c r="D32" s="189">
        <v>2</v>
      </c>
      <c r="E32" s="189" t="s">
        <v>802</v>
      </c>
      <c r="F32" s="189" t="s">
        <v>801</v>
      </c>
      <c r="G32" s="189" t="s">
        <v>800</v>
      </c>
      <c r="H32" s="189" t="s">
        <v>606</v>
      </c>
      <c r="I32" s="191">
        <v>9</v>
      </c>
      <c r="J32" s="189" t="s">
        <v>799</v>
      </c>
      <c r="K32" s="191" t="s">
        <v>793</v>
      </c>
      <c r="L32" s="205"/>
      <c r="M32" s="197">
        <v>44100</v>
      </c>
      <c r="N32" s="408"/>
      <c r="O32" s="197">
        <v>44100</v>
      </c>
      <c r="P32" s="409"/>
      <c r="Q32" s="189" t="s">
        <v>787</v>
      </c>
      <c r="R32" s="189" t="s">
        <v>786</v>
      </c>
    </row>
    <row r="33" spans="1:18" ht="45" customHeight="1" x14ac:dyDescent="0.25">
      <c r="A33" s="972" t="s">
        <v>1732</v>
      </c>
      <c r="B33" s="973"/>
      <c r="C33" s="973"/>
      <c r="D33" s="973"/>
      <c r="E33" s="973"/>
      <c r="F33" s="973"/>
      <c r="G33" s="973"/>
      <c r="H33" s="973"/>
      <c r="I33" s="973"/>
      <c r="J33" s="973"/>
      <c r="K33" s="973"/>
      <c r="L33" s="973"/>
      <c r="M33" s="973"/>
      <c r="N33" s="973"/>
      <c r="O33" s="973"/>
      <c r="P33" s="973"/>
      <c r="Q33" s="973"/>
      <c r="R33" s="974"/>
    </row>
    <row r="34" spans="1:18" ht="105" x14ac:dyDescent="0.25">
      <c r="A34" s="48">
        <v>10</v>
      </c>
      <c r="B34" s="48">
        <v>1</v>
      </c>
      <c r="C34" s="48">
        <v>4</v>
      </c>
      <c r="D34" s="48">
        <v>2</v>
      </c>
      <c r="E34" s="48" t="s">
        <v>798</v>
      </c>
      <c r="F34" s="48" t="s">
        <v>797</v>
      </c>
      <c r="G34" s="48" t="s">
        <v>58</v>
      </c>
      <c r="H34" s="48" t="s">
        <v>97</v>
      </c>
      <c r="I34" s="48">
        <v>2000</v>
      </c>
      <c r="J34" s="48" t="s">
        <v>796</v>
      </c>
      <c r="K34" s="48" t="s">
        <v>44</v>
      </c>
      <c r="L34" s="48"/>
      <c r="M34" s="49">
        <v>11748.9</v>
      </c>
      <c r="N34" s="49"/>
      <c r="O34" s="49">
        <v>11748.9</v>
      </c>
      <c r="P34" s="48"/>
      <c r="Q34" s="48" t="s">
        <v>787</v>
      </c>
      <c r="R34" s="48" t="s">
        <v>786</v>
      </c>
    </row>
    <row r="35" spans="1:18" ht="81" customHeight="1" x14ac:dyDescent="0.25">
      <c r="A35" s="863">
        <v>11</v>
      </c>
      <c r="B35" s="863">
        <v>1</v>
      </c>
      <c r="C35" s="863">
        <v>4</v>
      </c>
      <c r="D35" s="863">
        <v>2</v>
      </c>
      <c r="E35" s="863" t="s">
        <v>795</v>
      </c>
      <c r="F35" s="863" t="s">
        <v>419</v>
      </c>
      <c r="G35" s="863" t="s">
        <v>794</v>
      </c>
      <c r="H35" s="48" t="s">
        <v>146</v>
      </c>
      <c r="I35" s="48">
        <v>2</v>
      </c>
      <c r="J35" s="863" t="s">
        <v>1733</v>
      </c>
      <c r="K35" s="863" t="s">
        <v>793</v>
      </c>
      <c r="L35" s="865"/>
      <c r="M35" s="959">
        <v>25000</v>
      </c>
      <c r="N35" s="959"/>
      <c r="O35" s="959">
        <v>25000</v>
      </c>
      <c r="P35" s="863"/>
      <c r="Q35" s="863" t="s">
        <v>787</v>
      </c>
      <c r="R35" s="863" t="s">
        <v>786</v>
      </c>
    </row>
    <row r="36" spans="1:18" ht="66.75" customHeight="1" x14ac:dyDescent="0.25">
      <c r="A36" s="863"/>
      <c r="B36" s="863"/>
      <c r="C36" s="863"/>
      <c r="D36" s="863"/>
      <c r="E36" s="863"/>
      <c r="F36" s="863"/>
      <c r="G36" s="863"/>
      <c r="H36" s="48" t="s">
        <v>87</v>
      </c>
      <c r="I36" s="48">
        <v>40</v>
      </c>
      <c r="J36" s="863"/>
      <c r="K36" s="863"/>
      <c r="L36" s="866"/>
      <c r="M36" s="959"/>
      <c r="N36" s="959"/>
      <c r="O36" s="959"/>
      <c r="P36" s="863"/>
      <c r="Q36" s="863"/>
      <c r="R36" s="863"/>
    </row>
    <row r="37" spans="1:18" ht="48" customHeight="1" x14ac:dyDescent="0.25">
      <c r="A37" s="863"/>
      <c r="B37" s="863"/>
      <c r="C37" s="863"/>
      <c r="D37" s="863"/>
      <c r="E37" s="863"/>
      <c r="F37" s="863"/>
      <c r="G37" s="48" t="s">
        <v>95</v>
      </c>
      <c r="H37" s="48" t="s">
        <v>97</v>
      </c>
      <c r="I37" s="48">
        <v>50</v>
      </c>
      <c r="J37" s="863"/>
      <c r="K37" s="863"/>
      <c r="L37" s="867"/>
      <c r="M37" s="959"/>
      <c r="N37" s="959"/>
      <c r="O37" s="959"/>
      <c r="P37" s="863"/>
      <c r="Q37" s="863"/>
      <c r="R37" s="863"/>
    </row>
    <row r="38" spans="1:18" ht="48" customHeight="1" x14ac:dyDescent="0.25">
      <c r="A38" s="953">
        <v>11</v>
      </c>
      <c r="B38" s="953">
        <v>1</v>
      </c>
      <c r="C38" s="953">
        <v>4</v>
      </c>
      <c r="D38" s="953">
        <v>2</v>
      </c>
      <c r="E38" s="953" t="s">
        <v>795</v>
      </c>
      <c r="F38" s="953" t="s">
        <v>419</v>
      </c>
      <c r="G38" s="953" t="s">
        <v>794</v>
      </c>
      <c r="H38" s="189" t="s">
        <v>146</v>
      </c>
      <c r="I38" s="189">
        <v>2</v>
      </c>
      <c r="J38" s="953" t="s">
        <v>1733</v>
      </c>
      <c r="K38" s="953" t="s">
        <v>793</v>
      </c>
      <c r="L38" s="951"/>
      <c r="M38" s="1010">
        <v>20000</v>
      </c>
      <c r="N38" s="1010"/>
      <c r="O38" s="1010">
        <v>20000</v>
      </c>
      <c r="P38" s="953"/>
      <c r="Q38" s="953" t="s">
        <v>787</v>
      </c>
      <c r="R38" s="953" t="s">
        <v>786</v>
      </c>
    </row>
    <row r="39" spans="1:18" ht="48" customHeight="1" x14ac:dyDescent="0.25">
      <c r="A39" s="953"/>
      <c r="B39" s="953"/>
      <c r="C39" s="953"/>
      <c r="D39" s="953"/>
      <c r="E39" s="953"/>
      <c r="F39" s="953"/>
      <c r="G39" s="953"/>
      <c r="H39" s="189" t="s">
        <v>87</v>
      </c>
      <c r="I39" s="196">
        <v>31</v>
      </c>
      <c r="J39" s="953"/>
      <c r="K39" s="953"/>
      <c r="L39" s="960"/>
      <c r="M39" s="1010"/>
      <c r="N39" s="1010"/>
      <c r="O39" s="1010"/>
      <c r="P39" s="953"/>
      <c r="Q39" s="953"/>
      <c r="R39" s="953"/>
    </row>
    <row r="40" spans="1:18" ht="84.75" customHeight="1" x14ac:dyDescent="0.25">
      <c r="A40" s="953"/>
      <c r="B40" s="953"/>
      <c r="C40" s="953"/>
      <c r="D40" s="953"/>
      <c r="E40" s="953"/>
      <c r="F40" s="953"/>
      <c r="G40" s="189" t="s">
        <v>95</v>
      </c>
      <c r="H40" s="189" t="s">
        <v>97</v>
      </c>
      <c r="I40" s="189">
        <v>50</v>
      </c>
      <c r="J40" s="953"/>
      <c r="K40" s="953"/>
      <c r="L40" s="952"/>
      <c r="M40" s="1010"/>
      <c r="N40" s="1010"/>
      <c r="O40" s="1010"/>
      <c r="P40" s="953"/>
      <c r="Q40" s="953"/>
      <c r="R40" s="953"/>
    </row>
    <row r="41" spans="1:18" ht="33" customHeight="1" x14ac:dyDescent="0.25">
      <c r="A41" s="972" t="s">
        <v>2143</v>
      </c>
      <c r="B41" s="973"/>
      <c r="C41" s="973"/>
      <c r="D41" s="973"/>
      <c r="E41" s="973"/>
      <c r="F41" s="973"/>
      <c r="G41" s="973"/>
      <c r="H41" s="973"/>
      <c r="I41" s="973"/>
      <c r="J41" s="973"/>
      <c r="K41" s="973"/>
      <c r="L41" s="973"/>
      <c r="M41" s="973"/>
      <c r="N41" s="973"/>
      <c r="O41" s="973"/>
      <c r="P41" s="973"/>
      <c r="Q41" s="973"/>
      <c r="R41" s="974"/>
    </row>
    <row r="42" spans="1:18" ht="105" x14ac:dyDescent="0.25">
      <c r="A42" s="48">
        <v>12</v>
      </c>
      <c r="B42" s="48">
        <v>1</v>
      </c>
      <c r="C42" s="48">
        <v>4</v>
      </c>
      <c r="D42" s="48">
        <v>2</v>
      </c>
      <c r="E42" s="48" t="s">
        <v>792</v>
      </c>
      <c r="F42" s="48" t="s">
        <v>791</v>
      </c>
      <c r="G42" s="48" t="s">
        <v>50</v>
      </c>
      <c r="H42" s="48" t="s">
        <v>87</v>
      </c>
      <c r="I42" s="48">
        <v>80</v>
      </c>
      <c r="J42" s="48" t="s">
        <v>790</v>
      </c>
      <c r="K42" s="48" t="s">
        <v>789</v>
      </c>
      <c r="L42" s="48" t="s">
        <v>788</v>
      </c>
      <c r="M42" s="49">
        <v>3636.86</v>
      </c>
      <c r="N42" s="49">
        <v>12000</v>
      </c>
      <c r="O42" s="49">
        <v>3636.86</v>
      </c>
      <c r="P42" s="49">
        <v>12000</v>
      </c>
      <c r="Q42" s="48" t="s">
        <v>787</v>
      </c>
      <c r="R42" s="48" t="s">
        <v>786</v>
      </c>
    </row>
    <row r="43" spans="1:18" ht="21.75" customHeight="1" x14ac:dyDescent="0.25">
      <c r="A43" s="837">
        <v>13</v>
      </c>
      <c r="B43" s="837">
        <v>1</v>
      </c>
      <c r="C43" s="837">
        <v>4</v>
      </c>
      <c r="D43" s="837">
        <v>2</v>
      </c>
      <c r="E43" s="837" t="s">
        <v>1734</v>
      </c>
      <c r="F43" s="837" t="s">
        <v>1735</v>
      </c>
      <c r="G43" s="1094" t="s">
        <v>1736</v>
      </c>
      <c r="H43" s="414" t="s">
        <v>62</v>
      </c>
      <c r="I43" s="414">
        <v>1</v>
      </c>
      <c r="J43" s="837" t="s">
        <v>1737</v>
      </c>
      <c r="K43" s="837"/>
      <c r="L43" s="837" t="s">
        <v>1738</v>
      </c>
      <c r="M43" s="860"/>
      <c r="N43" s="860">
        <v>27640</v>
      </c>
      <c r="O43" s="860"/>
      <c r="P43" s="860">
        <v>27640</v>
      </c>
      <c r="Q43" s="837" t="s">
        <v>787</v>
      </c>
      <c r="R43" s="837" t="s">
        <v>786</v>
      </c>
    </row>
    <row r="44" spans="1:18" ht="30" x14ac:dyDescent="0.25">
      <c r="A44" s="838"/>
      <c r="B44" s="838"/>
      <c r="C44" s="838"/>
      <c r="D44" s="838"/>
      <c r="E44" s="838"/>
      <c r="F44" s="838"/>
      <c r="G44" s="1095"/>
      <c r="H44" s="414" t="s">
        <v>1739</v>
      </c>
      <c r="I44" s="414">
        <v>50</v>
      </c>
      <c r="J44" s="838"/>
      <c r="K44" s="838"/>
      <c r="L44" s="838"/>
      <c r="M44" s="861"/>
      <c r="N44" s="861"/>
      <c r="O44" s="861"/>
      <c r="P44" s="861"/>
      <c r="Q44" s="838"/>
      <c r="R44" s="838"/>
    </row>
    <row r="45" spans="1:18" x14ac:dyDescent="0.25">
      <c r="A45" s="838"/>
      <c r="B45" s="838"/>
      <c r="C45" s="838"/>
      <c r="D45" s="838"/>
      <c r="E45" s="838"/>
      <c r="F45" s="838"/>
      <c r="G45" s="1095"/>
      <c r="H45" s="1094" t="s">
        <v>1740</v>
      </c>
      <c r="I45" s="1094">
        <v>5</v>
      </c>
      <c r="J45" s="838"/>
      <c r="K45" s="838"/>
      <c r="L45" s="838"/>
      <c r="M45" s="861"/>
      <c r="N45" s="861"/>
      <c r="O45" s="861"/>
      <c r="P45" s="861"/>
      <c r="Q45" s="838"/>
      <c r="R45" s="838"/>
    </row>
    <row r="46" spans="1:18" ht="53.25" customHeight="1" x14ac:dyDescent="0.25">
      <c r="A46" s="838"/>
      <c r="B46" s="838"/>
      <c r="C46" s="838"/>
      <c r="D46" s="838"/>
      <c r="E46" s="838"/>
      <c r="F46" s="838"/>
      <c r="G46" s="1096"/>
      <c r="H46" s="1096"/>
      <c r="I46" s="1096"/>
      <c r="J46" s="838"/>
      <c r="K46" s="838"/>
      <c r="L46" s="838"/>
      <c r="M46" s="861"/>
      <c r="N46" s="861"/>
      <c r="O46" s="861"/>
      <c r="P46" s="861"/>
      <c r="Q46" s="838"/>
      <c r="R46" s="838"/>
    </row>
    <row r="47" spans="1:18" ht="168" customHeight="1" x14ac:dyDescent="0.25">
      <c r="A47" s="839"/>
      <c r="B47" s="839"/>
      <c r="C47" s="839"/>
      <c r="D47" s="839"/>
      <c r="E47" s="839"/>
      <c r="F47" s="839"/>
      <c r="G47" s="152" t="s">
        <v>1741</v>
      </c>
      <c r="H47" s="415" t="s">
        <v>62</v>
      </c>
      <c r="I47" s="150" t="s">
        <v>42</v>
      </c>
      <c r="J47" s="839"/>
      <c r="K47" s="839"/>
      <c r="L47" s="839"/>
      <c r="M47" s="862"/>
      <c r="N47" s="862"/>
      <c r="O47" s="862"/>
      <c r="P47" s="862"/>
      <c r="Q47" s="839"/>
      <c r="R47" s="839"/>
    </row>
    <row r="48" spans="1:18" ht="51" customHeight="1" x14ac:dyDescent="0.25">
      <c r="A48" s="1210" t="s">
        <v>1742</v>
      </c>
      <c r="B48" s="1211"/>
      <c r="C48" s="1211"/>
      <c r="D48" s="1211"/>
      <c r="E48" s="1211"/>
      <c r="F48" s="1211"/>
      <c r="G48" s="1211"/>
      <c r="H48" s="1211"/>
      <c r="I48" s="1211"/>
      <c r="J48" s="1211"/>
      <c r="K48" s="1211"/>
      <c r="L48" s="1211"/>
      <c r="M48" s="1211"/>
      <c r="N48" s="1211"/>
      <c r="O48" s="1211"/>
      <c r="P48" s="1211"/>
      <c r="Q48" s="1211"/>
      <c r="R48" s="1212"/>
    </row>
    <row r="49" spans="1:18" ht="84.75" customHeight="1" x14ac:dyDescent="0.25">
      <c r="A49" s="837">
        <v>14</v>
      </c>
      <c r="B49" s="837">
        <v>1</v>
      </c>
      <c r="C49" s="837">
        <v>4</v>
      </c>
      <c r="D49" s="837">
        <v>2</v>
      </c>
      <c r="E49" s="837" t="s">
        <v>640</v>
      </c>
      <c r="F49" s="837" t="s">
        <v>1743</v>
      </c>
      <c r="G49" s="837" t="s">
        <v>794</v>
      </c>
      <c r="H49" s="416" t="s">
        <v>146</v>
      </c>
      <c r="I49" s="152">
        <v>16</v>
      </c>
      <c r="J49" s="837" t="s">
        <v>1733</v>
      </c>
      <c r="K49" s="1208"/>
      <c r="L49" s="837" t="s">
        <v>1744</v>
      </c>
      <c r="M49" s="860"/>
      <c r="N49" s="1213">
        <v>140000</v>
      </c>
      <c r="O49" s="977"/>
      <c r="P49" s="977">
        <v>140000</v>
      </c>
      <c r="Q49" s="915" t="s">
        <v>787</v>
      </c>
      <c r="R49" s="915" t="s">
        <v>786</v>
      </c>
    </row>
    <row r="50" spans="1:18" ht="117" customHeight="1" x14ac:dyDescent="0.25">
      <c r="A50" s="839"/>
      <c r="B50" s="839"/>
      <c r="C50" s="839"/>
      <c r="D50" s="839"/>
      <c r="E50" s="839"/>
      <c r="F50" s="839"/>
      <c r="G50" s="839"/>
      <c r="H50" s="152" t="s">
        <v>981</v>
      </c>
      <c r="I50" s="417">
        <v>8</v>
      </c>
      <c r="J50" s="839"/>
      <c r="K50" s="1209"/>
      <c r="L50" s="839"/>
      <c r="M50" s="862"/>
      <c r="N50" s="1214"/>
      <c r="O50" s="977"/>
      <c r="P50" s="977"/>
      <c r="Q50" s="915"/>
      <c r="R50" s="915"/>
    </row>
    <row r="51" spans="1:18" ht="42" customHeight="1" x14ac:dyDescent="0.25">
      <c r="A51" s="1210" t="s">
        <v>1745</v>
      </c>
      <c r="B51" s="1211"/>
      <c r="C51" s="1211"/>
      <c r="D51" s="1211"/>
      <c r="E51" s="1211"/>
      <c r="F51" s="1211"/>
      <c r="G51" s="1211"/>
      <c r="H51" s="1211"/>
      <c r="I51" s="1211"/>
      <c r="J51" s="1211"/>
      <c r="K51" s="1211"/>
      <c r="L51" s="1211"/>
      <c r="M51" s="1211"/>
      <c r="N51" s="1211"/>
      <c r="O51" s="1211"/>
      <c r="P51" s="1211"/>
      <c r="Q51" s="1211"/>
      <c r="R51" s="1212"/>
    </row>
    <row r="52" spans="1:18" ht="147.75" customHeight="1" x14ac:dyDescent="0.25">
      <c r="A52" s="152">
        <v>15</v>
      </c>
      <c r="B52" s="152">
        <v>1</v>
      </c>
      <c r="C52" s="152">
        <v>4</v>
      </c>
      <c r="D52" s="152">
        <v>2</v>
      </c>
      <c r="E52" s="149" t="s">
        <v>1746</v>
      </c>
      <c r="F52" s="152" t="s">
        <v>2144</v>
      </c>
      <c r="G52" s="152" t="s">
        <v>360</v>
      </c>
      <c r="H52" s="152" t="s">
        <v>87</v>
      </c>
      <c r="I52" s="152">
        <v>16</v>
      </c>
      <c r="J52" s="152" t="s">
        <v>1747</v>
      </c>
      <c r="K52" s="152"/>
      <c r="L52" s="152" t="s">
        <v>812</v>
      </c>
      <c r="M52" s="199"/>
      <c r="N52" s="199">
        <v>28500</v>
      </c>
      <c r="O52" s="199"/>
      <c r="P52" s="199">
        <v>28500</v>
      </c>
      <c r="Q52" s="152" t="s">
        <v>787</v>
      </c>
      <c r="R52" s="152" t="s">
        <v>786</v>
      </c>
    </row>
    <row r="53" spans="1:18" ht="28.5" customHeight="1" x14ac:dyDescent="0.25">
      <c r="A53" s="1210" t="s">
        <v>1748</v>
      </c>
      <c r="B53" s="1211"/>
      <c r="C53" s="1211"/>
      <c r="D53" s="1211"/>
      <c r="E53" s="1211"/>
      <c r="F53" s="1211"/>
      <c r="G53" s="1211"/>
      <c r="H53" s="1211"/>
      <c r="I53" s="1211"/>
      <c r="J53" s="1211"/>
      <c r="K53" s="1211"/>
      <c r="L53" s="1211"/>
      <c r="M53" s="1211"/>
      <c r="N53" s="1211"/>
      <c r="O53" s="1211"/>
      <c r="P53" s="1211"/>
      <c r="Q53" s="1211"/>
      <c r="R53" s="1212"/>
    </row>
    <row r="54" spans="1:18" ht="22.5" customHeight="1" x14ac:dyDescent="0.25">
      <c r="A54" s="915">
        <v>16</v>
      </c>
      <c r="B54" s="915">
        <v>1</v>
      </c>
      <c r="C54" s="915">
        <v>4</v>
      </c>
      <c r="D54" s="915">
        <v>2</v>
      </c>
      <c r="E54" s="915" t="s">
        <v>1749</v>
      </c>
      <c r="F54" s="915" t="s">
        <v>1750</v>
      </c>
      <c r="G54" s="837" t="s">
        <v>831</v>
      </c>
      <c r="H54" s="915" t="s">
        <v>806</v>
      </c>
      <c r="I54" s="1215" t="s">
        <v>821</v>
      </c>
      <c r="J54" s="1217" t="s">
        <v>832</v>
      </c>
      <c r="K54" s="915"/>
      <c r="L54" s="915" t="s">
        <v>1738</v>
      </c>
      <c r="M54" s="915"/>
      <c r="N54" s="977">
        <v>108820</v>
      </c>
      <c r="O54" s="915"/>
      <c r="P54" s="977">
        <v>108820</v>
      </c>
      <c r="Q54" s="915" t="s">
        <v>787</v>
      </c>
      <c r="R54" s="915" t="s">
        <v>786</v>
      </c>
    </row>
    <row r="55" spans="1:18" ht="22.5" customHeight="1" x14ac:dyDescent="0.25">
      <c r="A55" s="915"/>
      <c r="B55" s="915"/>
      <c r="C55" s="915"/>
      <c r="D55" s="915"/>
      <c r="E55" s="915"/>
      <c r="F55" s="915"/>
      <c r="G55" s="839"/>
      <c r="H55" s="915"/>
      <c r="I55" s="1216"/>
      <c r="J55" s="1218"/>
      <c r="K55" s="915"/>
      <c r="L55" s="915"/>
      <c r="M55" s="915"/>
      <c r="N55" s="977"/>
      <c r="O55" s="915"/>
      <c r="P55" s="977"/>
      <c r="Q55" s="915"/>
      <c r="R55" s="915"/>
    </row>
    <row r="56" spans="1:18" ht="22.5" customHeight="1" x14ac:dyDescent="0.25">
      <c r="A56" s="915"/>
      <c r="B56" s="915"/>
      <c r="C56" s="915"/>
      <c r="D56" s="915"/>
      <c r="E56" s="915"/>
      <c r="F56" s="915"/>
      <c r="G56" s="152" t="s">
        <v>1727</v>
      </c>
      <c r="H56" s="915"/>
      <c r="I56" s="150" t="s">
        <v>76</v>
      </c>
      <c r="J56" s="1218"/>
      <c r="K56" s="915"/>
      <c r="L56" s="915"/>
      <c r="M56" s="915"/>
      <c r="N56" s="977"/>
      <c r="O56" s="915"/>
      <c r="P56" s="977"/>
      <c r="Q56" s="915"/>
      <c r="R56" s="915"/>
    </row>
    <row r="57" spans="1:18" ht="22.5" customHeight="1" x14ac:dyDescent="0.25">
      <c r="A57" s="915"/>
      <c r="B57" s="915"/>
      <c r="C57" s="915"/>
      <c r="D57" s="915"/>
      <c r="E57" s="915"/>
      <c r="F57" s="915"/>
      <c r="G57" s="915" t="s">
        <v>830</v>
      </c>
      <c r="H57" s="915"/>
      <c r="I57" s="1220" t="s">
        <v>821</v>
      </c>
      <c r="J57" s="1218"/>
      <c r="K57" s="915"/>
      <c r="L57" s="915"/>
      <c r="M57" s="915"/>
      <c r="N57" s="977"/>
      <c r="O57" s="915"/>
      <c r="P57" s="977"/>
      <c r="Q57" s="915"/>
      <c r="R57" s="915"/>
    </row>
    <row r="58" spans="1:18" ht="22.5" customHeight="1" x14ac:dyDescent="0.25">
      <c r="A58" s="915"/>
      <c r="B58" s="915"/>
      <c r="C58" s="915"/>
      <c r="D58" s="915"/>
      <c r="E58" s="915"/>
      <c r="F58" s="915"/>
      <c r="G58" s="915"/>
      <c r="H58" s="915"/>
      <c r="I58" s="1220"/>
      <c r="J58" s="1218"/>
      <c r="K58" s="915"/>
      <c r="L58" s="915"/>
      <c r="M58" s="915"/>
      <c r="N58" s="977"/>
      <c r="O58" s="915"/>
      <c r="P58" s="977"/>
      <c r="Q58" s="915"/>
      <c r="R58" s="915"/>
    </row>
    <row r="59" spans="1:18" ht="93" customHeight="1" x14ac:dyDescent="0.25">
      <c r="A59" s="915"/>
      <c r="B59" s="915"/>
      <c r="C59" s="915"/>
      <c r="D59" s="915"/>
      <c r="E59" s="915"/>
      <c r="F59" s="915"/>
      <c r="G59" s="152" t="s">
        <v>168</v>
      </c>
      <c r="H59" s="915"/>
      <c r="I59" s="150" t="s">
        <v>825</v>
      </c>
      <c r="J59" s="1219"/>
      <c r="K59" s="915"/>
      <c r="L59" s="915"/>
      <c r="M59" s="915"/>
      <c r="N59" s="977"/>
      <c r="O59" s="915"/>
      <c r="P59" s="977"/>
      <c r="Q59" s="915"/>
      <c r="R59" s="915"/>
    </row>
    <row r="60" spans="1:18" ht="48.75" customHeight="1" x14ac:dyDescent="0.25">
      <c r="A60" s="1210" t="s">
        <v>1751</v>
      </c>
      <c r="B60" s="1211"/>
      <c r="C60" s="1211"/>
      <c r="D60" s="1211"/>
      <c r="E60" s="1211"/>
      <c r="F60" s="1211"/>
      <c r="G60" s="1211"/>
      <c r="H60" s="1211"/>
      <c r="I60" s="1211"/>
      <c r="J60" s="1211"/>
      <c r="K60" s="1211"/>
      <c r="L60" s="1211"/>
      <c r="M60" s="1211"/>
      <c r="N60" s="1211"/>
      <c r="O60" s="1211"/>
      <c r="P60" s="1211"/>
      <c r="Q60" s="1211"/>
      <c r="R60" s="1212"/>
    </row>
    <row r="61" spans="1:18" ht="45.75" customHeight="1" x14ac:dyDescent="0.25">
      <c r="A61" s="1208">
        <v>17</v>
      </c>
      <c r="B61" s="915">
        <v>1</v>
      </c>
      <c r="C61" s="837">
        <v>4</v>
      </c>
      <c r="D61" s="1217">
        <v>2</v>
      </c>
      <c r="E61" s="837" t="s">
        <v>1752</v>
      </c>
      <c r="F61" s="837" t="s">
        <v>2145</v>
      </c>
      <c r="G61" s="152" t="s">
        <v>360</v>
      </c>
      <c r="H61" s="152" t="s">
        <v>87</v>
      </c>
      <c r="I61" s="152">
        <v>80</v>
      </c>
      <c r="J61" s="837" t="s">
        <v>832</v>
      </c>
      <c r="K61" s="837"/>
      <c r="L61" s="837" t="s">
        <v>789</v>
      </c>
      <c r="M61" s="837"/>
      <c r="N61" s="1221">
        <v>90000</v>
      </c>
      <c r="O61" s="1223"/>
      <c r="P61" s="1221">
        <v>90000</v>
      </c>
      <c r="Q61" s="837" t="s">
        <v>787</v>
      </c>
      <c r="R61" s="1225" t="s">
        <v>786</v>
      </c>
    </row>
    <row r="62" spans="1:18" ht="52.5" customHeight="1" x14ac:dyDescent="0.25">
      <c r="A62" s="1209"/>
      <c r="B62" s="915"/>
      <c r="C62" s="839"/>
      <c r="D62" s="1219"/>
      <c r="E62" s="839"/>
      <c r="F62" s="839"/>
      <c r="G62" s="416" t="s">
        <v>45</v>
      </c>
      <c r="H62" s="152" t="s">
        <v>87</v>
      </c>
      <c r="I62" s="152">
        <v>30</v>
      </c>
      <c r="J62" s="839"/>
      <c r="K62" s="839"/>
      <c r="L62" s="839"/>
      <c r="M62" s="839"/>
      <c r="N62" s="1222"/>
      <c r="O62" s="1224"/>
      <c r="P62" s="1222"/>
      <c r="Q62" s="839"/>
      <c r="R62" s="1226"/>
    </row>
    <row r="63" spans="1:18" ht="53.25" customHeight="1" x14ac:dyDescent="0.25">
      <c r="A63" s="1210" t="s">
        <v>2146</v>
      </c>
      <c r="B63" s="1211"/>
      <c r="C63" s="1211"/>
      <c r="D63" s="1211"/>
      <c r="E63" s="1211"/>
      <c r="F63" s="1211"/>
      <c r="G63" s="1211"/>
      <c r="H63" s="1211"/>
      <c r="I63" s="1211"/>
      <c r="J63" s="1211"/>
      <c r="K63" s="1211"/>
      <c r="L63" s="1211"/>
      <c r="M63" s="1211"/>
      <c r="N63" s="1211"/>
      <c r="O63" s="1211"/>
      <c r="P63" s="1211"/>
      <c r="Q63" s="1211"/>
      <c r="R63" s="1212"/>
    </row>
    <row r="64" spans="1:18" ht="53.25" customHeight="1" x14ac:dyDescent="0.25">
      <c r="A64" s="837">
        <v>18</v>
      </c>
      <c r="B64" s="837">
        <v>1</v>
      </c>
      <c r="C64" s="837">
        <v>4</v>
      </c>
      <c r="D64" s="837">
        <v>2</v>
      </c>
      <c r="E64" s="1097" t="s">
        <v>1753</v>
      </c>
      <c r="F64" s="837" t="s">
        <v>1754</v>
      </c>
      <c r="G64" s="1227" t="s">
        <v>45</v>
      </c>
      <c r="H64" s="1094" t="s">
        <v>87</v>
      </c>
      <c r="I64" s="1038">
        <v>20</v>
      </c>
      <c r="J64" s="1094" t="s">
        <v>832</v>
      </c>
      <c r="K64" s="837"/>
      <c r="L64" s="837" t="s">
        <v>789</v>
      </c>
      <c r="M64" s="837"/>
      <c r="N64" s="860">
        <v>22370</v>
      </c>
      <c r="O64" s="837"/>
      <c r="P64" s="860">
        <v>22370</v>
      </c>
      <c r="Q64" s="837" t="s">
        <v>787</v>
      </c>
      <c r="R64" s="837" t="s">
        <v>786</v>
      </c>
    </row>
    <row r="65" spans="1:18" ht="82.5" customHeight="1" x14ac:dyDescent="0.25">
      <c r="A65" s="839"/>
      <c r="B65" s="839"/>
      <c r="C65" s="839"/>
      <c r="D65" s="839"/>
      <c r="E65" s="1099"/>
      <c r="F65" s="839"/>
      <c r="G65" s="1228"/>
      <c r="H65" s="1096"/>
      <c r="I65" s="1039"/>
      <c r="J65" s="1096"/>
      <c r="K65" s="839"/>
      <c r="L65" s="839"/>
      <c r="M65" s="839"/>
      <c r="N65" s="862"/>
      <c r="O65" s="839"/>
      <c r="P65" s="862"/>
      <c r="Q65" s="839"/>
      <c r="R65" s="839"/>
    </row>
    <row r="66" spans="1:18" ht="49.5" customHeight="1" x14ac:dyDescent="0.25">
      <c r="A66" s="1210" t="s">
        <v>1755</v>
      </c>
      <c r="B66" s="1211"/>
      <c r="C66" s="1211"/>
      <c r="D66" s="1211"/>
      <c r="E66" s="1211"/>
      <c r="F66" s="1211"/>
      <c r="G66" s="1211"/>
      <c r="H66" s="1211"/>
      <c r="I66" s="1211"/>
      <c r="J66" s="1211"/>
      <c r="K66" s="1211"/>
      <c r="L66" s="1211"/>
      <c r="M66" s="1211"/>
      <c r="N66" s="1211"/>
      <c r="O66" s="1211"/>
      <c r="P66" s="1211"/>
      <c r="Q66" s="1211"/>
      <c r="R66" s="1212"/>
    </row>
    <row r="67" spans="1:18" ht="49.5" customHeight="1" x14ac:dyDescent="0.25">
      <c r="A67" s="915">
        <v>19</v>
      </c>
      <c r="B67" s="915">
        <v>1</v>
      </c>
      <c r="C67" s="915">
        <v>4</v>
      </c>
      <c r="D67" s="915">
        <v>2</v>
      </c>
      <c r="E67" s="915" t="s">
        <v>1756</v>
      </c>
      <c r="F67" s="915" t="s">
        <v>2147</v>
      </c>
      <c r="G67" s="837" t="s">
        <v>61</v>
      </c>
      <c r="H67" s="152" t="s">
        <v>62</v>
      </c>
      <c r="I67" s="152">
        <v>1</v>
      </c>
      <c r="J67" s="915" t="s">
        <v>1757</v>
      </c>
      <c r="K67" s="915"/>
      <c r="L67" s="915" t="s">
        <v>789</v>
      </c>
      <c r="M67" s="915"/>
      <c r="N67" s="977">
        <v>15000</v>
      </c>
      <c r="O67" s="915"/>
      <c r="P67" s="977">
        <v>15000</v>
      </c>
      <c r="Q67" s="915" t="s">
        <v>787</v>
      </c>
      <c r="R67" s="915" t="s">
        <v>786</v>
      </c>
    </row>
    <row r="68" spans="1:18" ht="91.5" customHeight="1" x14ac:dyDescent="0.25">
      <c r="A68" s="915"/>
      <c r="B68" s="915"/>
      <c r="C68" s="915"/>
      <c r="D68" s="915"/>
      <c r="E68" s="915"/>
      <c r="F68" s="915"/>
      <c r="G68" s="839"/>
      <c r="H68" s="152" t="s">
        <v>1758</v>
      </c>
      <c r="I68" s="152">
        <v>50</v>
      </c>
      <c r="J68" s="915"/>
      <c r="K68" s="915"/>
      <c r="L68" s="915"/>
      <c r="M68" s="915"/>
      <c r="N68" s="977"/>
      <c r="O68" s="915"/>
      <c r="P68" s="977"/>
      <c r="Q68" s="915"/>
      <c r="R68" s="915"/>
    </row>
    <row r="69" spans="1:18" ht="52.5" customHeight="1" x14ac:dyDescent="0.25">
      <c r="A69" s="1210" t="s">
        <v>2148</v>
      </c>
      <c r="B69" s="1211"/>
      <c r="C69" s="1211"/>
      <c r="D69" s="1211"/>
      <c r="E69" s="1211"/>
      <c r="F69" s="1211"/>
      <c r="G69" s="1211"/>
      <c r="H69" s="1211"/>
      <c r="I69" s="1211"/>
      <c r="J69" s="1211"/>
      <c r="K69" s="1211"/>
      <c r="L69" s="1211"/>
      <c r="M69" s="1211"/>
      <c r="N69" s="1211"/>
      <c r="O69" s="1211"/>
      <c r="P69" s="1211"/>
      <c r="Q69" s="1211"/>
      <c r="R69" s="1212"/>
    </row>
    <row r="70" spans="1:18" ht="99.75" customHeight="1" x14ac:dyDescent="0.25">
      <c r="A70" s="152">
        <v>20</v>
      </c>
      <c r="B70" s="152">
        <v>1</v>
      </c>
      <c r="C70" s="152">
        <v>4</v>
      </c>
      <c r="D70" s="152">
        <v>2</v>
      </c>
      <c r="E70" s="415" t="s">
        <v>1759</v>
      </c>
      <c r="F70" s="152" t="s">
        <v>1760</v>
      </c>
      <c r="G70" s="152" t="s">
        <v>45</v>
      </c>
      <c r="H70" s="152" t="s">
        <v>87</v>
      </c>
      <c r="I70" s="152">
        <v>25</v>
      </c>
      <c r="J70" s="152" t="s">
        <v>1761</v>
      </c>
      <c r="K70" s="152"/>
      <c r="L70" s="152" t="s">
        <v>1738</v>
      </c>
      <c r="M70" s="199"/>
      <c r="N70" s="199">
        <v>40000</v>
      </c>
      <c r="O70" s="199"/>
      <c r="P70" s="199">
        <v>40000</v>
      </c>
      <c r="Q70" s="152" t="s">
        <v>787</v>
      </c>
      <c r="R70" s="152" t="s">
        <v>786</v>
      </c>
    </row>
    <row r="71" spans="1:18" ht="51" customHeight="1" x14ac:dyDescent="0.25">
      <c r="A71" s="1210" t="s">
        <v>2149</v>
      </c>
      <c r="B71" s="1211"/>
      <c r="C71" s="1211"/>
      <c r="D71" s="1211"/>
      <c r="E71" s="1211"/>
      <c r="F71" s="1211"/>
      <c r="G71" s="1211"/>
      <c r="H71" s="1211"/>
      <c r="I71" s="1211"/>
      <c r="J71" s="1211"/>
      <c r="K71" s="1211"/>
      <c r="L71" s="1211"/>
      <c r="M71" s="1211"/>
      <c r="N71" s="1211"/>
      <c r="O71" s="1211"/>
      <c r="P71" s="1211"/>
      <c r="Q71" s="1211"/>
      <c r="R71" s="1212"/>
    </row>
    <row r="72" spans="1:18" ht="205.5" customHeight="1" x14ac:dyDescent="0.25">
      <c r="A72" s="152">
        <v>21</v>
      </c>
      <c r="B72" s="152">
        <v>1</v>
      </c>
      <c r="C72" s="152">
        <v>4</v>
      </c>
      <c r="D72" s="152">
        <v>5</v>
      </c>
      <c r="E72" s="151" t="s">
        <v>1762</v>
      </c>
      <c r="F72" s="152" t="s">
        <v>1763</v>
      </c>
      <c r="G72" s="152" t="s">
        <v>45</v>
      </c>
      <c r="H72" s="152" t="s">
        <v>87</v>
      </c>
      <c r="I72" s="152">
        <v>30</v>
      </c>
      <c r="J72" s="152" t="s">
        <v>2150</v>
      </c>
      <c r="K72" s="152"/>
      <c r="L72" s="152" t="s">
        <v>789</v>
      </c>
      <c r="M72" s="199"/>
      <c r="N72" s="199">
        <v>34854</v>
      </c>
      <c r="O72" s="199"/>
      <c r="P72" s="199">
        <v>34854</v>
      </c>
      <c r="Q72" s="152" t="s">
        <v>787</v>
      </c>
      <c r="R72" s="152" t="s">
        <v>786</v>
      </c>
    </row>
    <row r="73" spans="1:18" ht="47.25" customHeight="1" x14ac:dyDescent="0.25">
      <c r="A73" s="1210" t="s">
        <v>1764</v>
      </c>
      <c r="B73" s="1211"/>
      <c r="C73" s="1211"/>
      <c r="D73" s="1211"/>
      <c r="E73" s="1211"/>
      <c r="F73" s="1211"/>
      <c r="G73" s="1211"/>
      <c r="H73" s="1211"/>
      <c r="I73" s="1211"/>
      <c r="J73" s="1211"/>
      <c r="K73" s="1211"/>
      <c r="L73" s="1211"/>
      <c r="M73" s="1211"/>
      <c r="N73" s="1211"/>
      <c r="O73" s="1211"/>
      <c r="P73" s="1211"/>
      <c r="Q73" s="1211"/>
      <c r="R73" s="1212"/>
    </row>
    <row r="74" spans="1:18" ht="82.5" customHeight="1" x14ac:dyDescent="0.25">
      <c r="A74" s="152">
        <v>22</v>
      </c>
      <c r="B74" s="152">
        <v>1</v>
      </c>
      <c r="C74" s="152">
        <v>4</v>
      </c>
      <c r="D74" s="152">
        <v>2</v>
      </c>
      <c r="E74" s="418" t="s">
        <v>1765</v>
      </c>
      <c r="F74" s="152" t="s">
        <v>1766</v>
      </c>
      <c r="G74" s="152" t="s">
        <v>85</v>
      </c>
      <c r="H74" s="152" t="s">
        <v>87</v>
      </c>
      <c r="I74" s="152">
        <v>60</v>
      </c>
      <c r="J74" s="152" t="s">
        <v>1767</v>
      </c>
      <c r="K74" s="152"/>
      <c r="L74" s="152" t="s">
        <v>1738</v>
      </c>
      <c r="M74" s="199"/>
      <c r="N74" s="199">
        <v>17293.8</v>
      </c>
      <c r="O74" s="199"/>
      <c r="P74" s="199">
        <v>17293.8</v>
      </c>
      <c r="Q74" s="152" t="s">
        <v>787</v>
      </c>
      <c r="R74" s="152" t="s">
        <v>786</v>
      </c>
    </row>
    <row r="75" spans="1:18" ht="60" customHeight="1" x14ac:dyDescent="0.25">
      <c r="A75" s="1210" t="s">
        <v>2151</v>
      </c>
      <c r="B75" s="1229"/>
      <c r="C75" s="1229"/>
      <c r="D75" s="1229"/>
      <c r="E75" s="1229"/>
      <c r="F75" s="1229"/>
      <c r="G75" s="1229"/>
      <c r="H75" s="1229"/>
      <c r="I75" s="1229"/>
      <c r="J75" s="1229"/>
      <c r="K75" s="1229"/>
      <c r="L75" s="1229"/>
      <c r="M75" s="1229"/>
      <c r="N75" s="1229"/>
      <c r="O75" s="1229"/>
      <c r="P75" s="1229"/>
      <c r="Q75" s="1229"/>
      <c r="R75" s="1230"/>
    </row>
    <row r="76" spans="1:18" ht="164.25" customHeight="1" x14ac:dyDescent="0.25">
      <c r="A76" s="152">
        <v>23</v>
      </c>
      <c r="B76" s="152">
        <v>1</v>
      </c>
      <c r="C76" s="152">
        <v>4</v>
      </c>
      <c r="D76" s="152">
        <v>2</v>
      </c>
      <c r="E76" s="419" t="s">
        <v>1768</v>
      </c>
      <c r="F76" s="152" t="s">
        <v>2152</v>
      </c>
      <c r="G76" s="152" t="s">
        <v>1769</v>
      </c>
      <c r="H76" s="152" t="s">
        <v>87</v>
      </c>
      <c r="I76" s="152">
        <v>50</v>
      </c>
      <c r="J76" s="152" t="s">
        <v>1770</v>
      </c>
      <c r="K76" s="152"/>
      <c r="L76" s="152" t="s">
        <v>789</v>
      </c>
      <c r="M76" s="199"/>
      <c r="N76" s="199">
        <v>7000</v>
      </c>
      <c r="O76" s="199"/>
      <c r="P76" s="199">
        <v>7000</v>
      </c>
      <c r="Q76" s="152" t="s">
        <v>787</v>
      </c>
      <c r="R76" s="152" t="s">
        <v>786</v>
      </c>
    </row>
    <row r="77" spans="1:18" ht="33" customHeight="1" x14ac:dyDescent="0.25">
      <c r="A77" s="1210" t="s">
        <v>1771</v>
      </c>
      <c r="B77" s="1211"/>
      <c r="C77" s="1211"/>
      <c r="D77" s="1211"/>
      <c r="E77" s="1211"/>
      <c r="F77" s="1211"/>
      <c r="G77" s="1211"/>
      <c r="H77" s="1211"/>
      <c r="I77" s="1211"/>
      <c r="J77" s="1211"/>
      <c r="K77" s="1211"/>
      <c r="L77" s="1211"/>
      <c r="M77" s="1211"/>
      <c r="N77" s="1211"/>
      <c r="O77" s="1211"/>
      <c r="P77" s="1211"/>
      <c r="Q77" s="1211"/>
      <c r="R77" s="1212"/>
    </row>
    <row r="78" spans="1:18" ht="129.75" customHeight="1" x14ac:dyDescent="0.25">
      <c r="A78" s="152">
        <v>24</v>
      </c>
      <c r="B78" s="152">
        <v>1</v>
      </c>
      <c r="C78" s="152">
        <v>4</v>
      </c>
      <c r="D78" s="152">
        <v>2</v>
      </c>
      <c r="E78" s="419" t="s">
        <v>1772</v>
      </c>
      <c r="F78" s="152" t="s">
        <v>1773</v>
      </c>
      <c r="G78" s="152" t="s">
        <v>582</v>
      </c>
      <c r="H78" s="152" t="s">
        <v>606</v>
      </c>
      <c r="I78" s="152">
        <v>12</v>
      </c>
      <c r="J78" s="152" t="s">
        <v>1774</v>
      </c>
      <c r="K78" s="152"/>
      <c r="L78" s="152" t="s">
        <v>46</v>
      </c>
      <c r="M78" s="199"/>
      <c r="N78" s="199">
        <v>20000</v>
      </c>
      <c r="O78" s="199"/>
      <c r="P78" s="199">
        <v>20000</v>
      </c>
      <c r="Q78" s="152" t="s">
        <v>787</v>
      </c>
      <c r="R78" s="152" t="s">
        <v>786</v>
      </c>
    </row>
    <row r="79" spans="1:18" ht="36" customHeight="1" x14ac:dyDescent="0.25">
      <c r="A79" s="1210" t="s">
        <v>2153</v>
      </c>
      <c r="B79" s="1211"/>
      <c r="C79" s="1211"/>
      <c r="D79" s="1211"/>
      <c r="E79" s="1211"/>
      <c r="F79" s="1211"/>
      <c r="G79" s="1211"/>
      <c r="H79" s="1211"/>
      <c r="I79" s="1211"/>
      <c r="J79" s="1211"/>
      <c r="K79" s="1211"/>
      <c r="L79" s="1211"/>
      <c r="M79" s="1211"/>
      <c r="N79" s="1211"/>
      <c r="O79" s="1211"/>
      <c r="P79" s="1211"/>
      <c r="Q79" s="1211"/>
      <c r="R79" s="1212"/>
    </row>
    <row r="81" spans="5:18" x14ac:dyDescent="0.25">
      <c r="E81" s="410"/>
      <c r="M81" s="98"/>
      <c r="N81" s="98"/>
      <c r="O81" s="98"/>
      <c r="P81" s="98"/>
      <c r="Q81" s="91"/>
    </row>
    <row r="83" spans="5:18" ht="15.75" x14ac:dyDescent="0.25">
      <c r="M83" s="814"/>
      <c r="N83" s="815" t="s">
        <v>35</v>
      </c>
      <c r="O83" s="815"/>
      <c r="P83" s="815"/>
    </row>
    <row r="84" spans="5:18" x14ac:dyDescent="0.25">
      <c r="M84" s="814"/>
      <c r="N84" s="124" t="s">
        <v>36</v>
      </c>
      <c r="O84" s="814" t="s">
        <v>37</v>
      </c>
      <c r="P84" s="814"/>
      <c r="R84" s="91"/>
    </row>
    <row r="85" spans="5:18" x14ac:dyDescent="0.25">
      <c r="M85" s="814"/>
      <c r="N85" s="124"/>
      <c r="O85" s="124">
        <v>2020</v>
      </c>
      <c r="P85" s="124">
        <v>2021</v>
      </c>
      <c r="R85" s="10"/>
    </row>
    <row r="86" spans="5:18" x14ac:dyDescent="0.25">
      <c r="M86" s="124" t="s">
        <v>1341</v>
      </c>
      <c r="N86" s="51">
        <v>12</v>
      </c>
      <c r="O86" s="30">
        <v>298213.58</v>
      </c>
      <c r="P86" s="30">
        <v>128800</v>
      </c>
    </row>
    <row r="87" spans="5:18" x14ac:dyDescent="0.25">
      <c r="M87" s="411" t="s">
        <v>1153</v>
      </c>
      <c r="N87" s="136">
        <v>23</v>
      </c>
      <c r="O87" s="12">
        <v>273560.51</v>
      </c>
      <c r="P87" s="12">
        <v>598277.80000000005</v>
      </c>
      <c r="Q87" s="91"/>
    </row>
    <row r="88" spans="5:18" x14ac:dyDescent="0.25">
      <c r="O88" s="91"/>
      <c r="P88" s="10"/>
    </row>
  </sheetData>
  <mergeCells count="248">
    <mergeCell ref="A77:R77"/>
    <mergeCell ref="A79:R79"/>
    <mergeCell ref="M83:M85"/>
    <mergeCell ref="N83:P83"/>
    <mergeCell ref="O84:P84"/>
    <mergeCell ref="R67:R68"/>
    <mergeCell ref="A69:R69"/>
    <mergeCell ref="A71:R71"/>
    <mergeCell ref="A73:R73"/>
    <mergeCell ref="A75:R75"/>
    <mergeCell ref="A66:R66"/>
    <mergeCell ref="A67:A68"/>
    <mergeCell ref="B67:B68"/>
    <mergeCell ref="C67:C68"/>
    <mergeCell ref="D67:D68"/>
    <mergeCell ref="E67:E68"/>
    <mergeCell ref="F67:F68"/>
    <mergeCell ref="G67:G68"/>
    <mergeCell ref="J67:J68"/>
    <mergeCell ref="K67:K68"/>
    <mergeCell ref="L67:L68"/>
    <mergeCell ref="M67:M68"/>
    <mergeCell ref="N67:N68"/>
    <mergeCell ref="O67:O68"/>
    <mergeCell ref="P67:P68"/>
    <mergeCell ref="Q67:Q68"/>
    <mergeCell ref="N64:N65"/>
    <mergeCell ref="O64:O65"/>
    <mergeCell ref="P64:P65"/>
    <mergeCell ref="Q64:Q65"/>
    <mergeCell ref="R64:R65"/>
    <mergeCell ref="Q61:Q62"/>
    <mergeCell ref="R61:R62"/>
    <mergeCell ref="A63:R63"/>
    <mergeCell ref="A64:A65"/>
    <mergeCell ref="B64:B65"/>
    <mergeCell ref="C64:C65"/>
    <mergeCell ref="D64:D65"/>
    <mergeCell ref="E64:E65"/>
    <mergeCell ref="F64:F65"/>
    <mergeCell ref="G64:G65"/>
    <mergeCell ref="H64:H65"/>
    <mergeCell ref="I64:I65"/>
    <mergeCell ref="J64:J65"/>
    <mergeCell ref="K64:K65"/>
    <mergeCell ref="L64:L65"/>
    <mergeCell ref="M64:M65"/>
    <mergeCell ref="A60:R60"/>
    <mergeCell ref="A61:A62"/>
    <mergeCell ref="B61:B62"/>
    <mergeCell ref="C61:C62"/>
    <mergeCell ref="D61:D62"/>
    <mergeCell ref="E61:E62"/>
    <mergeCell ref="F61:F62"/>
    <mergeCell ref="J61:J62"/>
    <mergeCell ref="K61:K62"/>
    <mergeCell ref="L61:L62"/>
    <mergeCell ref="M61:M62"/>
    <mergeCell ref="N61:N62"/>
    <mergeCell ref="O61:O62"/>
    <mergeCell ref="P61:P62"/>
    <mergeCell ref="A51:R51"/>
    <mergeCell ref="A53:R53"/>
    <mergeCell ref="A54:A59"/>
    <mergeCell ref="B54:B59"/>
    <mergeCell ref="C54:C59"/>
    <mergeCell ref="D54:D59"/>
    <mergeCell ref="E54:E59"/>
    <mergeCell ref="F54:F59"/>
    <mergeCell ref="G54:G55"/>
    <mergeCell ref="H54:H59"/>
    <mergeCell ref="I54:I55"/>
    <mergeCell ref="J54:J59"/>
    <mergeCell ref="K54:K59"/>
    <mergeCell ref="L54:L59"/>
    <mergeCell ref="M54:M59"/>
    <mergeCell ref="G57:G58"/>
    <mergeCell ref="I57:I58"/>
    <mergeCell ref="N54:N59"/>
    <mergeCell ref="O54:O59"/>
    <mergeCell ref="P54:P59"/>
    <mergeCell ref="Q54:Q59"/>
    <mergeCell ref="R54:R59"/>
    <mergeCell ref="K49:K50"/>
    <mergeCell ref="L49:L50"/>
    <mergeCell ref="A49:A50"/>
    <mergeCell ref="B49:B50"/>
    <mergeCell ref="C49:C50"/>
    <mergeCell ref="D49:D50"/>
    <mergeCell ref="E49:E50"/>
    <mergeCell ref="Q43:Q47"/>
    <mergeCell ref="R43:R47"/>
    <mergeCell ref="H45:H46"/>
    <mergeCell ref="I45:I46"/>
    <mergeCell ref="A48:R48"/>
    <mergeCell ref="R49:R50"/>
    <mergeCell ref="M49:M50"/>
    <mergeCell ref="N49:N50"/>
    <mergeCell ref="O49:O50"/>
    <mergeCell ref="P49:P50"/>
    <mergeCell ref="Q49:Q50"/>
    <mergeCell ref="F49:F50"/>
    <mergeCell ref="G49:G50"/>
    <mergeCell ref="J49:J50"/>
    <mergeCell ref="A41:R41"/>
    <mergeCell ref="A43:A47"/>
    <mergeCell ref="B43:B47"/>
    <mergeCell ref="C43:C47"/>
    <mergeCell ref="D43:D47"/>
    <mergeCell ref="E43:E47"/>
    <mergeCell ref="F43:F47"/>
    <mergeCell ref="G43:G46"/>
    <mergeCell ref="J43:J47"/>
    <mergeCell ref="K43:K47"/>
    <mergeCell ref="L43:L47"/>
    <mergeCell ref="M43:M47"/>
    <mergeCell ref="N43:N47"/>
    <mergeCell ref="O43:O47"/>
    <mergeCell ref="P43:P47"/>
    <mergeCell ref="A26:R26"/>
    <mergeCell ref="A24:A25"/>
    <mergeCell ref="C38:C40"/>
    <mergeCell ref="D38:D40"/>
    <mergeCell ref="E38:E40"/>
    <mergeCell ref="F38:F40"/>
    <mergeCell ref="G38:G39"/>
    <mergeCell ref="J38:J40"/>
    <mergeCell ref="K38:K40"/>
    <mergeCell ref="L38:L40"/>
    <mergeCell ref="M38:M40"/>
    <mergeCell ref="N38:N40"/>
    <mergeCell ref="O38:O40"/>
    <mergeCell ref="P38:P40"/>
    <mergeCell ref="Q38:Q40"/>
    <mergeCell ref="R38:R40"/>
    <mergeCell ref="A38:A40"/>
    <mergeCell ref="B38:B40"/>
    <mergeCell ref="A33:R33"/>
    <mergeCell ref="A35:A37"/>
    <mergeCell ref="B35:B37"/>
    <mergeCell ref="C35:C37"/>
    <mergeCell ref="D35:D37"/>
    <mergeCell ref="E35:E37"/>
    <mergeCell ref="F35:F37"/>
    <mergeCell ref="G35:G36"/>
    <mergeCell ref="J35:J37"/>
    <mergeCell ref="K35:K37"/>
    <mergeCell ref="L35:L37"/>
    <mergeCell ref="M35:M37"/>
    <mergeCell ref="N35:N37"/>
    <mergeCell ref="O35:O37"/>
    <mergeCell ref="P35:P37"/>
    <mergeCell ref="Q35:Q37"/>
    <mergeCell ref="R35:R37"/>
    <mergeCell ref="R16:R17"/>
    <mergeCell ref="F16:F17"/>
    <mergeCell ref="J16:J17"/>
    <mergeCell ref="K16:K17"/>
    <mergeCell ref="L16:L17"/>
    <mergeCell ref="M16:M17"/>
    <mergeCell ref="A18:R18"/>
    <mergeCell ref="A21:R21"/>
    <mergeCell ref="A16:A17"/>
    <mergeCell ref="B16:B17"/>
    <mergeCell ref="C16:C17"/>
    <mergeCell ref="D16:D17"/>
    <mergeCell ref="E16:E17"/>
    <mergeCell ref="N16:N17"/>
    <mergeCell ref="O16:O17"/>
    <mergeCell ref="P16:P17"/>
    <mergeCell ref="B24:B25"/>
    <mergeCell ref="C24:C25"/>
    <mergeCell ref="D24:D25"/>
    <mergeCell ref="E24:E25"/>
    <mergeCell ref="R22:R23"/>
    <mergeCell ref="F24:F25"/>
    <mergeCell ref="Q16:Q17"/>
    <mergeCell ref="J24:J25"/>
    <mergeCell ref="K24:K25"/>
    <mergeCell ref="Q24:Q25"/>
    <mergeCell ref="R24:R25"/>
    <mergeCell ref="L24:L25"/>
    <mergeCell ref="M24:M25"/>
    <mergeCell ref="N24:N25"/>
    <mergeCell ref="O24:O25"/>
    <mergeCell ref="P24:P25"/>
    <mergeCell ref="M22:M23"/>
    <mergeCell ref="N22:N23"/>
    <mergeCell ref="O22:O23"/>
    <mergeCell ref="P22:P23"/>
    <mergeCell ref="Q22:Q23"/>
    <mergeCell ref="K22:K23"/>
    <mergeCell ref="L22:L23"/>
    <mergeCell ref="A22:A23"/>
    <mergeCell ref="B22:B23"/>
    <mergeCell ref="C22:C23"/>
    <mergeCell ref="D22:D23"/>
    <mergeCell ref="E22:E23"/>
    <mergeCell ref="F22:F23"/>
    <mergeCell ref="J22:J23"/>
    <mergeCell ref="R7:R10"/>
    <mergeCell ref="R11:R14"/>
    <mergeCell ref="A15:R15"/>
    <mergeCell ref="D7:D10"/>
    <mergeCell ref="E7:E10"/>
    <mergeCell ref="L7:L10"/>
    <mergeCell ref="M7:M10"/>
    <mergeCell ref="Q11:Q14"/>
    <mergeCell ref="F11:F14"/>
    <mergeCell ref="H11:H14"/>
    <mergeCell ref="J11:J14"/>
    <mergeCell ref="K11:K14"/>
    <mergeCell ref="L11:L14"/>
    <mergeCell ref="P7:P10"/>
    <mergeCell ref="Q7:Q10"/>
    <mergeCell ref="M11:M14"/>
    <mergeCell ref="N11:N14"/>
    <mergeCell ref="O11:O14"/>
    <mergeCell ref="P11:P14"/>
    <mergeCell ref="A11:A14"/>
    <mergeCell ref="B11:B14"/>
    <mergeCell ref="C11:C14"/>
    <mergeCell ref="D11:D14"/>
    <mergeCell ref="E11:E14"/>
    <mergeCell ref="R4:R5"/>
    <mergeCell ref="N7:N10"/>
    <mergeCell ref="A7:A10"/>
    <mergeCell ref="B7:B10"/>
    <mergeCell ref="C7:C10"/>
    <mergeCell ref="F7:F10"/>
    <mergeCell ref="H7:H10"/>
    <mergeCell ref="J7:J10"/>
    <mergeCell ref="K7:K10"/>
    <mergeCell ref="O7:O10"/>
    <mergeCell ref="A2:R2"/>
    <mergeCell ref="A4:A5"/>
    <mergeCell ref="B4:B5"/>
    <mergeCell ref="C4:C5"/>
    <mergeCell ref="D4:D5"/>
    <mergeCell ref="E4:E5"/>
    <mergeCell ref="F4:F5"/>
    <mergeCell ref="G4:G5"/>
    <mergeCell ref="H4:I4"/>
    <mergeCell ref="J4:J5"/>
    <mergeCell ref="K4:L4"/>
    <mergeCell ref="M4:N4"/>
    <mergeCell ref="O4:P4"/>
    <mergeCell ref="Q4:Q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IO128"/>
  <sheetViews>
    <sheetView zoomScale="50" zoomScaleNormal="50" workbookViewId="0"/>
  </sheetViews>
  <sheetFormatPr defaultRowHeight="15" x14ac:dyDescent="0.25"/>
  <cols>
    <col min="1" max="1" width="4.7109375" style="98" customWidth="1"/>
    <col min="2" max="2" width="8.85546875" style="98" customWidth="1"/>
    <col min="3" max="3" width="11.42578125" style="98" customWidth="1"/>
    <col min="4" max="4" width="9.7109375" style="98" customWidth="1"/>
    <col min="5" max="5" width="45.7109375" style="98" customWidth="1"/>
    <col min="6" max="6" width="88.42578125" style="98" customWidth="1"/>
    <col min="7" max="7" width="35.7109375" style="98" customWidth="1"/>
    <col min="8" max="8" width="18" style="98" customWidth="1"/>
    <col min="9" max="9" width="19.85546875" style="98" customWidth="1"/>
    <col min="10" max="10" width="39.7109375" style="98" customWidth="1"/>
    <col min="11" max="11" width="12.140625" style="98" customWidth="1"/>
    <col min="12" max="12" width="12.7109375" style="98" customWidth="1"/>
    <col min="13" max="13" width="17.85546875" style="98" customWidth="1"/>
    <col min="14" max="14" width="17.28515625" style="98" customWidth="1"/>
    <col min="15" max="15" width="18.28515625" style="98" customWidth="1"/>
    <col min="16" max="16" width="18" style="98" customWidth="1"/>
    <col min="17" max="17" width="21.28515625" style="98" customWidth="1"/>
    <col min="18" max="18" width="23.5703125" style="98" customWidth="1"/>
    <col min="19" max="19" width="19.5703125" style="98" customWidth="1"/>
    <col min="20" max="258" width="9.140625" style="98"/>
    <col min="259" max="259" width="4.7109375" style="98" bestFit="1" customWidth="1"/>
    <col min="260" max="260" width="9.7109375" style="98" bestFit="1" customWidth="1"/>
    <col min="261" max="261" width="10" style="98" bestFit="1" customWidth="1"/>
    <col min="262" max="262" width="8.85546875" style="98" bestFit="1" customWidth="1"/>
    <col min="263" max="263" width="22.85546875" style="98" customWidth="1"/>
    <col min="264" max="264" width="59.7109375" style="98" bestFit="1" customWidth="1"/>
    <col min="265" max="265" width="57.85546875" style="98" bestFit="1" customWidth="1"/>
    <col min="266" max="266" width="35.28515625" style="98" bestFit="1" customWidth="1"/>
    <col min="267" max="267" width="28.140625" style="98" bestFit="1" customWidth="1"/>
    <col min="268" max="268" width="33.140625" style="98" bestFit="1" customWidth="1"/>
    <col min="269" max="269" width="26" style="98" bestFit="1" customWidth="1"/>
    <col min="270" max="270" width="19.140625" style="98" bestFit="1" customWidth="1"/>
    <col min="271" max="271" width="10.42578125" style="98" customWidth="1"/>
    <col min="272" max="272" width="11.85546875" style="98" customWidth="1"/>
    <col min="273" max="273" width="14.7109375" style="98" customWidth="1"/>
    <col min="274" max="274" width="9" style="98" bestFit="1" customWidth="1"/>
    <col min="275" max="514" width="9.140625" style="98"/>
    <col min="515" max="515" width="4.7109375" style="98" bestFit="1" customWidth="1"/>
    <col min="516" max="516" width="9.7109375" style="98" bestFit="1" customWidth="1"/>
    <col min="517" max="517" width="10" style="98" bestFit="1" customWidth="1"/>
    <col min="518" max="518" width="8.85546875" style="98" bestFit="1" customWidth="1"/>
    <col min="519" max="519" width="22.85546875" style="98" customWidth="1"/>
    <col min="520" max="520" width="59.7109375" style="98" bestFit="1" customWidth="1"/>
    <col min="521" max="521" width="57.85546875" style="98" bestFit="1" customWidth="1"/>
    <col min="522" max="522" width="35.28515625" style="98" bestFit="1" customWidth="1"/>
    <col min="523" max="523" width="28.140625" style="98" bestFit="1" customWidth="1"/>
    <col min="524" max="524" width="33.140625" style="98" bestFit="1" customWidth="1"/>
    <col min="525" max="525" width="26" style="98" bestFit="1" customWidth="1"/>
    <col min="526" max="526" width="19.140625" style="98" bestFit="1" customWidth="1"/>
    <col min="527" max="527" width="10.42578125" style="98" customWidth="1"/>
    <col min="528" max="528" width="11.85546875" style="98" customWidth="1"/>
    <col min="529" max="529" width="14.7109375" style="98" customWidth="1"/>
    <col min="530" max="530" width="9" style="98" bestFit="1" customWidth="1"/>
    <col min="531" max="770" width="9.140625" style="98"/>
    <col min="771" max="771" width="4.7109375" style="98" bestFit="1" customWidth="1"/>
    <col min="772" max="772" width="9.7109375" style="98" bestFit="1" customWidth="1"/>
    <col min="773" max="773" width="10" style="98" bestFit="1" customWidth="1"/>
    <col min="774" max="774" width="8.85546875" style="98" bestFit="1" customWidth="1"/>
    <col min="775" max="775" width="22.85546875" style="98" customWidth="1"/>
    <col min="776" max="776" width="59.7109375" style="98" bestFit="1" customWidth="1"/>
    <col min="777" max="777" width="57.85546875" style="98" bestFit="1" customWidth="1"/>
    <col min="778" max="778" width="35.28515625" style="98" bestFit="1" customWidth="1"/>
    <col min="779" max="779" width="28.140625" style="98" bestFit="1" customWidth="1"/>
    <col min="780" max="780" width="33.140625" style="98" bestFit="1" customWidth="1"/>
    <col min="781" max="781" width="26" style="98" bestFit="1" customWidth="1"/>
    <col min="782" max="782" width="19.140625" style="98" bestFit="1" customWidth="1"/>
    <col min="783" max="783" width="10.42578125" style="98" customWidth="1"/>
    <col min="784" max="784" width="11.85546875" style="98" customWidth="1"/>
    <col min="785" max="785" width="14.7109375" style="98" customWidth="1"/>
    <col min="786" max="786" width="9" style="98" bestFit="1" customWidth="1"/>
    <col min="787" max="1026" width="9.140625" style="98"/>
    <col min="1027" max="1027" width="4.7109375" style="98" bestFit="1" customWidth="1"/>
    <col min="1028" max="1028" width="9.7109375" style="98" bestFit="1" customWidth="1"/>
    <col min="1029" max="1029" width="10" style="98" bestFit="1" customWidth="1"/>
    <col min="1030" max="1030" width="8.85546875" style="98" bestFit="1" customWidth="1"/>
    <col min="1031" max="1031" width="22.85546875" style="98" customWidth="1"/>
    <col min="1032" max="1032" width="59.7109375" style="98" bestFit="1" customWidth="1"/>
    <col min="1033" max="1033" width="57.85546875" style="98" bestFit="1" customWidth="1"/>
    <col min="1034" max="1034" width="35.28515625" style="98" bestFit="1" customWidth="1"/>
    <col min="1035" max="1035" width="28.140625" style="98" bestFit="1" customWidth="1"/>
    <col min="1036" max="1036" width="33.140625" style="98" bestFit="1" customWidth="1"/>
    <col min="1037" max="1037" width="26" style="98" bestFit="1" customWidth="1"/>
    <col min="1038" max="1038" width="19.140625" style="98" bestFit="1" customWidth="1"/>
    <col min="1039" max="1039" width="10.42578125" style="98" customWidth="1"/>
    <col min="1040" max="1040" width="11.85546875" style="98" customWidth="1"/>
    <col min="1041" max="1041" width="14.7109375" style="98" customWidth="1"/>
    <col min="1042" max="1042" width="9" style="98" bestFit="1" customWidth="1"/>
    <col min="1043" max="1282" width="9.140625" style="98"/>
    <col min="1283" max="1283" width="4.7109375" style="98" bestFit="1" customWidth="1"/>
    <col min="1284" max="1284" width="9.7109375" style="98" bestFit="1" customWidth="1"/>
    <col min="1285" max="1285" width="10" style="98" bestFit="1" customWidth="1"/>
    <col min="1286" max="1286" width="8.85546875" style="98" bestFit="1" customWidth="1"/>
    <col min="1287" max="1287" width="22.85546875" style="98" customWidth="1"/>
    <col min="1288" max="1288" width="59.7109375" style="98" bestFit="1" customWidth="1"/>
    <col min="1289" max="1289" width="57.85546875" style="98" bestFit="1" customWidth="1"/>
    <col min="1290" max="1290" width="35.28515625" style="98" bestFit="1" customWidth="1"/>
    <col min="1291" max="1291" width="28.140625" style="98" bestFit="1" customWidth="1"/>
    <col min="1292" max="1292" width="33.140625" style="98" bestFit="1" customWidth="1"/>
    <col min="1293" max="1293" width="26" style="98" bestFit="1" customWidth="1"/>
    <col min="1294" max="1294" width="19.140625" style="98" bestFit="1" customWidth="1"/>
    <col min="1295" max="1295" width="10.42578125" style="98" customWidth="1"/>
    <col min="1296" max="1296" width="11.85546875" style="98" customWidth="1"/>
    <col min="1297" max="1297" width="14.7109375" style="98" customWidth="1"/>
    <col min="1298" max="1298" width="9" style="98" bestFit="1" customWidth="1"/>
    <col min="1299" max="1538" width="9.140625" style="98"/>
    <col min="1539" max="1539" width="4.7109375" style="98" bestFit="1" customWidth="1"/>
    <col min="1540" max="1540" width="9.7109375" style="98" bestFit="1" customWidth="1"/>
    <col min="1541" max="1541" width="10" style="98" bestFit="1" customWidth="1"/>
    <col min="1542" max="1542" width="8.85546875" style="98" bestFit="1" customWidth="1"/>
    <col min="1543" max="1543" width="22.85546875" style="98" customWidth="1"/>
    <col min="1544" max="1544" width="59.7109375" style="98" bestFit="1" customWidth="1"/>
    <col min="1545" max="1545" width="57.85546875" style="98" bestFit="1" customWidth="1"/>
    <col min="1546" max="1546" width="35.28515625" style="98" bestFit="1" customWidth="1"/>
    <col min="1547" max="1547" width="28.140625" style="98" bestFit="1" customWidth="1"/>
    <col min="1548" max="1548" width="33.140625" style="98" bestFit="1" customWidth="1"/>
    <col min="1549" max="1549" width="26" style="98" bestFit="1" customWidth="1"/>
    <col min="1550" max="1550" width="19.140625" style="98" bestFit="1" customWidth="1"/>
    <col min="1551" max="1551" width="10.42578125" style="98" customWidth="1"/>
    <col min="1552" max="1552" width="11.85546875" style="98" customWidth="1"/>
    <col min="1553" max="1553" width="14.7109375" style="98" customWidth="1"/>
    <col min="1554" max="1554" width="9" style="98" bestFit="1" customWidth="1"/>
    <col min="1555" max="1794" width="9.140625" style="98"/>
    <col min="1795" max="1795" width="4.7109375" style="98" bestFit="1" customWidth="1"/>
    <col min="1796" max="1796" width="9.7109375" style="98" bestFit="1" customWidth="1"/>
    <col min="1797" max="1797" width="10" style="98" bestFit="1" customWidth="1"/>
    <col min="1798" max="1798" width="8.85546875" style="98" bestFit="1" customWidth="1"/>
    <col min="1799" max="1799" width="22.85546875" style="98" customWidth="1"/>
    <col min="1800" max="1800" width="59.7109375" style="98" bestFit="1" customWidth="1"/>
    <col min="1801" max="1801" width="57.85546875" style="98" bestFit="1" customWidth="1"/>
    <col min="1802" max="1802" width="35.28515625" style="98" bestFit="1" customWidth="1"/>
    <col min="1803" max="1803" width="28.140625" style="98" bestFit="1" customWidth="1"/>
    <col min="1804" max="1804" width="33.140625" style="98" bestFit="1" customWidth="1"/>
    <col min="1805" max="1805" width="26" style="98" bestFit="1" customWidth="1"/>
    <col min="1806" max="1806" width="19.140625" style="98" bestFit="1" customWidth="1"/>
    <col min="1807" max="1807" width="10.42578125" style="98" customWidth="1"/>
    <col min="1808" max="1808" width="11.85546875" style="98" customWidth="1"/>
    <col min="1809" max="1809" width="14.7109375" style="98" customWidth="1"/>
    <col min="1810" max="1810" width="9" style="98" bestFit="1" customWidth="1"/>
    <col min="1811" max="2050" width="9.140625" style="98"/>
    <col min="2051" max="2051" width="4.7109375" style="98" bestFit="1" customWidth="1"/>
    <col min="2052" max="2052" width="9.7109375" style="98" bestFit="1" customWidth="1"/>
    <col min="2053" max="2053" width="10" style="98" bestFit="1" customWidth="1"/>
    <col min="2054" max="2054" width="8.85546875" style="98" bestFit="1" customWidth="1"/>
    <col min="2055" max="2055" width="22.85546875" style="98" customWidth="1"/>
    <col min="2056" max="2056" width="59.7109375" style="98" bestFit="1" customWidth="1"/>
    <col min="2057" max="2057" width="57.85546875" style="98" bestFit="1" customWidth="1"/>
    <col min="2058" max="2058" width="35.28515625" style="98" bestFit="1" customWidth="1"/>
    <col min="2059" max="2059" width="28.140625" style="98" bestFit="1" customWidth="1"/>
    <col min="2060" max="2060" width="33.140625" style="98" bestFit="1" customWidth="1"/>
    <col min="2061" max="2061" width="26" style="98" bestFit="1" customWidth="1"/>
    <col min="2062" max="2062" width="19.140625" style="98" bestFit="1" customWidth="1"/>
    <col min="2063" max="2063" width="10.42578125" style="98" customWidth="1"/>
    <col min="2064" max="2064" width="11.85546875" style="98" customWidth="1"/>
    <col min="2065" max="2065" width="14.7109375" style="98" customWidth="1"/>
    <col min="2066" max="2066" width="9" style="98" bestFit="1" customWidth="1"/>
    <col min="2067" max="2306" width="9.140625" style="98"/>
    <col min="2307" max="2307" width="4.7109375" style="98" bestFit="1" customWidth="1"/>
    <col min="2308" max="2308" width="9.7109375" style="98" bestFit="1" customWidth="1"/>
    <col min="2309" max="2309" width="10" style="98" bestFit="1" customWidth="1"/>
    <col min="2310" max="2310" width="8.85546875" style="98" bestFit="1" customWidth="1"/>
    <col min="2311" max="2311" width="22.85546875" style="98" customWidth="1"/>
    <col min="2312" max="2312" width="59.7109375" style="98" bestFit="1" customWidth="1"/>
    <col min="2313" max="2313" width="57.85546875" style="98" bestFit="1" customWidth="1"/>
    <col min="2314" max="2314" width="35.28515625" style="98" bestFit="1" customWidth="1"/>
    <col min="2315" max="2315" width="28.140625" style="98" bestFit="1" customWidth="1"/>
    <col min="2316" max="2316" width="33.140625" style="98" bestFit="1" customWidth="1"/>
    <col min="2317" max="2317" width="26" style="98" bestFit="1" customWidth="1"/>
    <col min="2318" max="2318" width="19.140625" style="98" bestFit="1" customWidth="1"/>
    <col min="2319" max="2319" width="10.42578125" style="98" customWidth="1"/>
    <col min="2320" max="2320" width="11.85546875" style="98" customWidth="1"/>
    <col min="2321" max="2321" width="14.7109375" style="98" customWidth="1"/>
    <col min="2322" max="2322" width="9" style="98" bestFit="1" customWidth="1"/>
    <col min="2323" max="2562" width="9.140625" style="98"/>
    <col min="2563" max="2563" width="4.7109375" style="98" bestFit="1" customWidth="1"/>
    <col min="2564" max="2564" width="9.7109375" style="98" bestFit="1" customWidth="1"/>
    <col min="2565" max="2565" width="10" style="98" bestFit="1" customWidth="1"/>
    <col min="2566" max="2566" width="8.85546875" style="98" bestFit="1" customWidth="1"/>
    <col min="2567" max="2567" width="22.85546875" style="98" customWidth="1"/>
    <col min="2568" max="2568" width="59.7109375" style="98" bestFit="1" customWidth="1"/>
    <col min="2569" max="2569" width="57.85546875" style="98" bestFit="1" customWidth="1"/>
    <col min="2570" max="2570" width="35.28515625" style="98" bestFit="1" customWidth="1"/>
    <col min="2571" max="2571" width="28.140625" style="98" bestFit="1" customWidth="1"/>
    <col min="2572" max="2572" width="33.140625" style="98" bestFit="1" customWidth="1"/>
    <col min="2573" max="2573" width="26" style="98" bestFit="1" customWidth="1"/>
    <col min="2574" max="2574" width="19.140625" style="98" bestFit="1" customWidth="1"/>
    <col min="2575" max="2575" width="10.42578125" style="98" customWidth="1"/>
    <col min="2576" max="2576" width="11.85546875" style="98" customWidth="1"/>
    <col min="2577" max="2577" width="14.7109375" style="98" customWidth="1"/>
    <col min="2578" max="2578" width="9" style="98" bestFit="1" customWidth="1"/>
    <col min="2579" max="2818" width="9.140625" style="98"/>
    <col min="2819" max="2819" width="4.7109375" style="98" bestFit="1" customWidth="1"/>
    <col min="2820" max="2820" width="9.7109375" style="98" bestFit="1" customWidth="1"/>
    <col min="2821" max="2821" width="10" style="98" bestFit="1" customWidth="1"/>
    <col min="2822" max="2822" width="8.85546875" style="98" bestFit="1" customWidth="1"/>
    <col min="2823" max="2823" width="22.85546875" style="98" customWidth="1"/>
    <col min="2824" max="2824" width="59.7109375" style="98" bestFit="1" customWidth="1"/>
    <col min="2825" max="2825" width="57.85546875" style="98" bestFit="1" customWidth="1"/>
    <col min="2826" max="2826" width="35.28515625" style="98" bestFit="1" customWidth="1"/>
    <col min="2827" max="2827" width="28.140625" style="98" bestFit="1" customWidth="1"/>
    <col min="2828" max="2828" width="33.140625" style="98" bestFit="1" customWidth="1"/>
    <col min="2829" max="2829" width="26" style="98" bestFit="1" customWidth="1"/>
    <col min="2830" max="2830" width="19.140625" style="98" bestFit="1" customWidth="1"/>
    <col min="2831" max="2831" width="10.42578125" style="98" customWidth="1"/>
    <col min="2832" max="2832" width="11.85546875" style="98" customWidth="1"/>
    <col min="2833" max="2833" width="14.7109375" style="98" customWidth="1"/>
    <col min="2834" max="2834" width="9" style="98" bestFit="1" customWidth="1"/>
    <col min="2835" max="3074" width="9.140625" style="98"/>
    <col min="3075" max="3075" width="4.7109375" style="98" bestFit="1" customWidth="1"/>
    <col min="3076" max="3076" width="9.7109375" style="98" bestFit="1" customWidth="1"/>
    <col min="3077" max="3077" width="10" style="98" bestFit="1" customWidth="1"/>
    <col min="3078" max="3078" width="8.85546875" style="98" bestFit="1" customWidth="1"/>
    <col min="3079" max="3079" width="22.85546875" style="98" customWidth="1"/>
    <col min="3080" max="3080" width="59.7109375" style="98" bestFit="1" customWidth="1"/>
    <col min="3081" max="3081" width="57.85546875" style="98" bestFit="1" customWidth="1"/>
    <col min="3082" max="3082" width="35.28515625" style="98" bestFit="1" customWidth="1"/>
    <col min="3083" max="3083" width="28.140625" style="98" bestFit="1" customWidth="1"/>
    <col min="3084" max="3084" width="33.140625" style="98" bestFit="1" customWidth="1"/>
    <col min="3085" max="3085" width="26" style="98" bestFit="1" customWidth="1"/>
    <col min="3086" max="3086" width="19.140625" style="98" bestFit="1" customWidth="1"/>
    <col min="3087" max="3087" width="10.42578125" style="98" customWidth="1"/>
    <col min="3088" max="3088" width="11.85546875" style="98" customWidth="1"/>
    <col min="3089" max="3089" width="14.7109375" style="98" customWidth="1"/>
    <col min="3090" max="3090" width="9" style="98" bestFit="1" customWidth="1"/>
    <col min="3091" max="3330" width="9.140625" style="98"/>
    <col min="3331" max="3331" width="4.7109375" style="98" bestFit="1" customWidth="1"/>
    <col min="3332" max="3332" width="9.7109375" style="98" bestFit="1" customWidth="1"/>
    <col min="3333" max="3333" width="10" style="98" bestFit="1" customWidth="1"/>
    <col min="3334" max="3334" width="8.85546875" style="98" bestFit="1" customWidth="1"/>
    <col min="3335" max="3335" width="22.85546875" style="98" customWidth="1"/>
    <col min="3336" max="3336" width="59.7109375" style="98" bestFit="1" customWidth="1"/>
    <col min="3337" max="3337" width="57.85546875" style="98" bestFit="1" customWidth="1"/>
    <col min="3338" max="3338" width="35.28515625" style="98" bestFit="1" customWidth="1"/>
    <col min="3339" max="3339" width="28.140625" style="98" bestFit="1" customWidth="1"/>
    <col min="3340" max="3340" width="33.140625" style="98" bestFit="1" customWidth="1"/>
    <col min="3341" max="3341" width="26" style="98" bestFit="1" customWidth="1"/>
    <col min="3342" max="3342" width="19.140625" style="98" bestFit="1" customWidth="1"/>
    <col min="3343" max="3343" width="10.42578125" style="98" customWidth="1"/>
    <col min="3344" max="3344" width="11.85546875" style="98" customWidth="1"/>
    <col min="3345" max="3345" width="14.7109375" style="98" customWidth="1"/>
    <col min="3346" max="3346" width="9" style="98" bestFit="1" customWidth="1"/>
    <col min="3347" max="3586" width="9.140625" style="98"/>
    <col min="3587" max="3587" width="4.7109375" style="98" bestFit="1" customWidth="1"/>
    <col min="3588" max="3588" width="9.7109375" style="98" bestFit="1" customWidth="1"/>
    <col min="3589" max="3589" width="10" style="98" bestFit="1" customWidth="1"/>
    <col min="3590" max="3590" width="8.85546875" style="98" bestFit="1" customWidth="1"/>
    <col min="3591" max="3591" width="22.85546875" style="98" customWidth="1"/>
    <col min="3592" max="3592" width="59.7109375" style="98" bestFit="1" customWidth="1"/>
    <col min="3593" max="3593" width="57.85546875" style="98" bestFit="1" customWidth="1"/>
    <col min="3594" max="3594" width="35.28515625" style="98" bestFit="1" customWidth="1"/>
    <col min="3595" max="3595" width="28.140625" style="98" bestFit="1" customWidth="1"/>
    <col min="3596" max="3596" width="33.140625" style="98" bestFit="1" customWidth="1"/>
    <col min="3597" max="3597" width="26" style="98" bestFit="1" customWidth="1"/>
    <col min="3598" max="3598" width="19.140625" style="98" bestFit="1" customWidth="1"/>
    <col min="3599" max="3599" width="10.42578125" style="98" customWidth="1"/>
    <col min="3600" max="3600" width="11.85546875" style="98" customWidth="1"/>
    <col min="3601" max="3601" width="14.7109375" style="98" customWidth="1"/>
    <col min="3602" max="3602" width="9" style="98" bestFit="1" customWidth="1"/>
    <col min="3603" max="3842" width="9.140625" style="98"/>
    <col min="3843" max="3843" width="4.7109375" style="98" bestFit="1" customWidth="1"/>
    <col min="3844" max="3844" width="9.7109375" style="98" bestFit="1" customWidth="1"/>
    <col min="3845" max="3845" width="10" style="98" bestFit="1" customWidth="1"/>
    <col min="3846" max="3846" width="8.85546875" style="98" bestFit="1" customWidth="1"/>
    <col min="3847" max="3847" width="22.85546875" style="98" customWidth="1"/>
    <col min="3848" max="3848" width="59.7109375" style="98" bestFit="1" customWidth="1"/>
    <col min="3849" max="3849" width="57.85546875" style="98" bestFit="1" customWidth="1"/>
    <col min="3850" max="3850" width="35.28515625" style="98" bestFit="1" customWidth="1"/>
    <col min="3851" max="3851" width="28.140625" style="98" bestFit="1" customWidth="1"/>
    <col min="3852" max="3852" width="33.140625" style="98" bestFit="1" customWidth="1"/>
    <col min="3853" max="3853" width="26" style="98" bestFit="1" customWidth="1"/>
    <col min="3854" max="3854" width="19.140625" style="98" bestFit="1" customWidth="1"/>
    <col min="3855" max="3855" width="10.42578125" style="98" customWidth="1"/>
    <col min="3856" max="3856" width="11.85546875" style="98" customWidth="1"/>
    <col min="3857" max="3857" width="14.7109375" style="98" customWidth="1"/>
    <col min="3858" max="3858" width="9" style="98" bestFit="1" customWidth="1"/>
    <col min="3859" max="4098" width="9.140625" style="98"/>
    <col min="4099" max="4099" width="4.7109375" style="98" bestFit="1" customWidth="1"/>
    <col min="4100" max="4100" width="9.7109375" style="98" bestFit="1" customWidth="1"/>
    <col min="4101" max="4101" width="10" style="98" bestFit="1" customWidth="1"/>
    <col min="4102" max="4102" width="8.85546875" style="98" bestFit="1" customWidth="1"/>
    <col min="4103" max="4103" width="22.85546875" style="98" customWidth="1"/>
    <col min="4104" max="4104" width="59.7109375" style="98" bestFit="1" customWidth="1"/>
    <col min="4105" max="4105" width="57.85546875" style="98" bestFit="1" customWidth="1"/>
    <col min="4106" max="4106" width="35.28515625" style="98" bestFit="1" customWidth="1"/>
    <col min="4107" max="4107" width="28.140625" style="98" bestFit="1" customWidth="1"/>
    <col min="4108" max="4108" width="33.140625" style="98" bestFit="1" customWidth="1"/>
    <col min="4109" max="4109" width="26" style="98" bestFit="1" customWidth="1"/>
    <col min="4110" max="4110" width="19.140625" style="98" bestFit="1" customWidth="1"/>
    <col min="4111" max="4111" width="10.42578125" style="98" customWidth="1"/>
    <col min="4112" max="4112" width="11.85546875" style="98" customWidth="1"/>
    <col min="4113" max="4113" width="14.7109375" style="98" customWidth="1"/>
    <col min="4114" max="4114" width="9" style="98" bestFit="1" customWidth="1"/>
    <col min="4115" max="4354" width="9.140625" style="98"/>
    <col min="4355" max="4355" width="4.7109375" style="98" bestFit="1" customWidth="1"/>
    <col min="4356" max="4356" width="9.7109375" style="98" bestFit="1" customWidth="1"/>
    <col min="4357" max="4357" width="10" style="98" bestFit="1" customWidth="1"/>
    <col min="4358" max="4358" width="8.85546875" style="98" bestFit="1" customWidth="1"/>
    <col min="4359" max="4359" width="22.85546875" style="98" customWidth="1"/>
    <col min="4360" max="4360" width="59.7109375" style="98" bestFit="1" customWidth="1"/>
    <col min="4361" max="4361" width="57.85546875" style="98" bestFit="1" customWidth="1"/>
    <col min="4362" max="4362" width="35.28515625" style="98" bestFit="1" customWidth="1"/>
    <col min="4363" max="4363" width="28.140625" style="98" bestFit="1" customWidth="1"/>
    <col min="4364" max="4364" width="33.140625" style="98" bestFit="1" customWidth="1"/>
    <col min="4365" max="4365" width="26" style="98" bestFit="1" customWidth="1"/>
    <col min="4366" max="4366" width="19.140625" style="98" bestFit="1" customWidth="1"/>
    <col min="4367" max="4367" width="10.42578125" style="98" customWidth="1"/>
    <col min="4368" max="4368" width="11.85546875" style="98" customWidth="1"/>
    <col min="4369" max="4369" width="14.7109375" style="98" customWidth="1"/>
    <col min="4370" max="4370" width="9" style="98" bestFit="1" customWidth="1"/>
    <col min="4371" max="4610" width="9.140625" style="98"/>
    <col min="4611" max="4611" width="4.7109375" style="98" bestFit="1" customWidth="1"/>
    <col min="4612" max="4612" width="9.7109375" style="98" bestFit="1" customWidth="1"/>
    <col min="4613" max="4613" width="10" style="98" bestFit="1" customWidth="1"/>
    <col min="4614" max="4614" width="8.85546875" style="98" bestFit="1" customWidth="1"/>
    <col min="4615" max="4615" width="22.85546875" style="98" customWidth="1"/>
    <col min="4616" max="4616" width="59.7109375" style="98" bestFit="1" customWidth="1"/>
    <col min="4617" max="4617" width="57.85546875" style="98" bestFit="1" customWidth="1"/>
    <col min="4618" max="4618" width="35.28515625" style="98" bestFit="1" customWidth="1"/>
    <col min="4619" max="4619" width="28.140625" style="98" bestFit="1" customWidth="1"/>
    <col min="4620" max="4620" width="33.140625" style="98" bestFit="1" customWidth="1"/>
    <col min="4621" max="4621" width="26" style="98" bestFit="1" customWidth="1"/>
    <col min="4622" max="4622" width="19.140625" style="98" bestFit="1" customWidth="1"/>
    <col min="4623" max="4623" width="10.42578125" style="98" customWidth="1"/>
    <col min="4624" max="4624" width="11.85546875" style="98" customWidth="1"/>
    <col min="4625" max="4625" width="14.7109375" style="98" customWidth="1"/>
    <col min="4626" max="4626" width="9" style="98" bestFit="1" customWidth="1"/>
    <col min="4627" max="4866" width="9.140625" style="98"/>
    <col min="4867" max="4867" width="4.7109375" style="98" bestFit="1" customWidth="1"/>
    <col min="4868" max="4868" width="9.7109375" style="98" bestFit="1" customWidth="1"/>
    <col min="4869" max="4869" width="10" style="98" bestFit="1" customWidth="1"/>
    <col min="4870" max="4870" width="8.85546875" style="98" bestFit="1" customWidth="1"/>
    <col min="4871" max="4871" width="22.85546875" style="98" customWidth="1"/>
    <col min="4872" max="4872" width="59.7109375" style="98" bestFit="1" customWidth="1"/>
    <col min="4873" max="4873" width="57.85546875" style="98" bestFit="1" customWidth="1"/>
    <col min="4874" max="4874" width="35.28515625" style="98" bestFit="1" customWidth="1"/>
    <col min="4875" max="4875" width="28.140625" style="98" bestFit="1" customWidth="1"/>
    <col min="4876" max="4876" width="33.140625" style="98" bestFit="1" customWidth="1"/>
    <col min="4877" max="4877" width="26" style="98" bestFit="1" customWidth="1"/>
    <col min="4878" max="4878" width="19.140625" style="98" bestFit="1" customWidth="1"/>
    <col min="4879" max="4879" width="10.42578125" style="98" customWidth="1"/>
    <col min="4880" max="4880" width="11.85546875" style="98" customWidth="1"/>
    <col min="4881" max="4881" width="14.7109375" style="98" customWidth="1"/>
    <col min="4882" max="4882" width="9" style="98" bestFit="1" customWidth="1"/>
    <col min="4883" max="5122" width="9.140625" style="98"/>
    <col min="5123" max="5123" width="4.7109375" style="98" bestFit="1" customWidth="1"/>
    <col min="5124" max="5124" width="9.7109375" style="98" bestFit="1" customWidth="1"/>
    <col min="5125" max="5125" width="10" style="98" bestFit="1" customWidth="1"/>
    <col min="5126" max="5126" width="8.85546875" style="98" bestFit="1" customWidth="1"/>
    <col min="5127" max="5127" width="22.85546875" style="98" customWidth="1"/>
    <col min="5128" max="5128" width="59.7109375" style="98" bestFit="1" customWidth="1"/>
    <col min="5129" max="5129" width="57.85546875" style="98" bestFit="1" customWidth="1"/>
    <col min="5130" max="5130" width="35.28515625" style="98" bestFit="1" customWidth="1"/>
    <col min="5131" max="5131" width="28.140625" style="98" bestFit="1" customWidth="1"/>
    <col min="5132" max="5132" width="33.140625" style="98" bestFit="1" customWidth="1"/>
    <col min="5133" max="5133" width="26" style="98" bestFit="1" customWidth="1"/>
    <col min="5134" max="5134" width="19.140625" style="98" bestFit="1" customWidth="1"/>
    <col min="5135" max="5135" width="10.42578125" style="98" customWidth="1"/>
    <col min="5136" max="5136" width="11.85546875" style="98" customWidth="1"/>
    <col min="5137" max="5137" width="14.7109375" style="98" customWidth="1"/>
    <col min="5138" max="5138" width="9" style="98" bestFit="1" customWidth="1"/>
    <col min="5139" max="5378" width="9.140625" style="98"/>
    <col min="5379" max="5379" width="4.7109375" style="98" bestFit="1" customWidth="1"/>
    <col min="5380" max="5380" width="9.7109375" style="98" bestFit="1" customWidth="1"/>
    <col min="5381" max="5381" width="10" style="98" bestFit="1" customWidth="1"/>
    <col min="5382" max="5382" width="8.85546875" style="98" bestFit="1" customWidth="1"/>
    <col min="5383" max="5383" width="22.85546875" style="98" customWidth="1"/>
    <col min="5384" max="5384" width="59.7109375" style="98" bestFit="1" customWidth="1"/>
    <col min="5385" max="5385" width="57.85546875" style="98" bestFit="1" customWidth="1"/>
    <col min="5386" max="5386" width="35.28515625" style="98" bestFit="1" customWidth="1"/>
    <col min="5387" max="5387" width="28.140625" style="98" bestFit="1" customWidth="1"/>
    <col min="5388" max="5388" width="33.140625" style="98" bestFit="1" customWidth="1"/>
    <col min="5389" max="5389" width="26" style="98" bestFit="1" customWidth="1"/>
    <col min="5390" max="5390" width="19.140625" style="98" bestFit="1" customWidth="1"/>
    <col min="5391" max="5391" width="10.42578125" style="98" customWidth="1"/>
    <col min="5392" max="5392" width="11.85546875" style="98" customWidth="1"/>
    <col min="5393" max="5393" width="14.7109375" style="98" customWidth="1"/>
    <col min="5394" max="5394" width="9" style="98" bestFit="1" customWidth="1"/>
    <col min="5395" max="5634" width="9.140625" style="98"/>
    <col min="5635" max="5635" width="4.7109375" style="98" bestFit="1" customWidth="1"/>
    <col min="5636" max="5636" width="9.7109375" style="98" bestFit="1" customWidth="1"/>
    <col min="5637" max="5637" width="10" style="98" bestFit="1" customWidth="1"/>
    <col min="5638" max="5638" width="8.85546875" style="98" bestFit="1" customWidth="1"/>
    <col min="5639" max="5639" width="22.85546875" style="98" customWidth="1"/>
    <col min="5640" max="5640" width="59.7109375" style="98" bestFit="1" customWidth="1"/>
    <col min="5641" max="5641" width="57.85546875" style="98" bestFit="1" customWidth="1"/>
    <col min="5642" max="5642" width="35.28515625" style="98" bestFit="1" customWidth="1"/>
    <col min="5643" max="5643" width="28.140625" style="98" bestFit="1" customWidth="1"/>
    <col min="5644" max="5644" width="33.140625" style="98" bestFit="1" customWidth="1"/>
    <col min="5645" max="5645" width="26" style="98" bestFit="1" customWidth="1"/>
    <col min="5646" max="5646" width="19.140625" style="98" bestFit="1" customWidth="1"/>
    <col min="5647" max="5647" width="10.42578125" style="98" customWidth="1"/>
    <col min="5648" max="5648" width="11.85546875" style="98" customWidth="1"/>
    <col min="5649" max="5649" width="14.7109375" style="98" customWidth="1"/>
    <col min="5650" max="5650" width="9" style="98" bestFit="1" customWidth="1"/>
    <col min="5651" max="5890" width="9.140625" style="98"/>
    <col min="5891" max="5891" width="4.7109375" style="98" bestFit="1" customWidth="1"/>
    <col min="5892" max="5892" width="9.7109375" style="98" bestFit="1" customWidth="1"/>
    <col min="5893" max="5893" width="10" style="98" bestFit="1" customWidth="1"/>
    <col min="5894" max="5894" width="8.85546875" style="98" bestFit="1" customWidth="1"/>
    <col min="5895" max="5895" width="22.85546875" style="98" customWidth="1"/>
    <col min="5896" max="5896" width="59.7109375" style="98" bestFit="1" customWidth="1"/>
    <col min="5897" max="5897" width="57.85546875" style="98" bestFit="1" customWidth="1"/>
    <col min="5898" max="5898" width="35.28515625" style="98" bestFit="1" customWidth="1"/>
    <col min="5899" max="5899" width="28.140625" style="98" bestFit="1" customWidth="1"/>
    <col min="5900" max="5900" width="33.140625" style="98" bestFit="1" customWidth="1"/>
    <col min="5901" max="5901" width="26" style="98" bestFit="1" customWidth="1"/>
    <col min="5902" max="5902" width="19.140625" style="98" bestFit="1" customWidth="1"/>
    <col min="5903" max="5903" width="10.42578125" style="98" customWidth="1"/>
    <col min="5904" max="5904" width="11.85546875" style="98" customWidth="1"/>
    <col min="5905" max="5905" width="14.7109375" style="98" customWidth="1"/>
    <col min="5906" max="5906" width="9" style="98" bestFit="1" customWidth="1"/>
    <col min="5907" max="6146" width="9.140625" style="98"/>
    <col min="6147" max="6147" width="4.7109375" style="98" bestFit="1" customWidth="1"/>
    <col min="6148" max="6148" width="9.7109375" style="98" bestFit="1" customWidth="1"/>
    <col min="6149" max="6149" width="10" style="98" bestFit="1" customWidth="1"/>
    <col min="6150" max="6150" width="8.85546875" style="98" bestFit="1" customWidth="1"/>
    <col min="6151" max="6151" width="22.85546875" style="98" customWidth="1"/>
    <col min="6152" max="6152" width="59.7109375" style="98" bestFit="1" customWidth="1"/>
    <col min="6153" max="6153" width="57.85546875" style="98" bestFit="1" customWidth="1"/>
    <col min="6154" max="6154" width="35.28515625" style="98" bestFit="1" customWidth="1"/>
    <col min="6155" max="6155" width="28.140625" style="98" bestFit="1" customWidth="1"/>
    <col min="6156" max="6156" width="33.140625" style="98" bestFit="1" customWidth="1"/>
    <col min="6157" max="6157" width="26" style="98" bestFit="1" customWidth="1"/>
    <col min="6158" max="6158" width="19.140625" style="98" bestFit="1" customWidth="1"/>
    <col min="6159" max="6159" width="10.42578125" style="98" customWidth="1"/>
    <col min="6160" max="6160" width="11.85546875" style="98" customWidth="1"/>
    <col min="6161" max="6161" width="14.7109375" style="98" customWidth="1"/>
    <col min="6162" max="6162" width="9" style="98" bestFit="1" customWidth="1"/>
    <col min="6163" max="6402" width="9.140625" style="98"/>
    <col min="6403" max="6403" width="4.7109375" style="98" bestFit="1" customWidth="1"/>
    <col min="6404" max="6404" width="9.7109375" style="98" bestFit="1" customWidth="1"/>
    <col min="6405" max="6405" width="10" style="98" bestFit="1" customWidth="1"/>
    <col min="6406" max="6406" width="8.85546875" style="98" bestFit="1" customWidth="1"/>
    <col min="6407" max="6407" width="22.85546875" style="98" customWidth="1"/>
    <col min="6408" max="6408" width="59.7109375" style="98" bestFit="1" customWidth="1"/>
    <col min="6409" max="6409" width="57.85546875" style="98" bestFit="1" customWidth="1"/>
    <col min="6410" max="6410" width="35.28515625" style="98" bestFit="1" customWidth="1"/>
    <col min="6411" max="6411" width="28.140625" style="98" bestFit="1" customWidth="1"/>
    <col min="6412" max="6412" width="33.140625" style="98" bestFit="1" customWidth="1"/>
    <col min="6413" max="6413" width="26" style="98" bestFit="1" customWidth="1"/>
    <col min="6414" max="6414" width="19.140625" style="98" bestFit="1" customWidth="1"/>
    <col min="6415" max="6415" width="10.42578125" style="98" customWidth="1"/>
    <col min="6416" max="6416" width="11.85546875" style="98" customWidth="1"/>
    <col min="6417" max="6417" width="14.7109375" style="98" customWidth="1"/>
    <col min="6418" max="6418" width="9" style="98" bestFit="1" customWidth="1"/>
    <col min="6419" max="6658" width="9.140625" style="98"/>
    <col min="6659" max="6659" width="4.7109375" style="98" bestFit="1" customWidth="1"/>
    <col min="6660" max="6660" width="9.7109375" style="98" bestFit="1" customWidth="1"/>
    <col min="6661" max="6661" width="10" style="98" bestFit="1" customWidth="1"/>
    <col min="6662" max="6662" width="8.85546875" style="98" bestFit="1" customWidth="1"/>
    <col min="6663" max="6663" width="22.85546875" style="98" customWidth="1"/>
    <col min="6664" max="6664" width="59.7109375" style="98" bestFit="1" customWidth="1"/>
    <col min="6665" max="6665" width="57.85546875" style="98" bestFit="1" customWidth="1"/>
    <col min="6666" max="6666" width="35.28515625" style="98" bestFit="1" customWidth="1"/>
    <col min="6667" max="6667" width="28.140625" style="98" bestFit="1" customWidth="1"/>
    <col min="6668" max="6668" width="33.140625" style="98" bestFit="1" customWidth="1"/>
    <col min="6669" max="6669" width="26" style="98" bestFit="1" customWidth="1"/>
    <col min="6670" max="6670" width="19.140625" style="98" bestFit="1" customWidth="1"/>
    <col min="6671" max="6671" width="10.42578125" style="98" customWidth="1"/>
    <col min="6672" max="6672" width="11.85546875" style="98" customWidth="1"/>
    <col min="6673" max="6673" width="14.7109375" style="98" customWidth="1"/>
    <col min="6674" max="6674" width="9" style="98" bestFit="1" customWidth="1"/>
    <col min="6675" max="6914" width="9.140625" style="98"/>
    <col min="6915" max="6915" width="4.7109375" style="98" bestFit="1" customWidth="1"/>
    <col min="6916" max="6916" width="9.7109375" style="98" bestFit="1" customWidth="1"/>
    <col min="6917" max="6917" width="10" style="98" bestFit="1" customWidth="1"/>
    <col min="6918" max="6918" width="8.85546875" style="98" bestFit="1" customWidth="1"/>
    <col min="6919" max="6919" width="22.85546875" style="98" customWidth="1"/>
    <col min="6920" max="6920" width="59.7109375" style="98" bestFit="1" customWidth="1"/>
    <col min="6921" max="6921" width="57.85546875" style="98" bestFit="1" customWidth="1"/>
    <col min="6922" max="6922" width="35.28515625" style="98" bestFit="1" customWidth="1"/>
    <col min="6923" max="6923" width="28.140625" style="98" bestFit="1" customWidth="1"/>
    <col min="6924" max="6924" width="33.140625" style="98" bestFit="1" customWidth="1"/>
    <col min="6925" max="6925" width="26" style="98" bestFit="1" customWidth="1"/>
    <col min="6926" max="6926" width="19.140625" style="98" bestFit="1" customWidth="1"/>
    <col min="6927" max="6927" width="10.42578125" style="98" customWidth="1"/>
    <col min="6928" max="6928" width="11.85546875" style="98" customWidth="1"/>
    <col min="6929" max="6929" width="14.7109375" style="98" customWidth="1"/>
    <col min="6930" max="6930" width="9" style="98" bestFit="1" customWidth="1"/>
    <col min="6931" max="7170" width="9.140625" style="98"/>
    <col min="7171" max="7171" width="4.7109375" style="98" bestFit="1" customWidth="1"/>
    <col min="7172" max="7172" width="9.7109375" style="98" bestFit="1" customWidth="1"/>
    <col min="7173" max="7173" width="10" style="98" bestFit="1" customWidth="1"/>
    <col min="7174" max="7174" width="8.85546875" style="98" bestFit="1" customWidth="1"/>
    <col min="7175" max="7175" width="22.85546875" style="98" customWidth="1"/>
    <col min="7176" max="7176" width="59.7109375" style="98" bestFit="1" customWidth="1"/>
    <col min="7177" max="7177" width="57.85546875" style="98" bestFit="1" customWidth="1"/>
    <col min="7178" max="7178" width="35.28515625" style="98" bestFit="1" customWidth="1"/>
    <col min="7179" max="7179" width="28.140625" style="98" bestFit="1" customWidth="1"/>
    <col min="7180" max="7180" width="33.140625" style="98" bestFit="1" customWidth="1"/>
    <col min="7181" max="7181" width="26" style="98" bestFit="1" customWidth="1"/>
    <col min="7182" max="7182" width="19.140625" style="98" bestFit="1" customWidth="1"/>
    <col min="7183" max="7183" width="10.42578125" style="98" customWidth="1"/>
    <col min="7184" max="7184" width="11.85546875" style="98" customWidth="1"/>
    <col min="7185" max="7185" width="14.7109375" style="98" customWidth="1"/>
    <col min="7186" max="7186" width="9" style="98" bestFit="1" customWidth="1"/>
    <col min="7187" max="7426" width="9.140625" style="98"/>
    <col min="7427" max="7427" width="4.7109375" style="98" bestFit="1" customWidth="1"/>
    <col min="7428" max="7428" width="9.7109375" style="98" bestFit="1" customWidth="1"/>
    <col min="7429" max="7429" width="10" style="98" bestFit="1" customWidth="1"/>
    <col min="7430" max="7430" width="8.85546875" style="98" bestFit="1" customWidth="1"/>
    <col min="7431" max="7431" width="22.85546875" style="98" customWidth="1"/>
    <col min="7432" max="7432" width="59.7109375" style="98" bestFit="1" customWidth="1"/>
    <col min="7433" max="7433" width="57.85546875" style="98" bestFit="1" customWidth="1"/>
    <col min="7434" max="7434" width="35.28515625" style="98" bestFit="1" customWidth="1"/>
    <col min="7435" max="7435" width="28.140625" style="98" bestFit="1" customWidth="1"/>
    <col min="7436" max="7436" width="33.140625" style="98" bestFit="1" customWidth="1"/>
    <col min="7437" max="7437" width="26" style="98" bestFit="1" customWidth="1"/>
    <col min="7438" max="7438" width="19.140625" style="98" bestFit="1" customWidth="1"/>
    <col min="7439" max="7439" width="10.42578125" style="98" customWidth="1"/>
    <col min="7440" max="7440" width="11.85546875" style="98" customWidth="1"/>
    <col min="7441" max="7441" width="14.7109375" style="98" customWidth="1"/>
    <col min="7442" max="7442" width="9" style="98" bestFit="1" customWidth="1"/>
    <col min="7443" max="7682" width="9.140625" style="98"/>
    <col min="7683" max="7683" width="4.7109375" style="98" bestFit="1" customWidth="1"/>
    <col min="7684" max="7684" width="9.7109375" style="98" bestFit="1" customWidth="1"/>
    <col min="7685" max="7685" width="10" style="98" bestFit="1" customWidth="1"/>
    <col min="7686" max="7686" width="8.85546875" style="98" bestFit="1" customWidth="1"/>
    <col min="7687" max="7687" width="22.85546875" style="98" customWidth="1"/>
    <col min="7688" max="7688" width="59.7109375" style="98" bestFit="1" customWidth="1"/>
    <col min="7689" max="7689" width="57.85546875" style="98" bestFit="1" customWidth="1"/>
    <col min="7690" max="7690" width="35.28515625" style="98" bestFit="1" customWidth="1"/>
    <col min="7691" max="7691" width="28.140625" style="98" bestFit="1" customWidth="1"/>
    <col min="7692" max="7692" width="33.140625" style="98" bestFit="1" customWidth="1"/>
    <col min="7693" max="7693" width="26" style="98" bestFit="1" customWidth="1"/>
    <col min="7694" max="7694" width="19.140625" style="98" bestFit="1" customWidth="1"/>
    <col min="7695" max="7695" width="10.42578125" style="98" customWidth="1"/>
    <col min="7696" max="7696" width="11.85546875" style="98" customWidth="1"/>
    <col min="7697" max="7697" width="14.7109375" style="98" customWidth="1"/>
    <col min="7698" max="7698" width="9" style="98" bestFit="1" customWidth="1"/>
    <col min="7699" max="7938" width="9.140625" style="98"/>
    <col min="7939" max="7939" width="4.7109375" style="98" bestFit="1" customWidth="1"/>
    <col min="7940" max="7940" width="9.7109375" style="98" bestFit="1" customWidth="1"/>
    <col min="7941" max="7941" width="10" style="98" bestFit="1" customWidth="1"/>
    <col min="7942" max="7942" width="8.85546875" style="98" bestFit="1" customWidth="1"/>
    <col min="7943" max="7943" width="22.85546875" style="98" customWidth="1"/>
    <col min="7944" max="7944" width="59.7109375" style="98" bestFit="1" customWidth="1"/>
    <col min="7945" max="7945" width="57.85546875" style="98" bestFit="1" customWidth="1"/>
    <col min="7946" max="7946" width="35.28515625" style="98" bestFit="1" customWidth="1"/>
    <col min="7947" max="7947" width="28.140625" style="98" bestFit="1" customWidth="1"/>
    <col min="7948" max="7948" width="33.140625" style="98" bestFit="1" customWidth="1"/>
    <col min="7949" max="7949" width="26" style="98" bestFit="1" customWidth="1"/>
    <col min="7950" max="7950" width="19.140625" style="98" bestFit="1" customWidth="1"/>
    <col min="7951" max="7951" width="10.42578125" style="98" customWidth="1"/>
    <col min="7952" max="7952" width="11.85546875" style="98" customWidth="1"/>
    <col min="7953" max="7953" width="14.7109375" style="98" customWidth="1"/>
    <col min="7954" max="7954" width="9" style="98" bestFit="1" customWidth="1"/>
    <col min="7955" max="8194" width="9.140625" style="98"/>
    <col min="8195" max="8195" width="4.7109375" style="98" bestFit="1" customWidth="1"/>
    <col min="8196" max="8196" width="9.7109375" style="98" bestFit="1" customWidth="1"/>
    <col min="8197" max="8197" width="10" style="98" bestFit="1" customWidth="1"/>
    <col min="8198" max="8198" width="8.85546875" style="98" bestFit="1" customWidth="1"/>
    <col min="8199" max="8199" width="22.85546875" style="98" customWidth="1"/>
    <col min="8200" max="8200" width="59.7109375" style="98" bestFit="1" customWidth="1"/>
    <col min="8201" max="8201" width="57.85546875" style="98" bestFit="1" customWidth="1"/>
    <col min="8202" max="8202" width="35.28515625" style="98" bestFit="1" customWidth="1"/>
    <col min="8203" max="8203" width="28.140625" style="98" bestFit="1" customWidth="1"/>
    <col min="8204" max="8204" width="33.140625" style="98" bestFit="1" customWidth="1"/>
    <col min="8205" max="8205" width="26" style="98" bestFit="1" customWidth="1"/>
    <col min="8206" max="8206" width="19.140625" style="98" bestFit="1" customWidth="1"/>
    <col min="8207" max="8207" width="10.42578125" style="98" customWidth="1"/>
    <col min="8208" max="8208" width="11.85546875" style="98" customWidth="1"/>
    <col min="8209" max="8209" width="14.7109375" style="98" customWidth="1"/>
    <col min="8210" max="8210" width="9" style="98" bestFit="1" customWidth="1"/>
    <col min="8211" max="8450" width="9.140625" style="98"/>
    <col min="8451" max="8451" width="4.7109375" style="98" bestFit="1" customWidth="1"/>
    <col min="8452" max="8452" width="9.7109375" style="98" bestFit="1" customWidth="1"/>
    <col min="8453" max="8453" width="10" style="98" bestFit="1" customWidth="1"/>
    <col min="8454" max="8454" width="8.85546875" style="98" bestFit="1" customWidth="1"/>
    <col min="8455" max="8455" width="22.85546875" style="98" customWidth="1"/>
    <col min="8456" max="8456" width="59.7109375" style="98" bestFit="1" customWidth="1"/>
    <col min="8457" max="8457" width="57.85546875" style="98" bestFit="1" customWidth="1"/>
    <col min="8458" max="8458" width="35.28515625" style="98" bestFit="1" customWidth="1"/>
    <col min="8459" max="8459" width="28.140625" style="98" bestFit="1" customWidth="1"/>
    <col min="8460" max="8460" width="33.140625" style="98" bestFit="1" customWidth="1"/>
    <col min="8461" max="8461" width="26" style="98" bestFit="1" customWidth="1"/>
    <col min="8462" max="8462" width="19.140625" style="98" bestFit="1" customWidth="1"/>
    <col min="8463" max="8463" width="10.42578125" style="98" customWidth="1"/>
    <col min="8464" max="8464" width="11.85546875" style="98" customWidth="1"/>
    <col min="8465" max="8465" width="14.7109375" style="98" customWidth="1"/>
    <col min="8466" max="8466" width="9" style="98" bestFit="1" customWidth="1"/>
    <col min="8467" max="8706" width="9.140625" style="98"/>
    <col min="8707" max="8707" width="4.7109375" style="98" bestFit="1" customWidth="1"/>
    <col min="8708" max="8708" width="9.7109375" style="98" bestFit="1" customWidth="1"/>
    <col min="8709" max="8709" width="10" style="98" bestFit="1" customWidth="1"/>
    <col min="8710" max="8710" width="8.85546875" style="98" bestFit="1" customWidth="1"/>
    <col min="8711" max="8711" width="22.85546875" style="98" customWidth="1"/>
    <col min="8712" max="8712" width="59.7109375" style="98" bestFit="1" customWidth="1"/>
    <col min="8713" max="8713" width="57.85546875" style="98" bestFit="1" customWidth="1"/>
    <col min="8714" max="8714" width="35.28515625" style="98" bestFit="1" customWidth="1"/>
    <col min="8715" max="8715" width="28.140625" style="98" bestFit="1" customWidth="1"/>
    <col min="8716" max="8716" width="33.140625" style="98" bestFit="1" customWidth="1"/>
    <col min="8717" max="8717" width="26" style="98" bestFit="1" customWidth="1"/>
    <col min="8718" max="8718" width="19.140625" style="98" bestFit="1" customWidth="1"/>
    <col min="8719" max="8719" width="10.42578125" style="98" customWidth="1"/>
    <col min="8720" max="8720" width="11.85546875" style="98" customWidth="1"/>
    <col min="8721" max="8721" width="14.7109375" style="98" customWidth="1"/>
    <col min="8722" max="8722" width="9" style="98" bestFit="1" customWidth="1"/>
    <col min="8723" max="8962" width="9.140625" style="98"/>
    <col min="8963" max="8963" width="4.7109375" style="98" bestFit="1" customWidth="1"/>
    <col min="8964" max="8964" width="9.7109375" style="98" bestFit="1" customWidth="1"/>
    <col min="8965" max="8965" width="10" style="98" bestFit="1" customWidth="1"/>
    <col min="8966" max="8966" width="8.85546875" style="98" bestFit="1" customWidth="1"/>
    <col min="8967" max="8967" width="22.85546875" style="98" customWidth="1"/>
    <col min="8968" max="8968" width="59.7109375" style="98" bestFit="1" customWidth="1"/>
    <col min="8969" max="8969" width="57.85546875" style="98" bestFit="1" customWidth="1"/>
    <col min="8970" max="8970" width="35.28515625" style="98" bestFit="1" customWidth="1"/>
    <col min="8971" max="8971" width="28.140625" style="98" bestFit="1" customWidth="1"/>
    <col min="8972" max="8972" width="33.140625" style="98" bestFit="1" customWidth="1"/>
    <col min="8973" max="8973" width="26" style="98" bestFit="1" customWidth="1"/>
    <col min="8974" max="8974" width="19.140625" style="98" bestFit="1" customWidth="1"/>
    <col min="8975" max="8975" width="10.42578125" style="98" customWidth="1"/>
    <col min="8976" max="8976" width="11.85546875" style="98" customWidth="1"/>
    <col min="8977" max="8977" width="14.7109375" style="98" customWidth="1"/>
    <col min="8978" max="8978" width="9" style="98" bestFit="1" customWidth="1"/>
    <col min="8979" max="9218" width="9.140625" style="98"/>
    <col min="9219" max="9219" width="4.7109375" style="98" bestFit="1" customWidth="1"/>
    <col min="9220" max="9220" width="9.7109375" style="98" bestFit="1" customWidth="1"/>
    <col min="9221" max="9221" width="10" style="98" bestFit="1" customWidth="1"/>
    <col min="9222" max="9222" width="8.85546875" style="98" bestFit="1" customWidth="1"/>
    <col min="9223" max="9223" width="22.85546875" style="98" customWidth="1"/>
    <col min="9224" max="9224" width="59.7109375" style="98" bestFit="1" customWidth="1"/>
    <col min="9225" max="9225" width="57.85546875" style="98" bestFit="1" customWidth="1"/>
    <col min="9226" max="9226" width="35.28515625" style="98" bestFit="1" customWidth="1"/>
    <col min="9227" max="9227" width="28.140625" style="98" bestFit="1" customWidth="1"/>
    <col min="9228" max="9228" width="33.140625" style="98" bestFit="1" customWidth="1"/>
    <col min="9229" max="9229" width="26" style="98" bestFit="1" customWidth="1"/>
    <col min="9230" max="9230" width="19.140625" style="98" bestFit="1" customWidth="1"/>
    <col min="9231" max="9231" width="10.42578125" style="98" customWidth="1"/>
    <col min="9232" max="9232" width="11.85546875" style="98" customWidth="1"/>
    <col min="9233" max="9233" width="14.7109375" style="98" customWidth="1"/>
    <col min="9234" max="9234" width="9" style="98" bestFit="1" customWidth="1"/>
    <col min="9235" max="9474" width="9.140625" style="98"/>
    <col min="9475" max="9475" width="4.7109375" style="98" bestFit="1" customWidth="1"/>
    <col min="9476" max="9476" width="9.7109375" style="98" bestFit="1" customWidth="1"/>
    <col min="9477" max="9477" width="10" style="98" bestFit="1" customWidth="1"/>
    <col min="9478" max="9478" width="8.85546875" style="98" bestFit="1" customWidth="1"/>
    <col min="9479" max="9479" width="22.85546875" style="98" customWidth="1"/>
    <col min="9480" max="9480" width="59.7109375" style="98" bestFit="1" customWidth="1"/>
    <col min="9481" max="9481" width="57.85546875" style="98" bestFit="1" customWidth="1"/>
    <col min="9482" max="9482" width="35.28515625" style="98" bestFit="1" customWidth="1"/>
    <col min="9483" max="9483" width="28.140625" style="98" bestFit="1" customWidth="1"/>
    <col min="9484" max="9484" width="33.140625" style="98" bestFit="1" customWidth="1"/>
    <col min="9485" max="9485" width="26" style="98" bestFit="1" customWidth="1"/>
    <col min="9486" max="9486" width="19.140625" style="98" bestFit="1" customWidth="1"/>
    <col min="9487" max="9487" width="10.42578125" style="98" customWidth="1"/>
    <col min="9488" max="9488" width="11.85546875" style="98" customWidth="1"/>
    <col min="9489" max="9489" width="14.7109375" style="98" customWidth="1"/>
    <col min="9490" max="9490" width="9" style="98" bestFit="1" customWidth="1"/>
    <col min="9491" max="9730" width="9.140625" style="98"/>
    <col min="9731" max="9731" width="4.7109375" style="98" bestFit="1" customWidth="1"/>
    <col min="9732" max="9732" width="9.7109375" style="98" bestFit="1" customWidth="1"/>
    <col min="9733" max="9733" width="10" style="98" bestFit="1" customWidth="1"/>
    <col min="9734" max="9734" width="8.85546875" style="98" bestFit="1" customWidth="1"/>
    <col min="9735" max="9735" width="22.85546875" style="98" customWidth="1"/>
    <col min="9736" max="9736" width="59.7109375" style="98" bestFit="1" customWidth="1"/>
    <col min="9737" max="9737" width="57.85546875" style="98" bestFit="1" customWidth="1"/>
    <col min="9738" max="9738" width="35.28515625" style="98" bestFit="1" customWidth="1"/>
    <col min="9739" max="9739" width="28.140625" style="98" bestFit="1" customWidth="1"/>
    <col min="9740" max="9740" width="33.140625" style="98" bestFit="1" customWidth="1"/>
    <col min="9741" max="9741" width="26" style="98" bestFit="1" customWidth="1"/>
    <col min="9742" max="9742" width="19.140625" style="98" bestFit="1" customWidth="1"/>
    <col min="9743" max="9743" width="10.42578125" style="98" customWidth="1"/>
    <col min="9744" max="9744" width="11.85546875" style="98" customWidth="1"/>
    <col min="9745" max="9745" width="14.7109375" style="98" customWidth="1"/>
    <col min="9746" max="9746" width="9" style="98" bestFit="1" customWidth="1"/>
    <col min="9747" max="9986" width="9.140625" style="98"/>
    <col min="9987" max="9987" width="4.7109375" style="98" bestFit="1" customWidth="1"/>
    <col min="9988" max="9988" width="9.7109375" style="98" bestFit="1" customWidth="1"/>
    <col min="9989" max="9989" width="10" style="98" bestFit="1" customWidth="1"/>
    <col min="9990" max="9990" width="8.85546875" style="98" bestFit="1" customWidth="1"/>
    <col min="9991" max="9991" width="22.85546875" style="98" customWidth="1"/>
    <col min="9992" max="9992" width="59.7109375" style="98" bestFit="1" customWidth="1"/>
    <col min="9993" max="9993" width="57.85546875" style="98" bestFit="1" customWidth="1"/>
    <col min="9994" max="9994" width="35.28515625" style="98" bestFit="1" customWidth="1"/>
    <col min="9995" max="9995" width="28.140625" style="98" bestFit="1" customWidth="1"/>
    <col min="9996" max="9996" width="33.140625" style="98" bestFit="1" customWidth="1"/>
    <col min="9997" max="9997" width="26" style="98" bestFit="1" customWidth="1"/>
    <col min="9998" max="9998" width="19.140625" style="98" bestFit="1" customWidth="1"/>
    <col min="9999" max="9999" width="10.42578125" style="98" customWidth="1"/>
    <col min="10000" max="10000" width="11.85546875" style="98" customWidth="1"/>
    <col min="10001" max="10001" width="14.7109375" style="98" customWidth="1"/>
    <col min="10002" max="10002" width="9" style="98" bestFit="1" customWidth="1"/>
    <col min="10003" max="10242" width="9.140625" style="98"/>
    <col min="10243" max="10243" width="4.7109375" style="98" bestFit="1" customWidth="1"/>
    <col min="10244" max="10244" width="9.7109375" style="98" bestFit="1" customWidth="1"/>
    <col min="10245" max="10245" width="10" style="98" bestFit="1" customWidth="1"/>
    <col min="10246" max="10246" width="8.85546875" style="98" bestFit="1" customWidth="1"/>
    <col min="10247" max="10247" width="22.85546875" style="98" customWidth="1"/>
    <col min="10248" max="10248" width="59.7109375" style="98" bestFit="1" customWidth="1"/>
    <col min="10249" max="10249" width="57.85546875" style="98" bestFit="1" customWidth="1"/>
    <col min="10250" max="10250" width="35.28515625" style="98" bestFit="1" customWidth="1"/>
    <col min="10251" max="10251" width="28.140625" style="98" bestFit="1" customWidth="1"/>
    <col min="10252" max="10252" width="33.140625" style="98" bestFit="1" customWidth="1"/>
    <col min="10253" max="10253" width="26" style="98" bestFit="1" customWidth="1"/>
    <col min="10254" max="10254" width="19.140625" style="98" bestFit="1" customWidth="1"/>
    <col min="10255" max="10255" width="10.42578125" style="98" customWidth="1"/>
    <col min="10256" max="10256" width="11.85546875" style="98" customWidth="1"/>
    <col min="10257" max="10257" width="14.7109375" style="98" customWidth="1"/>
    <col min="10258" max="10258" width="9" style="98" bestFit="1" customWidth="1"/>
    <col min="10259" max="10498" width="9.140625" style="98"/>
    <col min="10499" max="10499" width="4.7109375" style="98" bestFit="1" customWidth="1"/>
    <col min="10500" max="10500" width="9.7109375" style="98" bestFit="1" customWidth="1"/>
    <col min="10501" max="10501" width="10" style="98" bestFit="1" customWidth="1"/>
    <col min="10502" max="10502" width="8.85546875" style="98" bestFit="1" customWidth="1"/>
    <col min="10503" max="10503" width="22.85546875" style="98" customWidth="1"/>
    <col min="10504" max="10504" width="59.7109375" style="98" bestFit="1" customWidth="1"/>
    <col min="10505" max="10505" width="57.85546875" style="98" bestFit="1" customWidth="1"/>
    <col min="10506" max="10506" width="35.28515625" style="98" bestFit="1" customWidth="1"/>
    <col min="10507" max="10507" width="28.140625" style="98" bestFit="1" customWidth="1"/>
    <col min="10508" max="10508" width="33.140625" style="98" bestFit="1" customWidth="1"/>
    <col min="10509" max="10509" width="26" style="98" bestFit="1" customWidth="1"/>
    <col min="10510" max="10510" width="19.140625" style="98" bestFit="1" customWidth="1"/>
    <col min="10511" max="10511" width="10.42578125" style="98" customWidth="1"/>
    <col min="10512" max="10512" width="11.85546875" style="98" customWidth="1"/>
    <col min="10513" max="10513" width="14.7109375" style="98" customWidth="1"/>
    <col min="10514" max="10514" width="9" style="98" bestFit="1" customWidth="1"/>
    <col min="10515" max="10754" width="9.140625" style="98"/>
    <col min="10755" max="10755" width="4.7109375" style="98" bestFit="1" customWidth="1"/>
    <col min="10756" max="10756" width="9.7109375" style="98" bestFit="1" customWidth="1"/>
    <col min="10757" max="10757" width="10" style="98" bestFit="1" customWidth="1"/>
    <col min="10758" max="10758" width="8.85546875" style="98" bestFit="1" customWidth="1"/>
    <col min="10759" max="10759" width="22.85546875" style="98" customWidth="1"/>
    <col min="10760" max="10760" width="59.7109375" style="98" bestFit="1" customWidth="1"/>
    <col min="10761" max="10761" width="57.85546875" style="98" bestFit="1" customWidth="1"/>
    <col min="10762" max="10762" width="35.28515625" style="98" bestFit="1" customWidth="1"/>
    <col min="10763" max="10763" width="28.140625" style="98" bestFit="1" customWidth="1"/>
    <col min="10764" max="10764" width="33.140625" style="98" bestFit="1" customWidth="1"/>
    <col min="10765" max="10765" width="26" style="98" bestFit="1" customWidth="1"/>
    <col min="10766" max="10766" width="19.140625" style="98" bestFit="1" customWidth="1"/>
    <col min="10767" max="10767" width="10.42578125" style="98" customWidth="1"/>
    <col min="10768" max="10768" width="11.85546875" style="98" customWidth="1"/>
    <col min="10769" max="10769" width="14.7109375" style="98" customWidth="1"/>
    <col min="10770" max="10770" width="9" style="98" bestFit="1" customWidth="1"/>
    <col min="10771" max="11010" width="9.140625" style="98"/>
    <col min="11011" max="11011" width="4.7109375" style="98" bestFit="1" customWidth="1"/>
    <col min="11012" max="11012" width="9.7109375" style="98" bestFit="1" customWidth="1"/>
    <col min="11013" max="11013" width="10" style="98" bestFit="1" customWidth="1"/>
    <col min="11014" max="11014" width="8.85546875" style="98" bestFit="1" customWidth="1"/>
    <col min="11015" max="11015" width="22.85546875" style="98" customWidth="1"/>
    <col min="11016" max="11016" width="59.7109375" style="98" bestFit="1" customWidth="1"/>
    <col min="11017" max="11017" width="57.85546875" style="98" bestFit="1" customWidth="1"/>
    <col min="11018" max="11018" width="35.28515625" style="98" bestFit="1" customWidth="1"/>
    <col min="11019" max="11019" width="28.140625" style="98" bestFit="1" customWidth="1"/>
    <col min="11020" max="11020" width="33.140625" style="98" bestFit="1" customWidth="1"/>
    <col min="11021" max="11021" width="26" style="98" bestFit="1" customWidth="1"/>
    <col min="11022" max="11022" width="19.140625" style="98" bestFit="1" customWidth="1"/>
    <col min="11023" max="11023" width="10.42578125" style="98" customWidth="1"/>
    <col min="11024" max="11024" width="11.85546875" style="98" customWidth="1"/>
    <col min="11025" max="11025" width="14.7109375" style="98" customWidth="1"/>
    <col min="11026" max="11026" width="9" style="98" bestFit="1" customWidth="1"/>
    <col min="11027" max="11266" width="9.140625" style="98"/>
    <col min="11267" max="11267" width="4.7109375" style="98" bestFit="1" customWidth="1"/>
    <col min="11268" max="11268" width="9.7109375" style="98" bestFit="1" customWidth="1"/>
    <col min="11269" max="11269" width="10" style="98" bestFit="1" customWidth="1"/>
    <col min="11270" max="11270" width="8.85546875" style="98" bestFit="1" customWidth="1"/>
    <col min="11271" max="11271" width="22.85546875" style="98" customWidth="1"/>
    <col min="11272" max="11272" width="59.7109375" style="98" bestFit="1" customWidth="1"/>
    <col min="11273" max="11273" width="57.85546875" style="98" bestFit="1" customWidth="1"/>
    <col min="11274" max="11274" width="35.28515625" style="98" bestFit="1" customWidth="1"/>
    <col min="11275" max="11275" width="28.140625" style="98" bestFit="1" customWidth="1"/>
    <col min="11276" max="11276" width="33.140625" style="98" bestFit="1" customWidth="1"/>
    <col min="11277" max="11277" width="26" style="98" bestFit="1" customWidth="1"/>
    <col min="11278" max="11278" width="19.140625" style="98" bestFit="1" customWidth="1"/>
    <col min="11279" max="11279" width="10.42578125" style="98" customWidth="1"/>
    <col min="11280" max="11280" width="11.85546875" style="98" customWidth="1"/>
    <col min="11281" max="11281" width="14.7109375" style="98" customWidth="1"/>
    <col min="11282" max="11282" width="9" style="98" bestFit="1" customWidth="1"/>
    <col min="11283" max="11522" width="9.140625" style="98"/>
    <col min="11523" max="11523" width="4.7109375" style="98" bestFit="1" customWidth="1"/>
    <col min="11524" max="11524" width="9.7109375" style="98" bestFit="1" customWidth="1"/>
    <col min="11525" max="11525" width="10" style="98" bestFit="1" customWidth="1"/>
    <col min="11526" max="11526" width="8.85546875" style="98" bestFit="1" customWidth="1"/>
    <col min="11527" max="11527" width="22.85546875" style="98" customWidth="1"/>
    <col min="11528" max="11528" width="59.7109375" style="98" bestFit="1" customWidth="1"/>
    <col min="11529" max="11529" width="57.85546875" style="98" bestFit="1" customWidth="1"/>
    <col min="11530" max="11530" width="35.28515625" style="98" bestFit="1" customWidth="1"/>
    <col min="11531" max="11531" width="28.140625" style="98" bestFit="1" customWidth="1"/>
    <col min="11532" max="11532" width="33.140625" style="98" bestFit="1" customWidth="1"/>
    <col min="11533" max="11533" width="26" style="98" bestFit="1" customWidth="1"/>
    <col min="11534" max="11534" width="19.140625" style="98" bestFit="1" customWidth="1"/>
    <col min="11535" max="11535" width="10.42578125" style="98" customWidth="1"/>
    <col min="11536" max="11536" width="11.85546875" style="98" customWidth="1"/>
    <col min="11537" max="11537" width="14.7109375" style="98" customWidth="1"/>
    <col min="11538" max="11538" width="9" style="98" bestFit="1" customWidth="1"/>
    <col min="11539" max="11778" width="9.140625" style="98"/>
    <col min="11779" max="11779" width="4.7109375" style="98" bestFit="1" customWidth="1"/>
    <col min="11780" max="11780" width="9.7109375" style="98" bestFit="1" customWidth="1"/>
    <col min="11781" max="11781" width="10" style="98" bestFit="1" customWidth="1"/>
    <col min="11782" max="11782" width="8.85546875" style="98" bestFit="1" customWidth="1"/>
    <col min="11783" max="11783" width="22.85546875" style="98" customWidth="1"/>
    <col min="11784" max="11784" width="59.7109375" style="98" bestFit="1" customWidth="1"/>
    <col min="11785" max="11785" width="57.85546875" style="98" bestFit="1" customWidth="1"/>
    <col min="11786" max="11786" width="35.28515625" style="98" bestFit="1" customWidth="1"/>
    <col min="11787" max="11787" width="28.140625" style="98" bestFit="1" customWidth="1"/>
    <col min="11788" max="11788" width="33.140625" style="98" bestFit="1" customWidth="1"/>
    <col min="11789" max="11789" width="26" style="98" bestFit="1" customWidth="1"/>
    <col min="11790" max="11790" width="19.140625" style="98" bestFit="1" customWidth="1"/>
    <col min="11791" max="11791" width="10.42578125" style="98" customWidth="1"/>
    <col min="11792" max="11792" width="11.85546875" style="98" customWidth="1"/>
    <col min="11793" max="11793" width="14.7109375" style="98" customWidth="1"/>
    <col min="11794" max="11794" width="9" style="98" bestFit="1" customWidth="1"/>
    <col min="11795" max="12034" width="9.140625" style="98"/>
    <col min="12035" max="12035" width="4.7109375" style="98" bestFit="1" customWidth="1"/>
    <col min="12036" max="12036" width="9.7109375" style="98" bestFit="1" customWidth="1"/>
    <col min="12037" max="12037" width="10" style="98" bestFit="1" customWidth="1"/>
    <col min="12038" max="12038" width="8.85546875" style="98" bestFit="1" customWidth="1"/>
    <col min="12039" max="12039" width="22.85546875" style="98" customWidth="1"/>
    <col min="12040" max="12040" width="59.7109375" style="98" bestFit="1" customWidth="1"/>
    <col min="12041" max="12041" width="57.85546875" style="98" bestFit="1" customWidth="1"/>
    <col min="12042" max="12042" width="35.28515625" style="98" bestFit="1" customWidth="1"/>
    <col min="12043" max="12043" width="28.140625" style="98" bestFit="1" customWidth="1"/>
    <col min="12044" max="12044" width="33.140625" style="98" bestFit="1" customWidth="1"/>
    <col min="12045" max="12045" width="26" style="98" bestFit="1" customWidth="1"/>
    <col min="12046" max="12046" width="19.140625" style="98" bestFit="1" customWidth="1"/>
    <col min="12047" max="12047" width="10.42578125" style="98" customWidth="1"/>
    <col min="12048" max="12048" width="11.85546875" style="98" customWidth="1"/>
    <col min="12049" max="12049" width="14.7109375" style="98" customWidth="1"/>
    <col min="12050" max="12050" width="9" style="98" bestFit="1" customWidth="1"/>
    <col min="12051" max="12290" width="9.140625" style="98"/>
    <col min="12291" max="12291" width="4.7109375" style="98" bestFit="1" customWidth="1"/>
    <col min="12292" max="12292" width="9.7109375" style="98" bestFit="1" customWidth="1"/>
    <col min="12293" max="12293" width="10" style="98" bestFit="1" customWidth="1"/>
    <col min="12294" max="12294" width="8.85546875" style="98" bestFit="1" customWidth="1"/>
    <col min="12295" max="12295" width="22.85546875" style="98" customWidth="1"/>
    <col min="12296" max="12296" width="59.7109375" style="98" bestFit="1" customWidth="1"/>
    <col min="12297" max="12297" width="57.85546875" style="98" bestFit="1" customWidth="1"/>
    <col min="12298" max="12298" width="35.28515625" style="98" bestFit="1" customWidth="1"/>
    <col min="12299" max="12299" width="28.140625" style="98" bestFit="1" customWidth="1"/>
    <col min="12300" max="12300" width="33.140625" style="98" bestFit="1" customWidth="1"/>
    <col min="12301" max="12301" width="26" style="98" bestFit="1" customWidth="1"/>
    <col min="12302" max="12302" width="19.140625" style="98" bestFit="1" customWidth="1"/>
    <col min="12303" max="12303" width="10.42578125" style="98" customWidth="1"/>
    <col min="12304" max="12304" width="11.85546875" style="98" customWidth="1"/>
    <col min="12305" max="12305" width="14.7109375" style="98" customWidth="1"/>
    <col min="12306" max="12306" width="9" style="98" bestFit="1" customWidth="1"/>
    <col min="12307" max="12546" width="9.140625" style="98"/>
    <col min="12547" max="12547" width="4.7109375" style="98" bestFit="1" customWidth="1"/>
    <col min="12548" max="12548" width="9.7109375" style="98" bestFit="1" customWidth="1"/>
    <col min="12549" max="12549" width="10" style="98" bestFit="1" customWidth="1"/>
    <col min="12550" max="12550" width="8.85546875" style="98" bestFit="1" customWidth="1"/>
    <col min="12551" max="12551" width="22.85546875" style="98" customWidth="1"/>
    <col min="12552" max="12552" width="59.7109375" style="98" bestFit="1" customWidth="1"/>
    <col min="12553" max="12553" width="57.85546875" style="98" bestFit="1" customWidth="1"/>
    <col min="12554" max="12554" width="35.28515625" style="98" bestFit="1" customWidth="1"/>
    <col min="12555" max="12555" width="28.140625" style="98" bestFit="1" customWidth="1"/>
    <col min="12556" max="12556" width="33.140625" style="98" bestFit="1" customWidth="1"/>
    <col min="12557" max="12557" width="26" style="98" bestFit="1" customWidth="1"/>
    <col min="12558" max="12558" width="19.140625" style="98" bestFit="1" customWidth="1"/>
    <col min="12559" max="12559" width="10.42578125" style="98" customWidth="1"/>
    <col min="12560" max="12560" width="11.85546875" style="98" customWidth="1"/>
    <col min="12561" max="12561" width="14.7109375" style="98" customWidth="1"/>
    <col min="12562" max="12562" width="9" style="98" bestFit="1" customWidth="1"/>
    <col min="12563" max="12802" width="9.140625" style="98"/>
    <col min="12803" max="12803" width="4.7109375" style="98" bestFit="1" customWidth="1"/>
    <col min="12804" max="12804" width="9.7109375" style="98" bestFit="1" customWidth="1"/>
    <col min="12805" max="12805" width="10" style="98" bestFit="1" customWidth="1"/>
    <col min="12806" max="12806" width="8.85546875" style="98" bestFit="1" customWidth="1"/>
    <col min="12807" max="12807" width="22.85546875" style="98" customWidth="1"/>
    <col min="12808" max="12808" width="59.7109375" style="98" bestFit="1" customWidth="1"/>
    <col min="12809" max="12809" width="57.85546875" style="98" bestFit="1" customWidth="1"/>
    <col min="12810" max="12810" width="35.28515625" style="98" bestFit="1" customWidth="1"/>
    <col min="12811" max="12811" width="28.140625" style="98" bestFit="1" customWidth="1"/>
    <col min="12812" max="12812" width="33.140625" style="98" bestFit="1" customWidth="1"/>
    <col min="12813" max="12813" width="26" style="98" bestFit="1" customWidth="1"/>
    <col min="12814" max="12814" width="19.140625" style="98" bestFit="1" customWidth="1"/>
    <col min="12815" max="12815" width="10.42578125" style="98" customWidth="1"/>
    <col min="12816" max="12816" width="11.85546875" style="98" customWidth="1"/>
    <col min="12817" max="12817" width="14.7109375" style="98" customWidth="1"/>
    <col min="12818" max="12818" width="9" style="98" bestFit="1" customWidth="1"/>
    <col min="12819" max="13058" width="9.140625" style="98"/>
    <col min="13059" max="13059" width="4.7109375" style="98" bestFit="1" customWidth="1"/>
    <col min="13060" max="13060" width="9.7109375" style="98" bestFit="1" customWidth="1"/>
    <col min="13061" max="13061" width="10" style="98" bestFit="1" customWidth="1"/>
    <col min="13062" max="13062" width="8.85546875" style="98" bestFit="1" customWidth="1"/>
    <col min="13063" max="13063" width="22.85546875" style="98" customWidth="1"/>
    <col min="13064" max="13064" width="59.7109375" style="98" bestFit="1" customWidth="1"/>
    <col min="13065" max="13065" width="57.85546875" style="98" bestFit="1" customWidth="1"/>
    <col min="13066" max="13066" width="35.28515625" style="98" bestFit="1" customWidth="1"/>
    <col min="13067" max="13067" width="28.140625" style="98" bestFit="1" customWidth="1"/>
    <col min="13068" max="13068" width="33.140625" style="98" bestFit="1" customWidth="1"/>
    <col min="13069" max="13069" width="26" style="98" bestFit="1" customWidth="1"/>
    <col min="13070" max="13070" width="19.140625" style="98" bestFit="1" customWidth="1"/>
    <col min="13071" max="13071" width="10.42578125" style="98" customWidth="1"/>
    <col min="13072" max="13072" width="11.85546875" style="98" customWidth="1"/>
    <col min="13073" max="13073" width="14.7109375" style="98" customWidth="1"/>
    <col min="13074" max="13074" width="9" style="98" bestFit="1" customWidth="1"/>
    <col min="13075" max="13314" width="9.140625" style="98"/>
    <col min="13315" max="13315" width="4.7109375" style="98" bestFit="1" customWidth="1"/>
    <col min="13316" max="13316" width="9.7109375" style="98" bestFit="1" customWidth="1"/>
    <col min="13317" max="13317" width="10" style="98" bestFit="1" customWidth="1"/>
    <col min="13318" max="13318" width="8.85546875" style="98" bestFit="1" customWidth="1"/>
    <col min="13319" max="13319" width="22.85546875" style="98" customWidth="1"/>
    <col min="13320" max="13320" width="59.7109375" style="98" bestFit="1" customWidth="1"/>
    <col min="13321" max="13321" width="57.85546875" style="98" bestFit="1" customWidth="1"/>
    <col min="13322" max="13322" width="35.28515625" style="98" bestFit="1" customWidth="1"/>
    <col min="13323" max="13323" width="28.140625" style="98" bestFit="1" customWidth="1"/>
    <col min="13324" max="13324" width="33.140625" style="98" bestFit="1" customWidth="1"/>
    <col min="13325" max="13325" width="26" style="98" bestFit="1" customWidth="1"/>
    <col min="13326" max="13326" width="19.140625" style="98" bestFit="1" customWidth="1"/>
    <col min="13327" max="13327" width="10.42578125" style="98" customWidth="1"/>
    <col min="13328" max="13328" width="11.85546875" style="98" customWidth="1"/>
    <col min="13329" max="13329" width="14.7109375" style="98" customWidth="1"/>
    <col min="13330" max="13330" width="9" style="98" bestFit="1" customWidth="1"/>
    <col min="13331" max="13570" width="9.140625" style="98"/>
    <col min="13571" max="13571" width="4.7109375" style="98" bestFit="1" customWidth="1"/>
    <col min="13572" max="13572" width="9.7109375" style="98" bestFit="1" customWidth="1"/>
    <col min="13573" max="13573" width="10" style="98" bestFit="1" customWidth="1"/>
    <col min="13574" max="13574" width="8.85546875" style="98" bestFit="1" customWidth="1"/>
    <col min="13575" max="13575" width="22.85546875" style="98" customWidth="1"/>
    <col min="13576" max="13576" width="59.7109375" style="98" bestFit="1" customWidth="1"/>
    <col min="13577" max="13577" width="57.85546875" style="98" bestFit="1" customWidth="1"/>
    <col min="13578" max="13578" width="35.28515625" style="98" bestFit="1" customWidth="1"/>
    <col min="13579" max="13579" width="28.140625" style="98" bestFit="1" customWidth="1"/>
    <col min="13580" max="13580" width="33.140625" style="98" bestFit="1" customWidth="1"/>
    <col min="13581" max="13581" width="26" style="98" bestFit="1" customWidth="1"/>
    <col min="13582" max="13582" width="19.140625" style="98" bestFit="1" customWidth="1"/>
    <col min="13583" max="13583" width="10.42578125" style="98" customWidth="1"/>
    <col min="13584" max="13584" width="11.85546875" style="98" customWidth="1"/>
    <col min="13585" max="13585" width="14.7109375" style="98" customWidth="1"/>
    <col min="13586" max="13586" width="9" style="98" bestFit="1" customWidth="1"/>
    <col min="13587" max="13826" width="9.140625" style="98"/>
    <col min="13827" max="13827" width="4.7109375" style="98" bestFit="1" customWidth="1"/>
    <col min="13828" max="13828" width="9.7109375" style="98" bestFit="1" customWidth="1"/>
    <col min="13829" max="13829" width="10" style="98" bestFit="1" customWidth="1"/>
    <col min="13830" max="13830" width="8.85546875" style="98" bestFit="1" customWidth="1"/>
    <col min="13831" max="13831" width="22.85546875" style="98" customWidth="1"/>
    <col min="13832" max="13832" width="59.7109375" style="98" bestFit="1" customWidth="1"/>
    <col min="13833" max="13833" width="57.85546875" style="98" bestFit="1" customWidth="1"/>
    <col min="13834" max="13834" width="35.28515625" style="98" bestFit="1" customWidth="1"/>
    <col min="13835" max="13835" width="28.140625" style="98" bestFit="1" customWidth="1"/>
    <col min="13836" max="13836" width="33.140625" style="98" bestFit="1" customWidth="1"/>
    <col min="13837" max="13837" width="26" style="98" bestFit="1" customWidth="1"/>
    <col min="13838" max="13838" width="19.140625" style="98" bestFit="1" customWidth="1"/>
    <col min="13839" max="13839" width="10.42578125" style="98" customWidth="1"/>
    <col min="13840" max="13840" width="11.85546875" style="98" customWidth="1"/>
    <col min="13841" max="13841" width="14.7109375" style="98" customWidth="1"/>
    <col min="13842" max="13842" width="9" style="98" bestFit="1" customWidth="1"/>
    <col min="13843" max="14082" width="9.140625" style="98"/>
    <col min="14083" max="14083" width="4.7109375" style="98" bestFit="1" customWidth="1"/>
    <col min="14084" max="14084" width="9.7109375" style="98" bestFit="1" customWidth="1"/>
    <col min="14085" max="14085" width="10" style="98" bestFit="1" customWidth="1"/>
    <col min="14086" max="14086" width="8.85546875" style="98" bestFit="1" customWidth="1"/>
    <col min="14087" max="14087" width="22.85546875" style="98" customWidth="1"/>
    <col min="14088" max="14088" width="59.7109375" style="98" bestFit="1" customWidth="1"/>
    <col min="14089" max="14089" width="57.85546875" style="98" bestFit="1" customWidth="1"/>
    <col min="14090" max="14090" width="35.28515625" style="98" bestFit="1" customWidth="1"/>
    <col min="14091" max="14091" width="28.140625" style="98" bestFit="1" customWidth="1"/>
    <col min="14092" max="14092" width="33.140625" style="98" bestFit="1" customWidth="1"/>
    <col min="14093" max="14093" width="26" style="98" bestFit="1" customWidth="1"/>
    <col min="14094" max="14094" width="19.140625" style="98" bestFit="1" customWidth="1"/>
    <col min="14095" max="14095" width="10.42578125" style="98" customWidth="1"/>
    <col min="14096" max="14096" width="11.85546875" style="98" customWidth="1"/>
    <col min="14097" max="14097" width="14.7109375" style="98" customWidth="1"/>
    <col min="14098" max="14098" width="9" style="98" bestFit="1" customWidth="1"/>
    <col min="14099" max="14338" width="9.140625" style="98"/>
    <col min="14339" max="14339" width="4.7109375" style="98" bestFit="1" customWidth="1"/>
    <col min="14340" max="14340" width="9.7109375" style="98" bestFit="1" customWidth="1"/>
    <col min="14341" max="14341" width="10" style="98" bestFit="1" customWidth="1"/>
    <col min="14342" max="14342" width="8.85546875" style="98" bestFit="1" customWidth="1"/>
    <col min="14343" max="14343" width="22.85546875" style="98" customWidth="1"/>
    <col min="14344" max="14344" width="59.7109375" style="98" bestFit="1" customWidth="1"/>
    <col min="14345" max="14345" width="57.85546875" style="98" bestFit="1" customWidth="1"/>
    <col min="14346" max="14346" width="35.28515625" style="98" bestFit="1" customWidth="1"/>
    <col min="14347" max="14347" width="28.140625" style="98" bestFit="1" customWidth="1"/>
    <col min="14348" max="14348" width="33.140625" style="98" bestFit="1" customWidth="1"/>
    <col min="14349" max="14349" width="26" style="98" bestFit="1" customWidth="1"/>
    <col min="14350" max="14350" width="19.140625" style="98" bestFit="1" customWidth="1"/>
    <col min="14351" max="14351" width="10.42578125" style="98" customWidth="1"/>
    <col min="14352" max="14352" width="11.85546875" style="98" customWidth="1"/>
    <col min="14353" max="14353" width="14.7109375" style="98" customWidth="1"/>
    <col min="14354" max="14354" width="9" style="98" bestFit="1" customWidth="1"/>
    <col min="14355" max="14594" width="9.140625" style="98"/>
    <col min="14595" max="14595" width="4.7109375" style="98" bestFit="1" customWidth="1"/>
    <col min="14596" max="14596" width="9.7109375" style="98" bestFit="1" customWidth="1"/>
    <col min="14597" max="14597" width="10" style="98" bestFit="1" customWidth="1"/>
    <col min="14598" max="14598" width="8.85546875" style="98" bestFit="1" customWidth="1"/>
    <col min="14599" max="14599" width="22.85546875" style="98" customWidth="1"/>
    <col min="14600" max="14600" width="59.7109375" style="98" bestFit="1" customWidth="1"/>
    <col min="14601" max="14601" width="57.85546875" style="98" bestFit="1" customWidth="1"/>
    <col min="14602" max="14602" width="35.28515625" style="98" bestFit="1" customWidth="1"/>
    <col min="14603" max="14603" width="28.140625" style="98" bestFit="1" customWidth="1"/>
    <col min="14604" max="14604" width="33.140625" style="98" bestFit="1" customWidth="1"/>
    <col min="14605" max="14605" width="26" style="98" bestFit="1" customWidth="1"/>
    <col min="14606" max="14606" width="19.140625" style="98" bestFit="1" customWidth="1"/>
    <col min="14607" max="14607" width="10.42578125" style="98" customWidth="1"/>
    <col min="14608" max="14608" width="11.85546875" style="98" customWidth="1"/>
    <col min="14609" max="14609" width="14.7109375" style="98" customWidth="1"/>
    <col min="14610" max="14610" width="9" style="98" bestFit="1" customWidth="1"/>
    <col min="14611" max="14850" width="9.140625" style="98"/>
    <col min="14851" max="14851" width="4.7109375" style="98" bestFit="1" customWidth="1"/>
    <col min="14852" max="14852" width="9.7109375" style="98" bestFit="1" customWidth="1"/>
    <col min="14853" max="14853" width="10" style="98" bestFit="1" customWidth="1"/>
    <col min="14854" max="14854" width="8.85546875" style="98" bestFit="1" customWidth="1"/>
    <col min="14855" max="14855" width="22.85546875" style="98" customWidth="1"/>
    <col min="14856" max="14856" width="59.7109375" style="98" bestFit="1" customWidth="1"/>
    <col min="14857" max="14857" width="57.85546875" style="98" bestFit="1" customWidth="1"/>
    <col min="14858" max="14858" width="35.28515625" style="98" bestFit="1" customWidth="1"/>
    <col min="14859" max="14859" width="28.140625" style="98" bestFit="1" customWidth="1"/>
    <col min="14860" max="14860" width="33.140625" style="98" bestFit="1" customWidth="1"/>
    <col min="14861" max="14861" width="26" style="98" bestFit="1" customWidth="1"/>
    <col min="14862" max="14862" width="19.140625" style="98" bestFit="1" customWidth="1"/>
    <col min="14863" max="14863" width="10.42578125" style="98" customWidth="1"/>
    <col min="14864" max="14864" width="11.85546875" style="98" customWidth="1"/>
    <col min="14865" max="14865" width="14.7109375" style="98" customWidth="1"/>
    <col min="14866" max="14866" width="9" style="98" bestFit="1" customWidth="1"/>
    <col min="14867" max="15106" width="9.140625" style="98"/>
    <col min="15107" max="15107" width="4.7109375" style="98" bestFit="1" customWidth="1"/>
    <col min="15108" max="15108" width="9.7109375" style="98" bestFit="1" customWidth="1"/>
    <col min="15109" max="15109" width="10" style="98" bestFit="1" customWidth="1"/>
    <col min="15110" max="15110" width="8.85546875" style="98" bestFit="1" customWidth="1"/>
    <col min="15111" max="15111" width="22.85546875" style="98" customWidth="1"/>
    <col min="15112" max="15112" width="59.7109375" style="98" bestFit="1" customWidth="1"/>
    <col min="15113" max="15113" width="57.85546875" style="98" bestFit="1" customWidth="1"/>
    <col min="15114" max="15114" width="35.28515625" style="98" bestFit="1" customWidth="1"/>
    <col min="15115" max="15115" width="28.140625" style="98" bestFit="1" customWidth="1"/>
    <col min="15116" max="15116" width="33.140625" style="98" bestFit="1" customWidth="1"/>
    <col min="15117" max="15117" width="26" style="98" bestFit="1" customWidth="1"/>
    <col min="15118" max="15118" width="19.140625" style="98" bestFit="1" customWidth="1"/>
    <col min="15119" max="15119" width="10.42578125" style="98" customWidth="1"/>
    <col min="15120" max="15120" width="11.85546875" style="98" customWidth="1"/>
    <col min="15121" max="15121" width="14.7109375" style="98" customWidth="1"/>
    <col min="15122" max="15122" width="9" style="98" bestFit="1" customWidth="1"/>
    <col min="15123" max="15362" width="9.140625" style="98"/>
    <col min="15363" max="15363" width="4.7109375" style="98" bestFit="1" customWidth="1"/>
    <col min="15364" max="15364" width="9.7109375" style="98" bestFit="1" customWidth="1"/>
    <col min="15365" max="15365" width="10" style="98" bestFit="1" customWidth="1"/>
    <col min="15366" max="15366" width="8.85546875" style="98" bestFit="1" customWidth="1"/>
    <col min="15367" max="15367" width="22.85546875" style="98" customWidth="1"/>
    <col min="15368" max="15368" width="59.7109375" style="98" bestFit="1" customWidth="1"/>
    <col min="15369" max="15369" width="57.85546875" style="98" bestFit="1" customWidth="1"/>
    <col min="15370" max="15370" width="35.28515625" style="98" bestFit="1" customWidth="1"/>
    <col min="15371" max="15371" width="28.140625" style="98" bestFit="1" customWidth="1"/>
    <col min="15372" max="15372" width="33.140625" style="98" bestFit="1" customWidth="1"/>
    <col min="15373" max="15373" width="26" style="98" bestFit="1" customWidth="1"/>
    <col min="15374" max="15374" width="19.140625" style="98" bestFit="1" customWidth="1"/>
    <col min="15375" max="15375" width="10.42578125" style="98" customWidth="1"/>
    <col min="15376" max="15376" width="11.85546875" style="98" customWidth="1"/>
    <col min="15377" max="15377" width="14.7109375" style="98" customWidth="1"/>
    <col min="15378" max="15378" width="9" style="98" bestFit="1" customWidth="1"/>
    <col min="15379" max="15618" width="9.140625" style="98"/>
    <col min="15619" max="15619" width="4.7109375" style="98" bestFit="1" customWidth="1"/>
    <col min="15620" max="15620" width="9.7109375" style="98" bestFit="1" customWidth="1"/>
    <col min="15621" max="15621" width="10" style="98" bestFit="1" customWidth="1"/>
    <col min="15622" max="15622" width="8.85546875" style="98" bestFit="1" customWidth="1"/>
    <col min="15623" max="15623" width="22.85546875" style="98" customWidth="1"/>
    <col min="15624" max="15624" width="59.7109375" style="98" bestFit="1" customWidth="1"/>
    <col min="15625" max="15625" width="57.85546875" style="98" bestFit="1" customWidth="1"/>
    <col min="15626" max="15626" width="35.28515625" style="98" bestFit="1" customWidth="1"/>
    <col min="15627" max="15627" width="28.140625" style="98" bestFit="1" customWidth="1"/>
    <col min="15628" max="15628" width="33.140625" style="98" bestFit="1" customWidth="1"/>
    <col min="15629" max="15629" width="26" style="98" bestFit="1" customWidth="1"/>
    <col min="15630" max="15630" width="19.140625" style="98" bestFit="1" customWidth="1"/>
    <col min="15631" max="15631" width="10.42578125" style="98" customWidth="1"/>
    <col min="15632" max="15632" width="11.85546875" style="98" customWidth="1"/>
    <col min="15633" max="15633" width="14.7109375" style="98" customWidth="1"/>
    <col min="15634" max="15634" width="9" style="98" bestFit="1" customWidth="1"/>
    <col min="15635" max="15874" width="9.140625" style="98"/>
    <col min="15875" max="15875" width="4.7109375" style="98" bestFit="1" customWidth="1"/>
    <col min="15876" max="15876" width="9.7109375" style="98" bestFit="1" customWidth="1"/>
    <col min="15877" max="15877" width="10" style="98" bestFit="1" customWidth="1"/>
    <col min="15878" max="15878" width="8.85546875" style="98" bestFit="1" customWidth="1"/>
    <col min="15879" max="15879" width="22.85546875" style="98" customWidth="1"/>
    <col min="15880" max="15880" width="59.7109375" style="98" bestFit="1" customWidth="1"/>
    <col min="15881" max="15881" width="57.85546875" style="98" bestFit="1" customWidth="1"/>
    <col min="15882" max="15882" width="35.28515625" style="98" bestFit="1" customWidth="1"/>
    <col min="15883" max="15883" width="28.140625" style="98" bestFit="1" customWidth="1"/>
    <col min="15884" max="15884" width="33.140625" style="98" bestFit="1" customWidth="1"/>
    <col min="15885" max="15885" width="26" style="98" bestFit="1" customWidth="1"/>
    <col min="15886" max="15886" width="19.140625" style="98" bestFit="1" customWidth="1"/>
    <col min="15887" max="15887" width="10.42578125" style="98" customWidth="1"/>
    <col min="15888" max="15888" width="11.85546875" style="98" customWidth="1"/>
    <col min="15889" max="15889" width="14.7109375" style="98" customWidth="1"/>
    <col min="15890" max="15890" width="9" style="98" bestFit="1" customWidth="1"/>
    <col min="15891" max="16130" width="9.140625" style="98"/>
    <col min="16131" max="16131" width="4.7109375" style="98" bestFit="1" customWidth="1"/>
    <col min="16132" max="16132" width="9.7109375" style="98" bestFit="1" customWidth="1"/>
    <col min="16133" max="16133" width="10" style="98" bestFit="1" customWidth="1"/>
    <col min="16134" max="16134" width="8.85546875" style="98" bestFit="1" customWidth="1"/>
    <col min="16135" max="16135" width="22.85546875" style="98" customWidth="1"/>
    <col min="16136" max="16136" width="59.7109375" style="98" bestFit="1" customWidth="1"/>
    <col min="16137" max="16137" width="57.85546875" style="98" bestFit="1" customWidth="1"/>
    <col min="16138" max="16138" width="35.28515625" style="98" bestFit="1" customWidth="1"/>
    <col min="16139" max="16139" width="28.140625" style="98" bestFit="1" customWidth="1"/>
    <col min="16140" max="16140" width="33.140625" style="98" bestFit="1" customWidth="1"/>
    <col min="16141" max="16141" width="26" style="98" bestFit="1" customWidth="1"/>
    <col min="16142" max="16142" width="19.140625" style="98" bestFit="1" customWidth="1"/>
    <col min="16143" max="16143" width="10.42578125" style="98" customWidth="1"/>
    <col min="16144" max="16144" width="11.85546875" style="98" customWidth="1"/>
    <col min="16145" max="16145" width="14.7109375" style="98" customWidth="1"/>
    <col min="16146" max="16146" width="9" style="98" bestFit="1" customWidth="1"/>
    <col min="16147" max="16384" width="9.140625" style="98"/>
  </cols>
  <sheetData>
    <row r="2" spans="1:249" x14ac:dyDescent="0.25">
      <c r="A2" s="111" t="s">
        <v>1775</v>
      </c>
      <c r="F2" s="6"/>
    </row>
    <row r="3" spans="1:249" x14ac:dyDescent="0.25">
      <c r="M3" s="2"/>
      <c r="N3" s="2"/>
      <c r="O3" s="2"/>
      <c r="P3" s="2"/>
    </row>
    <row r="4" spans="1:249" s="4" customFormat="1" ht="47.25" customHeight="1" x14ac:dyDescent="0.25">
      <c r="A4" s="832" t="s">
        <v>0</v>
      </c>
      <c r="B4" s="829" t="s">
        <v>1</v>
      </c>
      <c r="C4" s="829" t="s">
        <v>2</v>
      </c>
      <c r="D4" s="829" t="s">
        <v>3</v>
      </c>
      <c r="E4" s="832" t="s">
        <v>4</v>
      </c>
      <c r="F4" s="832" t="s">
        <v>5</v>
      </c>
      <c r="G4" s="832" t="s">
        <v>6</v>
      </c>
      <c r="H4" s="840" t="s">
        <v>7</v>
      </c>
      <c r="I4" s="840"/>
      <c r="J4" s="832" t="s">
        <v>8</v>
      </c>
      <c r="K4" s="841" t="s">
        <v>9</v>
      </c>
      <c r="L4" s="842"/>
      <c r="M4" s="831" t="s">
        <v>10</v>
      </c>
      <c r="N4" s="831"/>
      <c r="O4" s="831" t="s">
        <v>11</v>
      </c>
      <c r="P4" s="831"/>
      <c r="Q4" s="832" t="s">
        <v>12</v>
      </c>
      <c r="R4" s="829" t="s">
        <v>13</v>
      </c>
      <c r="S4" s="3"/>
    </row>
    <row r="5" spans="1:249" s="4" customFormat="1" x14ac:dyDescent="0.2">
      <c r="A5" s="833"/>
      <c r="B5" s="830"/>
      <c r="C5" s="830"/>
      <c r="D5" s="830"/>
      <c r="E5" s="833"/>
      <c r="F5" s="833"/>
      <c r="G5" s="833"/>
      <c r="H5" s="106" t="s">
        <v>14</v>
      </c>
      <c r="I5" s="106" t="s">
        <v>15</v>
      </c>
      <c r="J5" s="833"/>
      <c r="K5" s="108">
        <v>2020</v>
      </c>
      <c r="L5" s="108">
        <v>2021</v>
      </c>
      <c r="M5" s="5">
        <v>2020</v>
      </c>
      <c r="N5" s="5">
        <v>2021</v>
      </c>
      <c r="O5" s="5">
        <v>2020</v>
      </c>
      <c r="P5" s="5">
        <v>2021</v>
      </c>
      <c r="Q5" s="833"/>
      <c r="R5" s="830"/>
      <c r="S5" s="3"/>
    </row>
    <row r="6" spans="1:249" s="4" customFormat="1" ht="15.75" customHeight="1" x14ac:dyDescent="0.2">
      <c r="A6" s="104" t="s">
        <v>16</v>
      </c>
      <c r="B6" s="106" t="s">
        <v>17</v>
      </c>
      <c r="C6" s="106" t="s">
        <v>18</v>
      </c>
      <c r="D6" s="106" t="s">
        <v>19</v>
      </c>
      <c r="E6" s="104" t="s">
        <v>20</v>
      </c>
      <c r="F6" s="104" t="s">
        <v>21</v>
      </c>
      <c r="G6" s="104" t="s">
        <v>22</v>
      </c>
      <c r="H6" s="106" t="s">
        <v>23</v>
      </c>
      <c r="I6" s="106" t="s">
        <v>24</v>
      </c>
      <c r="J6" s="104" t="s">
        <v>25</v>
      </c>
      <c r="K6" s="108" t="s">
        <v>26</v>
      </c>
      <c r="L6" s="108" t="s">
        <v>27</v>
      </c>
      <c r="M6" s="109" t="s">
        <v>28</v>
      </c>
      <c r="N6" s="109" t="s">
        <v>29</v>
      </c>
      <c r="O6" s="109" t="s">
        <v>30</v>
      </c>
      <c r="P6" s="109" t="s">
        <v>31</v>
      </c>
      <c r="Q6" s="104" t="s">
        <v>32</v>
      </c>
      <c r="R6" s="106" t="s">
        <v>33</v>
      </c>
      <c r="S6" s="3"/>
    </row>
    <row r="7" spans="1:249" ht="42.75" customHeight="1" x14ac:dyDescent="0.25">
      <c r="A7" s="1257">
        <v>1</v>
      </c>
      <c r="B7" s="1257">
        <v>1</v>
      </c>
      <c r="C7" s="1257">
        <v>4</v>
      </c>
      <c r="D7" s="1086">
        <v>2</v>
      </c>
      <c r="E7" s="1254" t="s">
        <v>876</v>
      </c>
      <c r="F7" s="1086" t="s">
        <v>1135</v>
      </c>
      <c r="G7" s="1237" t="s">
        <v>408</v>
      </c>
      <c r="H7" s="420" t="s">
        <v>105</v>
      </c>
      <c r="I7" s="31" t="s">
        <v>571</v>
      </c>
      <c r="J7" s="1086" t="s">
        <v>1136</v>
      </c>
      <c r="K7" s="1239" t="s">
        <v>56</v>
      </c>
      <c r="L7" s="1234"/>
      <c r="M7" s="1231">
        <v>71000</v>
      </c>
      <c r="N7" s="1234"/>
      <c r="O7" s="1231">
        <v>71000</v>
      </c>
      <c r="P7" s="1234"/>
      <c r="Q7" s="1086" t="s">
        <v>838</v>
      </c>
      <c r="R7" s="1086" t="s">
        <v>837</v>
      </c>
      <c r="S7" s="10"/>
    </row>
    <row r="8" spans="1:249" s="94" customFormat="1" ht="60" customHeight="1" x14ac:dyDescent="0.25">
      <c r="A8" s="1258"/>
      <c r="B8" s="1258"/>
      <c r="C8" s="1258"/>
      <c r="D8" s="1087"/>
      <c r="E8" s="1255"/>
      <c r="F8" s="1087"/>
      <c r="G8" s="1238"/>
      <c r="H8" s="421" t="s">
        <v>278</v>
      </c>
      <c r="I8" s="422" t="s">
        <v>875</v>
      </c>
      <c r="J8" s="1087"/>
      <c r="K8" s="1240"/>
      <c r="L8" s="1235"/>
      <c r="M8" s="1232"/>
      <c r="N8" s="1235"/>
      <c r="O8" s="1232"/>
      <c r="P8" s="1235"/>
      <c r="Q8" s="1087"/>
      <c r="R8" s="1087"/>
      <c r="S8" s="10"/>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row>
    <row r="9" spans="1:249" s="94" customFormat="1" ht="45" customHeight="1" x14ac:dyDescent="0.25">
      <c r="A9" s="1258"/>
      <c r="B9" s="1258"/>
      <c r="C9" s="1258"/>
      <c r="D9" s="1087"/>
      <c r="E9" s="1255"/>
      <c r="F9" s="1087"/>
      <c r="G9" s="423" t="s">
        <v>846</v>
      </c>
      <c r="H9" s="421" t="s">
        <v>844</v>
      </c>
      <c r="I9" s="422" t="s">
        <v>42</v>
      </c>
      <c r="J9" s="1087"/>
      <c r="K9" s="1240"/>
      <c r="L9" s="1235"/>
      <c r="M9" s="1232"/>
      <c r="N9" s="1235"/>
      <c r="O9" s="1232"/>
      <c r="P9" s="1235"/>
      <c r="Q9" s="1087"/>
      <c r="R9" s="1087"/>
      <c r="S9" s="10"/>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row>
    <row r="10" spans="1:249" s="94" customFormat="1" ht="41.25" customHeight="1" x14ac:dyDescent="0.25">
      <c r="A10" s="1258"/>
      <c r="B10" s="1258"/>
      <c r="C10" s="1258"/>
      <c r="D10" s="1087"/>
      <c r="E10" s="1255"/>
      <c r="F10" s="1087"/>
      <c r="G10" s="1237" t="s">
        <v>853</v>
      </c>
      <c r="H10" s="421" t="s">
        <v>844</v>
      </c>
      <c r="I10" s="422" t="s">
        <v>42</v>
      </c>
      <c r="J10" s="1087"/>
      <c r="K10" s="1240"/>
      <c r="L10" s="1235"/>
      <c r="M10" s="1232"/>
      <c r="N10" s="1235"/>
      <c r="O10" s="1232"/>
      <c r="P10" s="1235"/>
      <c r="Q10" s="1087"/>
      <c r="R10" s="1087"/>
      <c r="S10" s="10"/>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row>
    <row r="11" spans="1:249" ht="120.75" customHeight="1" x14ac:dyDescent="0.25">
      <c r="A11" s="1259"/>
      <c r="B11" s="1259"/>
      <c r="C11" s="1259"/>
      <c r="D11" s="1242"/>
      <c r="E11" s="1256"/>
      <c r="F11" s="1242"/>
      <c r="G11" s="1238"/>
      <c r="H11" s="421" t="s">
        <v>852</v>
      </c>
      <c r="I11" s="422" t="s">
        <v>42</v>
      </c>
      <c r="J11" s="1242"/>
      <c r="K11" s="1241"/>
      <c r="L11" s="1236"/>
      <c r="M11" s="1233"/>
      <c r="N11" s="1236"/>
      <c r="O11" s="1233"/>
      <c r="P11" s="1236"/>
      <c r="Q11" s="1242"/>
      <c r="R11" s="1242"/>
      <c r="S11" s="10"/>
    </row>
    <row r="12" spans="1:249" s="93" customFormat="1" ht="36.75" customHeight="1" x14ac:dyDescent="0.25">
      <c r="A12" s="1243">
        <v>1</v>
      </c>
      <c r="B12" s="1243">
        <v>1</v>
      </c>
      <c r="C12" s="1243">
        <v>4</v>
      </c>
      <c r="D12" s="1246">
        <v>2</v>
      </c>
      <c r="E12" s="1249" t="s">
        <v>876</v>
      </c>
      <c r="F12" s="1246" t="s">
        <v>1776</v>
      </c>
      <c r="G12" s="1252" t="s">
        <v>408</v>
      </c>
      <c r="H12" s="432" t="s">
        <v>105</v>
      </c>
      <c r="I12" s="204" t="s">
        <v>571</v>
      </c>
      <c r="J12" s="1246" t="s">
        <v>1777</v>
      </c>
      <c r="K12" s="1272" t="s">
        <v>56</v>
      </c>
      <c r="L12" s="1275"/>
      <c r="M12" s="1278">
        <v>71000</v>
      </c>
      <c r="N12" s="1275"/>
      <c r="O12" s="1278">
        <v>71000</v>
      </c>
      <c r="P12" s="1275"/>
      <c r="Q12" s="1246" t="s">
        <v>838</v>
      </c>
      <c r="R12" s="1246" t="s">
        <v>837</v>
      </c>
      <c r="S12" s="10"/>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8"/>
      <c r="GM12" s="98"/>
      <c r="GN12" s="98"/>
      <c r="GO12" s="98"/>
      <c r="GP12" s="98"/>
      <c r="GQ12" s="98"/>
      <c r="GR12" s="98"/>
      <c r="GS12" s="98"/>
      <c r="GT12" s="98"/>
      <c r="GU12" s="98"/>
      <c r="GV12" s="98"/>
      <c r="GW12" s="98"/>
      <c r="GX12" s="98"/>
      <c r="GY12" s="98"/>
      <c r="GZ12" s="98"/>
      <c r="HA12" s="98"/>
      <c r="HB12" s="98"/>
      <c r="HC12" s="98"/>
      <c r="HD12" s="98"/>
      <c r="HE12" s="98"/>
      <c r="HF12" s="98"/>
      <c r="HG12" s="98"/>
      <c r="HH12" s="98"/>
      <c r="HI12" s="98"/>
      <c r="HJ12" s="98"/>
      <c r="HK12" s="98"/>
      <c r="HL12" s="98"/>
      <c r="HM12" s="98"/>
      <c r="HN12" s="98"/>
      <c r="HO12" s="98"/>
      <c r="HP12" s="98"/>
      <c r="HQ12" s="98"/>
      <c r="HR12" s="98"/>
      <c r="HS12" s="98"/>
      <c r="HT12" s="98"/>
      <c r="HU12" s="98"/>
      <c r="HV12" s="98"/>
      <c r="HW12" s="98"/>
      <c r="HX12" s="98"/>
      <c r="HY12" s="98"/>
      <c r="HZ12" s="98"/>
      <c r="IA12" s="98"/>
      <c r="IB12" s="98"/>
      <c r="IC12" s="98"/>
      <c r="ID12" s="98"/>
      <c r="IE12" s="98"/>
      <c r="IF12" s="98"/>
      <c r="IG12" s="98"/>
      <c r="IH12" s="98"/>
      <c r="II12" s="98"/>
      <c r="IJ12" s="98"/>
      <c r="IK12" s="98"/>
      <c r="IL12" s="98"/>
      <c r="IM12" s="98"/>
      <c r="IN12" s="98"/>
      <c r="IO12" s="98"/>
    </row>
    <row r="13" spans="1:249" s="93" customFormat="1" ht="39" customHeight="1" x14ac:dyDescent="0.25">
      <c r="A13" s="1244"/>
      <c r="B13" s="1244"/>
      <c r="C13" s="1244"/>
      <c r="D13" s="1247"/>
      <c r="E13" s="1250"/>
      <c r="F13" s="1247"/>
      <c r="G13" s="1253"/>
      <c r="H13" s="433" t="s">
        <v>278</v>
      </c>
      <c r="I13" s="434" t="s">
        <v>1778</v>
      </c>
      <c r="J13" s="1247"/>
      <c r="K13" s="1273"/>
      <c r="L13" s="1276"/>
      <c r="M13" s="1279"/>
      <c r="N13" s="1276"/>
      <c r="O13" s="1279"/>
      <c r="P13" s="1276"/>
      <c r="Q13" s="1247"/>
      <c r="R13" s="1247"/>
      <c r="S13" s="10"/>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row>
    <row r="14" spans="1:249" s="93" customFormat="1" ht="44.25" customHeight="1" x14ac:dyDescent="0.25">
      <c r="A14" s="1244"/>
      <c r="B14" s="1244"/>
      <c r="C14" s="1244"/>
      <c r="D14" s="1247"/>
      <c r="E14" s="1250"/>
      <c r="F14" s="1247"/>
      <c r="G14" s="1252" t="s">
        <v>846</v>
      </c>
      <c r="H14" s="435" t="s">
        <v>844</v>
      </c>
      <c r="I14" s="436" t="s">
        <v>42</v>
      </c>
      <c r="J14" s="1247"/>
      <c r="K14" s="1273"/>
      <c r="L14" s="1276"/>
      <c r="M14" s="1279"/>
      <c r="N14" s="1276"/>
      <c r="O14" s="1279"/>
      <c r="P14" s="1276"/>
      <c r="Q14" s="1247"/>
      <c r="R14" s="1247"/>
      <c r="S14" s="10"/>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row>
    <row r="15" spans="1:249" s="93" customFormat="1" ht="48" customHeight="1" x14ac:dyDescent="0.25">
      <c r="A15" s="1244"/>
      <c r="B15" s="1244"/>
      <c r="C15" s="1244"/>
      <c r="D15" s="1247"/>
      <c r="E15" s="1250"/>
      <c r="F15" s="1247"/>
      <c r="G15" s="1006"/>
      <c r="H15" s="433" t="s">
        <v>1779</v>
      </c>
      <c r="I15" s="434" t="s">
        <v>1780</v>
      </c>
      <c r="J15" s="1247"/>
      <c r="K15" s="1273"/>
      <c r="L15" s="1276"/>
      <c r="M15" s="1279"/>
      <c r="N15" s="1276"/>
      <c r="O15" s="1279"/>
      <c r="P15" s="1276"/>
      <c r="Q15" s="1247"/>
      <c r="R15" s="1247"/>
      <c r="S15" s="10"/>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98"/>
      <c r="IG15" s="98"/>
      <c r="IH15" s="98"/>
      <c r="II15" s="98"/>
      <c r="IJ15" s="98"/>
      <c r="IK15" s="98"/>
      <c r="IL15" s="98"/>
      <c r="IM15" s="98"/>
      <c r="IN15" s="98"/>
      <c r="IO15" s="98"/>
    </row>
    <row r="16" spans="1:249" ht="44.25" customHeight="1" x14ac:dyDescent="0.25">
      <c r="A16" s="1244"/>
      <c r="B16" s="1244"/>
      <c r="C16" s="1244"/>
      <c r="D16" s="1247"/>
      <c r="E16" s="1250"/>
      <c r="F16" s="1247"/>
      <c r="G16" s="1252" t="s">
        <v>853</v>
      </c>
      <c r="H16" s="435" t="s">
        <v>844</v>
      </c>
      <c r="I16" s="436" t="s">
        <v>42</v>
      </c>
      <c r="J16" s="1247"/>
      <c r="K16" s="1273"/>
      <c r="L16" s="1276"/>
      <c r="M16" s="1279"/>
      <c r="N16" s="1276"/>
      <c r="O16" s="1279"/>
      <c r="P16" s="1276"/>
      <c r="Q16" s="1247"/>
      <c r="R16" s="1247"/>
    </row>
    <row r="17" spans="1:18" ht="95.25" customHeight="1" x14ac:dyDescent="0.25">
      <c r="A17" s="1245"/>
      <c r="B17" s="1245"/>
      <c r="C17" s="1245"/>
      <c r="D17" s="1248"/>
      <c r="E17" s="1251"/>
      <c r="F17" s="1248"/>
      <c r="G17" s="1253"/>
      <c r="H17" s="435" t="s">
        <v>852</v>
      </c>
      <c r="I17" s="436" t="s">
        <v>42</v>
      </c>
      <c r="J17" s="1248"/>
      <c r="K17" s="1274"/>
      <c r="L17" s="1277"/>
      <c r="M17" s="1280"/>
      <c r="N17" s="1277"/>
      <c r="O17" s="1280"/>
      <c r="P17" s="1277"/>
      <c r="Q17" s="1248"/>
      <c r="R17" s="1248"/>
    </row>
    <row r="18" spans="1:18" ht="35.450000000000003" customHeight="1" x14ac:dyDescent="0.25">
      <c r="A18" s="1260" t="s">
        <v>2154</v>
      </c>
      <c r="B18" s="1261"/>
      <c r="C18" s="1261"/>
      <c r="D18" s="1261"/>
      <c r="E18" s="1261"/>
      <c r="F18" s="1261"/>
      <c r="G18" s="1261"/>
      <c r="H18" s="1261"/>
      <c r="I18" s="1261"/>
      <c r="J18" s="1261"/>
      <c r="K18" s="1261"/>
      <c r="L18" s="1261"/>
      <c r="M18" s="1261"/>
      <c r="N18" s="1261"/>
      <c r="O18" s="1261"/>
      <c r="P18" s="1261"/>
      <c r="Q18" s="1261"/>
      <c r="R18" s="1262"/>
    </row>
    <row r="19" spans="1:18" ht="36.6" hidden="1" customHeight="1" x14ac:dyDescent="0.25">
      <c r="A19" s="1263"/>
      <c r="B19" s="1264"/>
      <c r="C19" s="1264"/>
      <c r="D19" s="1264"/>
      <c r="E19" s="1264"/>
      <c r="F19" s="1264"/>
      <c r="G19" s="1264"/>
      <c r="H19" s="1264"/>
      <c r="I19" s="1264"/>
      <c r="J19" s="1264"/>
      <c r="K19" s="1264"/>
      <c r="L19" s="1264"/>
      <c r="M19" s="1264"/>
      <c r="N19" s="1264"/>
      <c r="O19" s="1264"/>
      <c r="P19" s="1264"/>
      <c r="Q19" s="1264"/>
      <c r="R19" s="1265"/>
    </row>
    <row r="20" spans="1:18" ht="55.15" hidden="1" customHeight="1" x14ac:dyDescent="0.25">
      <c r="A20" s="1263"/>
      <c r="B20" s="1264"/>
      <c r="C20" s="1264"/>
      <c r="D20" s="1264"/>
      <c r="E20" s="1264"/>
      <c r="F20" s="1264"/>
      <c r="G20" s="1264"/>
      <c r="H20" s="1264"/>
      <c r="I20" s="1264"/>
      <c r="J20" s="1264"/>
      <c r="K20" s="1264"/>
      <c r="L20" s="1264"/>
      <c r="M20" s="1264"/>
      <c r="N20" s="1264"/>
      <c r="O20" s="1264"/>
      <c r="P20" s="1264"/>
      <c r="Q20" s="1264"/>
      <c r="R20" s="1265"/>
    </row>
    <row r="21" spans="1:18" ht="58.9" hidden="1" customHeight="1" x14ac:dyDescent="0.25">
      <c r="A21" s="1263"/>
      <c r="B21" s="1264"/>
      <c r="C21" s="1264"/>
      <c r="D21" s="1264"/>
      <c r="E21" s="1264"/>
      <c r="F21" s="1264"/>
      <c r="G21" s="1264"/>
      <c r="H21" s="1264"/>
      <c r="I21" s="1264"/>
      <c r="J21" s="1264"/>
      <c r="K21" s="1264"/>
      <c r="L21" s="1264"/>
      <c r="M21" s="1264"/>
      <c r="N21" s="1264"/>
      <c r="O21" s="1264"/>
      <c r="P21" s="1264"/>
      <c r="Q21" s="1264"/>
      <c r="R21" s="1265"/>
    </row>
    <row r="22" spans="1:18" ht="247.15" hidden="1" customHeight="1" x14ac:dyDescent="0.25">
      <c r="A22" s="1266"/>
      <c r="B22" s="1267"/>
      <c r="C22" s="1267"/>
      <c r="D22" s="1267"/>
      <c r="E22" s="1267"/>
      <c r="F22" s="1267"/>
      <c r="G22" s="1267"/>
      <c r="H22" s="1267"/>
      <c r="I22" s="1267"/>
      <c r="J22" s="1267"/>
      <c r="K22" s="1267"/>
      <c r="L22" s="1267"/>
      <c r="M22" s="1267"/>
      <c r="N22" s="1267"/>
      <c r="O22" s="1267"/>
      <c r="P22" s="1267"/>
      <c r="Q22" s="1267"/>
      <c r="R22" s="1268"/>
    </row>
    <row r="23" spans="1:18" ht="58.5" customHeight="1" x14ac:dyDescent="0.25">
      <c r="A23" s="956">
        <v>2</v>
      </c>
      <c r="B23" s="956">
        <v>1</v>
      </c>
      <c r="C23" s="956">
        <v>4</v>
      </c>
      <c r="D23" s="865">
        <v>2</v>
      </c>
      <c r="E23" s="1269" t="s">
        <v>874</v>
      </c>
      <c r="F23" s="865" t="s">
        <v>873</v>
      </c>
      <c r="G23" s="48" t="s">
        <v>45</v>
      </c>
      <c r="H23" s="48" t="s">
        <v>87</v>
      </c>
      <c r="I23" s="31" t="s">
        <v>386</v>
      </c>
      <c r="J23" s="865" t="s">
        <v>1137</v>
      </c>
      <c r="K23" s="948" t="s">
        <v>39</v>
      </c>
      <c r="L23" s="948"/>
      <c r="M23" s="905">
        <v>64000</v>
      </c>
      <c r="N23" s="956"/>
      <c r="O23" s="905">
        <v>64000</v>
      </c>
      <c r="P23" s="904"/>
      <c r="Q23" s="865" t="s">
        <v>838</v>
      </c>
      <c r="R23" s="865" t="s">
        <v>837</v>
      </c>
    </row>
    <row r="24" spans="1:18" ht="36" customHeight="1" x14ac:dyDescent="0.25">
      <c r="A24" s="958"/>
      <c r="B24" s="958"/>
      <c r="C24" s="958"/>
      <c r="D24" s="866"/>
      <c r="E24" s="1270"/>
      <c r="F24" s="866"/>
      <c r="G24" s="48" t="s">
        <v>872</v>
      </c>
      <c r="H24" s="48" t="s">
        <v>849</v>
      </c>
      <c r="I24" s="31" t="s">
        <v>42</v>
      </c>
      <c r="J24" s="866"/>
      <c r="K24" s="1092"/>
      <c r="L24" s="1092"/>
      <c r="M24" s="964"/>
      <c r="N24" s="958"/>
      <c r="O24" s="964"/>
      <c r="P24" s="894"/>
      <c r="Q24" s="866"/>
      <c r="R24" s="866"/>
    </row>
    <row r="25" spans="1:18" ht="195" customHeight="1" x14ac:dyDescent="0.25">
      <c r="A25" s="957"/>
      <c r="B25" s="957"/>
      <c r="C25" s="957"/>
      <c r="D25" s="867"/>
      <c r="E25" s="1271"/>
      <c r="F25" s="867"/>
      <c r="G25" s="48" t="s">
        <v>846</v>
      </c>
      <c r="H25" s="48" t="s">
        <v>844</v>
      </c>
      <c r="I25" s="31" t="s">
        <v>42</v>
      </c>
      <c r="J25" s="867"/>
      <c r="K25" s="949"/>
      <c r="L25" s="949"/>
      <c r="M25" s="950"/>
      <c r="N25" s="957"/>
      <c r="O25" s="950"/>
      <c r="P25" s="895"/>
      <c r="Q25" s="867"/>
      <c r="R25" s="867"/>
    </row>
    <row r="26" spans="1:18" ht="44.25" customHeight="1" x14ac:dyDescent="0.25">
      <c r="A26" s="1281">
        <v>3</v>
      </c>
      <c r="B26" s="956">
        <v>1</v>
      </c>
      <c r="C26" s="956">
        <v>4</v>
      </c>
      <c r="D26" s="865">
        <v>5</v>
      </c>
      <c r="E26" s="1283" t="s">
        <v>871</v>
      </c>
      <c r="F26" s="865" t="s">
        <v>870</v>
      </c>
      <c r="G26" s="48" t="s">
        <v>869</v>
      </c>
      <c r="H26" s="48" t="s">
        <v>87</v>
      </c>
      <c r="I26" s="31" t="s">
        <v>825</v>
      </c>
      <c r="J26" s="865" t="s">
        <v>1138</v>
      </c>
      <c r="K26" s="948" t="s">
        <v>39</v>
      </c>
      <c r="L26" s="948"/>
      <c r="M26" s="904">
        <v>99300</v>
      </c>
      <c r="N26" s="956"/>
      <c r="O26" s="904">
        <v>99300</v>
      </c>
      <c r="P26" s="904"/>
      <c r="Q26" s="865" t="s">
        <v>838</v>
      </c>
      <c r="R26" s="865" t="s">
        <v>837</v>
      </c>
    </row>
    <row r="27" spans="1:18" ht="117.75" customHeight="1" x14ac:dyDescent="0.25">
      <c r="A27" s="1282"/>
      <c r="B27" s="957"/>
      <c r="C27" s="957"/>
      <c r="D27" s="867"/>
      <c r="E27" s="1284"/>
      <c r="F27" s="867"/>
      <c r="G27" s="48" t="s">
        <v>429</v>
      </c>
      <c r="H27" s="48" t="s">
        <v>104</v>
      </c>
      <c r="I27" s="31" t="s">
        <v>42</v>
      </c>
      <c r="J27" s="867"/>
      <c r="K27" s="949"/>
      <c r="L27" s="949"/>
      <c r="M27" s="895"/>
      <c r="N27" s="957"/>
      <c r="O27" s="895"/>
      <c r="P27" s="895"/>
      <c r="Q27" s="867"/>
      <c r="R27" s="867"/>
    </row>
    <row r="28" spans="1:18" ht="74.25" customHeight="1" x14ac:dyDescent="0.25">
      <c r="A28" s="865">
        <v>4</v>
      </c>
      <c r="B28" s="865">
        <v>1</v>
      </c>
      <c r="C28" s="865">
        <v>4</v>
      </c>
      <c r="D28" s="865">
        <v>2</v>
      </c>
      <c r="E28" s="1283" t="s">
        <v>868</v>
      </c>
      <c r="F28" s="865" t="s">
        <v>867</v>
      </c>
      <c r="G28" s="176" t="s">
        <v>408</v>
      </c>
      <c r="H28" s="176" t="s">
        <v>87</v>
      </c>
      <c r="I28" s="107">
        <v>20</v>
      </c>
      <c r="J28" s="865" t="s">
        <v>866</v>
      </c>
      <c r="K28" s="956" t="s">
        <v>39</v>
      </c>
      <c r="L28" s="948"/>
      <c r="M28" s="905">
        <v>44000</v>
      </c>
      <c r="N28" s="1286"/>
      <c r="O28" s="905">
        <v>44000</v>
      </c>
      <c r="P28" s="1286"/>
      <c r="Q28" s="865" t="s">
        <v>838</v>
      </c>
      <c r="R28" s="865" t="s">
        <v>837</v>
      </c>
    </row>
    <row r="29" spans="1:18" ht="38.25" hidden="1" customHeight="1" x14ac:dyDescent="0.25">
      <c r="A29" s="866"/>
      <c r="B29" s="866"/>
      <c r="C29" s="866"/>
      <c r="D29" s="866"/>
      <c r="E29" s="1285"/>
      <c r="F29" s="866"/>
      <c r="G29" s="176" t="s">
        <v>846</v>
      </c>
      <c r="H29" s="176" t="s">
        <v>865</v>
      </c>
      <c r="I29" s="424">
        <v>100000</v>
      </c>
      <c r="J29" s="866"/>
      <c r="K29" s="958"/>
      <c r="L29" s="1092"/>
      <c r="M29" s="964"/>
      <c r="N29" s="1287"/>
      <c r="O29" s="964"/>
      <c r="P29" s="1287"/>
      <c r="Q29" s="866"/>
      <c r="R29" s="866"/>
    </row>
    <row r="30" spans="1:18" ht="30" hidden="1" customHeight="1" x14ac:dyDescent="0.25">
      <c r="A30" s="866"/>
      <c r="B30" s="866"/>
      <c r="C30" s="866"/>
      <c r="D30" s="866"/>
      <c r="E30" s="1285"/>
      <c r="F30" s="866"/>
      <c r="G30" s="176" t="s">
        <v>95</v>
      </c>
      <c r="H30" s="176" t="s">
        <v>203</v>
      </c>
      <c r="I30" s="107">
        <v>500</v>
      </c>
      <c r="J30" s="866"/>
      <c r="K30" s="958"/>
      <c r="L30" s="1092"/>
      <c r="M30" s="964"/>
      <c r="N30" s="1287"/>
      <c r="O30" s="964"/>
      <c r="P30" s="1287"/>
      <c r="Q30" s="866"/>
      <c r="R30" s="866"/>
    </row>
    <row r="31" spans="1:18" ht="75.75" customHeight="1" x14ac:dyDescent="0.25">
      <c r="A31" s="866"/>
      <c r="B31" s="866"/>
      <c r="C31" s="866"/>
      <c r="D31" s="866"/>
      <c r="E31" s="1285"/>
      <c r="F31" s="866"/>
      <c r="G31" s="865" t="s">
        <v>853</v>
      </c>
      <c r="H31" s="176" t="s">
        <v>844</v>
      </c>
      <c r="I31" s="107">
        <v>1</v>
      </c>
      <c r="J31" s="866"/>
      <c r="K31" s="958"/>
      <c r="L31" s="1092"/>
      <c r="M31" s="964"/>
      <c r="N31" s="1287"/>
      <c r="O31" s="964"/>
      <c r="P31" s="1287"/>
      <c r="Q31" s="866"/>
      <c r="R31" s="866"/>
    </row>
    <row r="32" spans="1:18" ht="387.75" customHeight="1" x14ac:dyDescent="0.25">
      <c r="A32" s="867"/>
      <c r="B32" s="867"/>
      <c r="C32" s="867"/>
      <c r="D32" s="867"/>
      <c r="E32" s="1284"/>
      <c r="F32" s="867"/>
      <c r="G32" s="867"/>
      <c r="H32" s="176" t="s">
        <v>864</v>
      </c>
      <c r="I32" s="176">
        <v>1</v>
      </c>
      <c r="J32" s="867"/>
      <c r="K32" s="957"/>
      <c r="L32" s="949"/>
      <c r="M32" s="950"/>
      <c r="N32" s="1288"/>
      <c r="O32" s="950"/>
      <c r="P32" s="1288"/>
      <c r="Q32" s="867"/>
      <c r="R32" s="867"/>
    </row>
    <row r="33" spans="1:18" ht="47.25" customHeight="1" x14ac:dyDescent="0.25">
      <c r="A33" s="951">
        <v>4</v>
      </c>
      <c r="B33" s="951">
        <v>1</v>
      </c>
      <c r="C33" s="951">
        <v>4</v>
      </c>
      <c r="D33" s="951">
        <v>2</v>
      </c>
      <c r="E33" s="1296" t="s">
        <v>868</v>
      </c>
      <c r="F33" s="951" t="s">
        <v>867</v>
      </c>
      <c r="G33" s="192" t="s">
        <v>408</v>
      </c>
      <c r="H33" s="192" t="s">
        <v>87</v>
      </c>
      <c r="I33" s="437">
        <v>89</v>
      </c>
      <c r="J33" s="951" t="s">
        <v>1781</v>
      </c>
      <c r="K33" s="967" t="s">
        <v>39</v>
      </c>
      <c r="L33" s="1080"/>
      <c r="M33" s="1082">
        <v>44000</v>
      </c>
      <c r="N33" s="1290"/>
      <c r="O33" s="1082">
        <v>44000</v>
      </c>
      <c r="P33" s="1290"/>
      <c r="Q33" s="951" t="s">
        <v>838</v>
      </c>
      <c r="R33" s="951" t="s">
        <v>837</v>
      </c>
    </row>
    <row r="34" spans="1:18" ht="48.75" customHeight="1" x14ac:dyDescent="0.25">
      <c r="A34" s="960"/>
      <c r="B34" s="960"/>
      <c r="C34" s="960"/>
      <c r="D34" s="960"/>
      <c r="E34" s="1297"/>
      <c r="F34" s="960"/>
      <c r="G34" s="192" t="s">
        <v>846</v>
      </c>
      <c r="H34" s="192" t="s">
        <v>865</v>
      </c>
      <c r="I34" s="438">
        <v>100000</v>
      </c>
      <c r="J34" s="960"/>
      <c r="K34" s="1299"/>
      <c r="L34" s="1300"/>
      <c r="M34" s="1289"/>
      <c r="N34" s="1291"/>
      <c r="O34" s="1289"/>
      <c r="P34" s="1291"/>
      <c r="Q34" s="960"/>
      <c r="R34" s="960"/>
    </row>
    <row r="35" spans="1:18" ht="93.75" customHeight="1" x14ac:dyDescent="0.25">
      <c r="A35" s="960"/>
      <c r="B35" s="960"/>
      <c r="C35" s="960"/>
      <c r="D35" s="960"/>
      <c r="E35" s="1297"/>
      <c r="F35" s="960"/>
      <c r="G35" s="193" t="s">
        <v>95</v>
      </c>
      <c r="H35" s="193" t="s">
        <v>203</v>
      </c>
      <c r="I35" s="437">
        <v>500</v>
      </c>
      <c r="J35" s="960"/>
      <c r="K35" s="1299"/>
      <c r="L35" s="1300"/>
      <c r="M35" s="1289"/>
      <c r="N35" s="1291"/>
      <c r="O35" s="1289"/>
      <c r="P35" s="1291"/>
      <c r="Q35" s="960"/>
      <c r="R35" s="960"/>
    </row>
    <row r="36" spans="1:18" ht="62.25" customHeight="1" x14ac:dyDescent="0.25">
      <c r="A36" s="960"/>
      <c r="B36" s="960"/>
      <c r="C36" s="960"/>
      <c r="D36" s="960"/>
      <c r="E36" s="1297"/>
      <c r="F36" s="960"/>
      <c r="G36" s="951" t="s">
        <v>853</v>
      </c>
      <c r="H36" s="193" t="s">
        <v>844</v>
      </c>
      <c r="I36" s="437">
        <v>1</v>
      </c>
      <c r="J36" s="960"/>
      <c r="K36" s="1299"/>
      <c r="L36" s="1300"/>
      <c r="M36" s="1289"/>
      <c r="N36" s="1291"/>
      <c r="O36" s="1289"/>
      <c r="P36" s="1291"/>
      <c r="Q36" s="960"/>
      <c r="R36" s="960"/>
    </row>
    <row r="37" spans="1:18" ht="256.5" customHeight="1" x14ac:dyDescent="0.25">
      <c r="A37" s="952"/>
      <c r="B37" s="952"/>
      <c r="C37" s="952"/>
      <c r="D37" s="952"/>
      <c r="E37" s="1298"/>
      <c r="F37" s="952"/>
      <c r="G37" s="952"/>
      <c r="H37" s="192" t="s">
        <v>852</v>
      </c>
      <c r="I37" s="192">
        <v>1</v>
      </c>
      <c r="J37" s="952"/>
      <c r="K37" s="968"/>
      <c r="L37" s="1081"/>
      <c r="M37" s="1083"/>
      <c r="N37" s="1292"/>
      <c r="O37" s="1083"/>
      <c r="P37" s="1292"/>
      <c r="Q37" s="952"/>
      <c r="R37" s="952"/>
    </row>
    <row r="38" spans="1:18" ht="36" customHeight="1" x14ac:dyDescent="0.25">
      <c r="A38" s="1293" t="s">
        <v>1782</v>
      </c>
      <c r="B38" s="1261"/>
      <c r="C38" s="1261"/>
      <c r="D38" s="1261"/>
      <c r="E38" s="1261"/>
      <c r="F38" s="1261"/>
      <c r="G38" s="1261"/>
      <c r="H38" s="1261"/>
      <c r="I38" s="1261"/>
      <c r="J38" s="1261"/>
      <c r="K38" s="1261"/>
      <c r="L38" s="1261"/>
      <c r="M38" s="1261"/>
      <c r="N38" s="1261"/>
      <c r="O38" s="1261"/>
      <c r="P38" s="1261"/>
      <c r="Q38" s="1261"/>
      <c r="R38" s="1262"/>
    </row>
    <row r="39" spans="1:18" ht="132.6" hidden="1" customHeight="1" x14ac:dyDescent="0.25">
      <c r="A39" s="1294"/>
      <c r="B39" s="1264"/>
      <c r="C39" s="1264"/>
      <c r="D39" s="1264"/>
      <c r="E39" s="1264"/>
      <c r="F39" s="1264"/>
      <c r="G39" s="1264"/>
      <c r="H39" s="1264"/>
      <c r="I39" s="1264"/>
      <c r="J39" s="1264"/>
      <c r="K39" s="1264"/>
      <c r="L39" s="1264"/>
      <c r="M39" s="1264"/>
      <c r="N39" s="1264"/>
      <c r="O39" s="1264"/>
      <c r="P39" s="1264"/>
      <c r="Q39" s="1264"/>
      <c r="R39" s="1265"/>
    </row>
    <row r="40" spans="1:18" hidden="1" x14ac:dyDescent="0.25">
      <c r="A40" s="1294"/>
      <c r="B40" s="1264"/>
      <c r="C40" s="1264"/>
      <c r="D40" s="1264"/>
      <c r="E40" s="1264"/>
      <c r="F40" s="1264"/>
      <c r="G40" s="1264"/>
      <c r="H40" s="1264"/>
      <c r="I40" s="1264"/>
      <c r="J40" s="1264"/>
      <c r="K40" s="1264"/>
      <c r="L40" s="1264"/>
      <c r="M40" s="1264"/>
      <c r="N40" s="1264"/>
      <c r="O40" s="1264"/>
      <c r="P40" s="1264"/>
      <c r="Q40" s="1264"/>
      <c r="R40" s="1265"/>
    </row>
    <row r="41" spans="1:18" ht="97.15" hidden="1" customHeight="1" x14ac:dyDescent="0.25">
      <c r="A41" s="1294"/>
      <c r="B41" s="1264"/>
      <c r="C41" s="1264"/>
      <c r="D41" s="1264"/>
      <c r="E41" s="1264"/>
      <c r="F41" s="1264"/>
      <c r="G41" s="1264"/>
      <c r="H41" s="1264"/>
      <c r="I41" s="1264"/>
      <c r="J41" s="1264"/>
      <c r="K41" s="1264"/>
      <c r="L41" s="1264"/>
      <c r="M41" s="1264"/>
      <c r="N41" s="1264"/>
      <c r="O41" s="1264"/>
      <c r="P41" s="1264"/>
      <c r="Q41" s="1264"/>
      <c r="R41" s="1265"/>
    </row>
    <row r="42" spans="1:18" ht="15" hidden="1" customHeight="1" x14ac:dyDescent="0.25">
      <c r="A42" s="1295"/>
      <c r="B42" s="1267"/>
      <c r="C42" s="1267"/>
      <c r="D42" s="1267"/>
      <c r="E42" s="1267"/>
      <c r="F42" s="1267"/>
      <c r="G42" s="1267"/>
      <c r="H42" s="1267"/>
      <c r="I42" s="1267"/>
      <c r="J42" s="1267"/>
      <c r="K42" s="1267"/>
      <c r="L42" s="1267"/>
      <c r="M42" s="1267"/>
      <c r="N42" s="1267"/>
      <c r="O42" s="1267"/>
      <c r="P42" s="1267"/>
      <c r="Q42" s="1267"/>
      <c r="R42" s="1268"/>
    </row>
    <row r="43" spans="1:18" ht="72.75" customHeight="1" x14ac:dyDescent="0.25">
      <c r="A43" s="865">
        <v>5</v>
      </c>
      <c r="B43" s="865">
        <v>1</v>
      </c>
      <c r="C43" s="865">
        <v>4</v>
      </c>
      <c r="D43" s="865">
        <v>5</v>
      </c>
      <c r="E43" s="1283" t="s">
        <v>863</v>
      </c>
      <c r="F43" s="995" t="s">
        <v>1139</v>
      </c>
      <c r="G43" s="48" t="s">
        <v>178</v>
      </c>
      <c r="H43" s="48" t="s">
        <v>87</v>
      </c>
      <c r="I43" s="112">
        <v>200</v>
      </c>
      <c r="J43" s="865" t="s">
        <v>862</v>
      </c>
      <c r="K43" s="956" t="s">
        <v>46</v>
      </c>
      <c r="L43" s="956" t="s">
        <v>65</v>
      </c>
      <c r="M43" s="904">
        <v>72700</v>
      </c>
      <c r="N43" s="904">
        <v>47300</v>
      </c>
      <c r="O43" s="904">
        <v>72700</v>
      </c>
      <c r="P43" s="904">
        <v>47300</v>
      </c>
      <c r="Q43" s="865" t="s">
        <v>838</v>
      </c>
      <c r="R43" s="865" t="s">
        <v>837</v>
      </c>
    </row>
    <row r="44" spans="1:18" ht="83.25" customHeight="1" x14ac:dyDescent="0.25">
      <c r="A44" s="866"/>
      <c r="B44" s="866"/>
      <c r="C44" s="866"/>
      <c r="D44" s="866"/>
      <c r="E44" s="1285"/>
      <c r="F44" s="996"/>
      <c r="G44" s="48" t="s">
        <v>861</v>
      </c>
      <c r="H44" s="48" t="s">
        <v>145</v>
      </c>
      <c r="I44" s="112">
        <v>1</v>
      </c>
      <c r="J44" s="866"/>
      <c r="K44" s="958"/>
      <c r="L44" s="958"/>
      <c r="M44" s="894"/>
      <c r="N44" s="894"/>
      <c r="O44" s="894"/>
      <c r="P44" s="894"/>
      <c r="Q44" s="866"/>
      <c r="R44" s="866"/>
    </row>
    <row r="45" spans="1:18" ht="259.5" customHeight="1" x14ac:dyDescent="0.25">
      <c r="A45" s="867"/>
      <c r="B45" s="867"/>
      <c r="C45" s="867"/>
      <c r="D45" s="867"/>
      <c r="E45" s="1284"/>
      <c r="F45" s="997"/>
      <c r="G45" s="48" t="s">
        <v>860</v>
      </c>
      <c r="H45" s="48" t="s">
        <v>145</v>
      </c>
      <c r="I45" s="112">
        <v>1</v>
      </c>
      <c r="J45" s="867"/>
      <c r="K45" s="957"/>
      <c r="L45" s="957"/>
      <c r="M45" s="895"/>
      <c r="N45" s="895"/>
      <c r="O45" s="895"/>
      <c r="P45" s="895"/>
      <c r="Q45" s="867"/>
      <c r="R45" s="867"/>
    </row>
    <row r="46" spans="1:18" ht="35.25" customHeight="1" x14ac:dyDescent="0.25">
      <c r="A46" s="865">
        <v>6</v>
      </c>
      <c r="B46" s="865">
        <v>1</v>
      </c>
      <c r="C46" s="865">
        <v>4</v>
      </c>
      <c r="D46" s="865">
        <v>2</v>
      </c>
      <c r="E46" s="1283" t="s">
        <v>859</v>
      </c>
      <c r="F46" s="865" t="s">
        <v>858</v>
      </c>
      <c r="G46" s="48" t="s">
        <v>846</v>
      </c>
      <c r="H46" s="48" t="s">
        <v>844</v>
      </c>
      <c r="I46" s="112">
        <v>1</v>
      </c>
      <c r="J46" s="865" t="s">
        <v>857</v>
      </c>
      <c r="K46" s="956" t="s">
        <v>56</v>
      </c>
      <c r="L46" s="956"/>
      <c r="M46" s="904">
        <v>32000</v>
      </c>
      <c r="N46" s="904"/>
      <c r="O46" s="904">
        <v>32000</v>
      </c>
      <c r="P46" s="904"/>
      <c r="Q46" s="865" t="s">
        <v>838</v>
      </c>
      <c r="R46" s="865" t="s">
        <v>837</v>
      </c>
    </row>
    <row r="47" spans="1:18" ht="41.25" customHeight="1" x14ac:dyDescent="0.25">
      <c r="A47" s="866"/>
      <c r="B47" s="866"/>
      <c r="C47" s="866"/>
      <c r="D47" s="866"/>
      <c r="E47" s="1285"/>
      <c r="F47" s="866"/>
      <c r="G47" s="865" t="s">
        <v>853</v>
      </c>
      <c r="H47" s="48" t="s">
        <v>844</v>
      </c>
      <c r="I47" s="112">
        <v>1</v>
      </c>
      <c r="J47" s="866"/>
      <c r="K47" s="958"/>
      <c r="L47" s="958"/>
      <c r="M47" s="894"/>
      <c r="N47" s="894"/>
      <c r="O47" s="894"/>
      <c r="P47" s="894"/>
      <c r="Q47" s="866"/>
      <c r="R47" s="866"/>
    </row>
    <row r="48" spans="1:18" ht="198.75" customHeight="1" x14ac:dyDescent="0.25">
      <c r="A48" s="867"/>
      <c r="B48" s="867"/>
      <c r="C48" s="867"/>
      <c r="D48" s="867"/>
      <c r="E48" s="1284"/>
      <c r="F48" s="867"/>
      <c r="G48" s="867"/>
      <c r="H48" s="48" t="s">
        <v>852</v>
      </c>
      <c r="I48" s="31" t="s">
        <v>42</v>
      </c>
      <c r="J48" s="867"/>
      <c r="K48" s="957"/>
      <c r="L48" s="957"/>
      <c r="M48" s="895"/>
      <c r="N48" s="895"/>
      <c r="O48" s="895"/>
      <c r="P48" s="895"/>
      <c r="Q48" s="867"/>
      <c r="R48" s="867"/>
    </row>
    <row r="49" spans="1:18" ht="106.15" hidden="1" customHeight="1" x14ac:dyDescent="0.25">
      <c r="A49" s="951">
        <v>6</v>
      </c>
      <c r="B49" s="951">
        <v>1</v>
      </c>
      <c r="C49" s="951">
        <v>4</v>
      </c>
      <c r="D49" s="951">
        <v>2</v>
      </c>
      <c r="E49" s="1296" t="s">
        <v>859</v>
      </c>
      <c r="F49" s="951" t="s">
        <v>1783</v>
      </c>
      <c r="G49" s="189" t="s">
        <v>846</v>
      </c>
      <c r="H49" s="189" t="s">
        <v>844</v>
      </c>
      <c r="I49" s="191">
        <v>1</v>
      </c>
      <c r="J49" s="1302" t="s">
        <v>1784</v>
      </c>
      <c r="K49" s="967" t="s">
        <v>56</v>
      </c>
      <c r="L49" s="967"/>
      <c r="M49" s="1084">
        <v>32000</v>
      </c>
      <c r="N49" s="1084"/>
      <c r="O49" s="1084">
        <v>32000</v>
      </c>
      <c r="P49" s="1084"/>
      <c r="Q49" s="951" t="s">
        <v>838</v>
      </c>
      <c r="R49" s="951" t="s">
        <v>837</v>
      </c>
    </row>
    <row r="50" spans="1:18" ht="40.5" customHeight="1" x14ac:dyDescent="0.25">
      <c r="A50" s="960"/>
      <c r="B50" s="960"/>
      <c r="C50" s="960"/>
      <c r="D50" s="960"/>
      <c r="E50" s="1297"/>
      <c r="F50" s="960"/>
      <c r="G50" s="951" t="s">
        <v>846</v>
      </c>
      <c r="H50" s="189" t="s">
        <v>844</v>
      </c>
      <c r="I50" s="191">
        <v>1</v>
      </c>
      <c r="J50" s="989"/>
      <c r="K50" s="1299"/>
      <c r="L50" s="1299"/>
      <c r="M50" s="1301"/>
      <c r="N50" s="1301"/>
      <c r="O50" s="1301"/>
      <c r="P50" s="1301"/>
      <c r="Q50" s="960"/>
      <c r="R50" s="960"/>
    </row>
    <row r="51" spans="1:18" ht="44.25" customHeight="1" x14ac:dyDescent="0.25">
      <c r="A51" s="960"/>
      <c r="B51" s="960"/>
      <c r="C51" s="960"/>
      <c r="D51" s="960"/>
      <c r="E51" s="1297"/>
      <c r="F51" s="960"/>
      <c r="G51" s="1006"/>
      <c r="H51" s="196" t="s">
        <v>1785</v>
      </c>
      <c r="I51" s="190">
        <v>42</v>
      </c>
      <c r="J51" s="989"/>
      <c r="K51" s="1299"/>
      <c r="L51" s="1299"/>
      <c r="M51" s="1301"/>
      <c r="N51" s="1301"/>
      <c r="O51" s="1301"/>
      <c r="P51" s="1301"/>
      <c r="Q51" s="960"/>
      <c r="R51" s="960"/>
    </row>
    <row r="52" spans="1:18" ht="37.5" customHeight="1" x14ac:dyDescent="0.25">
      <c r="A52" s="960"/>
      <c r="B52" s="960"/>
      <c r="C52" s="960"/>
      <c r="D52" s="960"/>
      <c r="E52" s="1297"/>
      <c r="F52" s="960"/>
      <c r="G52" s="951" t="s">
        <v>853</v>
      </c>
      <c r="H52" s="189" t="s">
        <v>844</v>
      </c>
      <c r="I52" s="191">
        <v>1</v>
      </c>
      <c r="J52" s="989"/>
      <c r="K52" s="1299"/>
      <c r="L52" s="1299"/>
      <c r="M52" s="1301"/>
      <c r="N52" s="1301"/>
      <c r="O52" s="1301"/>
      <c r="P52" s="1301"/>
      <c r="Q52" s="960"/>
      <c r="R52" s="960"/>
    </row>
    <row r="53" spans="1:18" ht="147" customHeight="1" x14ac:dyDescent="0.25">
      <c r="A53" s="952"/>
      <c r="B53" s="952"/>
      <c r="C53" s="952"/>
      <c r="D53" s="952"/>
      <c r="E53" s="1298"/>
      <c r="F53" s="952"/>
      <c r="G53" s="952"/>
      <c r="H53" s="189" t="s">
        <v>852</v>
      </c>
      <c r="I53" s="204" t="s">
        <v>42</v>
      </c>
      <c r="J53" s="1009"/>
      <c r="K53" s="968"/>
      <c r="L53" s="968"/>
      <c r="M53" s="1085"/>
      <c r="N53" s="1085"/>
      <c r="O53" s="1085"/>
      <c r="P53" s="1085"/>
      <c r="Q53" s="952"/>
      <c r="R53" s="952"/>
    </row>
    <row r="54" spans="1:18" ht="24" customHeight="1" x14ac:dyDescent="0.25">
      <c r="A54" s="1293" t="s">
        <v>1786</v>
      </c>
      <c r="B54" s="1261"/>
      <c r="C54" s="1261"/>
      <c r="D54" s="1261"/>
      <c r="E54" s="1261"/>
      <c r="F54" s="1261"/>
      <c r="G54" s="1261"/>
      <c r="H54" s="1261"/>
      <c r="I54" s="1261"/>
      <c r="J54" s="1261"/>
      <c r="K54" s="1261"/>
      <c r="L54" s="1261"/>
      <c r="M54" s="1261"/>
      <c r="N54" s="1261"/>
      <c r="O54" s="1261"/>
      <c r="P54" s="1261"/>
      <c r="Q54" s="1261"/>
      <c r="R54" s="1262"/>
    </row>
    <row r="55" spans="1:18" ht="14.45" hidden="1" customHeight="1" x14ac:dyDescent="0.25">
      <c r="A55" s="1294"/>
      <c r="B55" s="1264"/>
      <c r="C55" s="1264"/>
      <c r="D55" s="1264"/>
      <c r="E55" s="1264"/>
      <c r="F55" s="1264"/>
      <c r="G55" s="1264"/>
      <c r="H55" s="1264"/>
      <c r="I55" s="1264"/>
      <c r="J55" s="1264"/>
      <c r="K55" s="1264"/>
      <c r="L55" s="1264"/>
      <c r="M55" s="1264"/>
      <c r="N55" s="1264"/>
      <c r="O55" s="1264"/>
      <c r="P55" s="1264"/>
      <c r="Q55" s="1264"/>
      <c r="R55" s="1265"/>
    </row>
    <row r="56" spans="1:18" ht="100.9" hidden="1" customHeight="1" x14ac:dyDescent="0.25">
      <c r="A56" s="1295"/>
      <c r="B56" s="1267"/>
      <c r="C56" s="1267"/>
      <c r="D56" s="1267"/>
      <c r="E56" s="1267"/>
      <c r="F56" s="1267"/>
      <c r="G56" s="1267"/>
      <c r="H56" s="1267"/>
      <c r="I56" s="1267"/>
      <c r="J56" s="1267"/>
      <c r="K56" s="1267"/>
      <c r="L56" s="1267"/>
      <c r="M56" s="1267"/>
      <c r="N56" s="1267"/>
      <c r="O56" s="1267"/>
      <c r="P56" s="1267"/>
      <c r="Q56" s="1267"/>
      <c r="R56" s="1268"/>
    </row>
    <row r="57" spans="1:18" ht="39.75" customHeight="1" x14ac:dyDescent="0.25">
      <c r="A57" s="865">
        <v>7</v>
      </c>
      <c r="B57" s="956">
        <v>1</v>
      </c>
      <c r="C57" s="865">
        <v>4</v>
      </c>
      <c r="D57" s="865">
        <v>2</v>
      </c>
      <c r="E57" s="1283" t="s">
        <v>856</v>
      </c>
      <c r="F57" s="865" t="s">
        <v>1140</v>
      </c>
      <c r="G57" s="865" t="s">
        <v>408</v>
      </c>
      <c r="H57" s="48" t="s">
        <v>844</v>
      </c>
      <c r="I57" s="112">
        <v>1</v>
      </c>
      <c r="J57" s="865" t="s">
        <v>855</v>
      </c>
      <c r="K57" s="956" t="s">
        <v>56</v>
      </c>
      <c r="L57" s="956"/>
      <c r="M57" s="1303">
        <v>44000</v>
      </c>
      <c r="N57" s="904"/>
      <c r="O57" s="1303">
        <v>44000</v>
      </c>
      <c r="P57" s="1306"/>
      <c r="Q57" s="865" t="s">
        <v>838</v>
      </c>
      <c r="R57" s="865" t="s">
        <v>837</v>
      </c>
    </row>
    <row r="58" spans="1:18" ht="34.5" customHeight="1" x14ac:dyDescent="0.25">
      <c r="A58" s="866"/>
      <c r="B58" s="958"/>
      <c r="C58" s="866"/>
      <c r="D58" s="866"/>
      <c r="E58" s="1285"/>
      <c r="F58" s="866"/>
      <c r="G58" s="867"/>
      <c r="H58" s="48" t="s">
        <v>87</v>
      </c>
      <c r="I58" s="112">
        <v>30</v>
      </c>
      <c r="J58" s="866"/>
      <c r="K58" s="958"/>
      <c r="L58" s="958"/>
      <c r="M58" s="1304"/>
      <c r="N58" s="894"/>
      <c r="O58" s="1304"/>
      <c r="P58" s="1307"/>
      <c r="Q58" s="866"/>
      <c r="R58" s="866"/>
    </row>
    <row r="59" spans="1:18" ht="32.25" customHeight="1" x14ac:dyDescent="0.25">
      <c r="A59" s="866"/>
      <c r="B59" s="958"/>
      <c r="C59" s="866"/>
      <c r="D59" s="866"/>
      <c r="E59" s="1285"/>
      <c r="F59" s="866"/>
      <c r="G59" s="48" t="s">
        <v>854</v>
      </c>
      <c r="H59" s="48" t="s">
        <v>203</v>
      </c>
      <c r="I59" s="112">
        <v>500</v>
      </c>
      <c r="J59" s="866"/>
      <c r="K59" s="958"/>
      <c r="L59" s="958"/>
      <c r="M59" s="1304"/>
      <c r="N59" s="894"/>
      <c r="O59" s="1304"/>
      <c r="P59" s="1307"/>
      <c r="Q59" s="866"/>
      <c r="R59" s="866"/>
    </row>
    <row r="60" spans="1:18" x14ac:dyDescent="0.25">
      <c r="A60" s="866"/>
      <c r="B60" s="958"/>
      <c r="C60" s="866"/>
      <c r="D60" s="866"/>
      <c r="E60" s="1285"/>
      <c r="F60" s="866"/>
      <c r="G60" s="48" t="s">
        <v>846</v>
      </c>
      <c r="H60" s="48" t="s">
        <v>844</v>
      </c>
      <c r="I60" s="112">
        <v>1</v>
      </c>
      <c r="J60" s="866"/>
      <c r="K60" s="958"/>
      <c r="L60" s="958"/>
      <c r="M60" s="1304"/>
      <c r="N60" s="894"/>
      <c r="O60" s="1304"/>
      <c r="P60" s="1307"/>
      <c r="Q60" s="866"/>
      <c r="R60" s="866"/>
    </row>
    <row r="61" spans="1:18" x14ac:dyDescent="0.25">
      <c r="A61" s="866"/>
      <c r="B61" s="958"/>
      <c r="C61" s="866"/>
      <c r="D61" s="866"/>
      <c r="E61" s="1285"/>
      <c r="F61" s="866"/>
      <c r="G61" s="865" t="s">
        <v>853</v>
      </c>
      <c r="H61" s="48" t="s">
        <v>844</v>
      </c>
      <c r="I61" s="112">
        <v>1</v>
      </c>
      <c r="J61" s="866"/>
      <c r="K61" s="958"/>
      <c r="L61" s="958"/>
      <c r="M61" s="1304"/>
      <c r="N61" s="894"/>
      <c r="O61" s="1304"/>
      <c r="P61" s="1307"/>
      <c r="Q61" s="866"/>
      <c r="R61" s="866"/>
    </row>
    <row r="62" spans="1:18" ht="63.75" customHeight="1" x14ac:dyDescent="0.25">
      <c r="A62" s="867"/>
      <c r="B62" s="957"/>
      <c r="C62" s="867"/>
      <c r="D62" s="867"/>
      <c r="E62" s="1284"/>
      <c r="F62" s="867"/>
      <c r="G62" s="867"/>
      <c r="H62" s="48" t="s">
        <v>852</v>
      </c>
      <c r="I62" s="112">
        <v>1</v>
      </c>
      <c r="J62" s="867"/>
      <c r="K62" s="957"/>
      <c r="L62" s="957"/>
      <c r="M62" s="1305"/>
      <c r="N62" s="895"/>
      <c r="O62" s="1305"/>
      <c r="P62" s="1308"/>
      <c r="Q62" s="867"/>
      <c r="R62" s="867"/>
    </row>
    <row r="63" spans="1:18" x14ac:dyDescent="0.25">
      <c r="A63" s="951">
        <v>7</v>
      </c>
      <c r="B63" s="967">
        <v>1</v>
      </c>
      <c r="C63" s="951">
        <v>4</v>
      </c>
      <c r="D63" s="951">
        <v>2</v>
      </c>
      <c r="E63" s="1296" t="s">
        <v>856</v>
      </c>
      <c r="F63" s="951" t="s">
        <v>1787</v>
      </c>
      <c r="G63" s="951" t="s">
        <v>408</v>
      </c>
      <c r="H63" s="189" t="s">
        <v>844</v>
      </c>
      <c r="I63" s="191">
        <v>1</v>
      </c>
      <c r="J63" s="951" t="s">
        <v>1788</v>
      </c>
      <c r="K63" s="967" t="s">
        <v>56</v>
      </c>
      <c r="L63" s="967"/>
      <c r="M63" s="1309">
        <v>44000</v>
      </c>
      <c r="N63" s="1084"/>
      <c r="O63" s="1309">
        <v>44000</v>
      </c>
      <c r="P63" s="1312"/>
      <c r="Q63" s="951" t="s">
        <v>838</v>
      </c>
      <c r="R63" s="951" t="s">
        <v>837</v>
      </c>
    </row>
    <row r="64" spans="1:18" ht="41.45" customHeight="1" x14ac:dyDescent="0.25">
      <c r="A64" s="960"/>
      <c r="B64" s="1299"/>
      <c r="C64" s="960"/>
      <c r="D64" s="960"/>
      <c r="E64" s="1297"/>
      <c r="F64" s="960"/>
      <c r="G64" s="952"/>
      <c r="H64" s="196" t="s">
        <v>87</v>
      </c>
      <c r="I64" s="190">
        <v>48</v>
      </c>
      <c r="J64" s="960"/>
      <c r="K64" s="1299"/>
      <c r="L64" s="1299"/>
      <c r="M64" s="1310"/>
      <c r="N64" s="1301"/>
      <c r="O64" s="1310"/>
      <c r="P64" s="1313"/>
      <c r="Q64" s="960"/>
      <c r="R64" s="960"/>
    </row>
    <row r="65" spans="1:18" ht="42.75" customHeight="1" x14ac:dyDescent="0.25">
      <c r="A65" s="960"/>
      <c r="B65" s="1299"/>
      <c r="C65" s="960"/>
      <c r="D65" s="960"/>
      <c r="E65" s="1297"/>
      <c r="F65" s="960"/>
      <c r="G65" s="189" t="s">
        <v>854</v>
      </c>
      <c r="H65" s="189" t="s">
        <v>203</v>
      </c>
      <c r="I65" s="191">
        <v>500</v>
      </c>
      <c r="J65" s="960"/>
      <c r="K65" s="1299"/>
      <c r="L65" s="1299"/>
      <c r="M65" s="1310"/>
      <c r="N65" s="1301"/>
      <c r="O65" s="1310"/>
      <c r="P65" s="1313"/>
      <c r="Q65" s="960"/>
      <c r="R65" s="960"/>
    </row>
    <row r="66" spans="1:18" ht="30" customHeight="1" x14ac:dyDescent="0.25">
      <c r="A66" s="960"/>
      <c r="B66" s="1299"/>
      <c r="C66" s="960"/>
      <c r="D66" s="960"/>
      <c r="E66" s="1297"/>
      <c r="F66" s="960"/>
      <c r="G66" s="951" t="s">
        <v>846</v>
      </c>
      <c r="H66" s="189" t="s">
        <v>844</v>
      </c>
      <c r="I66" s="191">
        <v>1</v>
      </c>
      <c r="J66" s="960"/>
      <c r="K66" s="1299"/>
      <c r="L66" s="1299"/>
      <c r="M66" s="1310"/>
      <c r="N66" s="1301"/>
      <c r="O66" s="1310"/>
      <c r="P66" s="1313"/>
      <c r="Q66" s="960"/>
      <c r="R66" s="960"/>
    </row>
    <row r="67" spans="1:18" x14ac:dyDescent="0.25">
      <c r="A67" s="960"/>
      <c r="B67" s="1299"/>
      <c r="C67" s="960"/>
      <c r="D67" s="960"/>
      <c r="E67" s="1297"/>
      <c r="F67" s="960"/>
      <c r="G67" s="1006"/>
      <c r="H67" s="196" t="s">
        <v>1779</v>
      </c>
      <c r="I67" s="190">
        <v>42</v>
      </c>
      <c r="J67" s="960"/>
      <c r="K67" s="1299"/>
      <c r="L67" s="1299"/>
      <c r="M67" s="1310"/>
      <c r="N67" s="1301"/>
      <c r="O67" s="1310"/>
      <c r="P67" s="1313"/>
      <c r="Q67" s="960"/>
      <c r="R67" s="960"/>
    </row>
    <row r="68" spans="1:18" ht="33.75" customHeight="1" x14ac:dyDescent="0.25">
      <c r="A68" s="960"/>
      <c r="B68" s="1299"/>
      <c r="C68" s="960"/>
      <c r="D68" s="960"/>
      <c r="E68" s="1297"/>
      <c r="F68" s="960"/>
      <c r="G68" s="951" t="s">
        <v>853</v>
      </c>
      <c r="H68" s="189" t="s">
        <v>844</v>
      </c>
      <c r="I68" s="191">
        <v>1</v>
      </c>
      <c r="J68" s="960"/>
      <c r="K68" s="1299"/>
      <c r="L68" s="1299"/>
      <c r="M68" s="1310"/>
      <c r="N68" s="1301"/>
      <c r="O68" s="1310"/>
      <c r="P68" s="1313"/>
      <c r="Q68" s="960"/>
      <c r="R68" s="960"/>
    </row>
    <row r="69" spans="1:18" ht="48.75" customHeight="1" x14ac:dyDescent="0.25">
      <c r="A69" s="952"/>
      <c r="B69" s="968"/>
      <c r="C69" s="952"/>
      <c r="D69" s="952"/>
      <c r="E69" s="1298"/>
      <c r="F69" s="952"/>
      <c r="G69" s="952"/>
      <c r="H69" s="189" t="s">
        <v>852</v>
      </c>
      <c r="I69" s="191">
        <v>1</v>
      </c>
      <c r="J69" s="952"/>
      <c r="K69" s="968"/>
      <c r="L69" s="968"/>
      <c r="M69" s="1311"/>
      <c r="N69" s="1085"/>
      <c r="O69" s="1311"/>
      <c r="P69" s="1314"/>
      <c r="Q69" s="952"/>
      <c r="R69" s="952"/>
    </row>
    <row r="70" spans="1:18" ht="19.5" customHeight="1" x14ac:dyDescent="0.25">
      <c r="A70" s="1293" t="s">
        <v>1789</v>
      </c>
      <c r="B70" s="1315"/>
      <c r="C70" s="1315"/>
      <c r="D70" s="1315"/>
      <c r="E70" s="1315"/>
      <c r="F70" s="1315"/>
      <c r="G70" s="1315"/>
      <c r="H70" s="1315"/>
      <c r="I70" s="1315"/>
      <c r="J70" s="1315"/>
      <c r="K70" s="1315"/>
      <c r="L70" s="1315"/>
      <c r="M70" s="1315"/>
      <c r="N70" s="1315"/>
      <c r="O70" s="1315"/>
      <c r="P70" s="1315"/>
      <c r="Q70" s="1315"/>
      <c r="R70" s="1316"/>
    </row>
    <row r="71" spans="1:18" ht="14.45" hidden="1" customHeight="1" x14ac:dyDescent="0.25">
      <c r="A71" s="1294"/>
      <c r="B71" s="1317"/>
      <c r="C71" s="1317"/>
      <c r="D71" s="1317"/>
      <c r="E71" s="1317"/>
      <c r="F71" s="1317"/>
      <c r="G71" s="1317"/>
      <c r="H71" s="1317"/>
      <c r="I71" s="1317"/>
      <c r="J71" s="1317"/>
      <c r="K71" s="1317"/>
      <c r="L71" s="1317"/>
      <c r="M71" s="1317"/>
      <c r="N71" s="1317"/>
      <c r="O71" s="1317"/>
      <c r="P71" s="1317"/>
      <c r="Q71" s="1317"/>
      <c r="R71" s="1318"/>
    </row>
    <row r="72" spans="1:18" ht="14.45" hidden="1" customHeight="1" x14ac:dyDescent="0.25">
      <c r="A72" s="1294"/>
      <c r="B72" s="1317"/>
      <c r="C72" s="1317"/>
      <c r="D72" s="1317"/>
      <c r="E72" s="1317"/>
      <c r="F72" s="1317"/>
      <c r="G72" s="1317"/>
      <c r="H72" s="1317"/>
      <c r="I72" s="1317"/>
      <c r="J72" s="1317"/>
      <c r="K72" s="1317"/>
      <c r="L72" s="1317"/>
      <c r="M72" s="1317"/>
      <c r="N72" s="1317"/>
      <c r="O72" s="1317"/>
      <c r="P72" s="1317"/>
      <c r="Q72" s="1317"/>
      <c r="R72" s="1318"/>
    </row>
    <row r="73" spans="1:18" ht="14.45" hidden="1" customHeight="1" x14ac:dyDescent="0.25">
      <c r="A73" s="1294"/>
      <c r="B73" s="1317"/>
      <c r="C73" s="1317"/>
      <c r="D73" s="1317"/>
      <c r="E73" s="1317"/>
      <c r="F73" s="1317"/>
      <c r="G73" s="1317"/>
      <c r="H73" s="1317"/>
      <c r="I73" s="1317"/>
      <c r="J73" s="1317"/>
      <c r="K73" s="1317"/>
      <c r="L73" s="1317"/>
      <c r="M73" s="1317"/>
      <c r="N73" s="1317"/>
      <c r="O73" s="1317"/>
      <c r="P73" s="1317"/>
      <c r="Q73" s="1317"/>
      <c r="R73" s="1318"/>
    </row>
    <row r="74" spans="1:18" ht="14.45" hidden="1" customHeight="1" x14ac:dyDescent="0.25">
      <c r="A74" s="1294"/>
      <c r="B74" s="1317"/>
      <c r="C74" s="1317"/>
      <c r="D74" s="1317"/>
      <c r="E74" s="1317"/>
      <c r="F74" s="1317"/>
      <c r="G74" s="1317"/>
      <c r="H74" s="1317"/>
      <c r="I74" s="1317"/>
      <c r="J74" s="1317"/>
      <c r="K74" s="1317"/>
      <c r="L74" s="1317"/>
      <c r="M74" s="1317"/>
      <c r="N74" s="1317"/>
      <c r="O74" s="1317"/>
      <c r="P74" s="1317"/>
      <c r="Q74" s="1317"/>
      <c r="R74" s="1318"/>
    </row>
    <row r="75" spans="1:18" ht="106.15" hidden="1" customHeight="1" x14ac:dyDescent="0.25">
      <c r="A75" s="1295"/>
      <c r="B75" s="1319"/>
      <c r="C75" s="1319"/>
      <c r="D75" s="1319"/>
      <c r="E75" s="1319"/>
      <c r="F75" s="1319"/>
      <c r="G75" s="1319"/>
      <c r="H75" s="1319"/>
      <c r="I75" s="1319"/>
      <c r="J75" s="1319"/>
      <c r="K75" s="1319"/>
      <c r="L75" s="1319"/>
      <c r="M75" s="1319"/>
      <c r="N75" s="1319"/>
      <c r="O75" s="1319"/>
      <c r="P75" s="1319"/>
      <c r="Q75" s="1319"/>
      <c r="R75" s="1320"/>
    </row>
    <row r="76" spans="1:18" ht="188.25" customHeight="1" x14ac:dyDescent="0.25">
      <c r="A76" s="48">
        <v>8</v>
      </c>
      <c r="B76" s="48">
        <v>1</v>
      </c>
      <c r="C76" s="48">
        <v>4</v>
      </c>
      <c r="D76" s="48">
        <v>2</v>
      </c>
      <c r="E76" s="392" t="s">
        <v>851</v>
      </c>
      <c r="F76" s="35" t="s">
        <v>850</v>
      </c>
      <c r="G76" s="48" t="s">
        <v>408</v>
      </c>
      <c r="H76" s="48" t="s">
        <v>849</v>
      </c>
      <c r="I76" s="112">
        <v>1</v>
      </c>
      <c r="J76" s="48" t="s">
        <v>848</v>
      </c>
      <c r="K76" s="112" t="s">
        <v>39</v>
      </c>
      <c r="L76" s="112"/>
      <c r="M76" s="30">
        <v>5000</v>
      </c>
      <c r="N76" s="30"/>
      <c r="O76" s="30">
        <v>5000</v>
      </c>
      <c r="P76" s="30"/>
      <c r="Q76" s="48" t="s">
        <v>838</v>
      </c>
      <c r="R76" s="48" t="s">
        <v>837</v>
      </c>
    </row>
    <row r="77" spans="1:18" ht="77.25" customHeight="1" x14ac:dyDescent="0.25">
      <c r="A77" s="951">
        <v>8</v>
      </c>
      <c r="B77" s="951">
        <v>1</v>
      </c>
      <c r="C77" s="951">
        <v>4</v>
      </c>
      <c r="D77" s="951">
        <v>2</v>
      </c>
      <c r="E77" s="1296" t="s">
        <v>851</v>
      </c>
      <c r="F77" s="984" t="s">
        <v>850</v>
      </c>
      <c r="G77" s="951" t="s">
        <v>408</v>
      </c>
      <c r="H77" s="189" t="s">
        <v>849</v>
      </c>
      <c r="I77" s="191">
        <v>1</v>
      </c>
      <c r="J77" s="1302" t="s">
        <v>1790</v>
      </c>
      <c r="K77" s="967" t="s">
        <v>39</v>
      </c>
      <c r="L77" s="967"/>
      <c r="M77" s="1084">
        <v>5000</v>
      </c>
      <c r="N77" s="1084"/>
      <c r="O77" s="1084">
        <v>5000</v>
      </c>
      <c r="P77" s="1084"/>
      <c r="Q77" s="951" t="s">
        <v>838</v>
      </c>
      <c r="R77" s="951" t="s">
        <v>837</v>
      </c>
    </row>
    <row r="78" spans="1:18" ht="84.75" customHeight="1" x14ac:dyDescent="0.25">
      <c r="A78" s="1006"/>
      <c r="B78" s="1006"/>
      <c r="C78" s="1006"/>
      <c r="D78" s="1006"/>
      <c r="E78" s="1006"/>
      <c r="F78" s="1007"/>
      <c r="G78" s="1006"/>
      <c r="H78" s="196" t="s">
        <v>77</v>
      </c>
      <c r="I78" s="190">
        <v>64</v>
      </c>
      <c r="J78" s="1009"/>
      <c r="K78" s="1321"/>
      <c r="L78" s="1321"/>
      <c r="M78" s="1321"/>
      <c r="N78" s="1321"/>
      <c r="O78" s="1321"/>
      <c r="P78" s="1321"/>
      <c r="Q78" s="1006"/>
      <c r="R78" s="1006"/>
    </row>
    <row r="79" spans="1:18" ht="15.75" customHeight="1" x14ac:dyDescent="0.25">
      <c r="A79" s="1325" t="s">
        <v>1791</v>
      </c>
      <c r="B79" s="1326"/>
      <c r="C79" s="1326"/>
      <c r="D79" s="1326"/>
      <c r="E79" s="1326"/>
      <c r="F79" s="1326"/>
      <c r="G79" s="1326"/>
      <c r="H79" s="1326"/>
      <c r="I79" s="1326"/>
      <c r="J79" s="1326"/>
      <c r="K79" s="1326"/>
      <c r="L79" s="1326"/>
      <c r="M79" s="1326"/>
      <c r="N79" s="1326"/>
      <c r="O79" s="1326"/>
      <c r="P79" s="1326"/>
      <c r="Q79" s="1326"/>
      <c r="R79" s="1327"/>
    </row>
    <row r="80" spans="1:18" x14ac:dyDescent="0.25">
      <c r="A80" s="865">
        <v>9</v>
      </c>
      <c r="B80" s="865">
        <v>1</v>
      </c>
      <c r="C80" s="865">
        <v>4</v>
      </c>
      <c r="D80" s="865">
        <v>2</v>
      </c>
      <c r="E80" s="1283" t="s">
        <v>847</v>
      </c>
      <c r="F80" s="865" t="s">
        <v>419</v>
      </c>
      <c r="G80" s="865" t="s">
        <v>846</v>
      </c>
      <c r="H80" s="48" t="s">
        <v>844</v>
      </c>
      <c r="I80" s="112">
        <v>1</v>
      </c>
      <c r="J80" s="865" t="s">
        <v>1141</v>
      </c>
      <c r="K80" s="956" t="s">
        <v>56</v>
      </c>
      <c r="L80" s="956"/>
      <c r="M80" s="904">
        <v>27000</v>
      </c>
      <c r="N80" s="904"/>
      <c r="O80" s="904">
        <v>27000</v>
      </c>
      <c r="P80" s="904"/>
      <c r="Q80" s="865" t="s">
        <v>838</v>
      </c>
      <c r="R80" s="865" t="s">
        <v>837</v>
      </c>
    </row>
    <row r="81" spans="1:18" ht="54.6" customHeight="1" x14ac:dyDescent="0.25">
      <c r="A81" s="866"/>
      <c r="B81" s="866"/>
      <c r="C81" s="866"/>
      <c r="D81" s="866"/>
      <c r="E81" s="1285"/>
      <c r="F81" s="866"/>
      <c r="G81" s="867"/>
      <c r="H81" s="48" t="s">
        <v>845</v>
      </c>
      <c r="I81" s="112">
        <v>42</v>
      </c>
      <c r="J81" s="866"/>
      <c r="K81" s="958"/>
      <c r="L81" s="958"/>
      <c r="M81" s="894"/>
      <c r="N81" s="894"/>
      <c r="O81" s="894"/>
      <c r="P81" s="894"/>
      <c r="Q81" s="866"/>
      <c r="R81" s="866"/>
    </row>
    <row r="82" spans="1:18" ht="119.25" customHeight="1" x14ac:dyDescent="0.25">
      <c r="A82" s="867"/>
      <c r="B82" s="867"/>
      <c r="C82" s="867"/>
      <c r="D82" s="867"/>
      <c r="E82" s="1284"/>
      <c r="F82" s="867"/>
      <c r="G82" s="48" t="s">
        <v>417</v>
      </c>
      <c r="H82" s="48" t="s">
        <v>844</v>
      </c>
      <c r="I82" s="48">
        <v>1</v>
      </c>
      <c r="J82" s="867"/>
      <c r="K82" s="957"/>
      <c r="L82" s="957"/>
      <c r="M82" s="895"/>
      <c r="N82" s="895"/>
      <c r="O82" s="895"/>
      <c r="P82" s="895"/>
      <c r="Q82" s="867"/>
      <c r="R82" s="867"/>
    </row>
    <row r="83" spans="1:18" ht="78" customHeight="1" x14ac:dyDescent="0.25">
      <c r="A83" s="951">
        <v>9</v>
      </c>
      <c r="B83" s="951">
        <v>1</v>
      </c>
      <c r="C83" s="951">
        <v>4</v>
      </c>
      <c r="D83" s="951">
        <v>2</v>
      </c>
      <c r="E83" s="1322" t="s">
        <v>2155</v>
      </c>
      <c r="F83" s="951" t="s">
        <v>419</v>
      </c>
      <c r="G83" s="951" t="s">
        <v>846</v>
      </c>
      <c r="H83" s="189" t="s">
        <v>844</v>
      </c>
      <c r="I83" s="191">
        <v>1</v>
      </c>
      <c r="J83" s="951" t="s">
        <v>1141</v>
      </c>
      <c r="K83" s="967" t="s">
        <v>56</v>
      </c>
      <c r="L83" s="967"/>
      <c r="M83" s="1084">
        <v>27000</v>
      </c>
      <c r="N83" s="1084"/>
      <c r="O83" s="1084">
        <v>27000</v>
      </c>
      <c r="P83" s="1084"/>
      <c r="Q83" s="951" t="s">
        <v>838</v>
      </c>
      <c r="R83" s="951" t="s">
        <v>837</v>
      </c>
    </row>
    <row r="84" spans="1:18" ht="26.25" customHeight="1" x14ac:dyDescent="0.25">
      <c r="A84" s="960"/>
      <c r="B84" s="960"/>
      <c r="C84" s="960"/>
      <c r="D84" s="960"/>
      <c r="E84" s="1323"/>
      <c r="F84" s="960"/>
      <c r="G84" s="952"/>
      <c r="H84" s="189" t="s">
        <v>845</v>
      </c>
      <c r="I84" s="191">
        <v>42</v>
      </c>
      <c r="J84" s="960"/>
      <c r="K84" s="1299"/>
      <c r="L84" s="1299"/>
      <c r="M84" s="1301"/>
      <c r="N84" s="1301"/>
      <c r="O84" s="1301"/>
      <c r="P84" s="1301"/>
      <c r="Q84" s="960"/>
      <c r="R84" s="960"/>
    </row>
    <row r="85" spans="1:18" ht="80.25" customHeight="1" x14ac:dyDescent="0.25">
      <c r="A85" s="952"/>
      <c r="B85" s="952"/>
      <c r="C85" s="952"/>
      <c r="D85" s="952"/>
      <c r="E85" s="1324"/>
      <c r="F85" s="952"/>
      <c r="G85" s="189" t="s">
        <v>417</v>
      </c>
      <c r="H85" s="189" t="s">
        <v>844</v>
      </c>
      <c r="I85" s="189">
        <v>1</v>
      </c>
      <c r="J85" s="952"/>
      <c r="K85" s="968"/>
      <c r="L85" s="968"/>
      <c r="M85" s="1085"/>
      <c r="N85" s="1085"/>
      <c r="O85" s="1085"/>
      <c r="P85" s="1085"/>
      <c r="Q85" s="952"/>
      <c r="R85" s="952"/>
    </row>
    <row r="86" spans="1:18" x14ac:dyDescent="0.25">
      <c r="A86" s="1293" t="s">
        <v>1792</v>
      </c>
      <c r="B86" s="1261"/>
      <c r="C86" s="1261"/>
      <c r="D86" s="1261"/>
      <c r="E86" s="1261"/>
      <c r="F86" s="1261"/>
      <c r="G86" s="1261"/>
      <c r="H86" s="1261"/>
      <c r="I86" s="1261"/>
      <c r="J86" s="1261"/>
      <c r="K86" s="1261"/>
      <c r="L86" s="1261"/>
      <c r="M86" s="1261"/>
      <c r="N86" s="1261"/>
      <c r="O86" s="1261"/>
      <c r="P86" s="1261"/>
      <c r="Q86" s="1261"/>
      <c r="R86" s="1262"/>
    </row>
    <row r="87" spans="1:18" ht="0.75" customHeight="1" x14ac:dyDescent="0.25">
      <c r="A87" s="1294"/>
      <c r="B87" s="1264"/>
      <c r="C87" s="1264"/>
      <c r="D87" s="1264"/>
      <c r="E87" s="1264"/>
      <c r="F87" s="1264"/>
      <c r="G87" s="1264"/>
      <c r="H87" s="1264"/>
      <c r="I87" s="1264"/>
      <c r="J87" s="1264"/>
      <c r="K87" s="1264"/>
      <c r="L87" s="1264"/>
      <c r="M87" s="1264"/>
      <c r="N87" s="1264"/>
      <c r="O87" s="1264"/>
      <c r="P87" s="1264"/>
      <c r="Q87" s="1264"/>
      <c r="R87" s="1265"/>
    </row>
    <row r="88" spans="1:18" ht="133.15" customHeight="1" x14ac:dyDescent="0.25">
      <c r="A88" s="48">
        <v>10</v>
      </c>
      <c r="B88" s="48">
        <v>1</v>
      </c>
      <c r="C88" s="48">
        <v>4</v>
      </c>
      <c r="D88" s="48">
        <v>2</v>
      </c>
      <c r="E88" s="392" t="s">
        <v>843</v>
      </c>
      <c r="F88" s="35" t="s">
        <v>842</v>
      </c>
      <c r="G88" s="48" t="s">
        <v>841</v>
      </c>
      <c r="H88" s="48" t="s">
        <v>840</v>
      </c>
      <c r="I88" s="112">
        <v>1</v>
      </c>
      <c r="J88" s="48" t="s">
        <v>839</v>
      </c>
      <c r="K88" s="112" t="s">
        <v>39</v>
      </c>
      <c r="L88" s="112"/>
      <c r="M88" s="30">
        <v>50000</v>
      </c>
      <c r="N88" s="30"/>
      <c r="O88" s="30">
        <v>50000</v>
      </c>
      <c r="P88" s="30"/>
      <c r="Q88" s="48" t="s">
        <v>838</v>
      </c>
      <c r="R88" s="48" t="s">
        <v>837</v>
      </c>
    </row>
    <row r="89" spans="1:18" ht="59.25" customHeight="1" x14ac:dyDescent="0.25">
      <c r="A89" s="837">
        <v>11</v>
      </c>
      <c r="B89" s="837">
        <v>1</v>
      </c>
      <c r="C89" s="837">
        <v>4</v>
      </c>
      <c r="D89" s="837">
        <v>2</v>
      </c>
      <c r="E89" s="1328" t="s">
        <v>2156</v>
      </c>
      <c r="F89" s="843" t="s">
        <v>2157</v>
      </c>
      <c r="G89" s="152" t="s">
        <v>85</v>
      </c>
      <c r="H89" s="152" t="s">
        <v>77</v>
      </c>
      <c r="I89" s="151">
        <v>35</v>
      </c>
      <c r="J89" s="837" t="s">
        <v>1793</v>
      </c>
      <c r="K89" s="849"/>
      <c r="L89" s="849" t="s">
        <v>46</v>
      </c>
      <c r="M89" s="834"/>
      <c r="N89" s="834">
        <v>20000</v>
      </c>
      <c r="O89" s="834"/>
      <c r="P89" s="834">
        <v>20000</v>
      </c>
      <c r="Q89" s="837" t="s">
        <v>838</v>
      </c>
      <c r="R89" s="837" t="s">
        <v>837</v>
      </c>
    </row>
    <row r="90" spans="1:18" ht="221.25" customHeight="1" x14ac:dyDescent="0.25">
      <c r="A90" s="911"/>
      <c r="B90" s="911"/>
      <c r="C90" s="911"/>
      <c r="D90" s="911"/>
      <c r="E90" s="911"/>
      <c r="F90" s="909"/>
      <c r="G90" s="152" t="s">
        <v>61</v>
      </c>
      <c r="H90" s="152" t="s">
        <v>1794</v>
      </c>
      <c r="I90" s="151">
        <v>25</v>
      </c>
      <c r="J90" s="911"/>
      <c r="K90" s="1039"/>
      <c r="L90" s="1039"/>
      <c r="M90" s="1039"/>
      <c r="N90" s="1039"/>
      <c r="O90" s="1039"/>
      <c r="P90" s="1039"/>
      <c r="Q90" s="911"/>
      <c r="R90" s="911"/>
    </row>
    <row r="91" spans="1:18" ht="54.75" customHeight="1" x14ac:dyDescent="0.25">
      <c r="A91" s="1329" t="s">
        <v>2158</v>
      </c>
      <c r="B91" s="1330"/>
      <c r="C91" s="1330"/>
      <c r="D91" s="1330"/>
      <c r="E91" s="1330"/>
      <c r="F91" s="1330"/>
      <c r="G91" s="1330"/>
      <c r="H91" s="1330"/>
      <c r="I91" s="1330"/>
      <c r="J91" s="1330"/>
      <c r="K91" s="1330"/>
      <c r="L91" s="1330"/>
      <c r="M91" s="1330"/>
      <c r="N91" s="1330"/>
      <c r="O91" s="1330"/>
      <c r="P91" s="1330"/>
      <c r="Q91" s="1330"/>
      <c r="R91" s="1331"/>
    </row>
    <row r="92" spans="1:18" ht="228" customHeight="1" x14ac:dyDescent="0.25">
      <c r="A92" s="425">
        <v>12</v>
      </c>
      <c r="B92" s="425">
        <v>1</v>
      </c>
      <c r="C92" s="425">
        <v>4</v>
      </c>
      <c r="D92" s="425">
        <v>2</v>
      </c>
      <c r="E92" s="426" t="s">
        <v>1795</v>
      </c>
      <c r="F92" s="155" t="s">
        <v>1796</v>
      </c>
      <c r="G92" s="152" t="s">
        <v>1797</v>
      </c>
      <c r="H92" s="152" t="s">
        <v>77</v>
      </c>
      <c r="I92" s="151">
        <v>25</v>
      </c>
      <c r="J92" s="427" t="s">
        <v>1798</v>
      </c>
      <c r="K92" s="428"/>
      <c r="L92" s="428" t="s">
        <v>46</v>
      </c>
      <c r="M92" s="428"/>
      <c r="N92" s="429">
        <v>50000</v>
      </c>
      <c r="O92" s="428"/>
      <c r="P92" s="429">
        <v>50000</v>
      </c>
      <c r="Q92" s="425" t="s">
        <v>838</v>
      </c>
      <c r="R92" s="425" t="s">
        <v>838</v>
      </c>
    </row>
    <row r="93" spans="1:18" ht="52.5" customHeight="1" x14ac:dyDescent="0.25">
      <c r="A93" s="1329" t="s">
        <v>2159</v>
      </c>
      <c r="B93" s="1330"/>
      <c r="C93" s="1330"/>
      <c r="D93" s="1330"/>
      <c r="E93" s="1330"/>
      <c r="F93" s="1330"/>
      <c r="G93" s="1330"/>
      <c r="H93" s="1330"/>
      <c r="I93" s="1330"/>
      <c r="J93" s="1330"/>
      <c r="K93" s="1330"/>
      <c r="L93" s="1330"/>
      <c r="M93" s="1330"/>
      <c r="N93" s="1330"/>
      <c r="O93" s="1330"/>
      <c r="P93" s="1330"/>
      <c r="Q93" s="1330"/>
      <c r="R93" s="1331"/>
    </row>
    <row r="94" spans="1:18" ht="72.75" customHeight="1" x14ac:dyDescent="0.25">
      <c r="A94" s="910">
        <v>13</v>
      </c>
      <c r="B94" s="910">
        <v>1</v>
      </c>
      <c r="C94" s="910">
        <v>4</v>
      </c>
      <c r="D94" s="910">
        <v>2</v>
      </c>
      <c r="E94" s="1332" t="s">
        <v>1799</v>
      </c>
      <c r="F94" s="908" t="s">
        <v>1800</v>
      </c>
      <c r="G94" s="152" t="s">
        <v>43</v>
      </c>
      <c r="H94" s="152" t="s">
        <v>77</v>
      </c>
      <c r="I94" s="151">
        <v>80</v>
      </c>
      <c r="J94" s="910" t="s">
        <v>1801</v>
      </c>
      <c r="K94" s="1038"/>
      <c r="L94" s="1038" t="s">
        <v>34</v>
      </c>
      <c r="M94" s="1038"/>
      <c r="N94" s="1333">
        <v>18000</v>
      </c>
      <c r="O94" s="1038"/>
      <c r="P94" s="1333">
        <v>18000</v>
      </c>
      <c r="Q94" s="910" t="s">
        <v>838</v>
      </c>
      <c r="R94" s="910" t="s">
        <v>838</v>
      </c>
    </row>
    <row r="95" spans="1:18" ht="92.45" customHeight="1" x14ac:dyDescent="0.25">
      <c r="A95" s="911"/>
      <c r="B95" s="911"/>
      <c r="C95" s="911"/>
      <c r="D95" s="911"/>
      <c r="E95" s="911"/>
      <c r="F95" s="909"/>
      <c r="G95" s="152" t="s">
        <v>95</v>
      </c>
      <c r="H95" s="152" t="s">
        <v>203</v>
      </c>
      <c r="I95" s="151">
        <v>500</v>
      </c>
      <c r="J95" s="911"/>
      <c r="K95" s="1039"/>
      <c r="L95" s="1039"/>
      <c r="M95" s="1039"/>
      <c r="N95" s="1334"/>
      <c r="O95" s="1039"/>
      <c r="P95" s="1334"/>
      <c r="Q95" s="911"/>
      <c r="R95" s="911"/>
    </row>
    <row r="96" spans="1:18" ht="78" customHeight="1" x14ac:dyDescent="0.25">
      <c r="A96" s="1329" t="s">
        <v>1802</v>
      </c>
      <c r="B96" s="1330"/>
      <c r="C96" s="1330"/>
      <c r="D96" s="1330"/>
      <c r="E96" s="1330"/>
      <c r="F96" s="1330"/>
      <c r="G96" s="1330"/>
      <c r="H96" s="1330"/>
      <c r="I96" s="1330"/>
      <c r="J96" s="1330"/>
      <c r="K96" s="1330"/>
      <c r="L96" s="1330"/>
      <c r="M96" s="1330"/>
      <c r="N96" s="1330"/>
      <c r="O96" s="1330"/>
      <c r="P96" s="1330"/>
      <c r="Q96" s="1330"/>
      <c r="R96" s="1331"/>
    </row>
    <row r="97" spans="1:18" ht="61.15" customHeight="1" x14ac:dyDescent="0.25">
      <c r="A97" s="910">
        <v>14</v>
      </c>
      <c r="B97" s="910">
        <v>1</v>
      </c>
      <c r="C97" s="910">
        <v>4</v>
      </c>
      <c r="D97" s="910">
        <v>2</v>
      </c>
      <c r="E97" s="1332" t="s">
        <v>1803</v>
      </c>
      <c r="F97" s="908" t="s">
        <v>1804</v>
      </c>
      <c r="G97" s="152" t="s">
        <v>85</v>
      </c>
      <c r="H97" s="152" t="s">
        <v>77</v>
      </c>
      <c r="I97" s="151">
        <v>80</v>
      </c>
      <c r="J97" s="910" t="s">
        <v>1805</v>
      </c>
      <c r="K97" s="1038"/>
      <c r="L97" s="1038" t="s">
        <v>34</v>
      </c>
      <c r="M97" s="1038"/>
      <c r="N97" s="1333">
        <v>18000</v>
      </c>
      <c r="O97" s="1038"/>
      <c r="P97" s="1333">
        <v>18000</v>
      </c>
      <c r="Q97" s="910" t="s">
        <v>838</v>
      </c>
      <c r="R97" s="910" t="s">
        <v>838</v>
      </c>
    </row>
    <row r="98" spans="1:18" ht="132.6" customHeight="1" x14ac:dyDescent="0.25">
      <c r="A98" s="911"/>
      <c r="B98" s="911"/>
      <c r="C98" s="911"/>
      <c r="D98" s="911"/>
      <c r="E98" s="1335"/>
      <c r="F98" s="909"/>
      <c r="G98" s="152" t="s">
        <v>429</v>
      </c>
      <c r="H98" s="152" t="s">
        <v>844</v>
      </c>
      <c r="I98" s="151">
        <v>1</v>
      </c>
      <c r="J98" s="911"/>
      <c r="K98" s="1039"/>
      <c r="L98" s="1039"/>
      <c r="M98" s="1039"/>
      <c r="N98" s="1039"/>
      <c r="O98" s="1039"/>
      <c r="P98" s="1039"/>
      <c r="Q98" s="911"/>
      <c r="R98" s="911"/>
    </row>
    <row r="99" spans="1:18" ht="33.75" customHeight="1" x14ac:dyDescent="0.25">
      <c r="A99" s="1329" t="s">
        <v>1806</v>
      </c>
      <c r="B99" s="1330"/>
      <c r="C99" s="1330"/>
      <c r="D99" s="1330"/>
      <c r="E99" s="1330"/>
      <c r="F99" s="1330"/>
      <c r="G99" s="1330"/>
      <c r="H99" s="1330"/>
      <c r="I99" s="1330"/>
      <c r="J99" s="1330"/>
      <c r="K99" s="1330"/>
      <c r="L99" s="1330"/>
      <c r="M99" s="1330"/>
      <c r="N99" s="1330"/>
      <c r="O99" s="1330"/>
      <c r="P99" s="1330"/>
      <c r="Q99" s="1330"/>
      <c r="R99" s="1331"/>
    </row>
    <row r="100" spans="1:18" ht="77.25" customHeight="1" x14ac:dyDescent="0.25">
      <c r="A100" s="910">
        <v>15</v>
      </c>
      <c r="B100" s="910">
        <v>1</v>
      </c>
      <c r="C100" s="910">
        <v>4</v>
      </c>
      <c r="D100" s="910">
        <v>2</v>
      </c>
      <c r="E100" s="1332" t="s">
        <v>1807</v>
      </c>
      <c r="F100" s="908" t="s">
        <v>2160</v>
      </c>
      <c r="G100" s="152" t="s">
        <v>85</v>
      </c>
      <c r="H100" s="152" t="s">
        <v>77</v>
      </c>
      <c r="I100" s="151">
        <v>80</v>
      </c>
      <c r="J100" s="910" t="s">
        <v>1808</v>
      </c>
      <c r="K100" s="1038"/>
      <c r="L100" s="1038" t="s">
        <v>34</v>
      </c>
      <c r="M100" s="1038"/>
      <c r="N100" s="1333">
        <v>27700</v>
      </c>
      <c r="O100" s="1038"/>
      <c r="P100" s="1333">
        <v>27700</v>
      </c>
      <c r="Q100" s="910" t="s">
        <v>838</v>
      </c>
      <c r="R100" s="910" t="s">
        <v>838</v>
      </c>
    </row>
    <row r="101" spans="1:18" ht="78.75" customHeight="1" x14ac:dyDescent="0.25">
      <c r="A101" s="911"/>
      <c r="B101" s="911"/>
      <c r="C101" s="911"/>
      <c r="D101" s="911"/>
      <c r="E101" s="911"/>
      <c r="F101" s="909"/>
      <c r="G101" s="152" t="s">
        <v>429</v>
      </c>
      <c r="H101" s="152" t="s">
        <v>844</v>
      </c>
      <c r="I101" s="151">
        <v>1</v>
      </c>
      <c r="J101" s="911"/>
      <c r="K101" s="1039"/>
      <c r="L101" s="1039"/>
      <c r="M101" s="1039"/>
      <c r="N101" s="1334"/>
      <c r="O101" s="1039"/>
      <c r="P101" s="1334"/>
      <c r="Q101" s="911"/>
      <c r="R101" s="911"/>
    </row>
    <row r="102" spans="1:18" ht="45.75" customHeight="1" x14ac:dyDescent="0.25">
      <c r="A102" s="1329" t="s">
        <v>1809</v>
      </c>
      <c r="B102" s="1330"/>
      <c r="C102" s="1330"/>
      <c r="D102" s="1330"/>
      <c r="E102" s="1330"/>
      <c r="F102" s="1330"/>
      <c r="G102" s="1330"/>
      <c r="H102" s="1330"/>
      <c r="I102" s="1330"/>
      <c r="J102" s="1330"/>
      <c r="K102" s="1330"/>
      <c r="L102" s="1330"/>
      <c r="M102" s="1330"/>
      <c r="N102" s="1330"/>
      <c r="O102" s="1330"/>
      <c r="P102" s="1330"/>
      <c r="Q102" s="1330"/>
      <c r="R102" s="1331"/>
    </row>
    <row r="103" spans="1:18" ht="47.25" customHeight="1" x14ac:dyDescent="0.25">
      <c r="A103" s="837">
        <v>16</v>
      </c>
      <c r="B103" s="837">
        <v>1</v>
      </c>
      <c r="C103" s="837">
        <v>4</v>
      </c>
      <c r="D103" s="837">
        <v>2</v>
      </c>
      <c r="E103" s="1328" t="s">
        <v>1810</v>
      </c>
      <c r="F103" s="843" t="s">
        <v>1811</v>
      </c>
      <c r="G103" s="837" t="s">
        <v>178</v>
      </c>
      <c r="H103" s="152" t="s">
        <v>970</v>
      </c>
      <c r="I103" s="151">
        <v>64</v>
      </c>
      <c r="J103" s="837" t="s">
        <v>1812</v>
      </c>
      <c r="K103" s="849"/>
      <c r="L103" s="849" t="s">
        <v>34</v>
      </c>
      <c r="M103" s="849"/>
      <c r="N103" s="1338">
        <v>279000</v>
      </c>
      <c r="O103" s="849"/>
      <c r="P103" s="1338">
        <v>279000</v>
      </c>
      <c r="Q103" s="837" t="s">
        <v>838</v>
      </c>
      <c r="R103" s="837" t="s">
        <v>838</v>
      </c>
    </row>
    <row r="104" spans="1:18" ht="30.75" customHeight="1" x14ac:dyDescent="0.25">
      <c r="A104" s="838"/>
      <c r="B104" s="838"/>
      <c r="C104" s="838"/>
      <c r="D104" s="838"/>
      <c r="E104" s="1336"/>
      <c r="F104" s="844"/>
      <c r="G104" s="839"/>
      <c r="H104" s="152" t="s">
        <v>77</v>
      </c>
      <c r="I104" s="151">
        <v>1280</v>
      </c>
      <c r="J104" s="838"/>
      <c r="K104" s="850"/>
      <c r="L104" s="850"/>
      <c r="M104" s="850"/>
      <c r="N104" s="850"/>
      <c r="O104" s="850"/>
      <c r="P104" s="850"/>
      <c r="Q104" s="838"/>
      <c r="R104" s="838"/>
    </row>
    <row r="105" spans="1:18" ht="41.25" customHeight="1" x14ac:dyDescent="0.25">
      <c r="A105" s="838"/>
      <c r="B105" s="838"/>
      <c r="C105" s="838"/>
      <c r="D105" s="838"/>
      <c r="E105" s="1336"/>
      <c r="F105" s="844"/>
      <c r="G105" s="152" t="s">
        <v>1813</v>
      </c>
      <c r="H105" s="152" t="s">
        <v>844</v>
      </c>
      <c r="I105" s="151">
        <v>16</v>
      </c>
      <c r="J105" s="838"/>
      <c r="K105" s="850"/>
      <c r="L105" s="850"/>
      <c r="M105" s="850"/>
      <c r="N105" s="850"/>
      <c r="O105" s="850"/>
      <c r="P105" s="850"/>
      <c r="Q105" s="838"/>
      <c r="R105" s="838"/>
    </row>
    <row r="106" spans="1:18" ht="42.75" customHeight="1" x14ac:dyDescent="0.25">
      <c r="A106" s="838"/>
      <c r="B106" s="838"/>
      <c r="C106" s="838"/>
      <c r="D106" s="838"/>
      <c r="E106" s="1336"/>
      <c r="F106" s="844"/>
      <c r="G106" s="152" t="s">
        <v>109</v>
      </c>
      <c r="H106" s="152" t="s">
        <v>844</v>
      </c>
      <c r="I106" s="151">
        <v>1</v>
      </c>
      <c r="J106" s="838"/>
      <c r="K106" s="850"/>
      <c r="L106" s="850"/>
      <c r="M106" s="850"/>
      <c r="N106" s="850"/>
      <c r="O106" s="850"/>
      <c r="P106" s="850"/>
      <c r="Q106" s="838"/>
      <c r="R106" s="838"/>
    </row>
    <row r="107" spans="1:18" ht="40.5" customHeight="1" x14ac:dyDescent="0.25">
      <c r="A107" s="838"/>
      <c r="B107" s="838"/>
      <c r="C107" s="838"/>
      <c r="D107" s="838"/>
      <c r="E107" s="1336"/>
      <c r="F107" s="844"/>
      <c r="G107" s="837" t="s">
        <v>85</v>
      </c>
      <c r="H107" s="152" t="s">
        <v>844</v>
      </c>
      <c r="I107" s="151">
        <v>1</v>
      </c>
      <c r="J107" s="838"/>
      <c r="K107" s="850"/>
      <c r="L107" s="850"/>
      <c r="M107" s="850"/>
      <c r="N107" s="850"/>
      <c r="O107" s="850"/>
      <c r="P107" s="850"/>
      <c r="Q107" s="838"/>
      <c r="R107" s="838"/>
    </row>
    <row r="108" spans="1:18" ht="16.5" customHeight="1" x14ac:dyDescent="0.25">
      <c r="A108" s="838"/>
      <c r="B108" s="838"/>
      <c r="C108" s="838"/>
      <c r="D108" s="838"/>
      <c r="E108" s="1336"/>
      <c r="F108" s="844"/>
      <c r="G108" s="911"/>
      <c r="H108" s="152" t="s">
        <v>77</v>
      </c>
      <c r="I108" s="151">
        <v>60</v>
      </c>
      <c r="J108" s="838"/>
      <c r="K108" s="850"/>
      <c r="L108" s="850"/>
      <c r="M108" s="850"/>
      <c r="N108" s="850"/>
      <c r="O108" s="850"/>
      <c r="P108" s="850"/>
      <c r="Q108" s="838"/>
      <c r="R108" s="838"/>
    </row>
    <row r="109" spans="1:18" ht="55.5" customHeight="1" x14ac:dyDescent="0.25">
      <c r="A109" s="839"/>
      <c r="B109" s="839"/>
      <c r="C109" s="839"/>
      <c r="D109" s="839"/>
      <c r="E109" s="1337"/>
      <c r="F109" s="845"/>
      <c r="G109" s="152" t="s">
        <v>417</v>
      </c>
      <c r="H109" s="152" t="s">
        <v>844</v>
      </c>
      <c r="I109" s="151">
        <v>15</v>
      </c>
      <c r="J109" s="839"/>
      <c r="K109" s="851"/>
      <c r="L109" s="851"/>
      <c r="M109" s="851"/>
      <c r="N109" s="851"/>
      <c r="O109" s="851"/>
      <c r="P109" s="851"/>
      <c r="Q109" s="839"/>
      <c r="R109" s="839"/>
    </row>
    <row r="110" spans="1:18" ht="32.25" customHeight="1" x14ac:dyDescent="0.25">
      <c r="A110" s="926" t="s">
        <v>1814</v>
      </c>
      <c r="B110" s="1330"/>
      <c r="C110" s="1330"/>
      <c r="D110" s="1330"/>
      <c r="E110" s="1330"/>
      <c r="F110" s="1330"/>
      <c r="G110" s="1330"/>
      <c r="H110" s="1330"/>
      <c r="I110" s="1330"/>
      <c r="J110" s="1330"/>
      <c r="K110" s="1330"/>
      <c r="L110" s="1330"/>
      <c r="M110" s="1330"/>
      <c r="N110" s="1330"/>
      <c r="O110" s="1330"/>
      <c r="P110" s="1330"/>
      <c r="Q110" s="1330"/>
      <c r="R110" s="1331"/>
    </row>
    <row r="111" spans="1:18" ht="65.25" customHeight="1" x14ac:dyDescent="0.25">
      <c r="A111" s="910">
        <v>17</v>
      </c>
      <c r="B111" s="910">
        <v>1</v>
      </c>
      <c r="C111" s="910">
        <v>4</v>
      </c>
      <c r="D111" s="910">
        <v>2</v>
      </c>
      <c r="E111" s="1332" t="s">
        <v>1815</v>
      </c>
      <c r="F111" s="908" t="s">
        <v>1816</v>
      </c>
      <c r="G111" s="152" t="s">
        <v>85</v>
      </c>
      <c r="H111" s="152" t="s">
        <v>77</v>
      </c>
      <c r="I111" s="151">
        <v>80</v>
      </c>
      <c r="J111" s="910" t="s">
        <v>1817</v>
      </c>
      <c r="K111" s="1038"/>
      <c r="L111" s="1038" t="s">
        <v>34</v>
      </c>
      <c r="M111" s="1038"/>
      <c r="N111" s="1333">
        <v>26000</v>
      </c>
      <c r="O111" s="1038"/>
      <c r="P111" s="1333">
        <v>26000</v>
      </c>
      <c r="Q111" s="910" t="s">
        <v>838</v>
      </c>
      <c r="R111" s="910" t="s">
        <v>838</v>
      </c>
    </row>
    <row r="112" spans="1:18" ht="108.75" customHeight="1" x14ac:dyDescent="0.25">
      <c r="A112" s="911"/>
      <c r="B112" s="911"/>
      <c r="C112" s="911"/>
      <c r="D112" s="911"/>
      <c r="E112" s="1335"/>
      <c r="F112" s="909"/>
      <c r="G112" s="152" t="s">
        <v>429</v>
      </c>
      <c r="H112" s="152" t="s">
        <v>844</v>
      </c>
      <c r="I112" s="151">
        <v>1</v>
      </c>
      <c r="J112" s="911"/>
      <c r="K112" s="1039"/>
      <c r="L112" s="1039"/>
      <c r="M112" s="1039"/>
      <c r="N112" s="1334"/>
      <c r="O112" s="1039"/>
      <c r="P112" s="1039"/>
      <c r="Q112" s="911"/>
      <c r="R112" s="911"/>
    </row>
    <row r="113" spans="1:18" ht="32.25" customHeight="1" x14ac:dyDescent="0.25">
      <c r="A113" s="1329" t="s">
        <v>1818</v>
      </c>
      <c r="B113" s="1330"/>
      <c r="C113" s="1330"/>
      <c r="D113" s="1330"/>
      <c r="E113" s="1330"/>
      <c r="F113" s="1330"/>
      <c r="G113" s="1330"/>
      <c r="H113" s="1330"/>
      <c r="I113" s="1330"/>
      <c r="J113" s="1330"/>
      <c r="K113" s="1330"/>
      <c r="L113" s="1330"/>
      <c r="M113" s="1330"/>
      <c r="N113" s="1330"/>
      <c r="O113" s="1330"/>
      <c r="P113" s="1330"/>
      <c r="Q113" s="1330"/>
      <c r="R113" s="1331"/>
    </row>
    <row r="114" spans="1:18" ht="147.75" customHeight="1" x14ac:dyDescent="0.25">
      <c r="A114" s="152">
        <v>18</v>
      </c>
      <c r="B114" s="152">
        <v>1</v>
      </c>
      <c r="C114" s="152">
        <v>4</v>
      </c>
      <c r="D114" s="152">
        <v>2</v>
      </c>
      <c r="E114" s="430" t="s">
        <v>843</v>
      </c>
      <c r="F114" s="149" t="s">
        <v>1819</v>
      </c>
      <c r="G114" s="152" t="s">
        <v>841</v>
      </c>
      <c r="H114" s="152" t="s">
        <v>840</v>
      </c>
      <c r="I114" s="151">
        <v>1</v>
      </c>
      <c r="J114" s="152" t="s">
        <v>1820</v>
      </c>
      <c r="K114" s="151"/>
      <c r="L114" s="151" t="s">
        <v>34</v>
      </c>
      <c r="M114" s="154"/>
      <c r="N114" s="154">
        <v>45000</v>
      </c>
      <c r="O114" s="154"/>
      <c r="P114" s="154">
        <v>45000</v>
      </c>
      <c r="Q114" s="152" t="s">
        <v>838</v>
      </c>
      <c r="R114" s="152" t="s">
        <v>837</v>
      </c>
    </row>
    <row r="115" spans="1:18" ht="40.5" customHeight="1" x14ac:dyDescent="0.25">
      <c r="A115" s="926" t="s">
        <v>1821</v>
      </c>
      <c r="B115" s="1330"/>
      <c r="C115" s="1330"/>
      <c r="D115" s="1330"/>
      <c r="E115" s="1330"/>
      <c r="F115" s="1330"/>
      <c r="G115" s="1330"/>
      <c r="H115" s="1330"/>
      <c r="I115" s="1330"/>
      <c r="J115" s="1330"/>
      <c r="K115" s="1330"/>
      <c r="L115" s="1330"/>
      <c r="M115" s="1330"/>
      <c r="N115" s="1330"/>
      <c r="O115" s="1330"/>
      <c r="P115" s="1330"/>
      <c r="Q115" s="1330"/>
      <c r="R115" s="1331"/>
    </row>
    <row r="116" spans="1:18" ht="52.5" customHeight="1" x14ac:dyDescent="0.25">
      <c r="A116" s="837">
        <v>19</v>
      </c>
      <c r="B116" s="837">
        <v>1</v>
      </c>
      <c r="C116" s="837">
        <v>4</v>
      </c>
      <c r="D116" s="837">
        <v>2</v>
      </c>
      <c r="E116" s="1328" t="s">
        <v>1822</v>
      </c>
      <c r="F116" s="1340" t="s">
        <v>1823</v>
      </c>
      <c r="G116" s="837" t="s">
        <v>85</v>
      </c>
      <c r="H116" s="152" t="s">
        <v>105</v>
      </c>
      <c r="I116" s="151">
        <v>1</v>
      </c>
      <c r="J116" s="910" t="s">
        <v>1824</v>
      </c>
      <c r="K116" s="849"/>
      <c r="L116" s="849" t="s">
        <v>46</v>
      </c>
      <c r="M116" s="834"/>
      <c r="N116" s="834">
        <v>18000</v>
      </c>
      <c r="O116" s="834"/>
      <c r="P116" s="834">
        <v>18000</v>
      </c>
      <c r="Q116" s="837" t="s">
        <v>838</v>
      </c>
      <c r="R116" s="837" t="s">
        <v>837</v>
      </c>
    </row>
    <row r="117" spans="1:18" ht="36.75" customHeight="1" x14ac:dyDescent="0.25">
      <c r="A117" s="838"/>
      <c r="B117" s="838"/>
      <c r="C117" s="838"/>
      <c r="D117" s="838"/>
      <c r="E117" s="1336"/>
      <c r="F117" s="1341"/>
      <c r="G117" s="839"/>
      <c r="H117" s="186" t="s">
        <v>87</v>
      </c>
      <c r="I117" s="221">
        <v>80</v>
      </c>
      <c r="J117" s="929"/>
      <c r="K117" s="850"/>
      <c r="L117" s="850"/>
      <c r="M117" s="835"/>
      <c r="N117" s="835"/>
      <c r="O117" s="835"/>
      <c r="P117" s="835"/>
      <c r="Q117" s="838"/>
      <c r="R117" s="838"/>
    </row>
    <row r="118" spans="1:18" x14ac:dyDescent="0.25">
      <c r="A118" s="838"/>
      <c r="B118" s="838"/>
      <c r="C118" s="838"/>
      <c r="D118" s="838"/>
      <c r="E118" s="1336"/>
      <c r="F118" s="1341"/>
      <c r="G118" s="1038" t="s">
        <v>95</v>
      </c>
      <c r="H118" s="910" t="s">
        <v>203</v>
      </c>
      <c r="I118" s="910" t="s">
        <v>1825</v>
      </c>
      <c r="J118" s="929"/>
      <c r="K118" s="850"/>
      <c r="L118" s="850"/>
      <c r="M118" s="835"/>
      <c r="N118" s="835"/>
      <c r="O118" s="835"/>
      <c r="P118" s="835"/>
      <c r="Q118" s="838"/>
      <c r="R118" s="838"/>
    </row>
    <row r="119" spans="1:18" ht="96.75" customHeight="1" x14ac:dyDescent="0.25">
      <c r="A119" s="839"/>
      <c r="B119" s="839"/>
      <c r="C119" s="839"/>
      <c r="D119" s="839"/>
      <c r="E119" s="1337"/>
      <c r="F119" s="1342"/>
      <c r="G119" s="1039"/>
      <c r="H119" s="911"/>
      <c r="I119" s="911"/>
      <c r="J119" s="911"/>
      <c r="K119" s="851"/>
      <c r="L119" s="851"/>
      <c r="M119" s="836"/>
      <c r="N119" s="836"/>
      <c r="O119" s="836"/>
      <c r="P119" s="836"/>
      <c r="Q119" s="839"/>
      <c r="R119" s="839"/>
    </row>
    <row r="120" spans="1:18" ht="54" customHeight="1" x14ac:dyDescent="0.25">
      <c r="A120" s="933" t="s">
        <v>1826</v>
      </c>
      <c r="B120" s="1339"/>
      <c r="C120" s="1339"/>
      <c r="D120" s="1339"/>
      <c r="E120" s="1339"/>
      <c r="F120" s="1339"/>
      <c r="G120" s="1339"/>
      <c r="H120" s="1339"/>
      <c r="I120" s="1339"/>
      <c r="J120" s="1339"/>
      <c r="K120" s="1339"/>
      <c r="L120" s="1339"/>
      <c r="M120" s="1339"/>
      <c r="N120" s="1339"/>
      <c r="O120" s="1339"/>
      <c r="P120" s="1339"/>
      <c r="Q120" s="1339"/>
      <c r="R120" s="1339"/>
    </row>
    <row r="122" spans="1:18" ht="15.75" x14ac:dyDescent="0.25">
      <c r="M122" s="814"/>
      <c r="N122" s="815" t="s">
        <v>35</v>
      </c>
      <c r="O122" s="815"/>
      <c r="P122" s="815"/>
    </row>
    <row r="123" spans="1:18" x14ac:dyDescent="0.25">
      <c r="M123" s="814"/>
      <c r="N123" s="124" t="s">
        <v>36</v>
      </c>
      <c r="O123" s="814" t="s">
        <v>37</v>
      </c>
      <c r="P123" s="814"/>
    </row>
    <row r="124" spans="1:18" x14ac:dyDescent="0.25">
      <c r="M124" s="814"/>
      <c r="N124" s="124"/>
      <c r="O124" s="124">
        <v>2020</v>
      </c>
      <c r="P124" s="124">
        <v>2021</v>
      </c>
    </row>
    <row r="125" spans="1:18" x14ac:dyDescent="0.25">
      <c r="M125" s="124" t="s">
        <v>1341</v>
      </c>
      <c r="N125" s="51">
        <v>10</v>
      </c>
      <c r="O125" s="65">
        <f>SUM(O12+O23+O26+O28+O43+O46+O57+O76+O80+O88)</f>
        <v>509000</v>
      </c>
      <c r="P125" s="65">
        <v>47300</v>
      </c>
    </row>
    <row r="126" spans="1:18" x14ac:dyDescent="0.25">
      <c r="M126" s="110" t="s">
        <v>1153</v>
      </c>
      <c r="N126" s="128">
        <v>19</v>
      </c>
      <c r="O126" s="17">
        <v>509000</v>
      </c>
      <c r="P126" s="17">
        <f>SUM(P43+P89+P92+P94+P97+P100+P103+P111+P114+P116)</f>
        <v>549000</v>
      </c>
      <c r="Q126" s="2"/>
    </row>
    <row r="127" spans="1:18" x14ac:dyDescent="0.25">
      <c r="N127" s="7"/>
      <c r="O127" s="406"/>
      <c r="P127" s="431"/>
    </row>
    <row r="128" spans="1:18" x14ac:dyDescent="0.25">
      <c r="P128" s="2"/>
    </row>
  </sheetData>
  <mergeCells count="371">
    <mergeCell ref="A120:R120"/>
    <mergeCell ref="M122:M124"/>
    <mergeCell ref="N122:P122"/>
    <mergeCell ref="O123:P123"/>
    <mergeCell ref="A113:R113"/>
    <mergeCell ref="A115:R115"/>
    <mergeCell ref="A116:A119"/>
    <mergeCell ref="B116:B119"/>
    <mergeCell ref="C116:C119"/>
    <mergeCell ref="D116:D119"/>
    <mergeCell ref="E116:E119"/>
    <mergeCell ref="F116:F119"/>
    <mergeCell ref="G116:G117"/>
    <mergeCell ref="J116:J119"/>
    <mergeCell ref="K116:K119"/>
    <mergeCell ref="L116:L119"/>
    <mergeCell ref="M116:M119"/>
    <mergeCell ref="N116:N119"/>
    <mergeCell ref="O116:O119"/>
    <mergeCell ref="P116:P119"/>
    <mergeCell ref="Q116:Q119"/>
    <mergeCell ref="R116:R119"/>
    <mergeCell ref="G118:G119"/>
    <mergeCell ref="H118:H119"/>
    <mergeCell ref="I118:I119"/>
    <mergeCell ref="A110:R110"/>
    <mergeCell ref="A111:A112"/>
    <mergeCell ref="B111:B112"/>
    <mergeCell ref="C111:C112"/>
    <mergeCell ref="D111:D112"/>
    <mergeCell ref="E111:E112"/>
    <mergeCell ref="F111:F112"/>
    <mergeCell ref="J111:J112"/>
    <mergeCell ref="K111:K112"/>
    <mergeCell ref="L111:L112"/>
    <mergeCell ref="M111:M112"/>
    <mergeCell ref="N111:N112"/>
    <mergeCell ref="O111:O112"/>
    <mergeCell ref="P111:P112"/>
    <mergeCell ref="Q111:Q112"/>
    <mergeCell ref="R111:R112"/>
    <mergeCell ref="A102:R102"/>
    <mergeCell ref="A103:A109"/>
    <mergeCell ref="B103:B109"/>
    <mergeCell ref="C103:C109"/>
    <mergeCell ref="D103:D109"/>
    <mergeCell ref="E103:E109"/>
    <mergeCell ref="F103:F109"/>
    <mergeCell ref="G103:G104"/>
    <mergeCell ref="J103:J109"/>
    <mergeCell ref="K103:K109"/>
    <mergeCell ref="L103:L109"/>
    <mergeCell ref="M103:M109"/>
    <mergeCell ref="N103:N109"/>
    <mergeCell ref="O103:O109"/>
    <mergeCell ref="P103:P109"/>
    <mergeCell ref="Q103:Q109"/>
    <mergeCell ref="R103:R109"/>
    <mergeCell ref="G107:G108"/>
    <mergeCell ref="A99:R99"/>
    <mergeCell ref="A100:A101"/>
    <mergeCell ref="B100:B101"/>
    <mergeCell ref="C100:C101"/>
    <mergeCell ref="D100:D101"/>
    <mergeCell ref="E100:E101"/>
    <mergeCell ref="F100:F101"/>
    <mergeCell ref="J100:J101"/>
    <mergeCell ref="K100:K101"/>
    <mergeCell ref="L100:L101"/>
    <mergeCell ref="M100:M101"/>
    <mergeCell ref="N100:N101"/>
    <mergeCell ref="O100:O101"/>
    <mergeCell ref="P100:P101"/>
    <mergeCell ref="Q100:Q101"/>
    <mergeCell ref="R100:R101"/>
    <mergeCell ref="A96:R96"/>
    <mergeCell ref="A97:A98"/>
    <mergeCell ref="B97:B98"/>
    <mergeCell ref="C97:C98"/>
    <mergeCell ref="D97:D98"/>
    <mergeCell ref="E97:E98"/>
    <mergeCell ref="F97:F98"/>
    <mergeCell ref="J97:J98"/>
    <mergeCell ref="K97:K98"/>
    <mergeCell ref="L97:L98"/>
    <mergeCell ref="M97:M98"/>
    <mergeCell ref="N97:N98"/>
    <mergeCell ref="O97:O98"/>
    <mergeCell ref="P97:P98"/>
    <mergeCell ref="Q97:Q98"/>
    <mergeCell ref="R97:R98"/>
    <mergeCell ref="A91:R91"/>
    <mergeCell ref="A93:R93"/>
    <mergeCell ref="A94:A95"/>
    <mergeCell ref="B94:B95"/>
    <mergeCell ref="C94:C95"/>
    <mergeCell ref="D94:D95"/>
    <mergeCell ref="E94:E95"/>
    <mergeCell ref="F94:F95"/>
    <mergeCell ref="J94:J95"/>
    <mergeCell ref="K94:K95"/>
    <mergeCell ref="L94:L95"/>
    <mergeCell ref="M94:M95"/>
    <mergeCell ref="N94:N95"/>
    <mergeCell ref="O94:O95"/>
    <mergeCell ref="P94:P95"/>
    <mergeCell ref="Q94:Q95"/>
    <mergeCell ref="R94:R95"/>
    <mergeCell ref="L83:L85"/>
    <mergeCell ref="M83:M85"/>
    <mergeCell ref="N83:N85"/>
    <mergeCell ref="O83:O85"/>
    <mergeCell ref="P83:P85"/>
    <mergeCell ref="Q83:Q85"/>
    <mergeCell ref="R83:R85"/>
    <mergeCell ref="A86:R87"/>
    <mergeCell ref="A89:A90"/>
    <mergeCell ref="B89:B90"/>
    <mergeCell ref="C89:C90"/>
    <mergeCell ref="D89:D90"/>
    <mergeCell ref="E89:E90"/>
    <mergeCell ref="F89:F90"/>
    <mergeCell ref="J89:J90"/>
    <mergeCell ref="K89:K90"/>
    <mergeCell ref="L89:L90"/>
    <mergeCell ref="M89:M90"/>
    <mergeCell ref="N89:N90"/>
    <mergeCell ref="O89:O90"/>
    <mergeCell ref="P89:P90"/>
    <mergeCell ref="Q89:Q90"/>
    <mergeCell ref="R89:R90"/>
    <mergeCell ref="A83:A85"/>
    <mergeCell ref="B83:B85"/>
    <mergeCell ref="C83:C85"/>
    <mergeCell ref="D83:D85"/>
    <mergeCell ref="E83:E85"/>
    <mergeCell ref="F83:F85"/>
    <mergeCell ref="G83:G84"/>
    <mergeCell ref="J83:J85"/>
    <mergeCell ref="K83:K85"/>
    <mergeCell ref="A79:R79"/>
    <mergeCell ref="A80:A82"/>
    <mergeCell ref="B80:B82"/>
    <mergeCell ref="C80:C82"/>
    <mergeCell ref="D80:D82"/>
    <mergeCell ref="E80:E82"/>
    <mergeCell ref="F80:F82"/>
    <mergeCell ref="G80:G81"/>
    <mergeCell ref="J80:J82"/>
    <mergeCell ref="K80:K82"/>
    <mergeCell ref="L80:L82"/>
    <mergeCell ref="M80:M82"/>
    <mergeCell ref="N80:N82"/>
    <mergeCell ref="O80:O82"/>
    <mergeCell ref="P80:P82"/>
    <mergeCell ref="Q80:Q82"/>
    <mergeCell ref="G66:G67"/>
    <mergeCell ref="G68:G69"/>
    <mergeCell ref="R80:R82"/>
    <mergeCell ref="A70:R75"/>
    <mergeCell ref="A77:A78"/>
    <mergeCell ref="B77:B78"/>
    <mergeCell ref="C77:C78"/>
    <mergeCell ref="D77:D78"/>
    <mergeCell ref="E77:E78"/>
    <mergeCell ref="F77:F78"/>
    <mergeCell ref="G77:G78"/>
    <mergeCell ref="J77:J78"/>
    <mergeCell ref="K77:K78"/>
    <mergeCell ref="L77:L78"/>
    <mergeCell ref="M77:M78"/>
    <mergeCell ref="N77:N78"/>
    <mergeCell ref="O77:O78"/>
    <mergeCell ref="P77:P78"/>
    <mergeCell ref="Q77:Q78"/>
    <mergeCell ref="R77:R78"/>
    <mergeCell ref="L57:L62"/>
    <mergeCell ref="M57:M62"/>
    <mergeCell ref="N57:N62"/>
    <mergeCell ref="O57:O62"/>
    <mergeCell ref="P57:P62"/>
    <mergeCell ref="Q57:Q62"/>
    <mergeCell ref="R57:R62"/>
    <mergeCell ref="G61:G62"/>
    <mergeCell ref="A63:A69"/>
    <mergeCell ref="B63:B69"/>
    <mergeCell ref="C63:C69"/>
    <mergeCell ref="D63:D69"/>
    <mergeCell ref="E63:E69"/>
    <mergeCell ref="F63:F69"/>
    <mergeCell ref="G63:G64"/>
    <mergeCell ref="J63:J69"/>
    <mergeCell ref="K63:K69"/>
    <mergeCell ref="L63:L69"/>
    <mergeCell ref="M63:M69"/>
    <mergeCell ref="N63:N69"/>
    <mergeCell ref="O63:O69"/>
    <mergeCell ref="P63:P69"/>
    <mergeCell ref="Q63:Q69"/>
    <mergeCell ref="R63:R69"/>
    <mergeCell ref="A57:A62"/>
    <mergeCell ref="B57:B62"/>
    <mergeCell ref="C57:C62"/>
    <mergeCell ref="D57:D62"/>
    <mergeCell ref="E57:E62"/>
    <mergeCell ref="F57:F62"/>
    <mergeCell ref="G57:G58"/>
    <mergeCell ref="J57:J62"/>
    <mergeCell ref="K57:K62"/>
    <mergeCell ref="M49:M53"/>
    <mergeCell ref="N49:N53"/>
    <mergeCell ref="O49:O53"/>
    <mergeCell ref="P49:P53"/>
    <mergeCell ref="Q49:Q53"/>
    <mergeCell ref="R49:R53"/>
    <mergeCell ref="G50:G51"/>
    <mergeCell ref="G52:G53"/>
    <mergeCell ref="A54:R56"/>
    <mergeCell ref="A49:A53"/>
    <mergeCell ref="B49:B53"/>
    <mergeCell ref="C49:C53"/>
    <mergeCell ref="D49:D53"/>
    <mergeCell ref="E49:E53"/>
    <mergeCell ref="F49:F53"/>
    <mergeCell ref="J49:J53"/>
    <mergeCell ref="K49:K53"/>
    <mergeCell ref="L49:L53"/>
    <mergeCell ref="O43:O45"/>
    <mergeCell ref="P43:P45"/>
    <mergeCell ref="Q43:Q45"/>
    <mergeCell ref="R43:R45"/>
    <mergeCell ref="A46:A48"/>
    <mergeCell ref="B46:B48"/>
    <mergeCell ref="C46:C48"/>
    <mergeCell ref="D46:D48"/>
    <mergeCell ref="E46:E48"/>
    <mergeCell ref="F46:F48"/>
    <mergeCell ref="J46:J48"/>
    <mergeCell ref="K46:K48"/>
    <mergeCell ref="L46:L48"/>
    <mergeCell ref="M46:M48"/>
    <mergeCell ref="N46:N48"/>
    <mergeCell ref="O46:O48"/>
    <mergeCell ref="P46:P48"/>
    <mergeCell ref="Q46:Q48"/>
    <mergeCell ref="R46:R48"/>
    <mergeCell ref="G47:G48"/>
    <mergeCell ref="A43:A45"/>
    <mergeCell ref="B43:B45"/>
    <mergeCell ref="C43:C45"/>
    <mergeCell ref="D43:D45"/>
    <mergeCell ref="E43:E45"/>
    <mergeCell ref="F43:F45"/>
    <mergeCell ref="J43:J45"/>
    <mergeCell ref="K43:K45"/>
    <mergeCell ref="L43:L45"/>
    <mergeCell ref="M33:M37"/>
    <mergeCell ref="N33:N37"/>
    <mergeCell ref="M43:M45"/>
    <mergeCell ref="N43:N45"/>
    <mergeCell ref="O33:O37"/>
    <mergeCell ref="P33:P37"/>
    <mergeCell ref="Q33:Q37"/>
    <mergeCell ref="R33:R37"/>
    <mergeCell ref="G36:G37"/>
    <mergeCell ref="A28:A32"/>
    <mergeCell ref="A38:R42"/>
    <mergeCell ref="A33:A37"/>
    <mergeCell ref="B33:B37"/>
    <mergeCell ref="C33:C37"/>
    <mergeCell ref="D33:D37"/>
    <mergeCell ref="E33:E37"/>
    <mergeCell ref="F33:F37"/>
    <mergeCell ref="J33:J37"/>
    <mergeCell ref="K33:K37"/>
    <mergeCell ref="L33:L37"/>
    <mergeCell ref="M26:M27"/>
    <mergeCell ref="N26:N27"/>
    <mergeCell ref="O26:O27"/>
    <mergeCell ref="P26:P27"/>
    <mergeCell ref="Q26:Q27"/>
    <mergeCell ref="R26:R27"/>
    <mergeCell ref="B28:B32"/>
    <mergeCell ref="C28:C32"/>
    <mergeCell ref="D28:D32"/>
    <mergeCell ref="E28:E32"/>
    <mergeCell ref="F28:F32"/>
    <mergeCell ref="J28:J32"/>
    <mergeCell ref="K28:K32"/>
    <mergeCell ref="L28:L32"/>
    <mergeCell ref="M28:M32"/>
    <mergeCell ref="N28:N32"/>
    <mergeCell ref="O28:O32"/>
    <mergeCell ref="P28:P32"/>
    <mergeCell ref="Q28:Q32"/>
    <mergeCell ref="R28:R32"/>
    <mergeCell ref="G31:G32"/>
    <mergeCell ref="A26:A27"/>
    <mergeCell ref="B26:B27"/>
    <mergeCell ref="C26:C27"/>
    <mergeCell ref="D26:D27"/>
    <mergeCell ref="E26:E27"/>
    <mergeCell ref="F26:F27"/>
    <mergeCell ref="J26:J27"/>
    <mergeCell ref="K26:K27"/>
    <mergeCell ref="L26:L27"/>
    <mergeCell ref="K12:K17"/>
    <mergeCell ref="L12:L17"/>
    <mergeCell ref="M12:M17"/>
    <mergeCell ref="N12:N17"/>
    <mergeCell ref="O12:O17"/>
    <mergeCell ref="P12:P17"/>
    <mergeCell ref="Q12:Q17"/>
    <mergeCell ref="R12:R17"/>
    <mergeCell ref="G14:G15"/>
    <mergeCell ref="G16:G17"/>
    <mergeCell ref="A18:R22"/>
    <mergeCell ref="A23:A25"/>
    <mergeCell ref="B23:B25"/>
    <mergeCell ref="C23:C25"/>
    <mergeCell ref="D23:D25"/>
    <mergeCell ref="E23:E25"/>
    <mergeCell ref="F23:F25"/>
    <mergeCell ref="J23:J25"/>
    <mergeCell ref="K23:K25"/>
    <mergeCell ref="L23:L25"/>
    <mergeCell ref="M23:M25"/>
    <mergeCell ref="O23:O25"/>
    <mergeCell ref="P23:P25"/>
    <mergeCell ref="Q23:Q25"/>
    <mergeCell ref="R23:R25"/>
    <mergeCell ref="N23:N25"/>
    <mergeCell ref="A12:A17"/>
    <mergeCell ref="B12:B17"/>
    <mergeCell ref="C12:C17"/>
    <mergeCell ref="D12:D17"/>
    <mergeCell ref="E12:E17"/>
    <mergeCell ref="F12:F17"/>
    <mergeCell ref="G12:G13"/>
    <mergeCell ref="J12:J17"/>
    <mergeCell ref="D7:D11"/>
    <mergeCell ref="E7:E11"/>
    <mergeCell ref="F7:F11"/>
    <mergeCell ref="G7:G8"/>
    <mergeCell ref="J7:J11"/>
    <mergeCell ref="A7:A11"/>
    <mergeCell ref="B7:B11"/>
    <mergeCell ref="C7:C11"/>
    <mergeCell ref="M7:M11"/>
    <mergeCell ref="N7:N11"/>
    <mergeCell ref="G10:G11"/>
    <mergeCell ref="P7:P11"/>
    <mergeCell ref="Q4:Q5"/>
    <mergeCell ref="R4:R5"/>
    <mergeCell ref="K4:L4"/>
    <mergeCell ref="M4:N4"/>
    <mergeCell ref="O4:P4"/>
    <mergeCell ref="O7:O11"/>
    <mergeCell ref="K7:K11"/>
    <mergeCell ref="L7:L11"/>
    <mergeCell ref="Q7:Q11"/>
    <mergeCell ref="R7:R11"/>
    <mergeCell ref="A4:A5"/>
    <mergeCell ref="B4:B5"/>
    <mergeCell ref="C4:C5"/>
    <mergeCell ref="D4:D5"/>
    <mergeCell ref="E4:E5"/>
    <mergeCell ref="F4:F5"/>
    <mergeCell ref="G4:G5"/>
    <mergeCell ref="H4:I4"/>
    <mergeCell ref="J4:J5"/>
  </mergeCells>
  <conditionalFormatting sqref="G31">
    <cfRule type="duplicateValues" dxfId="1" priority="2"/>
  </conditionalFormatting>
  <conditionalFormatting sqref="G36">
    <cfRule type="duplicateValues" dxfId="0"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BU81"/>
  <sheetViews>
    <sheetView zoomScale="60" zoomScaleNormal="60" workbookViewId="0"/>
  </sheetViews>
  <sheetFormatPr defaultRowHeight="15" x14ac:dyDescent="0.25"/>
  <cols>
    <col min="1" max="1" width="9.28515625" style="98" customWidth="1"/>
    <col min="2" max="2" width="13.28515625" style="98" customWidth="1"/>
    <col min="3" max="3" width="11.42578125" style="98" customWidth="1"/>
    <col min="4" max="4" width="9.7109375" style="98" customWidth="1"/>
    <col min="5" max="5" width="45.7109375" style="98" customWidth="1"/>
    <col min="6" max="6" width="131.140625" style="98" customWidth="1"/>
    <col min="7" max="7" width="35.7109375" style="98" customWidth="1"/>
    <col min="8" max="8" width="20.42578125" style="98" customWidth="1"/>
    <col min="9" max="9" width="19.140625" style="98" customWidth="1"/>
    <col min="10" max="10" width="32.140625" style="98" customWidth="1"/>
    <col min="11" max="11" width="12.140625" style="98" customWidth="1"/>
    <col min="12" max="12" width="12.7109375" style="98" customWidth="1"/>
    <col min="13" max="13" width="17.85546875" style="98" customWidth="1"/>
    <col min="14" max="14" width="17.28515625" style="98" customWidth="1"/>
    <col min="15" max="16" width="18" style="98" customWidth="1"/>
    <col min="17" max="17" width="21.28515625" style="98" customWidth="1"/>
    <col min="18" max="18" width="26.28515625" style="98" customWidth="1"/>
    <col min="19" max="19" width="19.5703125" style="98" customWidth="1"/>
    <col min="20" max="258" width="9.140625" style="98"/>
    <col min="259" max="259" width="4.7109375" style="98" bestFit="1" customWidth="1"/>
    <col min="260" max="260" width="9.7109375" style="98" bestFit="1" customWidth="1"/>
    <col min="261" max="261" width="10" style="98" bestFit="1" customWidth="1"/>
    <col min="262" max="262" width="8.85546875" style="98" bestFit="1" customWidth="1"/>
    <col min="263" max="263" width="22.85546875" style="98" customWidth="1"/>
    <col min="264" max="264" width="59.7109375" style="98" bestFit="1" customWidth="1"/>
    <col min="265" max="265" width="57.85546875" style="98" bestFit="1" customWidth="1"/>
    <col min="266" max="266" width="35.28515625" style="98" bestFit="1" customWidth="1"/>
    <col min="267" max="267" width="28.140625" style="98" bestFit="1" customWidth="1"/>
    <col min="268" max="268" width="33.140625" style="98" bestFit="1" customWidth="1"/>
    <col min="269" max="269" width="26" style="98" bestFit="1" customWidth="1"/>
    <col min="270" max="270" width="19.140625" style="98" bestFit="1" customWidth="1"/>
    <col min="271" max="271" width="10.42578125" style="98" customWidth="1"/>
    <col min="272" max="272" width="11.85546875" style="98" customWidth="1"/>
    <col min="273" max="273" width="14.7109375" style="98" customWidth="1"/>
    <col min="274" max="274" width="9" style="98" bestFit="1" customWidth="1"/>
    <col min="275" max="514" width="9.140625" style="98"/>
    <col min="515" max="515" width="4.7109375" style="98" bestFit="1" customWidth="1"/>
    <col min="516" max="516" width="9.7109375" style="98" bestFit="1" customWidth="1"/>
    <col min="517" max="517" width="10" style="98" bestFit="1" customWidth="1"/>
    <col min="518" max="518" width="8.85546875" style="98" bestFit="1" customWidth="1"/>
    <col min="519" max="519" width="22.85546875" style="98" customWidth="1"/>
    <col min="520" max="520" width="59.7109375" style="98" bestFit="1" customWidth="1"/>
    <col min="521" max="521" width="57.85546875" style="98" bestFit="1" customWidth="1"/>
    <col min="522" max="522" width="35.28515625" style="98" bestFit="1" customWidth="1"/>
    <col min="523" max="523" width="28.140625" style="98" bestFit="1" customWidth="1"/>
    <col min="524" max="524" width="33.140625" style="98" bestFit="1" customWidth="1"/>
    <col min="525" max="525" width="26" style="98" bestFit="1" customWidth="1"/>
    <col min="526" max="526" width="19.140625" style="98" bestFit="1" customWidth="1"/>
    <col min="527" max="527" width="10.42578125" style="98" customWidth="1"/>
    <col min="528" max="528" width="11.85546875" style="98" customWidth="1"/>
    <col min="529" max="529" width="14.7109375" style="98" customWidth="1"/>
    <col min="530" max="530" width="9" style="98" bestFit="1" customWidth="1"/>
    <col min="531" max="770" width="9.140625" style="98"/>
    <col min="771" max="771" width="4.7109375" style="98" bestFit="1" customWidth="1"/>
    <col min="772" max="772" width="9.7109375" style="98" bestFit="1" customWidth="1"/>
    <col min="773" max="773" width="10" style="98" bestFit="1" customWidth="1"/>
    <col min="774" max="774" width="8.85546875" style="98" bestFit="1" customWidth="1"/>
    <col min="775" max="775" width="22.85546875" style="98" customWidth="1"/>
    <col min="776" max="776" width="59.7109375" style="98" bestFit="1" customWidth="1"/>
    <col min="777" max="777" width="57.85546875" style="98" bestFit="1" customWidth="1"/>
    <col min="778" max="778" width="35.28515625" style="98" bestFit="1" customWidth="1"/>
    <col min="779" max="779" width="28.140625" style="98" bestFit="1" customWidth="1"/>
    <col min="780" max="780" width="33.140625" style="98" bestFit="1" customWidth="1"/>
    <col min="781" max="781" width="26" style="98" bestFit="1" customWidth="1"/>
    <col min="782" max="782" width="19.140625" style="98" bestFit="1" customWidth="1"/>
    <col min="783" max="783" width="10.42578125" style="98" customWidth="1"/>
    <col min="784" max="784" width="11.85546875" style="98" customWidth="1"/>
    <col min="785" max="785" width="14.7109375" style="98" customWidth="1"/>
    <col min="786" max="786" width="9" style="98" bestFit="1" customWidth="1"/>
    <col min="787" max="1026" width="9.140625" style="98"/>
    <col min="1027" max="1027" width="4.7109375" style="98" bestFit="1" customWidth="1"/>
    <col min="1028" max="1028" width="9.7109375" style="98" bestFit="1" customWidth="1"/>
    <col min="1029" max="1029" width="10" style="98" bestFit="1" customWidth="1"/>
    <col min="1030" max="1030" width="8.85546875" style="98" bestFit="1" customWidth="1"/>
    <col min="1031" max="1031" width="22.85546875" style="98" customWidth="1"/>
    <col min="1032" max="1032" width="59.7109375" style="98" bestFit="1" customWidth="1"/>
    <col min="1033" max="1033" width="57.85546875" style="98" bestFit="1" customWidth="1"/>
    <col min="1034" max="1034" width="35.28515625" style="98" bestFit="1" customWidth="1"/>
    <col min="1035" max="1035" width="28.140625" style="98" bestFit="1" customWidth="1"/>
    <col min="1036" max="1036" width="33.140625" style="98" bestFit="1" customWidth="1"/>
    <col min="1037" max="1037" width="26" style="98" bestFit="1" customWidth="1"/>
    <col min="1038" max="1038" width="19.140625" style="98" bestFit="1" customWidth="1"/>
    <col min="1039" max="1039" width="10.42578125" style="98" customWidth="1"/>
    <col min="1040" max="1040" width="11.85546875" style="98" customWidth="1"/>
    <col min="1041" max="1041" width="14.7109375" style="98" customWidth="1"/>
    <col min="1042" max="1042" width="9" style="98" bestFit="1" customWidth="1"/>
    <col min="1043" max="1282" width="9.140625" style="98"/>
    <col min="1283" max="1283" width="4.7109375" style="98" bestFit="1" customWidth="1"/>
    <col min="1284" max="1284" width="9.7109375" style="98" bestFit="1" customWidth="1"/>
    <col min="1285" max="1285" width="10" style="98" bestFit="1" customWidth="1"/>
    <col min="1286" max="1286" width="8.85546875" style="98" bestFit="1" customWidth="1"/>
    <col min="1287" max="1287" width="22.85546875" style="98" customWidth="1"/>
    <col min="1288" max="1288" width="59.7109375" style="98" bestFit="1" customWidth="1"/>
    <col min="1289" max="1289" width="57.85546875" style="98" bestFit="1" customWidth="1"/>
    <col min="1290" max="1290" width="35.28515625" style="98" bestFit="1" customWidth="1"/>
    <col min="1291" max="1291" width="28.140625" style="98" bestFit="1" customWidth="1"/>
    <col min="1292" max="1292" width="33.140625" style="98" bestFit="1" customWidth="1"/>
    <col min="1293" max="1293" width="26" style="98" bestFit="1" customWidth="1"/>
    <col min="1294" max="1294" width="19.140625" style="98" bestFit="1" customWidth="1"/>
    <col min="1295" max="1295" width="10.42578125" style="98" customWidth="1"/>
    <col min="1296" max="1296" width="11.85546875" style="98" customWidth="1"/>
    <col min="1297" max="1297" width="14.7109375" style="98" customWidth="1"/>
    <col min="1298" max="1298" width="9" style="98" bestFit="1" customWidth="1"/>
    <col min="1299" max="1538" width="9.140625" style="98"/>
    <col min="1539" max="1539" width="4.7109375" style="98" bestFit="1" customWidth="1"/>
    <col min="1540" max="1540" width="9.7109375" style="98" bestFit="1" customWidth="1"/>
    <col min="1541" max="1541" width="10" style="98" bestFit="1" customWidth="1"/>
    <col min="1542" max="1542" width="8.85546875" style="98" bestFit="1" customWidth="1"/>
    <col min="1543" max="1543" width="22.85546875" style="98" customWidth="1"/>
    <col min="1544" max="1544" width="59.7109375" style="98" bestFit="1" customWidth="1"/>
    <col min="1545" max="1545" width="57.85546875" style="98" bestFit="1" customWidth="1"/>
    <col min="1546" max="1546" width="35.28515625" style="98" bestFit="1" customWidth="1"/>
    <col min="1547" max="1547" width="28.140625" style="98" bestFit="1" customWidth="1"/>
    <col min="1548" max="1548" width="33.140625" style="98" bestFit="1" customWidth="1"/>
    <col min="1549" max="1549" width="26" style="98" bestFit="1" customWidth="1"/>
    <col min="1550" max="1550" width="19.140625" style="98" bestFit="1" customWidth="1"/>
    <col min="1551" max="1551" width="10.42578125" style="98" customWidth="1"/>
    <col min="1552" max="1552" width="11.85546875" style="98" customWidth="1"/>
    <col min="1553" max="1553" width="14.7109375" style="98" customWidth="1"/>
    <col min="1554" max="1554" width="9" style="98" bestFit="1" customWidth="1"/>
    <col min="1555" max="1794" width="9.140625" style="98"/>
    <col min="1795" max="1795" width="4.7109375" style="98" bestFit="1" customWidth="1"/>
    <col min="1796" max="1796" width="9.7109375" style="98" bestFit="1" customWidth="1"/>
    <col min="1797" max="1797" width="10" style="98" bestFit="1" customWidth="1"/>
    <col min="1798" max="1798" width="8.85546875" style="98" bestFit="1" customWidth="1"/>
    <col min="1799" max="1799" width="22.85546875" style="98" customWidth="1"/>
    <col min="1800" max="1800" width="59.7109375" style="98" bestFit="1" customWidth="1"/>
    <col min="1801" max="1801" width="57.85546875" style="98" bestFit="1" customWidth="1"/>
    <col min="1802" max="1802" width="35.28515625" style="98" bestFit="1" customWidth="1"/>
    <col min="1803" max="1803" width="28.140625" style="98" bestFit="1" customWidth="1"/>
    <col min="1804" max="1804" width="33.140625" style="98" bestFit="1" customWidth="1"/>
    <col min="1805" max="1805" width="26" style="98" bestFit="1" customWidth="1"/>
    <col min="1806" max="1806" width="19.140625" style="98" bestFit="1" customWidth="1"/>
    <col min="1807" max="1807" width="10.42578125" style="98" customWidth="1"/>
    <col min="1808" max="1808" width="11.85546875" style="98" customWidth="1"/>
    <col min="1809" max="1809" width="14.7109375" style="98" customWidth="1"/>
    <col min="1810" max="1810" width="9" style="98" bestFit="1" customWidth="1"/>
    <col min="1811" max="2050" width="9.140625" style="98"/>
    <col min="2051" max="2051" width="4.7109375" style="98" bestFit="1" customWidth="1"/>
    <col min="2052" max="2052" width="9.7109375" style="98" bestFit="1" customWidth="1"/>
    <col min="2053" max="2053" width="10" style="98" bestFit="1" customWidth="1"/>
    <col min="2054" max="2054" width="8.85546875" style="98" bestFit="1" customWidth="1"/>
    <col min="2055" max="2055" width="22.85546875" style="98" customWidth="1"/>
    <col min="2056" max="2056" width="59.7109375" style="98" bestFit="1" customWidth="1"/>
    <col min="2057" max="2057" width="57.85546875" style="98" bestFit="1" customWidth="1"/>
    <col min="2058" max="2058" width="35.28515625" style="98" bestFit="1" customWidth="1"/>
    <col min="2059" max="2059" width="28.140625" style="98" bestFit="1" customWidth="1"/>
    <col min="2060" max="2060" width="33.140625" style="98" bestFit="1" customWidth="1"/>
    <col min="2061" max="2061" width="26" style="98" bestFit="1" customWidth="1"/>
    <col min="2062" max="2062" width="19.140625" style="98" bestFit="1" customWidth="1"/>
    <col min="2063" max="2063" width="10.42578125" style="98" customWidth="1"/>
    <col min="2064" max="2064" width="11.85546875" style="98" customWidth="1"/>
    <col min="2065" max="2065" width="14.7109375" style="98" customWidth="1"/>
    <col min="2066" max="2066" width="9" style="98" bestFit="1" customWidth="1"/>
    <col min="2067" max="2306" width="9.140625" style="98"/>
    <col min="2307" max="2307" width="4.7109375" style="98" bestFit="1" customWidth="1"/>
    <col min="2308" max="2308" width="9.7109375" style="98" bestFit="1" customWidth="1"/>
    <col min="2309" max="2309" width="10" style="98" bestFit="1" customWidth="1"/>
    <col min="2310" max="2310" width="8.85546875" style="98" bestFit="1" customWidth="1"/>
    <col min="2311" max="2311" width="22.85546875" style="98" customWidth="1"/>
    <col min="2312" max="2312" width="59.7109375" style="98" bestFit="1" customWidth="1"/>
    <col min="2313" max="2313" width="57.85546875" style="98" bestFit="1" customWidth="1"/>
    <col min="2314" max="2314" width="35.28515625" style="98" bestFit="1" customWidth="1"/>
    <col min="2315" max="2315" width="28.140625" style="98" bestFit="1" customWidth="1"/>
    <col min="2316" max="2316" width="33.140625" style="98" bestFit="1" customWidth="1"/>
    <col min="2317" max="2317" width="26" style="98" bestFit="1" customWidth="1"/>
    <col min="2318" max="2318" width="19.140625" style="98" bestFit="1" customWidth="1"/>
    <col min="2319" max="2319" width="10.42578125" style="98" customWidth="1"/>
    <col min="2320" max="2320" width="11.85546875" style="98" customWidth="1"/>
    <col min="2321" max="2321" width="14.7109375" style="98" customWidth="1"/>
    <col min="2322" max="2322" width="9" style="98" bestFit="1" customWidth="1"/>
    <col min="2323" max="2562" width="9.140625" style="98"/>
    <col min="2563" max="2563" width="4.7109375" style="98" bestFit="1" customWidth="1"/>
    <col min="2564" max="2564" width="9.7109375" style="98" bestFit="1" customWidth="1"/>
    <col min="2565" max="2565" width="10" style="98" bestFit="1" customWidth="1"/>
    <col min="2566" max="2566" width="8.85546875" style="98" bestFit="1" customWidth="1"/>
    <col min="2567" max="2567" width="22.85546875" style="98" customWidth="1"/>
    <col min="2568" max="2568" width="59.7109375" style="98" bestFit="1" customWidth="1"/>
    <col min="2569" max="2569" width="57.85546875" style="98" bestFit="1" customWidth="1"/>
    <col min="2570" max="2570" width="35.28515625" style="98" bestFit="1" customWidth="1"/>
    <col min="2571" max="2571" width="28.140625" style="98" bestFit="1" customWidth="1"/>
    <col min="2572" max="2572" width="33.140625" style="98" bestFit="1" customWidth="1"/>
    <col min="2573" max="2573" width="26" style="98" bestFit="1" customWidth="1"/>
    <col min="2574" max="2574" width="19.140625" style="98" bestFit="1" customWidth="1"/>
    <col min="2575" max="2575" width="10.42578125" style="98" customWidth="1"/>
    <col min="2576" max="2576" width="11.85546875" style="98" customWidth="1"/>
    <col min="2577" max="2577" width="14.7109375" style="98" customWidth="1"/>
    <col min="2578" max="2578" width="9" style="98" bestFit="1" customWidth="1"/>
    <col min="2579" max="2818" width="9.140625" style="98"/>
    <col min="2819" max="2819" width="4.7109375" style="98" bestFit="1" customWidth="1"/>
    <col min="2820" max="2820" width="9.7109375" style="98" bestFit="1" customWidth="1"/>
    <col min="2821" max="2821" width="10" style="98" bestFit="1" customWidth="1"/>
    <col min="2822" max="2822" width="8.85546875" style="98" bestFit="1" customWidth="1"/>
    <col min="2823" max="2823" width="22.85546875" style="98" customWidth="1"/>
    <col min="2824" max="2824" width="59.7109375" style="98" bestFit="1" customWidth="1"/>
    <col min="2825" max="2825" width="57.85546875" style="98" bestFit="1" customWidth="1"/>
    <col min="2826" max="2826" width="35.28515625" style="98" bestFit="1" customWidth="1"/>
    <col min="2827" max="2827" width="28.140625" style="98" bestFit="1" customWidth="1"/>
    <col min="2828" max="2828" width="33.140625" style="98" bestFit="1" customWidth="1"/>
    <col min="2829" max="2829" width="26" style="98" bestFit="1" customWidth="1"/>
    <col min="2830" max="2830" width="19.140625" style="98" bestFit="1" customWidth="1"/>
    <col min="2831" max="2831" width="10.42578125" style="98" customWidth="1"/>
    <col min="2832" max="2832" width="11.85546875" style="98" customWidth="1"/>
    <col min="2833" max="2833" width="14.7109375" style="98" customWidth="1"/>
    <col min="2834" max="2834" width="9" style="98" bestFit="1" customWidth="1"/>
    <col min="2835" max="3074" width="9.140625" style="98"/>
    <col min="3075" max="3075" width="4.7109375" style="98" bestFit="1" customWidth="1"/>
    <col min="3076" max="3076" width="9.7109375" style="98" bestFit="1" customWidth="1"/>
    <col min="3077" max="3077" width="10" style="98" bestFit="1" customWidth="1"/>
    <col min="3078" max="3078" width="8.85546875" style="98" bestFit="1" customWidth="1"/>
    <col min="3079" max="3079" width="22.85546875" style="98" customWidth="1"/>
    <col min="3080" max="3080" width="59.7109375" style="98" bestFit="1" customWidth="1"/>
    <col min="3081" max="3081" width="57.85546875" style="98" bestFit="1" customWidth="1"/>
    <col min="3082" max="3082" width="35.28515625" style="98" bestFit="1" customWidth="1"/>
    <col min="3083" max="3083" width="28.140625" style="98" bestFit="1" customWidth="1"/>
    <col min="3084" max="3084" width="33.140625" style="98" bestFit="1" customWidth="1"/>
    <col min="3085" max="3085" width="26" style="98" bestFit="1" customWidth="1"/>
    <col min="3086" max="3086" width="19.140625" style="98" bestFit="1" customWidth="1"/>
    <col min="3087" max="3087" width="10.42578125" style="98" customWidth="1"/>
    <col min="3088" max="3088" width="11.85546875" style="98" customWidth="1"/>
    <col min="3089" max="3089" width="14.7109375" style="98" customWidth="1"/>
    <col min="3090" max="3090" width="9" style="98" bestFit="1" customWidth="1"/>
    <col min="3091" max="3330" width="9.140625" style="98"/>
    <col min="3331" max="3331" width="4.7109375" style="98" bestFit="1" customWidth="1"/>
    <col min="3332" max="3332" width="9.7109375" style="98" bestFit="1" customWidth="1"/>
    <col min="3333" max="3333" width="10" style="98" bestFit="1" customWidth="1"/>
    <col min="3334" max="3334" width="8.85546875" style="98" bestFit="1" customWidth="1"/>
    <col min="3335" max="3335" width="22.85546875" style="98" customWidth="1"/>
    <col min="3336" max="3336" width="59.7109375" style="98" bestFit="1" customWidth="1"/>
    <col min="3337" max="3337" width="57.85546875" style="98" bestFit="1" customWidth="1"/>
    <col min="3338" max="3338" width="35.28515625" style="98" bestFit="1" customWidth="1"/>
    <col min="3339" max="3339" width="28.140625" style="98" bestFit="1" customWidth="1"/>
    <col min="3340" max="3340" width="33.140625" style="98" bestFit="1" customWidth="1"/>
    <col min="3341" max="3341" width="26" style="98" bestFit="1" customWidth="1"/>
    <col min="3342" max="3342" width="19.140625" style="98" bestFit="1" customWidth="1"/>
    <col min="3343" max="3343" width="10.42578125" style="98" customWidth="1"/>
    <col min="3344" max="3344" width="11.85546875" style="98" customWidth="1"/>
    <col min="3345" max="3345" width="14.7109375" style="98" customWidth="1"/>
    <col min="3346" max="3346" width="9" style="98" bestFit="1" customWidth="1"/>
    <col min="3347" max="3586" width="9.140625" style="98"/>
    <col min="3587" max="3587" width="4.7109375" style="98" bestFit="1" customWidth="1"/>
    <col min="3588" max="3588" width="9.7109375" style="98" bestFit="1" customWidth="1"/>
    <col min="3589" max="3589" width="10" style="98" bestFit="1" customWidth="1"/>
    <col min="3590" max="3590" width="8.85546875" style="98" bestFit="1" customWidth="1"/>
    <col min="3591" max="3591" width="22.85546875" style="98" customWidth="1"/>
    <col min="3592" max="3592" width="59.7109375" style="98" bestFit="1" customWidth="1"/>
    <col min="3593" max="3593" width="57.85546875" style="98" bestFit="1" customWidth="1"/>
    <col min="3594" max="3594" width="35.28515625" style="98" bestFit="1" customWidth="1"/>
    <col min="3595" max="3595" width="28.140625" style="98" bestFit="1" customWidth="1"/>
    <col min="3596" max="3596" width="33.140625" style="98" bestFit="1" customWidth="1"/>
    <col min="3597" max="3597" width="26" style="98" bestFit="1" customWidth="1"/>
    <col min="3598" max="3598" width="19.140625" style="98" bestFit="1" customWidth="1"/>
    <col min="3599" max="3599" width="10.42578125" style="98" customWidth="1"/>
    <col min="3600" max="3600" width="11.85546875" style="98" customWidth="1"/>
    <col min="3601" max="3601" width="14.7109375" style="98" customWidth="1"/>
    <col min="3602" max="3602" width="9" style="98" bestFit="1" customWidth="1"/>
    <col min="3603" max="3842" width="9.140625" style="98"/>
    <col min="3843" max="3843" width="4.7109375" style="98" bestFit="1" customWidth="1"/>
    <col min="3844" max="3844" width="9.7109375" style="98" bestFit="1" customWidth="1"/>
    <col min="3845" max="3845" width="10" style="98" bestFit="1" customWidth="1"/>
    <col min="3846" max="3846" width="8.85546875" style="98" bestFit="1" customWidth="1"/>
    <col min="3847" max="3847" width="22.85546875" style="98" customWidth="1"/>
    <col min="3848" max="3848" width="59.7109375" style="98" bestFit="1" customWidth="1"/>
    <col min="3849" max="3849" width="57.85546875" style="98" bestFit="1" customWidth="1"/>
    <col min="3850" max="3850" width="35.28515625" style="98" bestFit="1" customWidth="1"/>
    <col min="3851" max="3851" width="28.140625" style="98" bestFit="1" customWidth="1"/>
    <col min="3852" max="3852" width="33.140625" style="98" bestFit="1" customWidth="1"/>
    <col min="3853" max="3853" width="26" style="98" bestFit="1" customWidth="1"/>
    <col min="3854" max="3854" width="19.140625" style="98" bestFit="1" customWidth="1"/>
    <col min="3855" max="3855" width="10.42578125" style="98" customWidth="1"/>
    <col min="3856" max="3856" width="11.85546875" style="98" customWidth="1"/>
    <col min="3857" max="3857" width="14.7109375" style="98" customWidth="1"/>
    <col min="3858" max="3858" width="9" style="98" bestFit="1" customWidth="1"/>
    <col min="3859" max="4098" width="9.140625" style="98"/>
    <col min="4099" max="4099" width="4.7109375" style="98" bestFit="1" customWidth="1"/>
    <col min="4100" max="4100" width="9.7109375" style="98" bestFit="1" customWidth="1"/>
    <col min="4101" max="4101" width="10" style="98" bestFit="1" customWidth="1"/>
    <col min="4102" max="4102" width="8.85546875" style="98" bestFit="1" customWidth="1"/>
    <col min="4103" max="4103" width="22.85546875" style="98" customWidth="1"/>
    <col min="4104" max="4104" width="59.7109375" style="98" bestFit="1" customWidth="1"/>
    <col min="4105" max="4105" width="57.85546875" style="98" bestFit="1" customWidth="1"/>
    <col min="4106" max="4106" width="35.28515625" style="98" bestFit="1" customWidth="1"/>
    <col min="4107" max="4107" width="28.140625" style="98" bestFit="1" customWidth="1"/>
    <col min="4108" max="4108" width="33.140625" style="98" bestFit="1" customWidth="1"/>
    <col min="4109" max="4109" width="26" style="98" bestFit="1" customWidth="1"/>
    <col min="4110" max="4110" width="19.140625" style="98" bestFit="1" customWidth="1"/>
    <col min="4111" max="4111" width="10.42578125" style="98" customWidth="1"/>
    <col min="4112" max="4112" width="11.85546875" style="98" customWidth="1"/>
    <col min="4113" max="4113" width="14.7109375" style="98" customWidth="1"/>
    <col min="4114" max="4114" width="9" style="98" bestFit="1" customWidth="1"/>
    <col min="4115" max="4354" width="9.140625" style="98"/>
    <col min="4355" max="4355" width="4.7109375" style="98" bestFit="1" customWidth="1"/>
    <col min="4356" max="4356" width="9.7109375" style="98" bestFit="1" customWidth="1"/>
    <col min="4357" max="4357" width="10" style="98" bestFit="1" customWidth="1"/>
    <col min="4358" max="4358" width="8.85546875" style="98" bestFit="1" customWidth="1"/>
    <col min="4359" max="4359" width="22.85546875" style="98" customWidth="1"/>
    <col min="4360" max="4360" width="59.7109375" style="98" bestFit="1" customWidth="1"/>
    <col min="4361" max="4361" width="57.85546875" style="98" bestFit="1" customWidth="1"/>
    <col min="4362" max="4362" width="35.28515625" style="98" bestFit="1" customWidth="1"/>
    <col min="4363" max="4363" width="28.140625" style="98" bestFit="1" customWidth="1"/>
    <col min="4364" max="4364" width="33.140625" style="98" bestFit="1" customWidth="1"/>
    <col min="4365" max="4365" width="26" style="98" bestFit="1" customWidth="1"/>
    <col min="4366" max="4366" width="19.140625" style="98" bestFit="1" customWidth="1"/>
    <col min="4367" max="4367" width="10.42578125" style="98" customWidth="1"/>
    <col min="4368" max="4368" width="11.85546875" style="98" customWidth="1"/>
    <col min="4369" max="4369" width="14.7109375" style="98" customWidth="1"/>
    <col min="4370" max="4370" width="9" style="98" bestFit="1" customWidth="1"/>
    <col min="4371" max="4610" width="9.140625" style="98"/>
    <col min="4611" max="4611" width="4.7109375" style="98" bestFit="1" customWidth="1"/>
    <col min="4612" max="4612" width="9.7109375" style="98" bestFit="1" customWidth="1"/>
    <col min="4613" max="4613" width="10" style="98" bestFit="1" customWidth="1"/>
    <col min="4614" max="4614" width="8.85546875" style="98" bestFit="1" customWidth="1"/>
    <col min="4615" max="4615" width="22.85546875" style="98" customWidth="1"/>
    <col min="4616" max="4616" width="59.7109375" style="98" bestFit="1" customWidth="1"/>
    <col min="4617" max="4617" width="57.85546875" style="98" bestFit="1" customWidth="1"/>
    <col min="4618" max="4618" width="35.28515625" style="98" bestFit="1" customWidth="1"/>
    <col min="4619" max="4619" width="28.140625" style="98" bestFit="1" customWidth="1"/>
    <col min="4620" max="4620" width="33.140625" style="98" bestFit="1" customWidth="1"/>
    <col min="4621" max="4621" width="26" style="98" bestFit="1" customWidth="1"/>
    <col min="4622" max="4622" width="19.140625" style="98" bestFit="1" customWidth="1"/>
    <col min="4623" max="4623" width="10.42578125" style="98" customWidth="1"/>
    <col min="4624" max="4624" width="11.85546875" style="98" customWidth="1"/>
    <col min="4625" max="4625" width="14.7109375" style="98" customWidth="1"/>
    <col min="4626" max="4626" width="9" style="98" bestFit="1" customWidth="1"/>
    <col min="4627" max="4866" width="9.140625" style="98"/>
    <col min="4867" max="4867" width="4.7109375" style="98" bestFit="1" customWidth="1"/>
    <col min="4868" max="4868" width="9.7109375" style="98" bestFit="1" customWidth="1"/>
    <col min="4869" max="4869" width="10" style="98" bestFit="1" customWidth="1"/>
    <col min="4870" max="4870" width="8.85546875" style="98" bestFit="1" customWidth="1"/>
    <col min="4871" max="4871" width="22.85546875" style="98" customWidth="1"/>
    <col min="4872" max="4872" width="59.7109375" style="98" bestFit="1" customWidth="1"/>
    <col min="4873" max="4873" width="57.85546875" style="98" bestFit="1" customWidth="1"/>
    <col min="4874" max="4874" width="35.28515625" style="98" bestFit="1" customWidth="1"/>
    <col min="4875" max="4875" width="28.140625" style="98" bestFit="1" customWidth="1"/>
    <col min="4876" max="4876" width="33.140625" style="98" bestFit="1" customWidth="1"/>
    <col min="4877" max="4877" width="26" style="98" bestFit="1" customWidth="1"/>
    <col min="4878" max="4878" width="19.140625" style="98" bestFit="1" customWidth="1"/>
    <col min="4879" max="4879" width="10.42578125" style="98" customWidth="1"/>
    <col min="4880" max="4880" width="11.85546875" style="98" customWidth="1"/>
    <col min="4881" max="4881" width="14.7109375" style="98" customWidth="1"/>
    <col min="4882" max="4882" width="9" style="98" bestFit="1" customWidth="1"/>
    <col min="4883" max="5122" width="9.140625" style="98"/>
    <col min="5123" max="5123" width="4.7109375" style="98" bestFit="1" customWidth="1"/>
    <col min="5124" max="5124" width="9.7109375" style="98" bestFit="1" customWidth="1"/>
    <col min="5125" max="5125" width="10" style="98" bestFit="1" customWidth="1"/>
    <col min="5126" max="5126" width="8.85546875" style="98" bestFit="1" customWidth="1"/>
    <col min="5127" max="5127" width="22.85546875" style="98" customWidth="1"/>
    <col min="5128" max="5128" width="59.7109375" style="98" bestFit="1" customWidth="1"/>
    <col min="5129" max="5129" width="57.85546875" style="98" bestFit="1" customWidth="1"/>
    <col min="5130" max="5130" width="35.28515625" style="98" bestFit="1" customWidth="1"/>
    <col min="5131" max="5131" width="28.140625" style="98" bestFit="1" customWidth="1"/>
    <col min="5132" max="5132" width="33.140625" style="98" bestFit="1" customWidth="1"/>
    <col min="5133" max="5133" width="26" style="98" bestFit="1" customWidth="1"/>
    <col min="5134" max="5134" width="19.140625" style="98" bestFit="1" customWidth="1"/>
    <col min="5135" max="5135" width="10.42578125" style="98" customWidth="1"/>
    <col min="5136" max="5136" width="11.85546875" style="98" customWidth="1"/>
    <col min="5137" max="5137" width="14.7109375" style="98" customWidth="1"/>
    <col min="5138" max="5138" width="9" style="98" bestFit="1" customWidth="1"/>
    <col min="5139" max="5378" width="9.140625" style="98"/>
    <col min="5379" max="5379" width="4.7109375" style="98" bestFit="1" customWidth="1"/>
    <col min="5380" max="5380" width="9.7109375" style="98" bestFit="1" customWidth="1"/>
    <col min="5381" max="5381" width="10" style="98" bestFit="1" customWidth="1"/>
    <col min="5382" max="5382" width="8.85546875" style="98" bestFit="1" customWidth="1"/>
    <col min="5383" max="5383" width="22.85546875" style="98" customWidth="1"/>
    <col min="5384" max="5384" width="59.7109375" style="98" bestFit="1" customWidth="1"/>
    <col min="5385" max="5385" width="57.85546875" style="98" bestFit="1" customWidth="1"/>
    <col min="5386" max="5386" width="35.28515625" style="98" bestFit="1" customWidth="1"/>
    <col min="5387" max="5387" width="28.140625" style="98" bestFit="1" customWidth="1"/>
    <col min="5388" max="5388" width="33.140625" style="98" bestFit="1" customWidth="1"/>
    <col min="5389" max="5389" width="26" style="98" bestFit="1" customWidth="1"/>
    <col min="5390" max="5390" width="19.140625" style="98" bestFit="1" customWidth="1"/>
    <col min="5391" max="5391" width="10.42578125" style="98" customWidth="1"/>
    <col min="5392" max="5392" width="11.85546875" style="98" customWidth="1"/>
    <col min="5393" max="5393" width="14.7109375" style="98" customWidth="1"/>
    <col min="5394" max="5394" width="9" style="98" bestFit="1" customWidth="1"/>
    <col min="5395" max="5634" width="9.140625" style="98"/>
    <col min="5635" max="5635" width="4.7109375" style="98" bestFit="1" customWidth="1"/>
    <col min="5636" max="5636" width="9.7109375" style="98" bestFit="1" customWidth="1"/>
    <col min="5637" max="5637" width="10" style="98" bestFit="1" customWidth="1"/>
    <col min="5638" max="5638" width="8.85546875" style="98" bestFit="1" customWidth="1"/>
    <col min="5639" max="5639" width="22.85546875" style="98" customWidth="1"/>
    <col min="5640" max="5640" width="59.7109375" style="98" bestFit="1" customWidth="1"/>
    <col min="5641" max="5641" width="57.85546875" style="98" bestFit="1" customWidth="1"/>
    <col min="5642" max="5642" width="35.28515625" style="98" bestFit="1" customWidth="1"/>
    <col min="5643" max="5643" width="28.140625" style="98" bestFit="1" customWidth="1"/>
    <col min="5644" max="5644" width="33.140625" style="98" bestFit="1" customWidth="1"/>
    <col min="5645" max="5645" width="26" style="98" bestFit="1" customWidth="1"/>
    <col min="5646" max="5646" width="19.140625" style="98" bestFit="1" customWidth="1"/>
    <col min="5647" max="5647" width="10.42578125" style="98" customWidth="1"/>
    <col min="5648" max="5648" width="11.85546875" style="98" customWidth="1"/>
    <col min="5649" max="5649" width="14.7109375" style="98" customWidth="1"/>
    <col min="5650" max="5650" width="9" style="98" bestFit="1" customWidth="1"/>
    <col min="5651" max="5890" width="9.140625" style="98"/>
    <col min="5891" max="5891" width="4.7109375" style="98" bestFit="1" customWidth="1"/>
    <col min="5892" max="5892" width="9.7109375" style="98" bestFit="1" customWidth="1"/>
    <col min="5893" max="5893" width="10" style="98" bestFit="1" customWidth="1"/>
    <col min="5894" max="5894" width="8.85546875" style="98" bestFit="1" customWidth="1"/>
    <col min="5895" max="5895" width="22.85546875" style="98" customWidth="1"/>
    <col min="5896" max="5896" width="59.7109375" style="98" bestFit="1" customWidth="1"/>
    <col min="5897" max="5897" width="57.85546875" style="98" bestFit="1" customWidth="1"/>
    <col min="5898" max="5898" width="35.28515625" style="98" bestFit="1" customWidth="1"/>
    <col min="5899" max="5899" width="28.140625" style="98" bestFit="1" customWidth="1"/>
    <col min="5900" max="5900" width="33.140625" style="98" bestFit="1" customWidth="1"/>
    <col min="5901" max="5901" width="26" style="98" bestFit="1" customWidth="1"/>
    <col min="5902" max="5902" width="19.140625" style="98" bestFit="1" customWidth="1"/>
    <col min="5903" max="5903" width="10.42578125" style="98" customWidth="1"/>
    <col min="5904" max="5904" width="11.85546875" style="98" customWidth="1"/>
    <col min="5905" max="5905" width="14.7109375" style="98" customWidth="1"/>
    <col min="5906" max="5906" width="9" style="98" bestFit="1" customWidth="1"/>
    <col min="5907" max="6146" width="9.140625" style="98"/>
    <col min="6147" max="6147" width="4.7109375" style="98" bestFit="1" customWidth="1"/>
    <col min="6148" max="6148" width="9.7109375" style="98" bestFit="1" customWidth="1"/>
    <col min="6149" max="6149" width="10" style="98" bestFit="1" customWidth="1"/>
    <col min="6150" max="6150" width="8.85546875" style="98" bestFit="1" customWidth="1"/>
    <col min="6151" max="6151" width="22.85546875" style="98" customWidth="1"/>
    <col min="6152" max="6152" width="59.7109375" style="98" bestFit="1" customWidth="1"/>
    <col min="6153" max="6153" width="57.85546875" style="98" bestFit="1" customWidth="1"/>
    <col min="6154" max="6154" width="35.28515625" style="98" bestFit="1" customWidth="1"/>
    <col min="6155" max="6155" width="28.140625" style="98" bestFit="1" customWidth="1"/>
    <col min="6156" max="6156" width="33.140625" style="98" bestFit="1" customWidth="1"/>
    <col min="6157" max="6157" width="26" style="98" bestFit="1" customWidth="1"/>
    <col min="6158" max="6158" width="19.140625" style="98" bestFit="1" customWidth="1"/>
    <col min="6159" max="6159" width="10.42578125" style="98" customWidth="1"/>
    <col min="6160" max="6160" width="11.85546875" style="98" customWidth="1"/>
    <col min="6161" max="6161" width="14.7109375" style="98" customWidth="1"/>
    <col min="6162" max="6162" width="9" style="98" bestFit="1" customWidth="1"/>
    <col min="6163" max="6402" width="9.140625" style="98"/>
    <col min="6403" max="6403" width="4.7109375" style="98" bestFit="1" customWidth="1"/>
    <col min="6404" max="6404" width="9.7109375" style="98" bestFit="1" customWidth="1"/>
    <col min="6405" max="6405" width="10" style="98" bestFit="1" customWidth="1"/>
    <col min="6406" max="6406" width="8.85546875" style="98" bestFit="1" customWidth="1"/>
    <col min="6407" max="6407" width="22.85546875" style="98" customWidth="1"/>
    <col min="6408" max="6408" width="59.7109375" style="98" bestFit="1" customWidth="1"/>
    <col min="6409" max="6409" width="57.85546875" style="98" bestFit="1" customWidth="1"/>
    <col min="6410" max="6410" width="35.28515625" style="98" bestFit="1" customWidth="1"/>
    <col min="6411" max="6411" width="28.140625" style="98" bestFit="1" customWidth="1"/>
    <col min="6412" max="6412" width="33.140625" style="98" bestFit="1" customWidth="1"/>
    <col min="6413" max="6413" width="26" style="98" bestFit="1" customWidth="1"/>
    <col min="6414" max="6414" width="19.140625" style="98" bestFit="1" customWidth="1"/>
    <col min="6415" max="6415" width="10.42578125" style="98" customWidth="1"/>
    <col min="6416" max="6416" width="11.85546875" style="98" customWidth="1"/>
    <col min="6417" max="6417" width="14.7109375" style="98" customWidth="1"/>
    <col min="6418" max="6418" width="9" style="98" bestFit="1" customWidth="1"/>
    <col min="6419" max="6658" width="9.140625" style="98"/>
    <col min="6659" max="6659" width="4.7109375" style="98" bestFit="1" customWidth="1"/>
    <col min="6660" max="6660" width="9.7109375" style="98" bestFit="1" customWidth="1"/>
    <col min="6661" max="6661" width="10" style="98" bestFit="1" customWidth="1"/>
    <col min="6662" max="6662" width="8.85546875" style="98" bestFit="1" customWidth="1"/>
    <col min="6663" max="6663" width="22.85546875" style="98" customWidth="1"/>
    <col min="6664" max="6664" width="59.7109375" style="98" bestFit="1" customWidth="1"/>
    <col min="6665" max="6665" width="57.85546875" style="98" bestFit="1" customWidth="1"/>
    <col min="6666" max="6666" width="35.28515625" style="98" bestFit="1" customWidth="1"/>
    <col min="6667" max="6667" width="28.140625" style="98" bestFit="1" customWidth="1"/>
    <col min="6668" max="6668" width="33.140625" style="98" bestFit="1" customWidth="1"/>
    <col min="6669" max="6669" width="26" style="98" bestFit="1" customWidth="1"/>
    <col min="6670" max="6670" width="19.140625" style="98" bestFit="1" customWidth="1"/>
    <col min="6671" max="6671" width="10.42578125" style="98" customWidth="1"/>
    <col min="6672" max="6672" width="11.85546875" style="98" customWidth="1"/>
    <col min="6673" max="6673" width="14.7109375" style="98" customWidth="1"/>
    <col min="6674" max="6674" width="9" style="98" bestFit="1" customWidth="1"/>
    <col min="6675" max="6914" width="9.140625" style="98"/>
    <col min="6915" max="6915" width="4.7109375" style="98" bestFit="1" customWidth="1"/>
    <col min="6916" max="6916" width="9.7109375" style="98" bestFit="1" customWidth="1"/>
    <col min="6917" max="6917" width="10" style="98" bestFit="1" customWidth="1"/>
    <col min="6918" max="6918" width="8.85546875" style="98" bestFit="1" customWidth="1"/>
    <col min="6919" max="6919" width="22.85546875" style="98" customWidth="1"/>
    <col min="6920" max="6920" width="59.7109375" style="98" bestFit="1" customWidth="1"/>
    <col min="6921" max="6921" width="57.85546875" style="98" bestFit="1" customWidth="1"/>
    <col min="6922" max="6922" width="35.28515625" style="98" bestFit="1" customWidth="1"/>
    <col min="6923" max="6923" width="28.140625" style="98" bestFit="1" customWidth="1"/>
    <col min="6924" max="6924" width="33.140625" style="98" bestFit="1" customWidth="1"/>
    <col min="6925" max="6925" width="26" style="98" bestFit="1" customWidth="1"/>
    <col min="6926" max="6926" width="19.140625" style="98" bestFit="1" customWidth="1"/>
    <col min="6927" max="6927" width="10.42578125" style="98" customWidth="1"/>
    <col min="6928" max="6928" width="11.85546875" style="98" customWidth="1"/>
    <col min="6929" max="6929" width="14.7109375" style="98" customWidth="1"/>
    <col min="6930" max="6930" width="9" style="98" bestFit="1" customWidth="1"/>
    <col min="6931" max="7170" width="9.140625" style="98"/>
    <col min="7171" max="7171" width="4.7109375" style="98" bestFit="1" customWidth="1"/>
    <col min="7172" max="7172" width="9.7109375" style="98" bestFit="1" customWidth="1"/>
    <col min="7173" max="7173" width="10" style="98" bestFit="1" customWidth="1"/>
    <col min="7174" max="7174" width="8.85546875" style="98" bestFit="1" customWidth="1"/>
    <col min="7175" max="7175" width="22.85546875" style="98" customWidth="1"/>
    <col min="7176" max="7176" width="59.7109375" style="98" bestFit="1" customWidth="1"/>
    <col min="7177" max="7177" width="57.85546875" style="98" bestFit="1" customWidth="1"/>
    <col min="7178" max="7178" width="35.28515625" style="98" bestFit="1" customWidth="1"/>
    <col min="7179" max="7179" width="28.140625" style="98" bestFit="1" customWidth="1"/>
    <col min="7180" max="7180" width="33.140625" style="98" bestFit="1" customWidth="1"/>
    <col min="7181" max="7181" width="26" style="98" bestFit="1" customWidth="1"/>
    <col min="7182" max="7182" width="19.140625" style="98" bestFit="1" customWidth="1"/>
    <col min="7183" max="7183" width="10.42578125" style="98" customWidth="1"/>
    <col min="7184" max="7184" width="11.85546875" style="98" customWidth="1"/>
    <col min="7185" max="7185" width="14.7109375" style="98" customWidth="1"/>
    <col min="7186" max="7186" width="9" style="98" bestFit="1" customWidth="1"/>
    <col min="7187" max="7426" width="9.140625" style="98"/>
    <col min="7427" max="7427" width="4.7109375" style="98" bestFit="1" customWidth="1"/>
    <col min="7428" max="7428" width="9.7109375" style="98" bestFit="1" customWidth="1"/>
    <col min="7429" max="7429" width="10" style="98" bestFit="1" customWidth="1"/>
    <col min="7430" max="7430" width="8.85546875" style="98" bestFit="1" customWidth="1"/>
    <col min="7431" max="7431" width="22.85546875" style="98" customWidth="1"/>
    <col min="7432" max="7432" width="59.7109375" style="98" bestFit="1" customWidth="1"/>
    <col min="7433" max="7433" width="57.85546875" style="98" bestFit="1" customWidth="1"/>
    <col min="7434" max="7434" width="35.28515625" style="98" bestFit="1" customWidth="1"/>
    <col min="7435" max="7435" width="28.140625" style="98" bestFit="1" customWidth="1"/>
    <col min="7436" max="7436" width="33.140625" style="98" bestFit="1" customWidth="1"/>
    <col min="7437" max="7437" width="26" style="98" bestFit="1" customWidth="1"/>
    <col min="7438" max="7438" width="19.140625" style="98" bestFit="1" customWidth="1"/>
    <col min="7439" max="7439" width="10.42578125" style="98" customWidth="1"/>
    <col min="7440" max="7440" width="11.85546875" style="98" customWidth="1"/>
    <col min="7441" max="7441" width="14.7109375" style="98" customWidth="1"/>
    <col min="7442" max="7442" width="9" style="98" bestFit="1" customWidth="1"/>
    <col min="7443" max="7682" width="9.140625" style="98"/>
    <col min="7683" max="7683" width="4.7109375" style="98" bestFit="1" customWidth="1"/>
    <col min="7684" max="7684" width="9.7109375" style="98" bestFit="1" customWidth="1"/>
    <col min="7685" max="7685" width="10" style="98" bestFit="1" customWidth="1"/>
    <col min="7686" max="7686" width="8.85546875" style="98" bestFit="1" customWidth="1"/>
    <col min="7687" max="7687" width="22.85546875" style="98" customWidth="1"/>
    <col min="7688" max="7688" width="59.7109375" style="98" bestFit="1" customWidth="1"/>
    <col min="7689" max="7689" width="57.85546875" style="98" bestFit="1" customWidth="1"/>
    <col min="7690" max="7690" width="35.28515625" style="98" bestFit="1" customWidth="1"/>
    <col min="7691" max="7691" width="28.140625" style="98" bestFit="1" customWidth="1"/>
    <col min="7692" max="7692" width="33.140625" style="98" bestFit="1" customWidth="1"/>
    <col min="7693" max="7693" width="26" style="98" bestFit="1" customWidth="1"/>
    <col min="7694" max="7694" width="19.140625" style="98" bestFit="1" customWidth="1"/>
    <col min="7695" max="7695" width="10.42578125" style="98" customWidth="1"/>
    <col min="7696" max="7696" width="11.85546875" style="98" customWidth="1"/>
    <col min="7697" max="7697" width="14.7109375" style="98" customWidth="1"/>
    <col min="7698" max="7698" width="9" style="98" bestFit="1" customWidth="1"/>
    <col min="7699" max="7938" width="9.140625" style="98"/>
    <col min="7939" max="7939" width="4.7109375" style="98" bestFit="1" customWidth="1"/>
    <col min="7940" max="7940" width="9.7109375" style="98" bestFit="1" customWidth="1"/>
    <col min="7941" max="7941" width="10" style="98" bestFit="1" customWidth="1"/>
    <col min="7942" max="7942" width="8.85546875" style="98" bestFit="1" customWidth="1"/>
    <col min="7943" max="7943" width="22.85546875" style="98" customWidth="1"/>
    <col min="7944" max="7944" width="59.7109375" style="98" bestFit="1" customWidth="1"/>
    <col min="7945" max="7945" width="57.85546875" style="98" bestFit="1" customWidth="1"/>
    <col min="7946" max="7946" width="35.28515625" style="98" bestFit="1" customWidth="1"/>
    <col min="7947" max="7947" width="28.140625" style="98" bestFit="1" customWidth="1"/>
    <col min="7948" max="7948" width="33.140625" style="98" bestFit="1" customWidth="1"/>
    <col min="7949" max="7949" width="26" style="98" bestFit="1" customWidth="1"/>
    <col min="7950" max="7950" width="19.140625" style="98" bestFit="1" customWidth="1"/>
    <col min="7951" max="7951" width="10.42578125" style="98" customWidth="1"/>
    <col min="7952" max="7952" width="11.85546875" style="98" customWidth="1"/>
    <col min="7953" max="7953" width="14.7109375" style="98" customWidth="1"/>
    <col min="7954" max="7954" width="9" style="98" bestFit="1" customWidth="1"/>
    <col min="7955" max="8194" width="9.140625" style="98"/>
    <col min="8195" max="8195" width="4.7109375" style="98" bestFit="1" customWidth="1"/>
    <col min="8196" max="8196" width="9.7109375" style="98" bestFit="1" customWidth="1"/>
    <col min="8197" max="8197" width="10" style="98" bestFit="1" customWidth="1"/>
    <col min="8198" max="8198" width="8.85546875" style="98" bestFit="1" customWidth="1"/>
    <col min="8199" max="8199" width="22.85546875" style="98" customWidth="1"/>
    <col min="8200" max="8200" width="59.7109375" style="98" bestFit="1" customWidth="1"/>
    <col min="8201" max="8201" width="57.85546875" style="98" bestFit="1" customWidth="1"/>
    <col min="8202" max="8202" width="35.28515625" style="98" bestFit="1" customWidth="1"/>
    <col min="8203" max="8203" width="28.140625" style="98" bestFit="1" customWidth="1"/>
    <col min="8204" max="8204" width="33.140625" style="98" bestFit="1" customWidth="1"/>
    <col min="8205" max="8205" width="26" style="98" bestFit="1" customWidth="1"/>
    <col min="8206" max="8206" width="19.140625" style="98" bestFit="1" customWidth="1"/>
    <col min="8207" max="8207" width="10.42578125" style="98" customWidth="1"/>
    <col min="8208" max="8208" width="11.85546875" style="98" customWidth="1"/>
    <col min="8209" max="8209" width="14.7109375" style="98" customWidth="1"/>
    <col min="8210" max="8210" width="9" style="98" bestFit="1" customWidth="1"/>
    <col min="8211" max="8450" width="9.140625" style="98"/>
    <col min="8451" max="8451" width="4.7109375" style="98" bestFit="1" customWidth="1"/>
    <col min="8452" max="8452" width="9.7109375" style="98" bestFit="1" customWidth="1"/>
    <col min="8453" max="8453" width="10" style="98" bestFit="1" customWidth="1"/>
    <col min="8454" max="8454" width="8.85546875" style="98" bestFit="1" customWidth="1"/>
    <col min="8455" max="8455" width="22.85546875" style="98" customWidth="1"/>
    <col min="8456" max="8456" width="59.7109375" style="98" bestFit="1" customWidth="1"/>
    <col min="8457" max="8457" width="57.85546875" style="98" bestFit="1" customWidth="1"/>
    <col min="8458" max="8458" width="35.28515625" style="98" bestFit="1" customWidth="1"/>
    <col min="8459" max="8459" width="28.140625" style="98" bestFit="1" customWidth="1"/>
    <col min="8460" max="8460" width="33.140625" style="98" bestFit="1" customWidth="1"/>
    <col min="8461" max="8461" width="26" style="98" bestFit="1" customWidth="1"/>
    <col min="8462" max="8462" width="19.140625" style="98" bestFit="1" customWidth="1"/>
    <col min="8463" max="8463" width="10.42578125" style="98" customWidth="1"/>
    <col min="8464" max="8464" width="11.85546875" style="98" customWidth="1"/>
    <col min="8465" max="8465" width="14.7109375" style="98" customWidth="1"/>
    <col min="8466" max="8466" width="9" style="98" bestFit="1" customWidth="1"/>
    <col min="8467" max="8706" width="9.140625" style="98"/>
    <col min="8707" max="8707" width="4.7109375" style="98" bestFit="1" customWidth="1"/>
    <col min="8708" max="8708" width="9.7109375" style="98" bestFit="1" customWidth="1"/>
    <col min="8709" max="8709" width="10" style="98" bestFit="1" customWidth="1"/>
    <col min="8710" max="8710" width="8.85546875" style="98" bestFit="1" customWidth="1"/>
    <col min="8711" max="8711" width="22.85546875" style="98" customWidth="1"/>
    <col min="8712" max="8712" width="59.7109375" style="98" bestFit="1" customWidth="1"/>
    <col min="8713" max="8713" width="57.85546875" style="98" bestFit="1" customWidth="1"/>
    <col min="8714" max="8714" width="35.28515625" style="98" bestFit="1" customWidth="1"/>
    <col min="8715" max="8715" width="28.140625" style="98" bestFit="1" customWidth="1"/>
    <col min="8716" max="8716" width="33.140625" style="98" bestFit="1" customWidth="1"/>
    <col min="8717" max="8717" width="26" style="98" bestFit="1" customWidth="1"/>
    <col min="8718" max="8718" width="19.140625" style="98" bestFit="1" customWidth="1"/>
    <col min="8719" max="8719" width="10.42578125" style="98" customWidth="1"/>
    <col min="8720" max="8720" width="11.85546875" style="98" customWidth="1"/>
    <col min="8721" max="8721" width="14.7109375" style="98" customWidth="1"/>
    <col min="8722" max="8722" width="9" style="98" bestFit="1" customWidth="1"/>
    <col min="8723" max="8962" width="9.140625" style="98"/>
    <col min="8963" max="8963" width="4.7109375" style="98" bestFit="1" customWidth="1"/>
    <col min="8964" max="8964" width="9.7109375" style="98" bestFit="1" customWidth="1"/>
    <col min="8965" max="8965" width="10" style="98" bestFit="1" customWidth="1"/>
    <col min="8966" max="8966" width="8.85546875" style="98" bestFit="1" customWidth="1"/>
    <col min="8967" max="8967" width="22.85546875" style="98" customWidth="1"/>
    <col min="8968" max="8968" width="59.7109375" style="98" bestFit="1" customWidth="1"/>
    <col min="8969" max="8969" width="57.85546875" style="98" bestFit="1" customWidth="1"/>
    <col min="8970" max="8970" width="35.28515625" style="98" bestFit="1" customWidth="1"/>
    <col min="8971" max="8971" width="28.140625" style="98" bestFit="1" customWidth="1"/>
    <col min="8972" max="8972" width="33.140625" style="98" bestFit="1" customWidth="1"/>
    <col min="8973" max="8973" width="26" style="98" bestFit="1" customWidth="1"/>
    <col min="8974" max="8974" width="19.140625" style="98" bestFit="1" customWidth="1"/>
    <col min="8975" max="8975" width="10.42578125" style="98" customWidth="1"/>
    <col min="8976" max="8976" width="11.85546875" style="98" customWidth="1"/>
    <col min="8977" max="8977" width="14.7109375" style="98" customWidth="1"/>
    <col min="8978" max="8978" width="9" style="98" bestFit="1" customWidth="1"/>
    <col min="8979" max="9218" width="9.140625" style="98"/>
    <col min="9219" max="9219" width="4.7109375" style="98" bestFit="1" customWidth="1"/>
    <col min="9220" max="9220" width="9.7109375" style="98" bestFit="1" customWidth="1"/>
    <col min="9221" max="9221" width="10" style="98" bestFit="1" customWidth="1"/>
    <col min="9222" max="9222" width="8.85546875" style="98" bestFit="1" customWidth="1"/>
    <col min="9223" max="9223" width="22.85546875" style="98" customWidth="1"/>
    <col min="9224" max="9224" width="59.7109375" style="98" bestFit="1" customWidth="1"/>
    <col min="9225" max="9225" width="57.85546875" style="98" bestFit="1" customWidth="1"/>
    <col min="9226" max="9226" width="35.28515625" style="98" bestFit="1" customWidth="1"/>
    <col min="9227" max="9227" width="28.140625" style="98" bestFit="1" customWidth="1"/>
    <col min="9228" max="9228" width="33.140625" style="98" bestFit="1" customWidth="1"/>
    <col min="9229" max="9229" width="26" style="98" bestFit="1" customWidth="1"/>
    <col min="9230" max="9230" width="19.140625" style="98" bestFit="1" customWidth="1"/>
    <col min="9231" max="9231" width="10.42578125" style="98" customWidth="1"/>
    <col min="9232" max="9232" width="11.85546875" style="98" customWidth="1"/>
    <col min="9233" max="9233" width="14.7109375" style="98" customWidth="1"/>
    <col min="9234" max="9234" width="9" style="98" bestFit="1" customWidth="1"/>
    <col min="9235" max="9474" width="9.140625" style="98"/>
    <col min="9475" max="9475" width="4.7109375" style="98" bestFit="1" customWidth="1"/>
    <col min="9476" max="9476" width="9.7109375" style="98" bestFit="1" customWidth="1"/>
    <col min="9477" max="9477" width="10" style="98" bestFit="1" customWidth="1"/>
    <col min="9478" max="9478" width="8.85546875" style="98" bestFit="1" customWidth="1"/>
    <col min="9479" max="9479" width="22.85546875" style="98" customWidth="1"/>
    <col min="9480" max="9480" width="59.7109375" style="98" bestFit="1" customWidth="1"/>
    <col min="9481" max="9481" width="57.85546875" style="98" bestFit="1" customWidth="1"/>
    <col min="9482" max="9482" width="35.28515625" style="98" bestFit="1" customWidth="1"/>
    <col min="9483" max="9483" width="28.140625" style="98" bestFit="1" customWidth="1"/>
    <col min="9484" max="9484" width="33.140625" style="98" bestFit="1" customWidth="1"/>
    <col min="9485" max="9485" width="26" style="98" bestFit="1" customWidth="1"/>
    <col min="9486" max="9486" width="19.140625" style="98" bestFit="1" customWidth="1"/>
    <col min="9487" max="9487" width="10.42578125" style="98" customWidth="1"/>
    <col min="9488" max="9488" width="11.85546875" style="98" customWidth="1"/>
    <col min="9489" max="9489" width="14.7109375" style="98" customWidth="1"/>
    <col min="9490" max="9490" width="9" style="98" bestFit="1" customWidth="1"/>
    <col min="9491" max="9730" width="9.140625" style="98"/>
    <col min="9731" max="9731" width="4.7109375" style="98" bestFit="1" customWidth="1"/>
    <col min="9732" max="9732" width="9.7109375" style="98" bestFit="1" customWidth="1"/>
    <col min="9733" max="9733" width="10" style="98" bestFit="1" customWidth="1"/>
    <col min="9734" max="9734" width="8.85546875" style="98" bestFit="1" customWidth="1"/>
    <col min="9735" max="9735" width="22.85546875" style="98" customWidth="1"/>
    <col min="9736" max="9736" width="59.7109375" style="98" bestFit="1" customWidth="1"/>
    <col min="9737" max="9737" width="57.85546875" style="98" bestFit="1" customWidth="1"/>
    <col min="9738" max="9738" width="35.28515625" style="98" bestFit="1" customWidth="1"/>
    <col min="9739" max="9739" width="28.140625" style="98" bestFit="1" customWidth="1"/>
    <col min="9740" max="9740" width="33.140625" style="98" bestFit="1" customWidth="1"/>
    <col min="9741" max="9741" width="26" style="98" bestFit="1" customWidth="1"/>
    <col min="9742" max="9742" width="19.140625" style="98" bestFit="1" customWidth="1"/>
    <col min="9743" max="9743" width="10.42578125" style="98" customWidth="1"/>
    <col min="9744" max="9744" width="11.85546875" style="98" customWidth="1"/>
    <col min="9745" max="9745" width="14.7109375" style="98" customWidth="1"/>
    <col min="9746" max="9746" width="9" style="98" bestFit="1" customWidth="1"/>
    <col min="9747" max="9986" width="9.140625" style="98"/>
    <col min="9987" max="9987" width="4.7109375" style="98" bestFit="1" customWidth="1"/>
    <col min="9988" max="9988" width="9.7109375" style="98" bestFit="1" customWidth="1"/>
    <col min="9989" max="9989" width="10" style="98" bestFit="1" customWidth="1"/>
    <col min="9990" max="9990" width="8.85546875" style="98" bestFit="1" customWidth="1"/>
    <col min="9991" max="9991" width="22.85546875" style="98" customWidth="1"/>
    <col min="9992" max="9992" width="59.7109375" style="98" bestFit="1" customWidth="1"/>
    <col min="9993" max="9993" width="57.85546875" style="98" bestFit="1" customWidth="1"/>
    <col min="9994" max="9994" width="35.28515625" style="98" bestFit="1" customWidth="1"/>
    <col min="9995" max="9995" width="28.140625" style="98" bestFit="1" customWidth="1"/>
    <col min="9996" max="9996" width="33.140625" style="98" bestFit="1" customWidth="1"/>
    <col min="9997" max="9997" width="26" style="98" bestFit="1" customWidth="1"/>
    <col min="9998" max="9998" width="19.140625" style="98" bestFit="1" customWidth="1"/>
    <col min="9999" max="9999" width="10.42578125" style="98" customWidth="1"/>
    <col min="10000" max="10000" width="11.85546875" style="98" customWidth="1"/>
    <col min="10001" max="10001" width="14.7109375" style="98" customWidth="1"/>
    <col min="10002" max="10002" width="9" style="98" bestFit="1" customWidth="1"/>
    <col min="10003" max="10242" width="9.140625" style="98"/>
    <col min="10243" max="10243" width="4.7109375" style="98" bestFit="1" customWidth="1"/>
    <col min="10244" max="10244" width="9.7109375" style="98" bestFit="1" customWidth="1"/>
    <col min="10245" max="10245" width="10" style="98" bestFit="1" customWidth="1"/>
    <col min="10246" max="10246" width="8.85546875" style="98" bestFit="1" customWidth="1"/>
    <col min="10247" max="10247" width="22.85546875" style="98" customWidth="1"/>
    <col min="10248" max="10248" width="59.7109375" style="98" bestFit="1" customWidth="1"/>
    <col min="10249" max="10249" width="57.85546875" style="98" bestFit="1" customWidth="1"/>
    <col min="10250" max="10250" width="35.28515625" style="98" bestFit="1" customWidth="1"/>
    <col min="10251" max="10251" width="28.140625" style="98" bestFit="1" customWidth="1"/>
    <col min="10252" max="10252" width="33.140625" style="98" bestFit="1" customWidth="1"/>
    <col min="10253" max="10253" width="26" style="98" bestFit="1" customWidth="1"/>
    <col min="10254" max="10254" width="19.140625" style="98" bestFit="1" customWidth="1"/>
    <col min="10255" max="10255" width="10.42578125" style="98" customWidth="1"/>
    <col min="10256" max="10256" width="11.85546875" style="98" customWidth="1"/>
    <col min="10257" max="10257" width="14.7109375" style="98" customWidth="1"/>
    <col min="10258" max="10258" width="9" style="98" bestFit="1" customWidth="1"/>
    <col min="10259" max="10498" width="9.140625" style="98"/>
    <col min="10499" max="10499" width="4.7109375" style="98" bestFit="1" customWidth="1"/>
    <col min="10500" max="10500" width="9.7109375" style="98" bestFit="1" customWidth="1"/>
    <col min="10501" max="10501" width="10" style="98" bestFit="1" customWidth="1"/>
    <col min="10502" max="10502" width="8.85546875" style="98" bestFit="1" customWidth="1"/>
    <col min="10503" max="10503" width="22.85546875" style="98" customWidth="1"/>
    <col min="10504" max="10504" width="59.7109375" style="98" bestFit="1" customWidth="1"/>
    <col min="10505" max="10505" width="57.85546875" style="98" bestFit="1" customWidth="1"/>
    <col min="10506" max="10506" width="35.28515625" style="98" bestFit="1" customWidth="1"/>
    <col min="10507" max="10507" width="28.140625" style="98" bestFit="1" customWidth="1"/>
    <col min="10508" max="10508" width="33.140625" style="98" bestFit="1" customWidth="1"/>
    <col min="10509" max="10509" width="26" style="98" bestFit="1" customWidth="1"/>
    <col min="10510" max="10510" width="19.140625" style="98" bestFit="1" customWidth="1"/>
    <col min="10511" max="10511" width="10.42578125" style="98" customWidth="1"/>
    <col min="10512" max="10512" width="11.85546875" style="98" customWidth="1"/>
    <col min="10513" max="10513" width="14.7109375" style="98" customWidth="1"/>
    <col min="10514" max="10514" width="9" style="98" bestFit="1" customWidth="1"/>
    <col min="10515" max="10754" width="9.140625" style="98"/>
    <col min="10755" max="10755" width="4.7109375" style="98" bestFit="1" customWidth="1"/>
    <col min="10756" max="10756" width="9.7109375" style="98" bestFit="1" customWidth="1"/>
    <col min="10757" max="10757" width="10" style="98" bestFit="1" customWidth="1"/>
    <col min="10758" max="10758" width="8.85546875" style="98" bestFit="1" customWidth="1"/>
    <col min="10759" max="10759" width="22.85546875" style="98" customWidth="1"/>
    <col min="10760" max="10760" width="59.7109375" style="98" bestFit="1" customWidth="1"/>
    <col min="10761" max="10761" width="57.85546875" style="98" bestFit="1" customWidth="1"/>
    <col min="10762" max="10762" width="35.28515625" style="98" bestFit="1" customWidth="1"/>
    <col min="10763" max="10763" width="28.140625" style="98" bestFit="1" customWidth="1"/>
    <col min="10764" max="10764" width="33.140625" style="98" bestFit="1" customWidth="1"/>
    <col min="10765" max="10765" width="26" style="98" bestFit="1" customWidth="1"/>
    <col min="10766" max="10766" width="19.140625" style="98" bestFit="1" customWidth="1"/>
    <col min="10767" max="10767" width="10.42578125" style="98" customWidth="1"/>
    <col min="10768" max="10768" width="11.85546875" style="98" customWidth="1"/>
    <col min="10769" max="10769" width="14.7109375" style="98" customWidth="1"/>
    <col min="10770" max="10770" width="9" style="98" bestFit="1" customWidth="1"/>
    <col min="10771" max="11010" width="9.140625" style="98"/>
    <col min="11011" max="11011" width="4.7109375" style="98" bestFit="1" customWidth="1"/>
    <col min="11012" max="11012" width="9.7109375" style="98" bestFit="1" customWidth="1"/>
    <col min="11013" max="11013" width="10" style="98" bestFit="1" customWidth="1"/>
    <col min="11014" max="11014" width="8.85546875" style="98" bestFit="1" customWidth="1"/>
    <col min="11015" max="11015" width="22.85546875" style="98" customWidth="1"/>
    <col min="11016" max="11016" width="59.7109375" style="98" bestFit="1" customWidth="1"/>
    <col min="11017" max="11017" width="57.85546875" style="98" bestFit="1" customWidth="1"/>
    <col min="11018" max="11018" width="35.28515625" style="98" bestFit="1" customWidth="1"/>
    <col min="11019" max="11019" width="28.140625" style="98" bestFit="1" customWidth="1"/>
    <col min="11020" max="11020" width="33.140625" style="98" bestFit="1" customWidth="1"/>
    <col min="11021" max="11021" width="26" style="98" bestFit="1" customWidth="1"/>
    <col min="11022" max="11022" width="19.140625" style="98" bestFit="1" customWidth="1"/>
    <col min="11023" max="11023" width="10.42578125" style="98" customWidth="1"/>
    <col min="11024" max="11024" width="11.85546875" style="98" customWidth="1"/>
    <col min="11025" max="11025" width="14.7109375" style="98" customWidth="1"/>
    <col min="11026" max="11026" width="9" style="98" bestFit="1" customWidth="1"/>
    <col min="11027" max="11266" width="9.140625" style="98"/>
    <col min="11267" max="11267" width="4.7109375" style="98" bestFit="1" customWidth="1"/>
    <col min="11268" max="11268" width="9.7109375" style="98" bestFit="1" customWidth="1"/>
    <col min="11269" max="11269" width="10" style="98" bestFit="1" customWidth="1"/>
    <col min="11270" max="11270" width="8.85546875" style="98" bestFit="1" customWidth="1"/>
    <col min="11271" max="11271" width="22.85546875" style="98" customWidth="1"/>
    <col min="11272" max="11272" width="59.7109375" style="98" bestFit="1" customWidth="1"/>
    <col min="11273" max="11273" width="57.85546875" style="98" bestFit="1" customWidth="1"/>
    <col min="11274" max="11274" width="35.28515625" style="98" bestFit="1" customWidth="1"/>
    <col min="11275" max="11275" width="28.140625" style="98" bestFit="1" customWidth="1"/>
    <col min="11276" max="11276" width="33.140625" style="98" bestFit="1" customWidth="1"/>
    <col min="11277" max="11277" width="26" style="98" bestFit="1" customWidth="1"/>
    <col min="11278" max="11278" width="19.140625" style="98" bestFit="1" customWidth="1"/>
    <col min="11279" max="11279" width="10.42578125" style="98" customWidth="1"/>
    <col min="11280" max="11280" width="11.85546875" style="98" customWidth="1"/>
    <col min="11281" max="11281" width="14.7109375" style="98" customWidth="1"/>
    <col min="11282" max="11282" width="9" style="98" bestFit="1" customWidth="1"/>
    <col min="11283" max="11522" width="9.140625" style="98"/>
    <col min="11523" max="11523" width="4.7109375" style="98" bestFit="1" customWidth="1"/>
    <col min="11524" max="11524" width="9.7109375" style="98" bestFit="1" customWidth="1"/>
    <col min="11525" max="11525" width="10" style="98" bestFit="1" customWidth="1"/>
    <col min="11526" max="11526" width="8.85546875" style="98" bestFit="1" customWidth="1"/>
    <col min="11527" max="11527" width="22.85546875" style="98" customWidth="1"/>
    <col min="11528" max="11528" width="59.7109375" style="98" bestFit="1" customWidth="1"/>
    <col min="11529" max="11529" width="57.85546875" style="98" bestFit="1" customWidth="1"/>
    <col min="11530" max="11530" width="35.28515625" style="98" bestFit="1" customWidth="1"/>
    <col min="11531" max="11531" width="28.140625" style="98" bestFit="1" customWidth="1"/>
    <col min="11532" max="11532" width="33.140625" style="98" bestFit="1" customWidth="1"/>
    <col min="11533" max="11533" width="26" style="98" bestFit="1" customWidth="1"/>
    <col min="11534" max="11534" width="19.140625" style="98" bestFit="1" customWidth="1"/>
    <col min="11535" max="11535" width="10.42578125" style="98" customWidth="1"/>
    <col min="11536" max="11536" width="11.85546875" style="98" customWidth="1"/>
    <col min="11537" max="11537" width="14.7109375" style="98" customWidth="1"/>
    <col min="11538" max="11538" width="9" style="98" bestFit="1" customWidth="1"/>
    <col min="11539" max="11778" width="9.140625" style="98"/>
    <col min="11779" max="11779" width="4.7109375" style="98" bestFit="1" customWidth="1"/>
    <col min="11780" max="11780" width="9.7109375" style="98" bestFit="1" customWidth="1"/>
    <col min="11781" max="11781" width="10" style="98" bestFit="1" customWidth="1"/>
    <col min="11782" max="11782" width="8.85546875" style="98" bestFit="1" customWidth="1"/>
    <col min="11783" max="11783" width="22.85546875" style="98" customWidth="1"/>
    <col min="11784" max="11784" width="59.7109375" style="98" bestFit="1" customWidth="1"/>
    <col min="11785" max="11785" width="57.85546875" style="98" bestFit="1" customWidth="1"/>
    <col min="11786" max="11786" width="35.28515625" style="98" bestFit="1" customWidth="1"/>
    <col min="11787" max="11787" width="28.140625" style="98" bestFit="1" customWidth="1"/>
    <col min="11788" max="11788" width="33.140625" style="98" bestFit="1" customWidth="1"/>
    <col min="11789" max="11789" width="26" style="98" bestFit="1" customWidth="1"/>
    <col min="11790" max="11790" width="19.140625" style="98" bestFit="1" customWidth="1"/>
    <col min="11791" max="11791" width="10.42578125" style="98" customWidth="1"/>
    <col min="11792" max="11792" width="11.85546875" style="98" customWidth="1"/>
    <col min="11793" max="11793" width="14.7109375" style="98" customWidth="1"/>
    <col min="11794" max="11794" width="9" style="98" bestFit="1" customWidth="1"/>
    <col min="11795" max="12034" width="9.140625" style="98"/>
    <col min="12035" max="12035" width="4.7109375" style="98" bestFit="1" customWidth="1"/>
    <col min="12036" max="12036" width="9.7109375" style="98" bestFit="1" customWidth="1"/>
    <col min="12037" max="12037" width="10" style="98" bestFit="1" customWidth="1"/>
    <col min="12038" max="12038" width="8.85546875" style="98" bestFit="1" customWidth="1"/>
    <col min="12039" max="12039" width="22.85546875" style="98" customWidth="1"/>
    <col min="12040" max="12040" width="59.7109375" style="98" bestFit="1" customWidth="1"/>
    <col min="12041" max="12041" width="57.85546875" style="98" bestFit="1" customWidth="1"/>
    <col min="12042" max="12042" width="35.28515625" style="98" bestFit="1" customWidth="1"/>
    <col min="12043" max="12043" width="28.140625" style="98" bestFit="1" customWidth="1"/>
    <col min="12044" max="12044" width="33.140625" style="98" bestFit="1" customWidth="1"/>
    <col min="12045" max="12045" width="26" style="98" bestFit="1" customWidth="1"/>
    <col min="12046" max="12046" width="19.140625" style="98" bestFit="1" customWidth="1"/>
    <col min="12047" max="12047" width="10.42578125" style="98" customWidth="1"/>
    <col min="12048" max="12048" width="11.85546875" style="98" customWidth="1"/>
    <col min="12049" max="12049" width="14.7109375" style="98" customWidth="1"/>
    <col min="12050" max="12050" width="9" style="98" bestFit="1" customWidth="1"/>
    <col min="12051" max="12290" width="9.140625" style="98"/>
    <col min="12291" max="12291" width="4.7109375" style="98" bestFit="1" customWidth="1"/>
    <col min="12292" max="12292" width="9.7109375" style="98" bestFit="1" customWidth="1"/>
    <col min="12293" max="12293" width="10" style="98" bestFit="1" customWidth="1"/>
    <col min="12294" max="12294" width="8.85546875" style="98" bestFit="1" customWidth="1"/>
    <col min="12295" max="12295" width="22.85546875" style="98" customWidth="1"/>
    <col min="12296" max="12296" width="59.7109375" style="98" bestFit="1" customWidth="1"/>
    <col min="12297" max="12297" width="57.85546875" style="98" bestFit="1" customWidth="1"/>
    <col min="12298" max="12298" width="35.28515625" style="98" bestFit="1" customWidth="1"/>
    <col min="12299" max="12299" width="28.140625" style="98" bestFit="1" customWidth="1"/>
    <col min="12300" max="12300" width="33.140625" style="98" bestFit="1" customWidth="1"/>
    <col min="12301" max="12301" width="26" style="98" bestFit="1" customWidth="1"/>
    <col min="12302" max="12302" width="19.140625" style="98" bestFit="1" customWidth="1"/>
    <col min="12303" max="12303" width="10.42578125" style="98" customWidth="1"/>
    <col min="12304" max="12304" width="11.85546875" style="98" customWidth="1"/>
    <col min="12305" max="12305" width="14.7109375" style="98" customWidth="1"/>
    <col min="12306" max="12306" width="9" style="98" bestFit="1" customWidth="1"/>
    <col min="12307" max="12546" width="9.140625" style="98"/>
    <col min="12547" max="12547" width="4.7109375" style="98" bestFit="1" customWidth="1"/>
    <col min="12548" max="12548" width="9.7109375" style="98" bestFit="1" customWidth="1"/>
    <col min="12549" max="12549" width="10" style="98" bestFit="1" customWidth="1"/>
    <col min="12550" max="12550" width="8.85546875" style="98" bestFit="1" customWidth="1"/>
    <col min="12551" max="12551" width="22.85546875" style="98" customWidth="1"/>
    <col min="12552" max="12552" width="59.7109375" style="98" bestFit="1" customWidth="1"/>
    <col min="12553" max="12553" width="57.85546875" style="98" bestFit="1" customWidth="1"/>
    <col min="12554" max="12554" width="35.28515625" style="98" bestFit="1" customWidth="1"/>
    <col min="12555" max="12555" width="28.140625" style="98" bestFit="1" customWidth="1"/>
    <col min="12556" max="12556" width="33.140625" style="98" bestFit="1" customWidth="1"/>
    <col min="12557" max="12557" width="26" style="98" bestFit="1" customWidth="1"/>
    <col min="12558" max="12558" width="19.140625" style="98" bestFit="1" customWidth="1"/>
    <col min="12559" max="12559" width="10.42578125" style="98" customWidth="1"/>
    <col min="12560" max="12560" width="11.85546875" style="98" customWidth="1"/>
    <col min="12561" max="12561" width="14.7109375" style="98" customWidth="1"/>
    <col min="12562" max="12562" width="9" style="98" bestFit="1" customWidth="1"/>
    <col min="12563" max="12802" width="9.140625" style="98"/>
    <col min="12803" max="12803" width="4.7109375" style="98" bestFit="1" customWidth="1"/>
    <col min="12804" max="12804" width="9.7109375" style="98" bestFit="1" customWidth="1"/>
    <col min="12805" max="12805" width="10" style="98" bestFit="1" customWidth="1"/>
    <col min="12806" max="12806" width="8.85546875" style="98" bestFit="1" customWidth="1"/>
    <col min="12807" max="12807" width="22.85546875" style="98" customWidth="1"/>
    <col min="12808" max="12808" width="59.7109375" style="98" bestFit="1" customWidth="1"/>
    <col min="12809" max="12809" width="57.85546875" style="98" bestFit="1" customWidth="1"/>
    <col min="12810" max="12810" width="35.28515625" style="98" bestFit="1" customWidth="1"/>
    <col min="12811" max="12811" width="28.140625" style="98" bestFit="1" customWidth="1"/>
    <col min="12812" max="12812" width="33.140625" style="98" bestFit="1" customWidth="1"/>
    <col min="12813" max="12813" width="26" style="98" bestFit="1" customWidth="1"/>
    <col min="12814" max="12814" width="19.140625" style="98" bestFit="1" customWidth="1"/>
    <col min="12815" max="12815" width="10.42578125" style="98" customWidth="1"/>
    <col min="12816" max="12816" width="11.85546875" style="98" customWidth="1"/>
    <col min="12817" max="12817" width="14.7109375" style="98" customWidth="1"/>
    <col min="12818" max="12818" width="9" style="98" bestFit="1" customWidth="1"/>
    <col min="12819" max="13058" width="9.140625" style="98"/>
    <col min="13059" max="13059" width="4.7109375" style="98" bestFit="1" customWidth="1"/>
    <col min="13060" max="13060" width="9.7109375" style="98" bestFit="1" customWidth="1"/>
    <col min="13061" max="13061" width="10" style="98" bestFit="1" customWidth="1"/>
    <col min="13062" max="13062" width="8.85546875" style="98" bestFit="1" customWidth="1"/>
    <col min="13063" max="13063" width="22.85546875" style="98" customWidth="1"/>
    <col min="13064" max="13064" width="59.7109375" style="98" bestFit="1" customWidth="1"/>
    <col min="13065" max="13065" width="57.85546875" style="98" bestFit="1" customWidth="1"/>
    <col min="13066" max="13066" width="35.28515625" style="98" bestFit="1" customWidth="1"/>
    <col min="13067" max="13067" width="28.140625" style="98" bestFit="1" customWidth="1"/>
    <col min="13068" max="13068" width="33.140625" style="98" bestFit="1" customWidth="1"/>
    <col min="13069" max="13069" width="26" style="98" bestFit="1" customWidth="1"/>
    <col min="13070" max="13070" width="19.140625" style="98" bestFit="1" customWidth="1"/>
    <col min="13071" max="13071" width="10.42578125" style="98" customWidth="1"/>
    <col min="13072" max="13072" width="11.85546875" style="98" customWidth="1"/>
    <col min="13073" max="13073" width="14.7109375" style="98" customWidth="1"/>
    <col min="13074" max="13074" width="9" style="98" bestFit="1" customWidth="1"/>
    <col min="13075" max="13314" width="9.140625" style="98"/>
    <col min="13315" max="13315" width="4.7109375" style="98" bestFit="1" customWidth="1"/>
    <col min="13316" max="13316" width="9.7109375" style="98" bestFit="1" customWidth="1"/>
    <col min="13317" max="13317" width="10" style="98" bestFit="1" customWidth="1"/>
    <col min="13318" max="13318" width="8.85546875" style="98" bestFit="1" customWidth="1"/>
    <col min="13319" max="13319" width="22.85546875" style="98" customWidth="1"/>
    <col min="13320" max="13320" width="59.7109375" style="98" bestFit="1" customWidth="1"/>
    <col min="13321" max="13321" width="57.85546875" style="98" bestFit="1" customWidth="1"/>
    <col min="13322" max="13322" width="35.28515625" style="98" bestFit="1" customWidth="1"/>
    <col min="13323" max="13323" width="28.140625" style="98" bestFit="1" customWidth="1"/>
    <col min="13324" max="13324" width="33.140625" style="98" bestFit="1" customWidth="1"/>
    <col min="13325" max="13325" width="26" style="98" bestFit="1" customWidth="1"/>
    <col min="13326" max="13326" width="19.140625" style="98" bestFit="1" customWidth="1"/>
    <col min="13327" max="13327" width="10.42578125" style="98" customWidth="1"/>
    <col min="13328" max="13328" width="11.85546875" style="98" customWidth="1"/>
    <col min="13329" max="13329" width="14.7109375" style="98" customWidth="1"/>
    <col min="13330" max="13330" width="9" style="98" bestFit="1" customWidth="1"/>
    <col min="13331" max="13570" width="9.140625" style="98"/>
    <col min="13571" max="13571" width="4.7109375" style="98" bestFit="1" customWidth="1"/>
    <col min="13572" max="13572" width="9.7109375" style="98" bestFit="1" customWidth="1"/>
    <col min="13573" max="13573" width="10" style="98" bestFit="1" customWidth="1"/>
    <col min="13574" max="13574" width="8.85546875" style="98" bestFit="1" customWidth="1"/>
    <col min="13575" max="13575" width="22.85546875" style="98" customWidth="1"/>
    <col min="13576" max="13576" width="59.7109375" style="98" bestFit="1" customWidth="1"/>
    <col min="13577" max="13577" width="57.85546875" style="98" bestFit="1" customWidth="1"/>
    <col min="13578" max="13578" width="35.28515625" style="98" bestFit="1" customWidth="1"/>
    <col min="13579" max="13579" width="28.140625" style="98" bestFit="1" customWidth="1"/>
    <col min="13580" max="13580" width="33.140625" style="98" bestFit="1" customWidth="1"/>
    <col min="13581" max="13581" width="26" style="98" bestFit="1" customWidth="1"/>
    <col min="13582" max="13582" width="19.140625" style="98" bestFit="1" customWidth="1"/>
    <col min="13583" max="13583" width="10.42578125" style="98" customWidth="1"/>
    <col min="13584" max="13584" width="11.85546875" style="98" customWidth="1"/>
    <col min="13585" max="13585" width="14.7109375" style="98" customWidth="1"/>
    <col min="13586" max="13586" width="9" style="98" bestFit="1" customWidth="1"/>
    <col min="13587" max="13826" width="9.140625" style="98"/>
    <col min="13827" max="13827" width="4.7109375" style="98" bestFit="1" customWidth="1"/>
    <col min="13828" max="13828" width="9.7109375" style="98" bestFit="1" customWidth="1"/>
    <col min="13829" max="13829" width="10" style="98" bestFit="1" customWidth="1"/>
    <col min="13830" max="13830" width="8.85546875" style="98" bestFit="1" customWidth="1"/>
    <col min="13831" max="13831" width="22.85546875" style="98" customWidth="1"/>
    <col min="13832" max="13832" width="59.7109375" style="98" bestFit="1" customWidth="1"/>
    <col min="13833" max="13833" width="57.85546875" style="98" bestFit="1" customWidth="1"/>
    <col min="13834" max="13834" width="35.28515625" style="98" bestFit="1" customWidth="1"/>
    <col min="13835" max="13835" width="28.140625" style="98" bestFit="1" customWidth="1"/>
    <col min="13836" max="13836" width="33.140625" style="98" bestFit="1" customWidth="1"/>
    <col min="13837" max="13837" width="26" style="98" bestFit="1" customWidth="1"/>
    <col min="13838" max="13838" width="19.140625" style="98" bestFit="1" customWidth="1"/>
    <col min="13839" max="13839" width="10.42578125" style="98" customWidth="1"/>
    <col min="13840" max="13840" width="11.85546875" style="98" customWidth="1"/>
    <col min="13841" max="13841" width="14.7109375" style="98" customWidth="1"/>
    <col min="13842" max="13842" width="9" style="98" bestFit="1" customWidth="1"/>
    <col min="13843" max="14082" width="9.140625" style="98"/>
    <col min="14083" max="14083" width="4.7109375" style="98" bestFit="1" customWidth="1"/>
    <col min="14084" max="14084" width="9.7109375" style="98" bestFit="1" customWidth="1"/>
    <col min="14085" max="14085" width="10" style="98" bestFit="1" customWidth="1"/>
    <col min="14086" max="14086" width="8.85546875" style="98" bestFit="1" customWidth="1"/>
    <col min="14087" max="14087" width="22.85546875" style="98" customWidth="1"/>
    <col min="14088" max="14088" width="59.7109375" style="98" bestFit="1" customWidth="1"/>
    <col min="14089" max="14089" width="57.85546875" style="98" bestFit="1" customWidth="1"/>
    <col min="14090" max="14090" width="35.28515625" style="98" bestFit="1" customWidth="1"/>
    <col min="14091" max="14091" width="28.140625" style="98" bestFit="1" customWidth="1"/>
    <col min="14092" max="14092" width="33.140625" style="98" bestFit="1" customWidth="1"/>
    <col min="14093" max="14093" width="26" style="98" bestFit="1" customWidth="1"/>
    <col min="14094" max="14094" width="19.140625" style="98" bestFit="1" customWidth="1"/>
    <col min="14095" max="14095" width="10.42578125" style="98" customWidth="1"/>
    <col min="14096" max="14096" width="11.85546875" style="98" customWidth="1"/>
    <col min="14097" max="14097" width="14.7109375" style="98" customWidth="1"/>
    <col min="14098" max="14098" width="9" style="98" bestFit="1" customWidth="1"/>
    <col min="14099" max="14338" width="9.140625" style="98"/>
    <col min="14339" max="14339" width="4.7109375" style="98" bestFit="1" customWidth="1"/>
    <col min="14340" max="14340" width="9.7109375" style="98" bestFit="1" customWidth="1"/>
    <col min="14341" max="14341" width="10" style="98" bestFit="1" customWidth="1"/>
    <col min="14342" max="14342" width="8.85546875" style="98" bestFit="1" customWidth="1"/>
    <col min="14343" max="14343" width="22.85546875" style="98" customWidth="1"/>
    <col min="14344" max="14344" width="59.7109375" style="98" bestFit="1" customWidth="1"/>
    <col min="14345" max="14345" width="57.85546875" style="98" bestFit="1" customWidth="1"/>
    <col min="14346" max="14346" width="35.28515625" style="98" bestFit="1" customWidth="1"/>
    <col min="14347" max="14347" width="28.140625" style="98" bestFit="1" customWidth="1"/>
    <col min="14348" max="14348" width="33.140625" style="98" bestFit="1" customWidth="1"/>
    <col min="14349" max="14349" width="26" style="98" bestFit="1" customWidth="1"/>
    <col min="14350" max="14350" width="19.140625" style="98" bestFit="1" customWidth="1"/>
    <col min="14351" max="14351" width="10.42578125" style="98" customWidth="1"/>
    <col min="14352" max="14352" width="11.85546875" style="98" customWidth="1"/>
    <col min="14353" max="14353" width="14.7109375" style="98" customWidth="1"/>
    <col min="14354" max="14354" width="9" style="98" bestFit="1" customWidth="1"/>
    <col min="14355" max="14594" width="9.140625" style="98"/>
    <col min="14595" max="14595" width="4.7109375" style="98" bestFit="1" customWidth="1"/>
    <col min="14596" max="14596" width="9.7109375" style="98" bestFit="1" customWidth="1"/>
    <col min="14597" max="14597" width="10" style="98" bestFit="1" customWidth="1"/>
    <col min="14598" max="14598" width="8.85546875" style="98" bestFit="1" customWidth="1"/>
    <col min="14599" max="14599" width="22.85546875" style="98" customWidth="1"/>
    <col min="14600" max="14600" width="59.7109375" style="98" bestFit="1" customWidth="1"/>
    <col min="14601" max="14601" width="57.85546875" style="98" bestFit="1" customWidth="1"/>
    <col min="14602" max="14602" width="35.28515625" style="98" bestFit="1" customWidth="1"/>
    <col min="14603" max="14603" width="28.140625" style="98" bestFit="1" customWidth="1"/>
    <col min="14604" max="14604" width="33.140625" style="98" bestFit="1" customWidth="1"/>
    <col min="14605" max="14605" width="26" style="98" bestFit="1" customWidth="1"/>
    <col min="14606" max="14606" width="19.140625" style="98" bestFit="1" customWidth="1"/>
    <col min="14607" max="14607" width="10.42578125" style="98" customWidth="1"/>
    <col min="14608" max="14608" width="11.85546875" style="98" customWidth="1"/>
    <col min="14609" max="14609" width="14.7109375" style="98" customWidth="1"/>
    <col min="14610" max="14610" width="9" style="98" bestFit="1" customWidth="1"/>
    <col min="14611" max="14850" width="9.140625" style="98"/>
    <col min="14851" max="14851" width="4.7109375" style="98" bestFit="1" customWidth="1"/>
    <col min="14852" max="14852" width="9.7109375" style="98" bestFit="1" customWidth="1"/>
    <col min="14853" max="14853" width="10" style="98" bestFit="1" customWidth="1"/>
    <col min="14854" max="14854" width="8.85546875" style="98" bestFit="1" customWidth="1"/>
    <col min="14855" max="14855" width="22.85546875" style="98" customWidth="1"/>
    <col min="14856" max="14856" width="59.7109375" style="98" bestFit="1" customWidth="1"/>
    <col min="14857" max="14857" width="57.85546875" style="98" bestFit="1" customWidth="1"/>
    <col min="14858" max="14858" width="35.28515625" style="98" bestFit="1" customWidth="1"/>
    <col min="14859" max="14859" width="28.140625" style="98" bestFit="1" customWidth="1"/>
    <col min="14860" max="14860" width="33.140625" style="98" bestFit="1" customWidth="1"/>
    <col min="14861" max="14861" width="26" style="98" bestFit="1" customWidth="1"/>
    <col min="14862" max="14862" width="19.140625" style="98" bestFit="1" customWidth="1"/>
    <col min="14863" max="14863" width="10.42578125" style="98" customWidth="1"/>
    <col min="14864" max="14864" width="11.85546875" style="98" customWidth="1"/>
    <col min="14865" max="14865" width="14.7109375" style="98" customWidth="1"/>
    <col min="14866" max="14866" width="9" style="98" bestFit="1" customWidth="1"/>
    <col min="14867" max="15106" width="9.140625" style="98"/>
    <col min="15107" max="15107" width="4.7109375" style="98" bestFit="1" customWidth="1"/>
    <col min="15108" max="15108" width="9.7109375" style="98" bestFit="1" customWidth="1"/>
    <col min="15109" max="15109" width="10" style="98" bestFit="1" customWidth="1"/>
    <col min="15110" max="15110" width="8.85546875" style="98" bestFit="1" customWidth="1"/>
    <col min="15111" max="15111" width="22.85546875" style="98" customWidth="1"/>
    <col min="15112" max="15112" width="59.7109375" style="98" bestFit="1" customWidth="1"/>
    <col min="15113" max="15113" width="57.85546875" style="98" bestFit="1" customWidth="1"/>
    <col min="15114" max="15114" width="35.28515625" style="98" bestFit="1" customWidth="1"/>
    <col min="15115" max="15115" width="28.140625" style="98" bestFit="1" customWidth="1"/>
    <col min="15116" max="15116" width="33.140625" style="98" bestFit="1" customWidth="1"/>
    <col min="15117" max="15117" width="26" style="98" bestFit="1" customWidth="1"/>
    <col min="15118" max="15118" width="19.140625" style="98" bestFit="1" customWidth="1"/>
    <col min="15119" max="15119" width="10.42578125" style="98" customWidth="1"/>
    <col min="15120" max="15120" width="11.85546875" style="98" customWidth="1"/>
    <col min="15121" max="15121" width="14.7109375" style="98" customWidth="1"/>
    <col min="15122" max="15122" width="9" style="98" bestFit="1" customWidth="1"/>
    <col min="15123" max="15362" width="9.140625" style="98"/>
    <col min="15363" max="15363" width="4.7109375" style="98" bestFit="1" customWidth="1"/>
    <col min="15364" max="15364" width="9.7109375" style="98" bestFit="1" customWidth="1"/>
    <col min="15365" max="15365" width="10" style="98" bestFit="1" customWidth="1"/>
    <col min="15366" max="15366" width="8.85546875" style="98" bestFit="1" customWidth="1"/>
    <col min="15367" max="15367" width="22.85546875" style="98" customWidth="1"/>
    <col min="15368" max="15368" width="59.7109375" style="98" bestFit="1" customWidth="1"/>
    <col min="15369" max="15369" width="57.85546875" style="98" bestFit="1" customWidth="1"/>
    <col min="15370" max="15370" width="35.28515625" style="98" bestFit="1" customWidth="1"/>
    <col min="15371" max="15371" width="28.140625" style="98" bestFit="1" customWidth="1"/>
    <col min="15372" max="15372" width="33.140625" style="98" bestFit="1" customWidth="1"/>
    <col min="15373" max="15373" width="26" style="98" bestFit="1" customWidth="1"/>
    <col min="15374" max="15374" width="19.140625" style="98" bestFit="1" customWidth="1"/>
    <col min="15375" max="15375" width="10.42578125" style="98" customWidth="1"/>
    <col min="15376" max="15376" width="11.85546875" style="98" customWidth="1"/>
    <col min="15377" max="15377" width="14.7109375" style="98" customWidth="1"/>
    <col min="15378" max="15378" width="9" style="98" bestFit="1" customWidth="1"/>
    <col min="15379" max="15618" width="9.140625" style="98"/>
    <col min="15619" max="15619" width="4.7109375" style="98" bestFit="1" customWidth="1"/>
    <col min="15620" max="15620" width="9.7109375" style="98" bestFit="1" customWidth="1"/>
    <col min="15621" max="15621" width="10" style="98" bestFit="1" customWidth="1"/>
    <col min="15622" max="15622" width="8.85546875" style="98" bestFit="1" customWidth="1"/>
    <col min="15623" max="15623" width="22.85546875" style="98" customWidth="1"/>
    <col min="15624" max="15624" width="59.7109375" style="98" bestFit="1" customWidth="1"/>
    <col min="15625" max="15625" width="57.85546875" style="98" bestFit="1" customWidth="1"/>
    <col min="15626" max="15626" width="35.28515625" style="98" bestFit="1" customWidth="1"/>
    <col min="15627" max="15627" width="28.140625" style="98" bestFit="1" customWidth="1"/>
    <col min="15628" max="15628" width="33.140625" style="98" bestFit="1" customWidth="1"/>
    <col min="15629" max="15629" width="26" style="98" bestFit="1" customWidth="1"/>
    <col min="15630" max="15630" width="19.140625" style="98" bestFit="1" customWidth="1"/>
    <col min="15631" max="15631" width="10.42578125" style="98" customWidth="1"/>
    <col min="15632" max="15632" width="11.85546875" style="98" customWidth="1"/>
    <col min="15633" max="15633" width="14.7109375" style="98" customWidth="1"/>
    <col min="15634" max="15634" width="9" style="98" bestFit="1" customWidth="1"/>
    <col min="15635" max="15874" width="9.140625" style="98"/>
    <col min="15875" max="15875" width="4.7109375" style="98" bestFit="1" customWidth="1"/>
    <col min="15876" max="15876" width="9.7109375" style="98" bestFit="1" customWidth="1"/>
    <col min="15877" max="15877" width="10" style="98" bestFit="1" customWidth="1"/>
    <col min="15878" max="15878" width="8.85546875" style="98" bestFit="1" customWidth="1"/>
    <col min="15879" max="15879" width="22.85546875" style="98" customWidth="1"/>
    <col min="15880" max="15880" width="59.7109375" style="98" bestFit="1" customWidth="1"/>
    <col min="15881" max="15881" width="57.85546875" style="98" bestFit="1" customWidth="1"/>
    <col min="15882" max="15882" width="35.28515625" style="98" bestFit="1" customWidth="1"/>
    <col min="15883" max="15883" width="28.140625" style="98" bestFit="1" customWidth="1"/>
    <col min="15884" max="15884" width="33.140625" style="98" bestFit="1" customWidth="1"/>
    <col min="15885" max="15885" width="26" style="98" bestFit="1" customWidth="1"/>
    <col min="15886" max="15886" width="19.140625" style="98" bestFit="1" customWidth="1"/>
    <col min="15887" max="15887" width="10.42578125" style="98" customWidth="1"/>
    <col min="15888" max="15888" width="11.85546875" style="98" customWidth="1"/>
    <col min="15889" max="15889" width="14.7109375" style="98" customWidth="1"/>
    <col min="15890" max="15890" width="9" style="98" bestFit="1" customWidth="1"/>
    <col min="15891" max="16130" width="9.140625" style="98"/>
    <col min="16131" max="16131" width="4.7109375" style="98" bestFit="1" customWidth="1"/>
    <col min="16132" max="16132" width="9.7109375" style="98" bestFit="1" customWidth="1"/>
    <col min="16133" max="16133" width="10" style="98" bestFit="1" customWidth="1"/>
    <col min="16134" max="16134" width="8.85546875" style="98" bestFit="1" customWidth="1"/>
    <col min="16135" max="16135" width="22.85546875" style="98" customWidth="1"/>
    <col min="16136" max="16136" width="59.7109375" style="98" bestFit="1" customWidth="1"/>
    <col min="16137" max="16137" width="57.85546875" style="98" bestFit="1" customWidth="1"/>
    <col min="16138" max="16138" width="35.28515625" style="98" bestFit="1" customWidth="1"/>
    <col min="16139" max="16139" width="28.140625" style="98" bestFit="1" customWidth="1"/>
    <col min="16140" max="16140" width="33.140625" style="98" bestFit="1" customWidth="1"/>
    <col min="16141" max="16141" width="26" style="98" bestFit="1" customWidth="1"/>
    <col min="16142" max="16142" width="19.140625" style="98" bestFit="1" customWidth="1"/>
    <col min="16143" max="16143" width="10.42578125" style="98" customWidth="1"/>
    <col min="16144" max="16144" width="11.85546875" style="98" customWidth="1"/>
    <col min="16145" max="16145" width="14.7109375" style="98" customWidth="1"/>
    <col min="16146" max="16146" width="9" style="98" bestFit="1" customWidth="1"/>
    <col min="16147" max="16384" width="9.140625" style="98"/>
  </cols>
  <sheetData>
    <row r="2" spans="1:73" x14ac:dyDescent="0.25">
      <c r="A2" s="67" t="s">
        <v>1827</v>
      </c>
    </row>
    <row r="3" spans="1:73" x14ac:dyDescent="0.25">
      <c r="M3" s="2"/>
      <c r="N3" s="2"/>
      <c r="O3" s="2"/>
      <c r="P3" s="2"/>
    </row>
    <row r="4" spans="1:73" s="4" customFormat="1" ht="49.5" customHeight="1" x14ac:dyDescent="0.25">
      <c r="A4" s="840" t="s">
        <v>0</v>
      </c>
      <c r="B4" s="840" t="s">
        <v>1</v>
      </c>
      <c r="C4" s="840" t="s">
        <v>2</v>
      </c>
      <c r="D4" s="840" t="s">
        <v>3</v>
      </c>
      <c r="E4" s="840" t="s">
        <v>4</v>
      </c>
      <c r="F4" s="840" t="s">
        <v>5</v>
      </c>
      <c r="G4" s="840" t="s">
        <v>6</v>
      </c>
      <c r="H4" s="840" t="s">
        <v>7</v>
      </c>
      <c r="I4" s="840"/>
      <c r="J4" s="840" t="s">
        <v>8</v>
      </c>
      <c r="K4" s="840" t="s">
        <v>9</v>
      </c>
      <c r="L4" s="1349"/>
      <c r="M4" s="831" t="s">
        <v>10</v>
      </c>
      <c r="N4" s="831"/>
      <c r="O4" s="831" t="s">
        <v>11</v>
      </c>
      <c r="P4" s="831"/>
      <c r="Q4" s="840" t="s">
        <v>12</v>
      </c>
      <c r="R4" s="840" t="s">
        <v>13</v>
      </c>
      <c r="S4" s="3"/>
    </row>
    <row r="5" spans="1:73" s="4" customFormat="1" x14ac:dyDescent="0.2">
      <c r="A5" s="840"/>
      <c r="B5" s="840"/>
      <c r="C5" s="840"/>
      <c r="D5" s="840"/>
      <c r="E5" s="840"/>
      <c r="F5" s="840"/>
      <c r="G5" s="840"/>
      <c r="H5" s="108" t="s">
        <v>14</v>
      </c>
      <c r="I5" s="108" t="s">
        <v>15</v>
      </c>
      <c r="J5" s="840"/>
      <c r="K5" s="108">
        <v>2020</v>
      </c>
      <c r="L5" s="108">
        <v>2021</v>
      </c>
      <c r="M5" s="5">
        <v>2020</v>
      </c>
      <c r="N5" s="5">
        <v>2021</v>
      </c>
      <c r="O5" s="5">
        <v>2020</v>
      </c>
      <c r="P5" s="5">
        <v>2021</v>
      </c>
      <c r="Q5" s="840"/>
      <c r="R5" s="840"/>
      <c r="S5" s="3"/>
    </row>
    <row r="6" spans="1:73" s="4" customFormat="1" x14ac:dyDescent="0.2">
      <c r="A6" s="108" t="s">
        <v>16</v>
      </c>
      <c r="B6" s="108" t="s">
        <v>17</v>
      </c>
      <c r="C6" s="108" t="s">
        <v>18</v>
      </c>
      <c r="D6" s="108" t="s">
        <v>19</v>
      </c>
      <c r="E6" s="108" t="s">
        <v>20</v>
      </c>
      <c r="F6" s="108" t="s">
        <v>21</v>
      </c>
      <c r="G6" s="108" t="s">
        <v>22</v>
      </c>
      <c r="H6" s="108" t="s">
        <v>23</v>
      </c>
      <c r="I6" s="108" t="s">
        <v>24</v>
      </c>
      <c r="J6" s="108" t="s">
        <v>25</v>
      </c>
      <c r="K6" s="108" t="s">
        <v>26</v>
      </c>
      <c r="L6" s="108" t="s">
        <v>27</v>
      </c>
      <c r="M6" s="109" t="s">
        <v>28</v>
      </c>
      <c r="N6" s="109" t="s">
        <v>29</v>
      </c>
      <c r="O6" s="109" t="s">
        <v>30</v>
      </c>
      <c r="P6" s="109" t="s">
        <v>31</v>
      </c>
      <c r="Q6" s="108" t="s">
        <v>32</v>
      </c>
      <c r="R6" s="108" t="s">
        <v>33</v>
      </c>
      <c r="S6" s="3"/>
    </row>
    <row r="7" spans="1:73" s="6" customFormat="1" ht="94.5" customHeight="1" x14ac:dyDescent="0.25">
      <c r="A7" s="441">
        <v>1</v>
      </c>
      <c r="B7" s="441">
        <v>1</v>
      </c>
      <c r="C7" s="441">
        <v>4</v>
      </c>
      <c r="D7" s="441">
        <v>2</v>
      </c>
      <c r="E7" s="441" t="s">
        <v>925</v>
      </c>
      <c r="F7" s="441" t="s">
        <v>1142</v>
      </c>
      <c r="G7" s="441" t="s">
        <v>918</v>
      </c>
      <c r="H7" s="441" t="s">
        <v>917</v>
      </c>
      <c r="I7" s="441">
        <v>25</v>
      </c>
      <c r="J7" s="441" t="s">
        <v>923</v>
      </c>
      <c r="K7" s="441" t="s">
        <v>39</v>
      </c>
      <c r="L7" s="441"/>
      <c r="M7" s="442">
        <v>5000</v>
      </c>
      <c r="N7" s="441"/>
      <c r="O7" s="442">
        <v>5000</v>
      </c>
      <c r="P7" s="441"/>
      <c r="Q7" s="441" t="s">
        <v>878</v>
      </c>
      <c r="R7" s="441" t="s">
        <v>896</v>
      </c>
      <c r="S7" s="9"/>
    </row>
    <row r="8" spans="1:73" s="6" customFormat="1" ht="33.75" customHeight="1" x14ac:dyDescent="0.25">
      <c r="A8" s="1343" t="s">
        <v>2161</v>
      </c>
      <c r="B8" s="1344"/>
      <c r="C8" s="1344"/>
      <c r="D8" s="1344"/>
      <c r="E8" s="1344"/>
      <c r="F8" s="1344"/>
      <c r="G8" s="1344"/>
      <c r="H8" s="1344"/>
      <c r="I8" s="1344"/>
      <c r="J8" s="1344"/>
      <c r="K8" s="1344"/>
      <c r="L8" s="1344"/>
      <c r="M8" s="1344"/>
      <c r="N8" s="1344"/>
      <c r="O8" s="1344"/>
      <c r="P8" s="1344"/>
      <c r="Q8" s="1344"/>
      <c r="R8" s="1345"/>
      <c r="S8" s="9"/>
    </row>
    <row r="9" spans="1:73" ht="93" customHeight="1" x14ac:dyDescent="0.25">
      <c r="A9" s="48">
        <v>2</v>
      </c>
      <c r="B9" s="48">
        <v>1</v>
      </c>
      <c r="C9" s="48">
        <v>4</v>
      </c>
      <c r="D9" s="48">
        <v>2</v>
      </c>
      <c r="E9" s="48" t="s">
        <v>924</v>
      </c>
      <c r="F9" s="48" t="s">
        <v>1876</v>
      </c>
      <c r="G9" s="48" t="s">
        <v>918</v>
      </c>
      <c r="H9" s="48" t="s">
        <v>917</v>
      </c>
      <c r="I9" s="48">
        <v>20</v>
      </c>
      <c r="J9" s="48" t="s">
        <v>923</v>
      </c>
      <c r="K9" s="48" t="s">
        <v>39</v>
      </c>
      <c r="L9" s="29"/>
      <c r="M9" s="49">
        <v>4000</v>
      </c>
      <c r="N9" s="393"/>
      <c r="O9" s="49">
        <v>4000</v>
      </c>
      <c r="P9" s="393"/>
      <c r="Q9" s="48" t="s">
        <v>878</v>
      </c>
      <c r="R9" s="48" t="s">
        <v>877</v>
      </c>
      <c r="S9" s="10"/>
    </row>
    <row r="10" spans="1:73" ht="77.25" customHeight="1" x14ac:dyDescent="0.25">
      <c r="A10" s="192">
        <v>2</v>
      </c>
      <c r="B10" s="192">
        <v>1</v>
      </c>
      <c r="C10" s="192">
        <v>4</v>
      </c>
      <c r="D10" s="192">
        <v>2</v>
      </c>
      <c r="E10" s="192" t="s">
        <v>924</v>
      </c>
      <c r="F10" s="192" t="s">
        <v>1876</v>
      </c>
      <c r="G10" s="192" t="s">
        <v>918</v>
      </c>
      <c r="H10" s="192" t="s">
        <v>917</v>
      </c>
      <c r="I10" s="193">
        <v>19</v>
      </c>
      <c r="J10" s="192" t="s">
        <v>923</v>
      </c>
      <c r="K10" s="192" t="s">
        <v>39</v>
      </c>
      <c r="L10" s="276"/>
      <c r="M10" s="203">
        <v>1800</v>
      </c>
      <c r="N10" s="443"/>
      <c r="O10" s="203">
        <v>1800</v>
      </c>
      <c r="P10" s="443"/>
      <c r="Q10" s="192" t="s">
        <v>878</v>
      </c>
      <c r="R10" s="192" t="s">
        <v>877</v>
      </c>
      <c r="S10" s="10"/>
    </row>
    <row r="11" spans="1:73" s="440" customFormat="1" ht="25.5" customHeight="1" x14ac:dyDescent="0.25">
      <c r="A11" s="972" t="s">
        <v>2162</v>
      </c>
      <c r="B11" s="973"/>
      <c r="C11" s="973"/>
      <c r="D11" s="973"/>
      <c r="E11" s="973"/>
      <c r="F11" s="973"/>
      <c r="G11" s="973"/>
      <c r="H11" s="973"/>
      <c r="I11" s="973"/>
      <c r="J11" s="973"/>
      <c r="K11" s="973"/>
      <c r="L11" s="973"/>
      <c r="M11" s="973"/>
      <c r="N11" s="973"/>
      <c r="O11" s="973"/>
      <c r="P11" s="973"/>
      <c r="Q11" s="973"/>
      <c r="R11" s="974"/>
      <c r="S11" s="439"/>
      <c r="T11" s="439"/>
      <c r="U11" s="439"/>
      <c r="V11" s="439"/>
      <c r="W11" s="439"/>
      <c r="X11" s="439"/>
      <c r="Y11" s="439"/>
      <c r="Z11" s="439"/>
      <c r="AA11" s="439"/>
      <c r="AB11" s="439"/>
      <c r="AC11" s="439"/>
      <c r="AD11" s="439"/>
      <c r="AE11" s="439"/>
      <c r="AF11" s="439"/>
      <c r="AG11" s="439"/>
      <c r="AH11" s="439"/>
      <c r="AI11" s="439"/>
      <c r="AJ11" s="439"/>
      <c r="AK11" s="439"/>
      <c r="AL11" s="439"/>
      <c r="AM11" s="439"/>
      <c r="AN11" s="439"/>
      <c r="AO11" s="439"/>
      <c r="AP11" s="439"/>
      <c r="AQ11" s="439"/>
      <c r="AR11" s="439"/>
      <c r="AS11" s="439"/>
      <c r="AT11" s="439"/>
      <c r="AU11" s="439"/>
      <c r="AV11" s="439"/>
      <c r="AW11" s="439"/>
      <c r="AX11" s="439"/>
      <c r="AY11" s="439"/>
      <c r="AZ11" s="439"/>
      <c r="BA11" s="439"/>
      <c r="BB11" s="439"/>
      <c r="BC11" s="439"/>
      <c r="BD11" s="439"/>
      <c r="BE11" s="439"/>
      <c r="BF11" s="439"/>
      <c r="BG11" s="439"/>
      <c r="BH11" s="439"/>
      <c r="BI11" s="439"/>
      <c r="BJ11" s="439"/>
      <c r="BK11" s="439"/>
      <c r="BL11" s="439"/>
      <c r="BM11" s="439"/>
      <c r="BN11" s="439"/>
      <c r="BO11" s="439"/>
      <c r="BP11" s="439"/>
      <c r="BQ11" s="439"/>
      <c r="BR11" s="439"/>
      <c r="BS11" s="439"/>
      <c r="BT11" s="439"/>
      <c r="BU11" s="439"/>
    </row>
    <row r="12" spans="1:73" ht="217.5" customHeight="1" x14ac:dyDescent="0.25">
      <c r="A12" s="173">
        <v>3</v>
      </c>
      <c r="B12" s="173">
        <v>1</v>
      </c>
      <c r="C12" s="173">
        <v>4</v>
      </c>
      <c r="D12" s="173">
        <v>5</v>
      </c>
      <c r="E12" s="173" t="s">
        <v>922</v>
      </c>
      <c r="F12" s="173" t="s">
        <v>921</v>
      </c>
      <c r="G12" s="173" t="s">
        <v>84</v>
      </c>
      <c r="H12" s="173" t="s">
        <v>54</v>
      </c>
      <c r="I12" s="173">
        <v>70</v>
      </c>
      <c r="J12" s="173" t="s">
        <v>1828</v>
      </c>
      <c r="K12" s="173" t="s">
        <v>39</v>
      </c>
      <c r="L12" s="444"/>
      <c r="M12" s="274">
        <v>6812</v>
      </c>
      <c r="N12" s="444"/>
      <c r="O12" s="274">
        <v>6812</v>
      </c>
      <c r="P12" s="444"/>
      <c r="Q12" s="173" t="s">
        <v>878</v>
      </c>
      <c r="R12" s="173" t="s">
        <v>877</v>
      </c>
    </row>
    <row r="13" spans="1:73" ht="105" x14ac:dyDescent="0.25">
      <c r="A13" s="48">
        <v>4</v>
      </c>
      <c r="B13" s="48">
        <v>1</v>
      </c>
      <c r="C13" s="48">
        <v>4</v>
      </c>
      <c r="D13" s="48">
        <v>2</v>
      </c>
      <c r="E13" s="48" t="s">
        <v>919</v>
      </c>
      <c r="F13" s="48" t="s">
        <v>1143</v>
      </c>
      <c r="G13" s="48" t="s">
        <v>918</v>
      </c>
      <c r="H13" s="48" t="s">
        <v>917</v>
      </c>
      <c r="I13" s="48">
        <v>15</v>
      </c>
      <c r="J13" s="48" t="s">
        <v>916</v>
      </c>
      <c r="K13" s="48" t="s">
        <v>46</v>
      </c>
      <c r="L13" s="445"/>
      <c r="M13" s="49">
        <v>3000</v>
      </c>
      <c r="N13" s="445"/>
      <c r="O13" s="49">
        <v>3000</v>
      </c>
      <c r="P13" s="445"/>
      <c r="Q13" s="48" t="s">
        <v>878</v>
      </c>
      <c r="R13" s="48" t="s">
        <v>877</v>
      </c>
    </row>
    <row r="14" spans="1:73" ht="105" x14ac:dyDescent="0.25">
      <c r="A14" s="189">
        <v>4</v>
      </c>
      <c r="B14" s="189">
        <v>1</v>
      </c>
      <c r="C14" s="189">
        <v>4</v>
      </c>
      <c r="D14" s="189">
        <v>2</v>
      </c>
      <c r="E14" s="189" t="s">
        <v>919</v>
      </c>
      <c r="F14" s="189" t="s">
        <v>1143</v>
      </c>
      <c r="G14" s="189" t="s">
        <v>918</v>
      </c>
      <c r="H14" s="189" t="s">
        <v>917</v>
      </c>
      <c r="I14" s="196">
        <v>18</v>
      </c>
      <c r="J14" s="189" t="s">
        <v>916</v>
      </c>
      <c r="K14" s="189" t="s">
        <v>46</v>
      </c>
      <c r="L14" s="446"/>
      <c r="M14" s="197">
        <v>1000</v>
      </c>
      <c r="N14" s="446"/>
      <c r="O14" s="197">
        <v>1000</v>
      </c>
      <c r="P14" s="446"/>
      <c r="Q14" s="189" t="s">
        <v>878</v>
      </c>
      <c r="R14" s="189" t="s">
        <v>877</v>
      </c>
    </row>
    <row r="15" spans="1:73" ht="34.5" customHeight="1" x14ac:dyDescent="0.25">
      <c r="A15" s="972" t="s">
        <v>1829</v>
      </c>
      <c r="B15" s="973"/>
      <c r="C15" s="973"/>
      <c r="D15" s="973"/>
      <c r="E15" s="973"/>
      <c r="F15" s="973"/>
      <c r="G15" s="973"/>
      <c r="H15" s="973"/>
      <c r="I15" s="973"/>
      <c r="J15" s="973"/>
      <c r="K15" s="973"/>
      <c r="L15" s="973"/>
      <c r="M15" s="973"/>
      <c r="N15" s="973"/>
      <c r="O15" s="973"/>
      <c r="P15" s="973"/>
      <c r="Q15" s="973"/>
      <c r="R15" s="974"/>
    </row>
    <row r="16" spans="1:73" ht="87.75" customHeight="1" x14ac:dyDescent="0.25">
      <c r="A16" s="48">
        <v>5</v>
      </c>
      <c r="B16" s="48">
        <v>1</v>
      </c>
      <c r="C16" s="48">
        <v>4</v>
      </c>
      <c r="D16" s="48">
        <v>2</v>
      </c>
      <c r="E16" s="48" t="s">
        <v>1144</v>
      </c>
      <c r="F16" s="48" t="s">
        <v>915</v>
      </c>
      <c r="G16" s="48" t="s">
        <v>366</v>
      </c>
      <c r="H16" s="48" t="s">
        <v>180</v>
      </c>
      <c r="I16" s="48">
        <v>1</v>
      </c>
      <c r="J16" s="48" t="s">
        <v>1145</v>
      </c>
      <c r="K16" s="48" t="s">
        <v>39</v>
      </c>
      <c r="L16" s="445"/>
      <c r="M16" s="49">
        <v>19680</v>
      </c>
      <c r="N16" s="445"/>
      <c r="O16" s="49">
        <v>19680</v>
      </c>
      <c r="P16" s="445"/>
      <c r="Q16" s="48" t="s">
        <v>878</v>
      </c>
      <c r="R16" s="48" t="s">
        <v>896</v>
      </c>
    </row>
    <row r="17" spans="1:19" ht="105.75" customHeight="1" x14ac:dyDescent="0.25">
      <c r="A17" s="48">
        <v>6</v>
      </c>
      <c r="B17" s="48">
        <v>1</v>
      </c>
      <c r="C17" s="48">
        <v>4</v>
      </c>
      <c r="D17" s="48">
        <v>2</v>
      </c>
      <c r="E17" s="48" t="s">
        <v>914</v>
      </c>
      <c r="F17" s="48" t="s">
        <v>1146</v>
      </c>
      <c r="G17" s="48" t="s">
        <v>913</v>
      </c>
      <c r="H17" s="48" t="s">
        <v>594</v>
      </c>
      <c r="I17" s="48">
        <v>24</v>
      </c>
      <c r="J17" s="48" t="s">
        <v>1145</v>
      </c>
      <c r="K17" s="48" t="s">
        <v>39</v>
      </c>
      <c r="L17" s="445"/>
      <c r="M17" s="49">
        <v>49600</v>
      </c>
      <c r="N17" s="445"/>
      <c r="O17" s="49">
        <v>49600</v>
      </c>
      <c r="P17" s="445"/>
      <c r="Q17" s="48" t="s">
        <v>878</v>
      </c>
      <c r="R17" s="48" t="s">
        <v>896</v>
      </c>
    </row>
    <row r="18" spans="1:19" ht="96.75" customHeight="1" x14ac:dyDescent="0.25">
      <c r="A18" s="48">
        <v>7</v>
      </c>
      <c r="B18" s="48">
        <v>1</v>
      </c>
      <c r="C18" s="48">
        <v>4</v>
      </c>
      <c r="D18" s="48">
        <v>2</v>
      </c>
      <c r="E18" s="48" t="s">
        <v>912</v>
      </c>
      <c r="F18" s="48" t="s">
        <v>911</v>
      </c>
      <c r="G18" s="48" t="s">
        <v>84</v>
      </c>
      <c r="H18" s="48" t="s">
        <v>54</v>
      </c>
      <c r="I18" s="48">
        <v>60</v>
      </c>
      <c r="J18" s="176" t="s">
        <v>1830</v>
      </c>
      <c r="K18" s="176" t="s">
        <v>39</v>
      </c>
      <c r="L18" s="447"/>
      <c r="M18" s="273">
        <v>28144.7</v>
      </c>
      <c r="N18" s="447"/>
      <c r="O18" s="273">
        <v>28144.7</v>
      </c>
      <c r="P18" s="447"/>
      <c r="Q18" s="176" t="s">
        <v>878</v>
      </c>
      <c r="R18" s="176" t="s">
        <v>877</v>
      </c>
    </row>
    <row r="19" spans="1:19" ht="103.5" customHeight="1" x14ac:dyDescent="0.25">
      <c r="A19" s="189">
        <v>7</v>
      </c>
      <c r="B19" s="189">
        <v>1</v>
      </c>
      <c r="C19" s="189">
        <v>4</v>
      </c>
      <c r="D19" s="189">
        <v>2</v>
      </c>
      <c r="E19" s="189" t="s">
        <v>912</v>
      </c>
      <c r="F19" s="189" t="s">
        <v>911</v>
      </c>
      <c r="G19" s="189" t="s">
        <v>84</v>
      </c>
      <c r="H19" s="189" t="s">
        <v>54</v>
      </c>
      <c r="I19" s="189">
        <v>60</v>
      </c>
      <c r="J19" s="192" t="s">
        <v>1830</v>
      </c>
      <c r="K19" s="192" t="s">
        <v>39</v>
      </c>
      <c r="L19" s="448"/>
      <c r="M19" s="203">
        <v>26879.7</v>
      </c>
      <c r="N19" s="448"/>
      <c r="O19" s="203">
        <v>26879.7</v>
      </c>
      <c r="P19" s="448"/>
      <c r="Q19" s="192" t="s">
        <v>878</v>
      </c>
      <c r="R19" s="192" t="s">
        <v>877</v>
      </c>
    </row>
    <row r="20" spans="1:19" ht="38.25" customHeight="1" x14ac:dyDescent="0.25">
      <c r="A20" s="972" t="s">
        <v>1831</v>
      </c>
      <c r="B20" s="973"/>
      <c r="C20" s="973"/>
      <c r="D20" s="973"/>
      <c r="E20" s="973"/>
      <c r="F20" s="973"/>
      <c r="G20" s="973"/>
      <c r="H20" s="973"/>
      <c r="I20" s="973"/>
      <c r="J20" s="973"/>
      <c r="K20" s="973"/>
      <c r="L20" s="973"/>
      <c r="M20" s="973"/>
      <c r="N20" s="973"/>
      <c r="O20" s="973"/>
      <c r="P20" s="973"/>
      <c r="Q20" s="973"/>
      <c r="R20" s="974"/>
    </row>
    <row r="21" spans="1:19" ht="115.5" customHeight="1" x14ac:dyDescent="0.25">
      <c r="A21" s="48">
        <v>8</v>
      </c>
      <c r="B21" s="48">
        <v>1</v>
      </c>
      <c r="C21" s="48">
        <v>4</v>
      </c>
      <c r="D21" s="48">
        <v>2</v>
      </c>
      <c r="E21" s="48" t="s">
        <v>910</v>
      </c>
      <c r="F21" s="48" t="s">
        <v>909</v>
      </c>
      <c r="G21" s="48" t="s">
        <v>908</v>
      </c>
      <c r="H21" s="48" t="s">
        <v>1147</v>
      </c>
      <c r="I21" s="48" t="s">
        <v>1148</v>
      </c>
      <c r="J21" s="176" t="s">
        <v>907</v>
      </c>
      <c r="K21" s="176" t="s">
        <v>39</v>
      </c>
      <c r="L21" s="176"/>
      <c r="M21" s="273">
        <v>55000</v>
      </c>
      <c r="N21" s="447"/>
      <c r="O21" s="273">
        <v>55000</v>
      </c>
      <c r="P21" s="447"/>
      <c r="Q21" s="176" t="s">
        <v>878</v>
      </c>
      <c r="R21" s="176" t="s">
        <v>896</v>
      </c>
    </row>
    <row r="22" spans="1:19" ht="105" customHeight="1" x14ac:dyDescent="0.25">
      <c r="A22" s="189">
        <v>8</v>
      </c>
      <c r="B22" s="189">
        <v>1</v>
      </c>
      <c r="C22" s="189">
        <v>4</v>
      </c>
      <c r="D22" s="189">
        <v>2</v>
      </c>
      <c r="E22" s="189" t="s">
        <v>910</v>
      </c>
      <c r="F22" s="189" t="s">
        <v>909</v>
      </c>
      <c r="G22" s="196" t="s">
        <v>1832</v>
      </c>
      <c r="H22" s="196" t="s">
        <v>1833</v>
      </c>
      <c r="I22" s="196" t="s">
        <v>1834</v>
      </c>
      <c r="J22" s="192" t="s">
        <v>1835</v>
      </c>
      <c r="K22" s="192" t="s">
        <v>39</v>
      </c>
      <c r="L22" s="192"/>
      <c r="M22" s="203">
        <v>24546.25</v>
      </c>
      <c r="N22" s="448"/>
      <c r="O22" s="203">
        <v>24546.25</v>
      </c>
      <c r="P22" s="448"/>
      <c r="Q22" s="192" t="s">
        <v>878</v>
      </c>
      <c r="R22" s="192" t="s">
        <v>896</v>
      </c>
    </row>
    <row r="23" spans="1:19" ht="54" customHeight="1" x14ac:dyDescent="0.25">
      <c r="A23" s="1346" t="s">
        <v>1875</v>
      </c>
      <c r="B23" s="1347"/>
      <c r="C23" s="1347"/>
      <c r="D23" s="1347"/>
      <c r="E23" s="1347"/>
      <c r="F23" s="1347"/>
      <c r="G23" s="1347"/>
      <c r="H23" s="1347"/>
      <c r="I23" s="1347"/>
      <c r="J23" s="1347"/>
      <c r="K23" s="1347"/>
      <c r="L23" s="1347"/>
      <c r="M23" s="1347"/>
      <c r="N23" s="1347"/>
      <c r="O23" s="1347"/>
      <c r="P23" s="1347"/>
      <c r="Q23" s="1347"/>
      <c r="R23" s="1348"/>
    </row>
    <row r="24" spans="1:19" ht="162" customHeight="1" x14ac:dyDescent="0.25">
      <c r="A24" s="48">
        <v>9</v>
      </c>
      <c r="B24" s="48">
        <v>1</v>
      </c>
      <c r="C24" s="48">
        <v>4</v>
      </c>
      <c r="D24" s="48">
        <v>2</v>
      </c>
      <c r="E24" s="48" t="s">
        <v>906</v>
      </c>
      <c r="F24" s="48" t="s">
        <v>905</v>
      </c>
      <c r="G24" s="48" t="s">
        <v>904</v>
      </c>
      <c r="H24" s="48" t="s">
        <v>903</v>
      </c>
      <c r="I24" s="48" t="s">
        <v>902</v>
      </c>
      <c r="J24" s="176" t="s">
        <v>901</v>
      </c>
      <c r="K24" s="176" t="s">
        <v>39</v>
      </c>
      <c r="L24" s="176"/>
      <c r="M24" s="273">
        <v>57000</v>
      </c>
      <c r="N24" s="447"/>
      <c r="O24" s="273">
        <v>57000</v>
      </c>
      <c r="P24" s="447"/>
      <c r="Q24" s="176" t="s">
        <v>878</v>
      </c>
      <c r="R24" s="176" t="s">
        <v>896</v>
      </c>
    </row>
    <row r="25" spans="1:19" ht="178.5" customHeight="1" x14ac:dyDescent="0.25">
      <c r="A25" s="189">
        <v>9</v>
      </c>
      <c r="B25" s="189">
        <v>1</v>
      </c>
      <c r="C25" s="189">
        <v>4</v>
      </c>
      <c r="D25" s="189">
        <v>2</v>
      </c>
      <c r="E25" s="189" t="s">
        <v>906</v>
      </c>
      <c r="F25" s="189" t="s">
        <v>905</v>
      </c>
      <c r="G25" s="189" t="s">
        <v>1836</v>
      </c>
      <c r="H25" s="196" t="s">
        <v>1837</v>
      </c>
      <c r="I25" s="196" t="s">
        <v>1838</v>
      </c>
      <c r="J25" s="192" t="s">
        <v>1839</v>
      </c>
      <c r="K25" s="192" t="s">
        <v>39</v>
      </c>
      <c r="L25" s="192"/>
      <c r="M25" s="203">
        <v>38659.47</v>
      </c>
      <c r="N25" s="448"/>
      <c r="O25" s="203">
        <v>38659.47</v>
      </c>
      <c r="P25" s="448"/>
      <c r="Q25" s="192" t="s">
        <v>878</v>
      </c>
      <c r="R25" s="192" t="s">
        <v>896</v>
      </c>
    </row>
    <row r="26" spans="1:19" ht="53.25" customHeight="1" x14ac:dyDescent="0.25">
      <c r="A26" s="972" t="s">
        <v>2163</v>
      </c>
      <c r="B26" s="973"/>
      <c r="C26" s="973"/>
      <c r="D26" s="973"/>
      <c r="E26" s="973"/>
      <c r="F26" s="973"/>
      <c r="G26" s="973"/>
      <c r="H26" s="973"/>
      <c r="I26" s="973"/>
      <c r="J26" s="973"/>
      <c r="K26" s="973"/>
      <c r="L26" s="973"/>
      <c r="M26" s="973"/>
      <c r="N26" s="973"/>
      <c r="O26" s="973"/>
      <c r="P26" s="973"/>
      <c r="Q26" s="973"/>
      <c r="R26" s="974"/>
    </row>
    <row r="27" spans="1:19" ht="123" customHeight="1" x14ac:dyDescent="0.25">
      <c r="A27" s="48">
        <v>10</v>
      </c>
      <c r="B27" s="48">
        <v>1</v>
      </c>
      <c r="C27" s="48">
        <v>4</v>
      </c>
      <c r="D27" s="48">
        <v>2</v>
      </c>
      <c r="E27" s="48" t="s">
        <v>900</v>
      </c>
      <c r="F27" s="48" t="s">
        <v>899</v>
      </c>
      <c r="G27" s="48" t="s">
        <v>898</v>
      </c>
      <c r="H27" s="48" t="s">
        <v>1149</v>
      </c>
      <c r="I27" s="48" t="s">
        <v>897</v>
      </c>
      <c r="J27" s="176" t="s">
        <v>1840</v>
      </c>
      <c r="K27" s="176" t="s">
        <v>39</v>
      </c>
      <c r="L27" s="176"/>
      <c r="M27" s="273">
        <v>18159.150000000001</v>
      </c>
      <c r="N27" s="447"/>
      <c r="O27" s="273">
        <v>18159.150000000001</v>
      </c>
      <c r="P27" s="447"/>
      <c r="Q27" s="176" t="s">
        <v>878</v>
      </c>
      <c r="R27" s="176" t="s">
        <v>896</v>
      </c>
      <c r="S27" s="2"/>
    </row>
    <row r="28" spans="1:19" ht="100.5" customHeight="1" x14ac:dyDescent="0.25">
      <c r="A28" s="189">
        <v>10</v>
      </c>
      <c r="B28" s="189">
        <v>1</v>
      </c>
      <c r="C28" s="189">
        <v>4</v>
      </c>
      <c r="D28" s="189">
        <v>2</v>
      </c>
      <c r="E28" s="189" t="s">
        <v>900</v>
      </c>
      <c r="F28" s="189" t="s">
        <v>899</v>
      </c>
      <c r="G28" s="189" t="s">
        <v>898</v>
      </c>
      <c r="H28" s="189" t="s">
        <v>1149</v>
      </c>
      <c r="I28" s="189" t="s">
        <v>897</v>
      </c>
      <c r="J28" s="192" t="s">
        <v>1840</v>
      </c>
      <c r="K28" s="192" t="s">
        <v>39</v>
      </c>
      <c r="L28" s="192"/>
      <c r="M28" s="203">
        <v>14543.15</v>
      </c>
      <c r="N28" s="448"/>
      <c r="O28" s="203">
        <v>14543.15</v>
      </c>
      <c r="P28" s="448"/>
      <c r="Q28" s="192" t="s">
        <v>878</v>
      </c>
      <c r="R28" s="192" t="s">
        <v>896</v>
      </c>
      <c r="S28" s="2"/>
    </row>
    <row r="29" spans="1:19" ht="45" customHeight="1" x14ac:dyDescent="0.25">
      <c r="A29" s="972" t="s">
        <v>1841</v>
      </c>
      <c r="B29" s="973"/>
      <c r="C29" s="973"/>
      <c r="D29" s="973"/>
      <c r="E29" s="973"/>
      <c r="F29" s="973"/>
      <c r="G29" s="973"/>
      <c r="H29" s="973"/>
      <c r="I29" s="973"/>
      <c r="J29" s="973"/>
      <c r="K29" s="973"/>
      <c r="L29" s="973"/>
      <c r="M29" s="973"/>
      <c r="N29" s="973"/>
      <c r="O29" s="973"/>
      <c r="P29" s="973"/>
      <c r="Q29" s="973"/>
      <c r="R29" s="974"/>
      <c r="S29" s="2"/>
    </row>
    <row r="30" spans="1:19" ht="92.45" customHeight="1" x14ac:dyDescent="0.25">
      <c r="A30" s="1197">
        <v>11</v>
      </c>
      <c r="B30" s="1197">
        <v>1</v>
      </c>
      <c r="C30" s="1197">
        <v>4</v>
      </c>
      <c r="D30" s="1197">
        <v>5</v>
      </c>
      <c r="E30" s="1197" t="s">
        <v>895</v>
      </c>
      <c r="F30" s="1197" t="s">
        <v>894</v>
      </c>
      <c r="G30" s="412" t="s">
        <v>84</v>
      </c>
      <c r="H30" s="412" t="s">
        <v>54</v>
      </c>
      <c r="I30" s="412">
        <v>50</v>
      </c>
      <c r="J30" s="1197" t="s">
        <v>1842</v>
      </c>
      <c r="K30" s="1197"/>
      <c r="L30" s="1197" t="s">
        <v>39</v>
      </c>
      <c r="M30" s="1353"/>
      <c r="N30" s="1355">
        <v>145000</v>
      </c>
      <c r="O30" s="1353"/>
      <c r="P30" s="1355">
        <v>145000</v>
      </c>
      <c r="Q30" s="1197" t="s">
        <v>878</v>
      </c>
      <c r="R30" s="1197" t="s">
        <v>877</v>
      </c>
    </row>
    <row r="31" spans="1:19" ht="78" customHeight="1" x14ac:dyDescent="0.25">
      <c r="A31" s="1198"/>
      <c r="B31" s="1198"/>
      <c r="C31" s="1198"/>
      <c r="D31" s="1198"/>
      <c r="E31" s="1198"/>
      <c r="F31" s="1198"/>
      <c r="G31" s="412" t="s">
        <v>893</v>
      </c>
      <c r="H31" s="412" t="s">
        <v>51</v>
      </c>
      <c r="I31" s="412">
        <v>35</v>
      </c>
      <c r="J31" s="1198"/>
      <c r="K31" s="1198"/>
      <c r="L31" s="1198"/>
      <c r="M31" s="1354"/>
      <c r="N31" s="1356"/>
      <c r="O31" s="1354"/>
      <c r="P31" s="1356"/>
      <c r="Q31" s="1198"/>
      <c r="R31" s="1198"/>
    </row>
    <row r="32" spans="1:19" ht="48" customHeight="1" x14ac:dyDescent="0.25">
      <c r="A32" s="1350" t="s">
        <v>2164</v>
      </c>
      <c r="B32" s="1351"/>
      <c r="C32" s="1351"/>
      <c r="D32" s="1351"/>
      <c r="E32" s="1351"/>
      <c r="F32" s="1351"/>
      <c r="G32" s="1351"/>
      <c r="H32" s="1351"/>
      <c r="I32" s="1351"/>
      <c r="J32" s="1351"/>
      <c r="K32" s="1351"/>
      <c r="L32" s="1351"/>
      <c r="M32" s="1351"/>
      <c r="N32" s="1351"/>
      <c r="O32" s="1351"/>
      <c r="P32" s="1351"/>
      <c r="Q32" s="1351"/>
      <c r="R32" s="1352"/>
    </row>
    <row r="33" spans="1:18" ht="170.25" customHeight="1" x14ac:dyDescent="0.25">
      <c r="A33" s="412">
        <v>12</v>
      </c>
      <c r="B33" s="412">
        <v>1</v>
      </c>
      <c r="C33" s="412">
        <v>4</v>
      </c>
      <c r="D33" s="412">
        <v>2</v>
      </c>
      <c r="E33" s="412" t="s">
        <v>892</v>
      </c>
      <c r="F33" s="412" t="s">
        <v>891</v>
      </c>
      <c r="G33" s="412" t="s">
        <v>890</v>
      </c>
      <c r="H33" s="412" t="s">
        <v>51</v>
      </c>
      <c r="I33" s="412">
        <v>30</v>
      </c>
      <c r="J33" s="412" t="s">
        <v>2165</v>
      </c>
      <c r="K33" s="449"/>
      <c r="L33" s="412" t="s">
        <v>39</v>
      </c>
      <c r="M33" s="449"/>
      <c r="N33" s="450">
        <v>110000</v>
      </c>
      <c r="O33" s="449"/>
      <c r="P33" s="450">
        <v>110000</v>
      </c>
      <c r="Q33" s="412" t="s">
        <v>878</v>
      </c>
      <c r="R33" s="412" t="s">
        <v>877</v>
      </c>
    </row>
    <row r="34" spans="1:18" ht="48" customHeight="1" x14ac:dyDescent="0.25">
      <c r="A34" s="1350" t="s">
        <v>2164</v>
      </c>
      <c r="B34" s="1351"/>
      <c r="C34" s="1351"/>
      <c r="D34" s="1351"/>
      <c r="E34" s="1351"/>
      <c r="F34" s="1351"/>
      <c r="G34" s="1351"/>
      <c r="H34" s="1351"/>
      <c r="I34" s="1351"/>
      <c r="J34" s="1351"/>
      <c r="K34" s="1351"/>
      <c r="L34" s="1351"/>
      <c r="M34" s="1351"/>
      <c r="N34" s="1351"/>
      <c r="O34" s="1351"/>
      <c r="P34" s="1351"/>
      <c r="Q34" s="1351"/>
      <c r="R34" s="1352"/>
    </row>
    <row r="35" spans="1:18" ht="91.5" customHeight="1" x14ac:dyDescent="0.25">
      <c r="A35" s="412">
        <v>13</v>
      </c>
      <c r="B35" s="412">
        <v>1</v>
      </c>
      <c r="C35" s="412">
        <v>4</v>
      </c>
      <c r="D35" s="412">
        <v>5</v>
      </c>
      <c r="E35" s="412" t="s">
        <v>889</v>
      </c>
      <c r="F35" s="412" t="s">
        <v>892</v>
      </c>
      <c r="G35" s="412" t="s">
        <v>888</v>
      </c>
      <c r="H35" s="412" t="s">
        <v>51</v>
      </c>
      <c r="I35" s="412">
        <v>25</v>
      </c>
      <c r="J35" s="412" t="s">
        <v>1843</v>
      </c>
      <c r="K35" s="449"/>
      <c r="L35" s="412" t="s">
        <v>40</v>
      </c>
      <c r="M35" s="449"/>
      <c r="N35" s="450">
        <v>165000</v>
      </c>
      <c r="O35" s="449"/>
      <c r="P35" s="450">
        <v>165000</v>
      </c>
      <c r="Q35" s="412" t="s">
        <v>878</v>
      </c>
      <c r="R35" s="412" t="s">
        <v>877</v>
      </c>
    </row>
    <row r="36" spans="1:18" ht="49.5" customHeight="1" x14ac:dyDescent="0.25">
      <c r="A36" s="1350" t="s">
        <v>2164</v>
      </c>
      <c r="B36" s="1351"/>
      <c r="C36" s="1351"/>
      <c r="D36" s="1351"/>
      <c r="E36" s="1351"/>
      <c r="F36" s="1351"/>
      <c r="G36" s="1351"/>
      <c r="H36" s="1351"/>
      <c r="I36" s="1351"/>
      <c r="J36" s="1351"/>
      <c r="K36" s="1351"/>
      <c r="L36" s="1351"/>
      <c r="M36" s="1351"/>
      <c r="N36" s="1351"/>
      <c r="O36" s="1351"/>
      <c r="P36" s="1351"/>
      <c r="Q36" s="1351"/>
      <c r="R36" s="1352"/>
    </row>
    <row r="37" spans="1:18" ht="162.75" customHeight="1" x14ac:dyDescent="0.25">
      <c r="A37" s="412">
        <v>14</v>
      </c>
      <c r="B37" s="412">
        <v>1</v>
      </c>
      <c r="C37" s="412">
        <v>4</v>
      </c>
      <c r="D37" s="412">
        <v>2</v>
      </c>
      <c r="E37" s="412" t="s">
        <v>887</v>
      </c>
      <c r="F37" s="412" t="s">
        <v>886</v>
      </c>
      <c r="G37" s="412" t="s">
        <v>885</v>
      </c>
      <c r="H37" s="412" t="s">
        <v>51</v>
      </c>
      <c r="I37" s="412">
        <v>25</v>
      </c>
      <c r="J37" s="412" t="s">
        <v>1844</v>
      </c>
      <c r="K37" s="449"/>
      <c r="L37" s="412" t="s">
        <v>39</v>
      </c>
      <c r="M37" s="449"/>
      <c r="N37" s="450">
        <v>40000</v>
      </c>
      <c r="O37" s="449"/>
      <c r="P37" s="450">
        <v>40000</v>
      </c>
      <c r="Q37" s="412" t="s">
        <v>878</v>
      </c>
      <c r="R37" s="412" t="s">
        <v>877</v>
      </c>
    </row>
    <row r="38" spans="1:18" ht="48" customHeight="1" x14ac:dyDescent="0.25">
      <c r="A38" s="1350" t="s">
        <v>2164</v>
      </c>
      <c r="B38" s="1351"/>
      <c r="C38" s="1351"/>
      <c r="D38" s="1351"/>
      <c r="E38" s="1351"/>
      <c r="F38" s="1351"/>
      <c r="G38" s="1351"/>
      <c r="H38" s="1351"/>
      <c r="I38" s="1351"/>
      <c r="J38" s="1351"/>
      <c r="K38" s="1351"/>
      <c r="L38" s="1351"/>
      <c r="M38" s="1351"/>
      <c r="N38" s="1351"/>
      <c r="O38" s="1351"/>
      <c r="P38" s="1351"/>
      <c r="Q38" s="1351"/>
      <c r="R38" s="1352"/>
    </row>
    <row r="39" spans="1:18" ht="180.6" customHeight="1" x14ac:dyDescent="0.25">
      <c r="A39" s="412">
        <v>15</v>
      </c>
      <c r="B39" s="412">
        <v>1</v>
      </c>
      <c r="C39" s="412">
        <v>4</v>
      </c>
      <c r="D39" s="412">
        <v>2</v>
      </c>
      <c r="E39" s="412" t="s">
        <v>884</v>
      </c>
      <c r="F39" s="412" t="s">
        <v>883</v>
      </c>
      <c r="G39" s="412" t="s">
        <v>882</v>
      </c>
      <c r="H39" s="412" t="s">
        <v>881</v>
      </c>
      <c r="I39" s="412">
        <v>30</v>
      </c>
      <c r="J39" s="412" t="s">
        <v>1845</v>
      </c>
      <c r="K39" s="449"/>
      <c r="L39" s="412" t="s">
        <v>40</v>
      </c>
      <c r="M39" s="449"/>
      <c r="N39" s="450">
        <v>50000</v>
      </c>
      <c r="O39" s="449"/>
      <c r="P39" s="450">
        <v>50000</v>
      </c>
      <c r="Q39" s="412" t="s">
        <v>878</v>
      </c>
      <c r="R39" s="412" t="s">
        <v>877</v>
      </c>
    </row>
    <row r="40" spans="1:18" ht="48" customHeight="1" x14ac:dyDescent="0.25">
      <c r="A40" s="1350" t="s">
        <v>2166</v>
      </c>
      <c r="B40" s="1351"/>
      <c r="C40" s="1351"/>
      <c r="D40" s="1351"/>
      <c r="E40" s="1351"/>
      <c r="F40" s="1351"/>
      <c r="G40" s="1351"/>
      <c r="H40" s="1351"/>
      <c r="I40" s="1351"/>
      <c r="J40" s="1351"/>
      <c r="K40" s="1351"/>
      <c r="L40" s="1351"/>
      <c r="M40" s="1351"/>
      <c r="N40" s="1351"/>
      <c r="O40" s="1351"/>
      <c r="P40" s="1351"/>
      <c r="Q40" s="1351"/>
      <c r="R40" s="1352"/>
    </row>
    <row r="41" spans="1:18" ht="207.75" customHeight="1" x14ac:dyDescent="0.25">
      <c r="A41" s="412">
        <v>16</v>
      </c>
      <c r="B41" s="412">
        <v>1</v>
      </c>
      <c r="C41" s="412">
        <v>4</v>
      </c>
      <c r="D41" s="412">
        <v>2</v>
      </c>
      <c r="E41" s="412" t="s">
        <v>880</v>
      </c>
      <c r="F41" s="412" t="s">
        <v>1846</v>
      </c>
      <c r="G41" s="412" t="s">
        <v>879</v>
      </c>
      <c r="H41" s="412" t="s">
        <v>51</v>
      </c>
      <c r="I41" s="412">
        <v>25</v>
      </c>
      <c r="J41" s="412" t="s">
        <v>1847</v>
      </c>
      <c r="K41" s="449"/>
      <c r="L41" s="412" t="s">
        <v>40</v>
      </c>
      <c r="M41" s="449"/>
      <c r="N41" s="450">
        <v>40000</v>
      </c>
      <c r="O41" s="449"/>
      <c r="P41" s="450">
        <v>40000</v>
      </c>
      <c r="Q41" s="412" t="s">
        <v>878</v>
      </c>
      <c r="R41" s="412" t="s">
        <v>877</v>
      </c>
    </row>
    <row r="42" spans="1:18" ht="45" customHeight="1" x14ac:dyDescent="0.25">
      <c r="A42" s="1350" t="s">
        <v>2166</v>
      </c>
      <c r="B42" s="1351"/>
      <c r="C42" s="1351"/>
      <c r="D42" s="1351"/>
      <c r="E42" s="1351"/>
      <c r="F42" s="1351"/>
      <c r="G42" s="1351"/>
      <c r="H42" s="1351"/>
      <c r="I42" s="1351"/>
      <c r="J42" s="1351"/>
      <c r="K42" s="1351"/>
      <c r="L42" s="1351"/>
      <c r="M42" s="1351"/>
      <c r="N42" s="1351"/>
      <c r="O42" s="1351"/>
      <c r="P42" s="1351"/>
      <c r="Q42" s="1351"/>
      <c r="R42" s="1352"/>
    </row>
    <row r="43" spans="1:18" ht="139.5" customHeight="1" x14ac:dyDescent="0.25">
      <c r="A43" s="152">
        <v>17</v>
      </c>
      <c r="B43" s="152">
        <v>1</v>
      </c>
      <c r="C43" s="152">
        <v>4</v>
      </c>
      <c r="D43" s="152">
        <v>2</v>
      </c>
      <c r="E43" s="152" t="s">
        <v>1848</v>
      </c>
      <c r="F43" s="152" t="s">
        <v>1849</v>
      </c>
      <c r="G43" s="152" t="s">
        <v>366</v>
      </c>
      <c r="H43" s="152" t="s">
        <v>1850</v>
      </c>
      <c r="I43" s="150" t="s">
        <v>1851</v>
      </c>
      <c r="J43" s="152" t="s">
        <v>1852</v>
      </c>
      <c r="K43" s="451"/>
      <c r="L43" s="152" t="s">
        <v>34</v>
      </c>
      <c r="M43" s="451"/>
      <c r="N43" s="199">
        <v>80000</v>
      </c>
      <c r="O43" s="451"/>
      <c r="P43" s="199">
        <v>80000</v>
      </c>
      <c r="Q43" s="152" t="s">
        <v>878</v>
      </c>
      <c r="R43" s="152" t="s">
        <v>877</v>
      </c>
    </row>
    <row r="44" spans="1:18" ht="105.75" customHeight="1" x14ac:dyDescent="0.25">
      <c r="A44" s="1210" t="s">
        <v>2167</v>
      </c>
      <c r="B44" s="1211"/>
      <c r="C44" s="1211"/>
      <c r="D44" s="1211"/>
      <c r="E44" s="1211"/>
      <c r="F44" s="1211"/>
      <c r="G44" s="1211"/>
      <c r="H44" s="1211"/>
      <c r="I44" s="1211"/>
      <c r="J44" s="1211"/>
      <c r="K44" s="1211"/>
      <c r="L44" s="1211"/>
      <c r="M44" s="1211"/>
      <c r="N44" s="1211"/>
      <c r="O44" s="1211"/>
      <c r="P44" s="1211"/>
      <c r="Q44" s="1211"/>
      <c r="R44" s="1212"/>
    </row>
    <row r="45" spans="1:18" ht="94.5" customHeight="1" x14ac:dyDescent="0.25">
      <c r="A45" s="915">
        <v>18</v>
      </c>
      <c r="B45" s="915">
        <v>1</v>
      </c>
      <c r="C45" s="915">
        <v>4</v>
      </c>
      <c r="D45" s="915">
        <v>5</v>
      </c>
      <c r="E45" s="915" t="s">
        <v>1853</v>
      </c>
      <c r="F45" s="915" t="s">
        <v>2168</v>
      </c>
      <c r="G45" s="152" t="s">
        <v>85</v>
      </c>
      <c r="H45" s="152" t="s">
        <v>54</v>
      </c>
      <c r="I45" s="152">
        <v>50</v>
      </c>
      <c r="J45" s="837" t="s">
        <v>2169</v>
      </c>
      <c r="K45" s="837"/>
      <c r="L45" s="837" t="s">
        <v>46</v>
      </c>
      <c r="M45" s="860"/>
      <c r="N45" s="860">
        <v>48000</v>
      </c>
      <c r="O45" s="860"/>
      <c r="P45" s="860">
        <v>48000</v>
      </c>
      <c r="Q45" s="837" t="s">
        <v>878</v>
      </c>
      <c r="R45" s="837" t="s">
        <v>877</v>
      </c>
    </row>
    <row r="46" spans="1:18" ht="81.75" customHeight="1" x14ac:dyDescent="0.25">
      <c r="A46" s="915"/>
      <c r="B46" s="915"/>
      <c r="C46" s="915"/>
      <c r="D46" s="915"/>
      <c r="E46" s="915"/>
      <c r="F46" s="915"/>
      <c r="G46" s="152" t="s">
        <v>45</v>
      </c>
      <c r="H46" s="152" t="s">
        <v>51</v>
      </c>
      <c r="I46" s="152">
        <v>30</v>
      </c>
      <c r="J46" s="839"/>
      <c r="K46" s="839"/>
      <c r="L46" s="839"/>
      <c r="M46" s="862"/>
      <c r="N46" s="862"/>
      <c r="O46" s="862"/>
      <c r="P46" s="862"/>
      <c r="Q46" s="839"/>
      <c r="R46" s="839"/>
    </row>
    <row r="47" spans="1:18" ht="69.75" customHeight="1" x14ac:dyDescent="0.25">
      <c r="A47" s="1210" t="s">
        <v>2170</v>
      </c>
      <c r="B47" s="1211"/>
      <c r="C47" s="1211"/>
      <c r="D47" s="1211"/>
      <c r="E47" s="1211"/>
      <c r="F47" s="1211"/>
      <c r="G47" s="1211"/>
      <c r="H47" s="1211"/>
      <c r="I47" s="1211"/>
      <c r="J47" s="1211"/>
      <c r="K47" s="1211"/>
      <c r="L47" s="1211"/>
      <c r="M47" s="1211"/>
      <c r="N47" s="1211"/>
      <c r="O47" s="1211"/>
      <c r="P47" s="1211"/>
      <c r="Q47" s="1211"/>
      <c r="R47" s="1212"/>
    </row>
    <row r="48" spans="1:18" ht="196.5" customHeight="1" x14ac:dyDescent="0.25">
      <c r="A48" s="152">
        <v>19</v>
      </c>
      <c r="B48" s="152">
        <v>1</v>
      </c>
      <c r="C48" s="152">
        <v>4</v>
      </c>
      <c r="D48" s="152">
        <v>2</v>
      </c>
      <c r="E48" s="152" t="s">
        <v>1854</v>
      </c>
      <c r="F48" s="149" t="s">
        <v>1855</v>
      </c>
      <c r="G48" s="152" t="s">
        <v>1856</v>
      </c>
      <c r="H48" s="152" t="s">
        <v>1857</v>
      </c>
      <c r="I48" s="152" t="s">
        <v>1858</v>
      </c>
      <c r="J48" s="152" t="s">
        <v>1859</v>
      </c>
      <c r="K48" s="451"/>
      <c r="L48" s="152" t="s">
        <v>34</v>
      </c>
      <c r="M48" s="451"/>
      <c r="N48" s="199">
        <v>72000</v>
      </c>
      <c r="O48" s="451"/>
      <c r="P48" s="199">
        <v>72000</v>
      </c>
      <c r="Q48" s="152" t="s">
        <v>878</v>
      </c>
      <c r="R48" s="152" t="s">
        <v>877</v>
      </c>
    </row>
    <row r="49" spans="1:18" ht="46.5" customHeight="1" x14ac:dyDescent="0.25">
      <c r="A49" s="1210" t="s">
        <v>2171</v>
      </c>
      <c r="B49" s="1211"/>
      <c r="C49" s="1211"/>
      <c r="D49" s="1211"/>
      <c r="E49" s="1211"/>
      <c r="F49" s="1211"/>
      <c r="G49" s="1211"/>
      <c r="H49" s="1211"/>
      <c r="I49" s="1211"/>
      <c r="J49" s="1211"/>
      <c r="K49" s="1211"/>
      <c r="L49" s="1211"/>
      <c r="M49" s="1211"/>
      <c r="N49" s="1211"/>
      <c r="O49" s="1211"/>
      <c r="P49" s="1211"/>
      <c r="Q49" s="1211"/>
      <c r="R49" s="1212"/>
    </row>
    <row r="50" spans="1:18" ht="63.75" customHeight="1" x14ac:dyDescent="0.25">
      <c r="A50" s="837">
        <v>20</v>
      </c>
      <c r="B50" s="837">
        <v>1</v>
      </c>
      <c r="C50" s="837">
        <v>4</v>
      </c>
      <c r="D50" s="837">
        <v>5</v>
      </c>
      <c r="E50" s="837" t="s">
        <v>2172</v>
      </c>
      <c r="F50" s="837" t="s">
        <v>1860</v>
      </c>
      <c r="G50" s="152" t="s">
        <v>85</v>
      </c>
      <c r="H50" s="152" t="s">
        <v>54</v>
      </c>
      <c r="I50" s="152">
        <v>50</v>
      </c>
      <c r="J50" s="837" t="s">
        <v>1861</v>
      </c>
      <c r="K50" s="1357"/>
      <c r="L50" s="837" t="s">
        <v>46</v>
      </c>
      <c r="M50" s="1357"/>
      <c r="N50" s="860">
        <v>95000</v>
      </c>
      <c r="O50" s="1357"/>
      <c r="P50" s="860">
        <v>95000</v>
      </c>
      <c r="Q50" s="837" t="s">
        <v>878</v>
      </c>
      <c r="R50" s="837" t="s">
        <v>877</v>
      </c>
    </row>
    <row r="51" spans="1:18" ht="84.75" customHeight="1" x14ac:dyDescent="0.25">
      <c r="A51" s="839"/>
      <c r="B51" s="839"/>
      <c r="C51" s="839"/>
      <c r="D51" s="839"/>
      <c r="E51" s="839"/>
      <c r="F51" s="839"/>
      <c r="G51" s="152" t="s">
        <v>45</v>
      </c>
      <c r="H51" s="152" t="s">
        <v>51</v>
      </c>
      <c r="I51" s="152">
        <v>25</v>
      </c>
      <c r="J51" s="839"/>
      <c r="K51" s="1358"/>
      <c r="L51" s="839"/>
      <c r="M51" s="1358"/>
      <c r="N51" s="862"/>
      <c r="O51" s="1358"/>
      <c r="P51" s="862"/>
      <c r="Q51" s="839"/>
      <c r="R51" s="839"/>
    </row>
    <row r="52" spans="1:18" ht="51.75" customHeight="1" x14ac:dyDescent="0.25">
      <c r="A52" s="1210" t="s">
        <v>2173</v>
      </c>
      <c r="B52" s="1211"/>
      <c r="C52" s="1211"/>
      <c r="D52" s="1211"/>
      <c r="E52" s="1211"/>
      <c r="F52" s="1211"/>
      <c r="G52" s="1211"/>
      <c r="H52" s="1211"/>
      <c r="I52" s="1211"/>
      <c r="J52" s="1211"/>
      <c r="K52" s="1211"/>
      <c r="L52" s="1211"/>
      <c r="M52" s="1211"/>
      <c r="N52" s="1211"/>
      <c r="O52" s="1211"/>
      <c r="P52" s="1211"/>
      <c r="Q52" s="1211"/>
      <c r="R52" s="1212"/>
    </row>
    <row r="53" spans="1:18" ht="118.5" customHeight="1" x14ac:dyDescent="0.25">
      <c r="A53" s="152">
        <v>21</v>
      </c>
      <c r="B53" s="152">
        <v>1</v>
      </c>
      <c r="C53" s="152">
        <v>4</v>
      </c>
      <c r="D53" s="152">
        <v>2</v>
      </c>
      <c r="E53" s="152" t="s">
        <v>1862</v>
      </c>
      <c r="F53" s="152" t="s">
        <v>2174</v>
      </c>
      <c r="G53" s="152" t="s">
        <v>1863</v>
      </c>
      <c r="H53" s="152" t="s">
        <v>917</v>
      </c>
      <c r="I53" s="152">
        <v>30</v>
      </c>
      <c r="J53" s="152" t="s">
        <v>1842</v>
      </c>
      <c r="K53" s="451"/>
      <c r="L53" s="152" t="s">
        <v>40</v>
      </c>
      <c r="M53" s="451"/>
      <c r="N53" s="199">
        <v>4000</v>
      </c>
      <c r="O53" s="451"/>
      <c r="P53" s="199">
        <v>4000</v>
      </c>
      <c r="Q53" s="152" t="s">
        <v>878</v>
      </c>
      <c r="R53" s="152" t="s">
        <v>877</v>
      </c>
    </row>
    <row r="54" spans="1:18" ht="53.25" customHeight="1" x14ac:dyDescent="0.25">
      <c r="A54" s="1210" t="s">
        <v>2175</v>
      </c>
      <c r="B54" s="1211"/>
      <c r="C54" s="1211"/>
      <c r="D54" s="1211"/>
      <c r="E54" s="1211"/>
      <c r="F54" s="1211"/>
      <c r="G54" s="1211"/>
      <c r="H54" s="1211"/>
      <c r="I54" s="1211"/>
      <c r="J54" s="1211"/>
      <c r="K54" s="1211"/>
      <c r="L54" s="1211"/>
      <c r="M54" s="1211"/>
      <c r="N54" s="1211"/>
      <c r="O54" s="1211"/>
      <c r="P54" s="1211"/>
      <c r="Q54" s="1211"/>
      <c r="R54" s="1212"/>
    </row>
    <row r="55" spans="1:18" ht="77.25" customHeight="1" x14ac:dyDescent="0.25">
      <c r="A55" s="837">
        <v>22</v>
      </c>
      <c r="B55" s="837">
        <v>1</v>
      </c>
      <c r="C55" s="837">
        <v>4</v>
      </c>
      <c r="D55" s="837">
        <v>2</v>
      </c>
      <c r="E55" s="837" t="s">
        <v>1864</v>
      </c>
      <c r="F55" s="837" t="s">
        <v>1865</v>
      </c>
      <c r="G55" s="152" t="s">
        <v>443</v>
      </c>
      <c r="H55" s="152" t="s">
        <v>54</v>
      </c>
      <c r="I55" s="152">
        <v>50</v>
      </c>
      <c r="J55" s="837" t="s">
        <v>1866</v>
      </c>
      <c r="K55" s="837"/>
      <c r="L55" s="837" t="s">
        <v>40</v>
      </c>
      <c r="M55" s="837"/>
      <c r="N55" s="860">
        <v>41000</v>
      </c>
      <c r="O55" s="837"/>
      <c r="P55" s="860">
        <v>41000</v>
      </c>
      <c r="Q55" s="837" t="s">
        <v>878</v>
      </c>
      <c r="R55" s="837" t="s">
        <v>877</v>
      </c>
    </row>
    <row r="56" spans="1:18" ht="118.5" customHeight="1" x14ac:dyDescent="0.25">
      <c r="A56" s="839"/>
      <c r="B56" s="839"/>
      <c r="C56" s="839"/>
      <c r="D56" s="839"/>
      <c r="E56" s="839"/>
      <c r="F56" s="839"/>
      <c r="G56" s="427" t="s">
        <v>52</v>
      </c>
      <c r="H56" s="152" t="s">
        <v>80</v>
      </c>
      <c r="I56" s="152">
        <v>1</v>
      </c>
      <c r="J56" s="839"/>
      <c r="K56" s="839"/>
      <c r="L56" s="839"/>
      <c r="M56" s="839"/>
      <c r="N56" s="862"/>
      <c r="O56" s="839"/>
      <c r="P56" s="862"/>
      <c r="Q56" s="839"/>
      <c r="R56" s="839"/>
    </row>
    <row r="57" spans="1:18" ht="66.75" customHeight="1" x14ac:dyDescent="0.25">
      <c r="A57" s="1210" t="s">
        <v>1867</v>
      </c>
      <c r="B57" s="1211"/>
      <c r="C57" s="1211"/>
      <c r="D57" s="1211"/>
      <c r="E57" s="1211"/>
      <c r="F57" s="1211"/>
      <c r="G57" s="1211"/>
      <c r="H57" s="1211"/>
      <c r="I57" s="1211"/>
      <c r="J57" s="1211"/>
      <c r="K57" s="1211"/>
      <c r="L57" s="1211"/>
      <c r="M57" s="1211"/>
      <c r="N57" s="1211"/>
      <c r="O57" s="1211"/>
      <c r="P57" s="1211"/>
      <c r="Q57" s="1211"/>
      <c r="R57" s="1212"/>
    </row>
    <row r="58" spans="1:18" ht="68.25" customHeight="1" x14ac:dyDescent="0.25">
      <c r="A58" s="1225">
        <v>23</v>
      </c>
      <c r="B58" s="837">
        <v>1</v>
      </c>
      <c r="C58" s="837">
        <v>4</v>
      </c>
      <c r="D58" s="837">
        <v>2</v>
      </c>
      <c r="E58" s="837" t="s">
        <v>1868</v>
      </c>
      <c r="F58" s="837" t="s">
        <v>2176</v>
      </c>
      <c r="G58" s="152" t="s">
        <v>85</v>
      </c>
      <c r="H58" s="152" t="s">
        <v>54</v>
      </c>
      <c r="I58" s="152">
        <v>50</v>
      </c>
      <c r="J58" s="837" t="s">
        <v>2177</v>
      </c>
      <c r="K58" s="837"/>
      <c r="L58" s="837" t="s">
        <v>40</v>
      </c>
      <c r="M58" s="837"/>
      <c r="N58" s="860">
        <v>83000</v>
      </c>
      <c r="O58" s="837"/>
      <c r="P58" s="860">
        <v>83000</v>
      </c>
      <c r="Q58" s="837" t="s">
        <v>878</v>
      </c>
      <c r="R58" s="1208" t="s">
        <v>877</v>
      </c>
    </row>
    <row r="59" spans="1:18" ht="81" customHeight="1" x14ac:dyDescent="0.25">
      <c r="A59" s="1359"/>
      <c r="B59" s="838"/>
      <c r="C59" s="838"/>
      <c r="D59" s="838"/>
      <c r="E59" s="838"/>
      <c r="F59" s="838"/>
      <c r="G59" s="427" t="s">
        <v>45</v>
      </c>
      <c r="H59" s="152" t="s">
        <v>51</v>
      </c>
      <c r="I59" s="152">
        <v>35</v>
      </c>
      <c r="J59" s="838"/>
      <c r="K59" s="838"/>
      <c r="L59" s="838"/>
      <c r="M59" s="838"/>
      <c r="N59" s="861"/>
      <c r="O59" s="838"/>
      <c r="P59" s="861"/>
      <c r="Q59" s="838"/>
      <c r="R59" s="1360"/>
    </row>
    <row r="60" spans="1:18" ht="78.75" customHeight="1" x14ac:dyDescent="0.25">
      <c r="A60" s="1359"/>
      <c r="B60" s="838"/>
      <c r="C60" s="838"/>
      <c r="D60" s="838"/>
      <c r="E60" s="838"/>
      <c r="F60" s="838"/>
      <c r="G60" s="415" t="s">
        <v>58</v>
      </c>
      <c r="H60" s="415" t="s">
        <v>1869</v>
      </c>
      <c r="I60" s="452">
        <v>500</v>
      </c>
      <c r="J60" s="838"/>
      <c r="K60" s="838"/>
      <c r="L60" s="838"/>
      <c r="M60" s="838"/>
      <c r="N60" s="861"/>
      <c r="O60" s="838"/>
      <c r="P60" s="861"/>
      <c r="Q60" s="838"/>
      <c r="R60" s="1360"/>
    </row>
    <row r="61" spans="1:18" ht="77.25" customHeight="1" x14ac:dyDescent="0.25">
      <c r="A61" s="1210" t="s">
        <v>2178</v>
      </c>
      <c r="B61" s="1211"/>
      <c r="C61" s="1211"/>
      <c r="D61" s="1211"/>
      <c r="E61" s="1211"/>
      <c r="F61" s="1211"/>
      <c r="G61" s="1211"/>
      <c r="H61" s="1211"/>
      <c r="I61" s="1211"/>
      <c r="J61" s="1211"/>
      <c r="K61" s="1211"/>
      <c r="L61" s="1211"/>
      <c r="M61" s="1211"/>
      <c r="N61" s="1211"/>
      <c r="O61" s="1211"/>
      <c r="P61" s="1211"/>
      <c r="Q61" s="1211"/>
      <c r="R61" s="1212"/>
    </row>
    <row r="62" spans="1:18" ht="15.6" customHeight="1" x14ac:dyDescent="0.25">
      <c r="A62" s="1225">
        <v>24</v>
      </c>
      <c r="B62" s="837">
        <v>1</v>
      </c>
      <c r="C62" s="837">
        <v>4</v>
      </c>
      <c r="D62" s="837">
        <v>2</v>
      </c>
      <c r="E62" s="837" t="s">
        <v>1870</v>
      </c>
      <c r="F62" s="837" t="s">
        <v>1871</v>
      </c>
      <c r="G62" s="837" t="s">
        <v>85</v>
      </c>
      <c r="H62" s="837" t="s">
        <v>54</v>
      </c>
      <c r="I62" s="837">
        <v>30</v>
      </c>
      <c r="J62" s="837" t="s">
        <v>1872</v>
      </c>
      <c r="K62" s="837"/>
      <c r="L62" s="837" t="s">
        <v>40</v>
      </c>
      <c r="M62" s="837"/>
      <c r="N62" s="860">
        <v>100000</v>
      </c>
      <c r="O62" s="837"/>
      <c r="P62" s="860">
        <v>100000</v>
      </c>
      <c r="Q62" s="837" t="s">
        <v>878</v>
      </c>
      <c r="R62" s="1208" t="s">
        <v>877</v>
      </c>
    </row>
    <row r="63" spans="1:18" ht="90.75" customHeight="1" x14ac:dyDescent="0.25">
      <c r="A63" s="1359"/>
      <c r="B63" s="838"/>
      <c r="C63" s="838"/>
      <c r="D63" s="838"/>
      <c r="E63" s="838"/>
      <c r="F63" s="838"/>
      <c r="G63" s="839"/>
      <c r="H63" s="839"/>
      <c r="I63" s="839"/>
      <c r="J63" s="838"/>
      <c r="K63" s="838"/>
      <c r="L63" s="838"/>
      <c r="M63" s="838"/>
      <c r="N63" s="861"/>
      <c r="O63" s="838"/>
      <c r="P63" s="861"/>
      <c r="Q63" s="838"/>
      <c r="R63" s="1360"/>
    </row>
    <row r="64" spans="1:18" ht="69" customHeight="1" x14ac:dyDescent="0.25">
      <c r="A64" s="1359"/>
      <c r="B64" s="838"/>
      <c r="C64" s="838"/>
      <c r="D64" s="838"/>
      <c r="E64" s="838"/>
      <c r="F64" s="838"/>
      <c r="G64" s="415" t="s">
        <v>45</v>
      </c>
      <c r="H64" s="415" t="s">
        <v>51</v>
      </c>
      <c r="I64" s="452">
        <v>30</v>
      </c>
      <c r="J64" s="838"/>
      <c r="K64" s="838"/>
      <c r="L64" s="838"/>
      <c r="M64" s="838"/>
      <c r="N64" s="861"/>
      <c r="O64" s="838"/>
      <c r="P64" s="861"/>
      <c r="Q64" s="838"/>
      <c r="R64" s="1360"/>
    </row>
    <row r="65" spans="1:18" ht="87" customHeight="1" x14ac:dyDescent="0.25">
      <c r="A65" s="1210" t="s">
        <v>2179</v>
      </c>
      <c r="B65" s="1211"/>
      <c r="C65" s="1211"/>
      <c r="D65" s="1211"/>
      <c r="E65" s="1211"/>
      <c r="F65" s="1211"/>
      <c r="G65" s="1211"/>
      <c r="H65" s="1211"/>
      <c r="I65" s="1211"/>
      <c r="J65" s="1211"/>
      <c r="K65" s="1211"/>
      <c r="L65" s="1211"/>
      <c r="M65" s="1211"/>
      <c r="N65" s="1211"/>
      <c r="O65" s="1211"/>
      <c r="P65" s="1211"/>
      <c r="Q65" s="1211"/>
      <c r="R65" s="1212"/>
    </row>
    <row r="66" spans="1:18" ht="14.45" customHeight="1" x14ac:dyDescent="0.25">
      <c r="A66" s="1225">
        <v>25</v>
      </c>
      <c r="B66" s="837">
        <v>1</v>
      </c>
      <c r="C66" s="837">
        <v>4</v>
      </c>
      <c r="D66" s="837">
        <v>2</v>
      </c>
      <c r="E66" s="837" t="s">
        <v>1873</v>
      </c>
      <c r="F66" s="837" t="s">
        <v>2180</v>
      </c>
      <c r="G66" s="837" t="s">
        <v>45</v>
      </c>
      <c r="H66" s="837" t="s">
        <v>51</v>
      </c>
      <c r="I66" s="837">
        <v>30</v>
      </c>
      <c r="J66" s="837" t="s">
        <v>1874</v>
      </c>
      <c r="K66" s="837"/>
      <c r="L66" s="837" t="s">
        <v>46</v>
      </c>
      <c r="M66" s="837"/>
      <c r="N66" s="860">
        <v>27000</v>
      </c>
      <c r="O66" s="837"/>
      <c r="P66" s="860">
        <v>27000</v>
      </c>
      <c r="Q66" s="837" t="s">
        <v>878</v>
      </c>
      <c r="R66" s="1208" t="s">
        <v>877</v>
      </c>
    </row>
    <row r="67" spans="1:18" ht="14.45" customHeight="1" x14ac:dyDescent="0.25">
      <c r="A67" s="1359"/>
      <c r="B67" s="838"/>
      <c r="C67" s="838"/>
      <c r="D67" s="838"/>
      <c r="E67" s="838"/>
      <c r="F67" s="838"/>
      <c r="G67" s="838"/>
      <c r="H67" s="838"/>
      <c r="I67" s="838"/>
      <c r="J67" s="838"/>
      <c r="K67" s="838"/>
      <c r="L67" s="838"/>
      <c r="M67" s="838"/>
      <c r="N67" s="861"/>
      <c r="O67" s="838"/>
      <c r="P67" s="861"/>
      <c r="Q67" s="838"/>
      <c r="R67" s="1360"/>
    </row>
    <row r="68" spans="1:18" ht="144.75" customHeight="1" x14ac:dyDescent="0.25">
      <c r="A68" s="1359"/>
      <c r="B68" s="838"/>
      <c r="C68" s="838"/>
      <c r="D68" s="838"/>
      <c r="E68" s="838"/>
      <c r="F68" s="839"/>
      <c r="G68" s="839"/>
      <c r="H68" s="839"/>
      <c r="I68" s="839"/>
      <c r="J68" s="838"/>
      <c r="K68" s="838"/>
      <c r="L68" s="838"/>
      <c r="M68" s="838"/>
      <c r="N68" s="861"/>
      <c r="O68" s="838"/>
      <c r="P68" s="861"/>
      <c r="Q68" s="838"/>
      <c r="R68" s="1360"/>
    </row>
    <row r="69" spans="1:18" ht="81.75" customHeight="1" x14ac:dyDescent="0.25">
      <c r="A69" s="1210" t="s">
        <v>2181</v>
      </c>
      <c r="B69" s="1211"/>
      <c r="C69" s="1211"/>
      <c r="D69" s="1211"/>
      <c r="E69" s="1211"/>
      <c r="F69" s="1211"/>
      <c r="G69" s="1211"/>
      <c r="H69" s="1211"/>
      <c r="I69" s="1211"/>
      <c r="J69" s="1211"/>
      <c r="K69" s="1211"/>
      <c r="L69" s="1211"/>
      <c r="M69" s="1211"/>
      <c r="N69" s="1211"/>
      <c r="O69" s="1211"/>
      <c r="P69" s="1211"/>
      <c r="Q69" s="1211"/>
      <c r="R69" s="1212"/>
    </row>
    <row r="71" spans="1:18" ht="15.75" x14ac:dyDescent="0.25">
      <c r="M71" s="814"/>
      <c r="N71" s="815" t="s">
        <v>35</v>
      </c>
      <c r="O71" s="815"/>
      <c r="P71" s="815"/>
    </row>
    <row r="72" spans="1:18" x14ac:dyDescent="0.25">
      <c r="M72" s="814"/>
      <c r="N72" s="816" t="s">
        <v>36</v>
      </c>
      <c r="O72" s="814" t="s">
        <v>37</v>
      </c>
      <c r="P72" s="814"/>
    </row>
    <row r="73" spans="1:18" x14ac:dyDescent="0.25">
      <c r="M73" s="814"/>
      <c r="N73" s="817"/>
      <c r="O73" s="124">
        <v>2020</v>
      </c>
      <c r="P73" s="124">
        <v>2021</v>
      </c>
    </row>
    <row r="74" spans="1:18" x14ac:dyDescent="0.25">
      <c r="M74" s="124" t="s">
        <v>1341</v>
      </c>
      <c r="N74" s="51">
        <v>16</v>
      </c>
      <c r="O74" s="65">
        <f>SUM(O7+O9+O12+O13+O16+O17+O18+O21+O24+O27)</f>
        <v>246395.85</v>
      </c>
      <c r="P74" s="65">
        <f>SUM(P30+P33+P35+P37+P39+P41)</f>
        <v>550000</v>
      </c>
    </row>
    <row r="75" spans="1:18" ht="15.6" customHeight="1" x14ac:dyDescent="0.25">
      <c r="M75" s="110" t="s">
        <v>1153</v>
      </c>
      <c r="N75" s="136">
        <v>18</v>
      </c>
      <c r="O75" s="17">
        <f>M10+M12+M14+M16+M17+M19+M22+M25+M28</f>
        <v>183520.56999999998</v>
      </c>
      <c r="P75" s="17">
        <f>SUM(P43+P45+P48+P50+P53+P55+P58+P62+P66)</f>
        <v>550000</v>
      </c>
      <c r="Q75" s="2"/>
    </row>
    <row r="76" spans="1:18" x14ac:dyDescent="0.25">
      <c r="O76" s="2"/>
      <c r="P76" s="2"/>
    </row>
    <row r="80" spans="1:18" x14ac:dyDescent="0.25">
      <c r="N80" s="2"/>
    </row>
    <row r="81" spans="14:14" x14ac:dyDescent="0.25">
      <c r="N81" s="2"/>
    </row>
  </sheetData>
  <mergeCells count="151">
    <mergeCell ref="M71:M73"/>
    <mergeCell ref="N71:P71"/>
    <mergeCell ref="N72:N73"/>
    <mergeCell ref="O72:P72"/>
    <mergeCell ref="O66:O68"/>
    <mergeCell ref="P66:P68"/>
    <mergeCell ref="Q66:Q68"/>
    <mergeCell ref="R66:R68"/>
    <mergeCell ref="A69:R69"/>
    <mergeCell ref="A65:R65"/>
    <mergeCell ref="A66:A68"/>
    <mergeCell ref="B66:B68"/>
    <mergeCell ref="C66:C68"/>
    <mergeCell ref="D66:D68"/>
    <mergeCell ref="E66:E68"/>
    <mergeCell ref="F66:F68"/>
    <mergeCell ref="G66:G68"/>
    <mergeCell ref="H66:H68"/>
    <mergeCell ref="I66:I68"/>
    <mergeCell ref="J66:J68"/>
    <mergeCell ref="K66:K68"/>
    <mergeCell ref="L66:L68"/>
    <mergeCell ref="M66:M68"/>
    <mergeCell ref="N66:N68"/>
    <mergeCell ref="A61:R61"/>
    <mergeCell ref="A62:A64"/>
    <mergeCell ref="B62:B64"/>
    <mergeCell ref="C62:C64"/>
    <mergeCell ref="D62:D64"/>
    <mergeCell ref="E62:E64"/>
    <mergeCell ref="F62:F64"/>
    <mergeCell ref="G62:G63"/>
    <mergeCell ref="H62:H63"/>
    <mergeCell ref="I62:I63"/>
    <mergeCell ref="J62:J64"/>
    <mergeCell ref="K62:K64"/>
    <mergeCell ref="L62:L64"/>
    <mergeCell ref="R62:R64"/>
    <mergeCell ref="M62:M64"/>
    <mergeCell ref="N62:N64"/>
    <mergeCell ref="O62:O64"/>
    <mergeCell ref="P62:P64"/>
    <mergeCell ref="Q62:Q64"/>
    <mergeCell ref="A57:R57"/>
    <mergeCell ref="A58:A60"/>
    <mergeCell ref="B58:B60"/>
    <mergeCell ref="C58:C60"/>
    <mergeCell ref="D58:D60"/>
    <mergeCell ref="E58:E60"/>
    <mergeCell ref="F58:F60"/>
    <mergeCell ref="J58:J60"/>
    <mergeCell ref="K58:K60"/>
    <mergeCell ref="L58:L60"/>
    <mergeCell ref="M58:M60"/>
    <mergeCell ref="N58:N60"/>
    <mergeCell ref="O58:O60"/>
    <mergeCell ref="P58:P60"/>
    <mergeCell ref="Q58:Q60"/>
    <mergeCell ref="R58:R60"/>
    <mergeCell ref="A52:R52"/>
    <mergeCell ref="A54:R54"/>
    <mergeCell ref="A55:A56"/>
    <mergeCell ref="B55:B56"/>
    <mergeCell ref="C55:C56"/>
    <mergeCell ref="D55:D56"/>
    <mergeCell ref="E55:E56"/>
    <mergeCell ref="F55:F56"/>
    <mergeCell ref="J55:J56"/>
    <mergeCell ref="K55:K56"/>
    <mergeCell ref="L55:L56"/>
    <mergeCell ref="M55:M56"/>
    <mergeCell ref="N55:N56"/>
    <mergeCell ref="O55:O56"/>
    <mergeCell ref="P55:P56"/>
    <mergeCell ref="Q55:Q56"/>
    <mergeCell ref="R55:R56"/>
    <mergeCell ref="A47:R47"/>
    <mergeCell ref="A49:R49"/>
    <mergeCell ref="A50:A51"/>
    <mergeCell ref="B50:B51"/>
    <mergeCell ref="C50:C51"/>
    <mergeCell ref="D50:D51"/>
    <mergeCell ref="E50:E51"/>
    <mergeCell ref="F50:F51"/>
    <mergeCell ref="J50:J51"/>
    <mergeCell ref="K50:K51"/>
    <mergeCell ref="L50:L51"/>
    <mergeCell ref="M50:M51"/>
    <mergeCell ref="N50:N51"/>
    <mergeCell ref="O50:O51"/>
    <mergeCell ref="P50:P51"/>
    <mergeCell ref="Q50:Q51"/>
    <mergeCell ref="R50:R51"/>
    <mergeCell ref="A42:R42"/>
    <mergeCell ref="A44:R44"/>
    <mergeCell ref="A45:A46"/>
    <mergeCell ref="B45:B46"/>
    <mergeCell ref="C45:C46"/>
    <mergeCell ref="D45:D46"/>
    <mergeCell ref="E45:E46"/>
    <mergeCell ref="F45:F46"/>
    <mergeCell ref="J45:J46"/>
    <mergeCell ref="K45:K46"/>
    <mergeCell ref="L45:L46"/>
    <mergeCell ref="M45:M46"/>
    <mergeCell ref="N45:N46"/>
    <mergeCell ref="O45:O46"/>
    <mergeCell ref="P45:P46"/>
    <mergeCell ref="Q45:Q46"/>
    <mergeCell ref="R45:R46"/>
    <mergeCell ref="A32:R32"/>
    <mergeCell ref="A34:R34"/>
    <mergeCell ref="A36:R36"/>
    <mergeCell ref="A38:R38"/>
    <mergeCell ref="A40:R40"/>
    <mergeCell ref="A29:R29"/>
    <mergeCell ref="A30:A31"/>
    <mergeCell ref="B30:B31"/>
    <mergeCell ref="C30:C31"/>
    <mergeCell ref="D30:D31"/>
    <mergeCell ref="E30:E31"/>
    <mergeCell ref="F30:F31"/>
    <mergeCell ref="J30:J31"/>
    <mergeCell ref="K30:K31"/>
    <mergeCell ref="L30:L31"/>
    <mergeCell ref="M30:M31"/>
    <mergeCell ref="N30:N31"/>
    <mergeCell ref="O30:O31"/>
    <mergeCell ref="P30:P31"/>
    <mergeCell ref="Q30:Q31"/>
    <mergeCell ref="R30:R31"/>
    <mergeCell ref="A8:R8"/>
    <mergeCell ref="A11:R11"/>
    <mergeCell ref="A15:R15"/>
    <mergeCell ref="A20:R20"/>
    <mergeCell ref="A23:R23"/>
    <mergeCell ref="A26:R26"/>
    <mergeCell ref="R4:R5"/>
    <mergeCell ref="O4:P4"/>
    <mergeCell ref="A4:A5"/>
    <mergeCell ref="B4:B5"/>
    <mergeCell ref="C4:C5"/>
    <mergeCell ref="D4:D5"/>
    <mergeCell ref="E4:E5"/>
    <mergeCell ref="F4:F5"/>
    <mergeCell ref="G4:G5"/>
    <mergeCell ref="H4:I4"/>
    <mergeCell ref="Q4:Q5"/>
    <mergeCell ref="J4:J5"/>
    <mergeCell ref="K4:L4"/>
    <mergeCell ref="M4:N4"/>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2:R79"/>
  <sheetViews>
    <sheetView topLeftCell="C1" zoomScale="70" zoomScaleNormal="70" workbookViewId="0">
      <selection activeCell="O79" sqref="O79"/>
    </sheetView>
  </sheetViews>
  <sheetFormatPr defaultColWidth="9.140625" defaultRowHeight="15" x14ac:dyDescent="0.25"/>
  <cols>
    <col min="1" max="1" width="6.28515625" style="98" customWidth="1"/>
    <col min="2" max="2" width="8.85546875" style="98" customWidth="1"/>
    <col min="3" max="3" width="11.42578125" style="98" customWidth="1"/>
    <col min="4" max="4" width="9.7109375" style="98" customWidth="1"/>
    <col min="5" max="5" width="45.7109375" style="98" customWidth="1"/>
    <col min="6" max="6" width="77.28515625" style="98" customWidth="1"/>
    <col min="7" max="7" width="29.85546875" style="98" customWidth="1"/>
    <col min="8" max="8" width="20.42578125" style="98" customWidth="1"/>
    <col min="9" max="9" width="12.140625" style="98" customWidth="1"/>
    <col min="10" max="10" width="32.140625" style="98" customWidth="1"/>
    <col min="11" max="11" width="12.140625" style="98" customWidth="1"/>
    <col min="12" max="12" width="12.7109375" style="98" customWidth="1"/>
    <col min="13" max="13" width="17.85546875" style="98" customWidth="1"/>
    <col min="14" max="14" width="17.28515625" style="98" customWidth="1"/>
    <col min="15" max="16" width="18" style="98" customWidth="1"/>
    <col min="17" max="17" width="21.28515625" style="98" customWidth="1"/>
    <col min="18" max="18" width="23.5703125" style="98" customWidth="1"/>
    <col min="19" max="16384" width="9.140625" style="98"/>
  </cols>
  <sheetData>
    <row r="2" spans="1:18" x14ac:dyDescent="0.25">
      <c r="A2" s="39" t="s">
        <v>1877</v>
      </c>
    </row>
    <row r="3" spans="1:18" x14ac:dyDescent="0.25">
      <c r="M3" s="2"/>
      <c r="N3" s="2"/>
      <c r="O3" s="2"/>
      <c r="P3" s="2"/>
    </row>
    <row r="4" spans="1:18" s="4" customFormat="1" ht="63.75" customHeight="1" x14ac:dyDescent="0.2">
      <c r="A4" s="1369" t="s">
        <v>0</v>
      </c>
      <c r="B4" s="1368" t="s">
        <v>1</v>
      </c>
      <c r="C4" s="1368" t="s">
        <v>2</v>
      </c>
      <c r="D4" s="1368" t="s">
        <v>3</v>
      </c>
      <c r="E4" s="1369" t="s">
        <v>4</v>
      </c>
      <c r="F4" s="1369" t="s">
        <v>5</v>
      </c>
      <c r="G4" s="1369" t="s">
        <v>6</v>
      </c>
      <c r="H4" s="1368" t="s">
        <v>7</v>
      </c>
      <c r="I4" s="1368"/>
      <c r="J4" s="1369" t="s">
        <v>8</v>
      </c>
      <c r="K4" s="1368" t="s">
        <v>9</v>
      </c>
      <c r="L4" s="1368"/>
      <c r="M4" s="1370" t="s">
        <v>10</v>
      </c>
      <c r="N4" s="1370"/>
      <c r="O4" s="1370" t="s">
        <v>11</v>
      </c>
      <c r="P4" s="1370"/>
      <c r="Q4" s="1369" t="s">
        <v>12</v>
      </c>
      <c r="R4" s="1368" t="s">
        <v>13</v>
      </c>
    </row>
    <row r="5" spans="1:18" s="4" customFormat="1" x14ac:dyDescent="0.2">
      <c r="A5" s="1369"/>
      <c r="B5" s="1368"/>
      <c r="C5" s="1368"/>
      <c r="D5" s="1368"/>
      <c r="E5" s="1369"/>
      <c r="F5" s="1369"/>
      <c r="G5" s="1369"/>
      <c r="H5" s="453" t="s">
        <v>14</v>
      </c>
      <c r="I5" s="453" t="s">
        <v>15</v>
      </c>
      <c r="J5" s="1369"/>
      <c r="K5" s="454">
        <v>2020</v>
      </c>
      <c r="L5" s="454">
        <v>2021</v>
      </c>
      <c r="M5" s="455">
        <v>2020</v>
      </c>
      <c r="N5" s="455">
        <v>2021</v>
      </c>
      <c r="O5" s="455">
        <v>2020</v>
      </c>
      <c r="P5" s="455">
        <v>2021</v>
      </c>
      <c r="Q5" s="1369"/>
      <c r="R5" s="1368"/>
    </row>
    <row r="6" spans="1:18" s="4" customFormat="1" ht="30" customHeight="1" x14ac:dyDescent="0.2">
      <c r="A6" s="456" t="s">
        <v>16</v>
      </c>
      <c r="B6" s="453" t="s">
        <v>17</v>
      </c>
      <c r="C6" s="453" t="s">
        <v>18</v>
      </c>
      <c r="D6" s="453" t="s">
        <v>19</v>
      </c>
      <c r="E6" s="456" t="s">
        <v>20</v>
      </c>
      <c r="F6" s="456" t="s">
        <v>21</v>
      </c>
      <c r="G6" s="456" t="s">
        <v>22</v>
      </c>
      <c r="H6" s="453" t="s">
        <v>1878</v>
      </c>
      <c r="I6" s="453" t="s">
        <v>24</v>
      </c>
      <c r="J6" s="456" t="s">
        <v>25</v>
      </c>
      <c r="K6" s="454" t="s">
        <v>26</v>
      </c>
      <c r="L6" s="454" t="s">
        <v>27</v>
      </c>
      <c r="M6" s="457" t="s">
        <v>28</v>
      </c>
      <c r="N6" s="457" t="s">
        <v>29</v>
      </c>
      <c r="O6" s="457" t="s">
        <v>30</v>
      </c>
      <c r="P6" s="457" t="s">
        <v>31</v>
      </c>
      <c r="Q6" s="456" t="s">
        <v>32</v>
      </c>
      <c r="R6" s="453" t="s">
        <v>33</v>
      </c>
    </row>
    <row r="7" spans="1:18" ht="77.25" customHeight="1" x14ac:dyDescent="0.25">
      <c r="A7" s="1365">
        <v>1</v>
      </c>
      <c r="B7" s="1086">
        <v>1</v>
      </c>
      <c r="C7" s="1257">
        <v>4</v>
      </c>
      <c r="D7" s="1086">
        <v>2</v>
      </c>
      <c r="E7" s="1086" t="s">
        <v>966</v>
      </c>
      <c r="F7" s="1363" t="s">
        <v>965</v>
      </c>
      <c r="G7" s="1362" t="s">
        <v>85</v>
      </c>
      <c r="H7" s="458" t="s">
        <v>53</v>
      </c>
      <c r="I7" s="422" t="s">
        <v>42</v>
      </c>
      <c r="J7" s="1086" t="s">
        <v>964</v>
      </c>
      <c r="K7" s="1239" t="s">
        <v>963</v>
      </c>
      <c r="L7" s="1239"/>
      <c r="M7" s="1231">
        <v>72659.14</v>
      </c>
      <c r="N7" s="1257"/>
      <c r="O7" s="1231">
        <v>72659.14</v>
      </c>
      <c r="P7" s="1231"/>
      <c r="Q7" s="1086" t="s">
        <v>928</v>
      </c>
      <c r="R7" s="1086" t="s">
        <v>927</v>
      </c>
    </row>
    <row r="8" spans="1:18" ht="72.75" customHeight="1" x14ac:dyDescent="0.25">
      <c r="A8" s="1365"/>
      <c r="B8" s="1086"/>
      <c r="C8" s="1257"/>
      <c r="D8" s="1086"/>
      <c r="E8" s="1086"/>
      <c r="F8" s="1363"/>
      <c r="G8" s="1362"/>
      <c r="H8" s="270" t="s">
        <v>87</v>
      </c>
      <c r="I8" s="458">
        <v>30</v>
      </c>
      <c r="J8" s="1086"/>
      <c r="K8" s="1239"/>
      <c r="L8" s="1239"/>
      <c r="M8" s="1231"/>
      <c r="N8" s="1257"/>
      <c r="O8" s="1231"/>
      <c r="P8" s="1231"/>
      <c r="Q8" s="1086"/>
      <c r="R8" s="1086"/>
    </row>
    <row r="9" spans="1:18" ht="30" x14ac:dyDescent="0.25">
      <c r="A9" s="1365"/>
      <c r="B9" s="1086"/>
      <c r="C9" s="1257"/>
      <c r="D9" s="1086"/>
      <c r="E9" s="1086"/>
      <c r="F9" s="1363"/>
      <c r="G9" s="1362" t="s">
        <v>45</v>
      </c>
      <c r="H9" s="270" t="s">
        <v>101</v>
      </c>
      <c r="I9" s="422" t="s">
        <v>42</v>
      </c>
      <c r="J9" s="1086"/>
      <c r="K9" s="1239"/>
      <c r="L9" s="1239"/>
      <c r="M9" s="1231"/>
      <c r="N9" s="1257"/>
      <c r="O9" s="1231"/>
      <c r="P9" s="1231"/>
      <c r="Q9" s="1086"/>
      <c r="R9" s="1086"/>
    </row>
    <row r="10" spans="1:18" x14ac:dyDescent="0.25">
      <c r="A10" s="1365"/>
      <c r="B10" s="1086"/>
      <c r="C10" s="1257"/>
      <c r="D10" s="1086"/>
      <c r="E10" s="1086"/>
      <c r="F10" s="1363"/>
      <c r="G10" s="1362"/>
      <c r="H10" s="270" t="s">
        <v>87</v>
      </c>
      <c r="I10" s="422" t="s">
        <v>825</v>
      </c>
      <c r="J10" s="1086"/>
      <c r="K10" s="1239"/>
      <c r="L10" s="1239"/>
      <c r="M10" s="1231"/>
      <c r="N10" s="1257"/>
      <c r="O10" s="1231"/>
      <c r="P10" s="1231"/>
      <c r="Q10" s="1086"/>
      <c r="R10" s="1086"/>
    </row>
    <row r="11" spans="1:18" ht="91.5" customHeight="1" x14ac:dyDescent="0.25">
      <c r="A11" s="1365"/>
      <c r="B11" s="1086"/>
      <c r="C11" s="1257"/>
      <c r="D11" s="1086"/>
      <c r="E11" s="1086"/>
      <c r="F11" s="1363"/>
      <c r="G11" s="1086" t="s">
        <v>962</v>
      </c>
      <c r="H11" s="270" t="s">
        <v>961</v>
      </c>
      <c r="I11" s="422" t="s">
        <v>42</v>
      </c>
      <c r="J11" s="1086"/>
      <c r="K11" s="1239"/>
      <c r="L11" s="1239"/>
      <c r="M11" s="1231"/>
      <c r="N11" s="1257"/>
      <c r="O11" s="1231"/>
      <c r="P11" s="1231"/>
      <c r="Q11" s="1086"/>
      <c r="R11" s="1086"/>
    </row>
    <row r="12" spans="1:18" ht="45" x14ac:dyDescent="0.25">
      <c r="A12" s="1365"/>
      <c r="B12" s="1086"/>
      <c r="C12" s="1257"/>
      <c r="D12" s="1086"/>
      <c r="E12" s="1086"/>
      <c r="F12" s="1363"/>
      <c r="G12" s="1086"/>
      <c r="H12" s="270" t="s">
        <v>960</v>
      </c>
      <c r="I12" s="270">
        <v>24</v>
      </c>
      <c r="J12" s="1086"/>
      <c r="K12" s="1239"/>
      <c r="L12" s="1239"/>
      <c r="M12" s="1231"/>
      <c r="N12" s="1257"/>
      <c r="O12" s="1231"/>
      <c r="P12" s="1231"/>
      <c r="Q12" s="1086"/>
      <c r="R12" s="1086"/>
    </row>
    <row r="13" spans="1:18" x14ac:dyDescent="0.25">
      <c r="A13" s="1365"/>
      <c r="B13" s="1086"/>
      <c r="C13" s="1257"/>
      <c r="D13" s="1086"/>
      <c r="E13" s="1086"/>
      <c r="F13" s="1363"/>
      <c r="G13" s="1086"/>
      <c r="H13" s="270" t="s">
        <v>959</v>
      </c>
      <c r="I13" s="270">
        <v>1</v>
      </c>
      <c r="J13" s="1086"/>
      <c r="K13" s="1239"/>
      <c r="L13" s="1239"/>
      <c r="M13" s="1231"/>
      <c r="N13" s="1257"/>
      <c r="O13" s="1231"/>
      <c r="P13" s="1231"/>
      <c r="Q13" s="1086"/>
      <c r="R13" s="1086"/>
    </row>
    <row r="14" spans="1:18" x14ac:dyDescent="0.25">
      <c r="A14" s="1365"/>
      <c r="B14" s="1086"/>
      <c r="C14" s="1257"/>
      <c r="D14" s="1086"/>
      <c r="E14" s="1086"/>
      <c r="F14" s="1363"/>
      <c r="G14" s="1086"/>
      <c r="H14" s="1086" t="s">
        <v>958</v>
      </c>
      <c r="I14" s="1366" t="s">
        <v>957</v>
      </c>
      <c r="J14" s="1086"/>
      <c r="K14" s="1239"/>
      <c r="L14" s="1239"/>
      <c r="M14" s="1231"/>
      <c r="N14" s="1257"/>
      <c r="O14" s="1231"/>
      <c r="P14" s="1231"/>
      <c r="Q14" s="1086"/>
      <c r="R14" s="1086"/>
    </row>
    <row r="15" spans="1:18" ht="97.5" customHeight="1" x14ac:dyDescent="0.25">
      <c r="A15" s="1365"/>
      <c r="B15" s="1086"/>
      <c r="C15" s="1257"/>
      <c r="D15" s="1086"/>
      <c r="E15" s="1086"/>
      <c r="F15" s="1363"/>
      <c r="G15" s="1086"/>
      <c r="H15" s="1086"/>
      <c r="I15" s="1366"/>
      <c r="J15" s="1086"/>
      <c r="K15" s="1239"/>
      <c r="L15" s="1239"/>
      <c r="M15" s="1231"/>
      <c r="N15" s="1257"/>
      <c r="O15" s="1231"/>
      <c r="P15" s="1231"/>
      <c r="Q15" s="1086"/>
      <c r="R15" s="1086"/>
    </row>
    <row r="16" spans="1:18" ht="78.75" customHeight="1" x14ac:dyDescent="0.25">
      <c r="A16" s="1365"/>
      <c r="B16" s="1086"/>
      <c r="C16" s="1257"/>
      <c r="D16" s="1086"/>
      <c r="E16" s="1086"/>
      <c r="F16" s="1363"/>
      <c r="G16" s="1086"/>
      <c r="H16" s="270" t="s">
        <v>956</v>
      </c>
      <c r="I16" s="459">
        <v>2</v>
      </c>
      <c r="J16" s="1086"/>
      <c r="K16" s="1239"/>
      <c r="L16" s="1239"/>
      <c r="M16" s="1231"/>
      <c r="N16" s="1257"/>
      <c r="O16" s="1231"/>
      <c r="P16" s="1231"/>
      <c r="Q16" s="1086"/>
      <c r="R16" s="1086"/>
    </row>
    <row r="17" spans="1:18" ht="103.5" customHeight="1" x14ac:dyDescent="0.25">
      <c r="A17" s="1365"/>
      <c r="B17" s="1086"/>
      <c r="C17" s="1257"/>
      <c r="D17" s="1086"/>
      <c r="E17" s="1086"/>
      <c r="F17" s="1363"/>
      <c r="G17" s="1086"/>
      <c r="H17" s="270" t="s">
        <v>955</v>
      </c>
      <c r="I17" s="459" t="s">
        <v>954</v>
      </c>
      <c r="J17" s="1086"/>
      <c r="K17" s="1239"/>
      <c r="L17" s="1239"/>
      <c r="M17" s="1231"/>
      <c r="N17" s="1257"/>
      <c r="O17" s="1231"/>
      <c r="P17" s="1231"/>
      <c r="Q17" s="1086"/>
      <c r="R17" s="1086"/>
    </row>
    <row r="18" spans="1:18" ht="60" x14ac:dyDescent="0.25">
      <c r="A18" s="1365"/>
      <c r="B18" s="1086"/>
      <c r="C18" s="1257"/>
      <c r="D18" s="1086"/>
      <c r="E18" s="1086"/>
      <c r="F18" s="1363"/>
      <c r="G18" s="1086"/>
      <c r="H18" s="270" t="s">
        <v>953</v>
      </c>
      <c r="I18" s="459" t="s">
        <v>952</v>
      </c>
      <c r="J18" s="1086"/>
      <c r="K18" s="1239"/>
      <c r="L18" s="1239"/>
      <c r="M18" s="1231"/>
      <c r="N18" s="1257"/>
      <c r="O18" s="1231"/>
      <c r="P18" s="1231"/>
      <c r="Q18" s="1086"/>
      <c r="R18" s="1086"/>
    </row>
    <row r="19" spans="1:18" ht="45" x14ac:dyDescent="0.25">
      <c r="A19" s="1365"/>
      <c r="B19" s="1086"/>
      <c r="C19" s="1257"/>
      <c r="D19" s="1086"/>
      <c r="E19" s="1086"/>
      <c r="F19" s="1363"/>
      <c r="G19" s="1086"/>
      <c r="H19" s="265" t="s">
        <v>951</v>
      </c>
      <c r="I19" s="460" t="s">
        <v>950</v>
      </c>
      <c r="J19" s="1086"/>
      <c r="K19" s="1239"/>
      <c r="L19" s="1239"/>
      <c r="M19" s="1231"/>
      <c r="N19" s="1257"/>
      <c r="O19" s="1231"/>
      <c r="P19" s="1231"/>
      <c r="Q19" s="1086"/>
      <c r="R19" s="1086"/>
    </row>
    <row r="20" spans="1:18" ht="148.5" customHeight="1" x14ac:dyDescent="0.25">
      <c r="A20" s="1364">
        <v>2</v>
      </c>
      <c r="B20" s="1362">
        <v>1</v>
      </c>
      <c r="C20" s="1364">
        <v>4</v>
      </c>
      <c r="D20" s="1362">
        <v>2</v>
      </c>
      <c r="E20" s="1362" t="s">
        <v>949</v>
      </c>
      <c r="F20" s="1362" t="s">
        <v>948</v>
      </c>
      <c r="G20" s="1362" t="s">
        <v>45</v>
      </c>
      <c r="H20" s="270" t="s">
        <v>101</v>
      </c>
      <c r="I20" s="458">
        <v>1</v>
      </c>
      <c r="J20" s="1362" t="s">
        <v>947</v>
      </c>
      <c r="K20" s="1367" t="s">
        <v>937</v>
      </c>
      <c r="L20" s="1367"/>
      <c r="M20" s="1361">
        <v>37354</v>
      </c>
      <c r="N20" s="1364"/>
      <c r="O20" s="1361">
        <v>37354</v>
      </c>
      <c r="P20" s="1361"/>
      <c r="Q20" s="1362" t="s">
        <v>928</v>
      </c>
      <c r="R20" s="1362" t="s">
        <v>927</v>
      </c>
    </row>
    <row r="21" spans="1:18" ht="90" customHeight="1" x14ac:dyDescent="0.25">
      <c r="A21" s="1364"/>
      <c r="B21" s="1362"/>
      <c r="C21" s="1364"/>
      <c r="D21" s="1362"/>
      <c r="E21" s="1362"/>
      <c r="F21" s="1362"/>
      <c r="G21" s="1362"/>
      <c r="H21" s="270" t="s">
        <v>87</v>
      </c>
      <c r="I21" s="270">
        <v>32</v>
      </c>
      <c r="J21" s="1362"/>
      <c r="K21" s="1367"/>
      <c r="L21" s="1367"/>
      <c r="M21" s="1361"/>
      <c r="N21" s="1364"/>
      <c r="O21" s="1361"/>
      <c r="P21" s="1361"/>
      <c r="Q21" s="1362"/>
      <c r="R21" s="1362"/>
    </row>
    <row r="22" spans="1:18" ht="144" customHeight="1" x14ac:dyDescent="0.25">
      <c r="A22" s="1364">
        <v>3</v>
      </c>
      <c r="B22" s="1362">
        <v>1</v>
      </c>
      <c r="C22" s="1364">
        <v>4</v>
      </c>
      <c r="D22" s="1362">
        <v>2</v>
      </c>
      <c r="E22" s="1362" t="s">
        <v>946</v>
      </c>
      <c r="F22" s="1362" t="s">
        <v>945</v>
      </c>
      <c r="G22" s="1362" t="s">
        <v>45</v>
      </c>
      <c r="H22" s="270" t="s">
        <v>101</v>
      </c>
      <c r="I22" s="461">
        <v>1</v>
      </c>
      <c r="J22" s="1362" t="s">
        <v>940</v>
      </c>
      <c r="K22" s="1367" t="s">
        <v>937</v>
      </c>
      <c r="L22" s="1367"/>
      <c r="M22" s="1361">
        <v>22225</v>
      </c>
      <c r="N22" s="1364"/>
      <c r="O22" s="1361">
        <v>22225</v>
      </c>
      <c r="P22" s="1361"/>
      <c r="Q22" s="1362" t="s">
        <v>928</v>
      </c>
      <c r="R22" s="1362" t="s">
        <v>927</v>
      </c>
    </row>
    <row r="23" spans="1:18" ht="97.5" customHeight="1" x14ac:dyDescent="0.25">
      <c r="A23" s="1364"/>
      <c r="B23" s="1362"/>
      <c r="C23" s="1364"/>
      <c r="D23" s="1362"/>
      <c r="E23" s="1362"/>
      <c r="F23" s="1362"/>
      <c r="G23" s="1362"/>
      <c r="H23" s="422" t="s">
        <v>87</v>
      </c>
      <c r="I23" s="270">
        <v>25</v>
      </c>
      <c r="J23" s="1362"/>
      <c r="K23" s="1367"/>
      <c r="L23" s="1367"/>
      <c r="M23" s="1361"/>
      <c r="N23" s="1364"/>
      <c r="O23" s="1361"/>
      <c r="P23" s="1361"/>
      <c r="Q23" s="1362"/>
      <c r="R23" s="1362"/>
    </row>
    <row r="24" spans="1:18" s="462" customFormat="1" ht="135" customHeight="1" x14ac:dyDescent="0.25">
      <c r="A24" s="1364">
        <v>4</v>
      </c>
      <c r="B24" s="1364">
        <v>1</v>
      </c>
      <c r="C24" s="1364">
        <v>4</v>
      </c>
      <c r="D24" s="1362">
        <v>2</v>
      </c>
      <c r="E24" s="1362" t="s">
        <v>944</v>
      </c>
      <c r="F24" s="1362" t="s">
        <v>943</v>
      </c>
      <c r="G24" s="1362" t="s">
        <v>942</v>
      </c>
      <c r="H24" s="270" t="s">
        <v>941</v>
      </c>
      <c r="I24" s="422" t="s">
        <v>42</v>
      </c>
      <c r="J24" s="1362" t="s">
        <v>940</v>
      </c>
      <c r="K24" s="1367" t="s">
        <v>937</v>
      </c>
      <c r="L24" s="1367"/>
      <c r="M24" s="1361">
        <v>21933.75</v>
      </c>
      <c r="N24" s="1364"/>
      <c r="O24" s="1361">
        <v>21933.75</v>
      </c>
      <c r="P24" s="1361"/>
      <c r="Q24" s="1362" t="s">
        <v>928</v>
      </c>
      <c r="R24" s="1362" t="s">
        <v>927</v>
      </c>
    </row>
    <row r="25" spans="1:18" s="462" customFormat="1" ht="92.25" customHeight="1" x14ac:dyDescent="0.25">
      <c r="A25" s="1364"/>
      <c r="B25" s="1364"/>
      <c r="C25" s="1364"/>
      <c r="D25" s="1362"/>
      <c r="E25" s="1362"/>
      <c r="F25" s="1362"/>
      <c r="G25" s="1362"/>
      <c r="H25" s="422" t="s">
        <v>87</v>
      </c>
      <c r="I25" s="270">
        <v>25</v>
      </c>
      <c r="J25" s="1362"/>
      <c r="K25" s="1367"/>
      <c r="L25" s="1367"/>
      <c r="M25" s="1361"/>
      <c r="N25" s="1364"/>
      <c r="O25" s="1361"/>
      <c r="P25" s="1361"/>
      <c r="Q25" s="1362"/>
      <c r="R25" s="1362"/>
    </row>
    <row r="26" spans="1:18" s="462" customFormat="1" ht="92.25" customHeight="1" x14ac:dyDescent="0.25">
      <c r="A26" s="1362">
        <v>5</v>
      </c>
      <c r="B26" s="1362">
        <v>1</v>
      </c>
      <c r="C26" s="1364">
        <v>4</v>
      </c>
      <c r="D26" s="1362">
        <v>2</v>
      </c>
      <c r="E26" s="1362" t="s">
        <v>939</v>
      </c>
      <c r="F26" s="1362" t="s">
        <v>1150</v>
      </c>
      <c r="G26" s="1372" t="s">
        <v>59</v>
      </c>
      <c r="H26" s="270" t="s">
        <v>146</v>
      </c>
      <c r="I26" s="270">
        <v>4</v>
      </c>
      <c r="J26" s="1362" t="s">
        <v>938</v>
      </c>
      <c r="K26" s="1362" t="s">
        <v>937</v>
      </c>
      <c r="L26" s="1362"/>
      <c r="M26" s="1371">
        <v>22750</v>
      </c>
      <c r="N26" s="1371"/>
      <c r="O26" s="1371">
        <v>22750</v>
      </c>
      <c r="P26" s="1371"/>
      <c r="Q26" s="1362" t="s">
        <v>928</v>
      </c>
      <c r="R26" s="1362" t="s">
        <v>927</v>
      </c>
    </row>
    <row r="27" spans="1:18" s="462" customFormat="1" ht="80.25" customHeight="1" x14ac:dyDescent="0.25">
      <c r="A27" s="1362"/>
      <c r="B27" s="1362"/>
      <c r="C27" s="1364"/>
      <c r="D27" s="1362"/>
      <c r="E27" s="1362"/>
      <c r="F27" s="1362"/>
      <c r="G27" s="1372"/>
      <c r="H27" s="270" t="s">
        <v>87</v>
      </c>
      <c r="I27" s="270">
        <v>100</v>
      </c>
      <c r="J27" s="1362"/>
      <c r="K27" s="1362"/>
      <c r="L27" s="1362"/>
      <c r="M27" s="1371"/>
      <c r="N27" s="1371"/>
      <c r="O27" s="1371"/>
      <c r="P27" s="1371"/>
      <c r="Q27" s="1362"/>
      <c r="R27" s="1362"/>
    </row>
    <row r="28" spans="1:18" s="462" customFormat="1" ht="86.25" customHeight="1" x14ac:dyDescent="0.25">
      <c r="A28" s="1362"/>
      <c r="B28" s="1362"/>
      <c r="C28" s="1364"/>
      <c r="D28" s="1362"/>
      <c r="E28" s="1362"/>
      <c r="F28" s="1362"/>
      <c r="G28" s="1362" t="s">
        <v>417</v>
      </c>
      <c r="H28" s="270" t="s">
        <v>981</v>
      </c>
      <c r="I28" s="270">
        <v>1</v>
      </c>
      <c r="J28" s="1362"/>
      <c r="K28" s="1362"/>
      <c r="L28" s="1362"/>
      <c r="M28" s="1371"/>
      <c r="N28" s="1371"/>
      <c r="O28" s="1371"/>
      <c r="P28" s="1371"/>
      <c r="Q28" s="1362"/>
      <c r="R28" s="1362"/>
    </row>
    <row r="29" spans="1:18" s="462" customFormat="1" ht="105" customHeight="1" x14ac:dyDescent="0.25">
      <c r="A29" s="1362"/>
      <c r="B29" s="1362"/>
      <c r="C29" s="1364"/>
      <c r="D29" s="1362"/>
      <c r="E29" s="1362"/>
      <c r="F29" s="1362"/>
      <c r="G29" s="1362"/>
      <c r="H29" s="270" t="s">
        <v>936</v>
      </c>
      <c r="I29" s="270">
        <v>30</v>
      </c>
      <c r="J29" s="1362"/>
      <c r="K29" s="1362"/>
      <c r="L29" s="1362"/>
      <c r="M29" s="1371"/>
      <c r="N29" s="1371"/>
      <c r="O29" s="1371"/>
      <c r="P29" s="1371"/>
      <c r="Q29" s="1362"/>
      <c r="R29" s="1362"/>
    </row>
    <row r="30" spans="1:18" s="462" customFormat="1" x14ac:dyDescent="0.25">
      <c r="A30" s="1362">
        <v>6</v>
      </c>
      <c r="B30" s="1364">
        <v>1</v>
      </c>
      <c r="C30" s="1364">
        <v>4</v>
      </c>
      <c r="D30" s="1362">
        <v>2</v>
      </c>
      <c r="E30" s="1362" t="s">
        <v>935</v>
      </c>
      <c r="F30" s="1362" t="s">
        <v>934</v>
      </c>
      <c r="G30" s="1362" t="s">
        <v>582</v>
      </c>
      <c r="H30" s="1362" t="s">
        <v>180</v>
      </c>
      <c r="I30" s="1373" t="s">
        <v>42</v>
      </c>
      <c r="J30" s="1362" t="s">
        <v>933</v>
      </c>
      <c r="K30" s="1367" t="s">
        <v>932</v>
      </c>
      <c r="L30" s="1367"/>
      <c r="M30" s="1361">
        <v>40000</v>
      </c>
      <c r="N30" s="1364"/>
      <c r="O30" s="1361">
        <v>40000</v>
      </c>
      <c r="P30" s="1361"/>
      <c r="Q30" s="1362" t="s">
        <v>928</v>
      </c>
      <c r="R30" s="1362" t="s">
        <v>927</v>
      </c>
    </row>
    <row r="31" spans="1:18" s="462" customFormat="1" ht="235.5" customHeight="1" x14ac:dyDescent="0.25">
      <c r="A31" s="1362"/>
      <c r="B31" s="1364"/>
      <c r="C31" s="1364"/>
      <c r="D31" s="1362"/>
      <c r="E31" s="1362"/>
      <c r="F31" s="1362"/>
      <c r="G31" s="1362"/>
      <c r="H31" s="1362"/>
      <c r="I31" s="1373"/>
      <c r="J31" s="1362"/>
      <c r="K31" s="1367"/>
      <c r="L31" s="1367"/>
      <c r="M31" s="1361"/>
      <c r="N31" s="1364"/>
      <c r="O31" s="1361"/>
      <c r="P31" s="1361"/>
      <c r="Q31" s="1362"/>
      <c r="R31" s="1362"/>
    </row>
    <row r="32" spans="1:18" ht="30" x14ac:dyDescent="0.25">
      <c r="A32" s="1362">
        <v>7</v>
      </c>
      <c r="B32" s="1362">
        <v>1</v>
      </c>
      <c r="C32" s="1362">
        <v>4</v>
      </c>
      <c r="D32" s="1362">
        <v>2</v>
      </c>
      <c r="E32" s="1362" t="s">
        <v>931</v>
      </c>
      <c r="F32" s="1362" t="s">
        <v>930</v>
      </c>
      <c r="G32" s="1362" t="s">
        <v>67</v>
      </c>
      <c r="H32" s="270" t="s">
        <v>115</v>
      </c>
      <c r="I32" s="270">
        <v>1</v>
      </c>
      <c r="J32" s="1362" t="s">
        <v>929</v>
      </c>
      <c r="K32" s="1364" t="s">
        <v>44</v>
      </c>
      <c r="L32" s="1364"/>
      <c r="M32" s="1361">
        <v>10900</v>
      </c>
      <c r="N32" s="1361"/>
      <c r="O32" s="1361">
        <v>10900</v>
      </c>
      <c r="P32" s="1361"/>
      <c r="Q32" s="1362" t="s">
        <v>928</v>
      </c>
      <c r="R32" s="1362" t="s">
        <v>927</v>
      </c>
    </row>
    <row r="33" spans="1:18" ht="78.75" customHeight="1" x14ac:dyDescent="0.25">
      <c r="A33" s="1362"/>
      <c r="B33" s="1362"/>
      <c r="C33" s="1362"/>
      <c r="D33" s="1362"/>
      <c r="E33" s="1362"/>
      <c r="F33" s="1362"/>
      <c r="G33" s="1362"/>
      <c r="H33" s="270" t="s">
        <v>926</v>
      </c>
      <c r="I33" s="270">
        <v>10</v>
      </c>
      <c r="J33" s="1362"/>
      <c r="K33" s="1364"/>
      <c r="L33" s="1364"/>
      <c r="M33" s="1361"/>
      <c r="N33" s="1361"/>
      <c r="O33" s="1361"/>
      <c r="P33" s="1361"/>
      <c r="Q33" s="1362"/>
      <c r="R33" s="1362"/>
    </row>
    <row r="34" spans="1:18" ht="52.5" customHeight="1" x14ac:dyDescent="0.25">
      <c r="A34" s="1362"/>
      <c r="B34" s="1362"/>
      <c r="C34" s="1362"/>
      <c r="D34" s="1362"/>
      <c r="E34" s="1362"/>
      <c r="F34" s="1362"/>
      <c r="G34" s="1362" t="s">
        <v>85</v>
      </c>
      <c r="H34" s="270" t="s">
        <v>53</v>
      </c>
      <c r="I34" s="270">
        <v>1</v>
      </c>
      <c r="J34" s="1362"/>
      <c r="K34" s="1364"/>
      <c r="L34" s="1364"/>
      <c r="M34" s="1361"/>
      <c r="N34" s="1361"/>
      <c r="O34" s="1361"/>
      <c r="P34" s="1361"/>
      <c r="Q34" s="1362"/>
      <c r="R34" s="1362"/>
    </row>
    <row r="35" spans="1:18" ht="56.25" customHeight="1" x14ac:dyDescent="0.25">
      <c r="A35" s="1362"/>
      <c r="B35" s="1362"/>
      <c r="C35" s="1362"/>
      <c r="D35" s="1362"/>
      <c r="E35" s="1362"/>
      <c r="F35" s="1362"/>
      <c r="G35" s="1362"/>
      <c r="H35" s="270" t="s">
        <v>87</v>
      </c>
      <c r="I35" s="270">
        <v>40</v>
      </c>
      <c r="J35" s="1362"/>
      <c r="K35" s="1364"/>
      <c r="L35" s="1364"/>
      <c r="M35" s="1361"/>
      <c r="N35" s="1361"/>
      <c r="O35" s="1361"/>
      <c r="P35" s="1361"/>
      <c r="Q35" s="1362"/>
      <c r="R35" s="1362"/>
    </row>
    <row r="36" spans="1:18" ht="178.5" customHeight="1" x14ac:dyDescent="0.25">
      <c r="A36" s="1374">
        <v>8</v>
      </c>
      <c r="B36" s="1374">
        <v>1</v>
      </c>
      <c r="C36" s="1374">
        <v>4</v>
      </c>
      <c r="D36" s="1374">
        <v>2</v>
      </c>
      <c r="E36" s="1374" t="s">
        <v>1879</v>
      </c>
      <c r="F36" s="1374" t="s">
        <v>1880</v>
      </c>
      <c r="G36" s="1374" t="s">
        <v>85</v>
      </c>
      <c r="H36" s="464" t="s">
        <v>53</v>
      </c>
      <c r="I36" s="465" t="s">
        <v>42</v>
      </c>
      <c r="J36" s="1374" t="s">
        <v>1881</v>
      </c>
      <c r="K36" s="1375"/>
      <c r="L36" s="1374" t="s">
        <v>1882</v>
      </c>
      <c r="M36" s="1376"/>
      <c r="N36" s="1376">
        <v>21531.360000000001</v>
      </c>
      <c r="O36" s="1376"/>
      <c r="P36" s="1376">
        <v>21531.360000000001</v>
      </c>
      <c r="Q36" s="1374" t="s">
        <v>928</v>
      </c>
      <c r="R36" s="1374" t="s">
        <v>927</v>
      </c>
    </row>
    <row r="37" spans="1:18" ht="156" customHeight="1" x14ac:dyDescent="0.25">
      <c r="A37" s="1374"/>
      <c r="B37" s="1374"/>
      <c r="C37" s="1374"/>
      <c r="D37" s="1374"/>
      <c r="E37" s="1374"/>
      <c r="F37" s="1374"/>
      <c r="G37" s="1374"/>
      <c r="H37" s="466" t="s">
        <v>87</v>
      </c>
      <c r="I37" s="464">
        <v>70</v>
      </c>
      <c r="J37" s="1374"/>
      <c r="K37" s="1375"/>
      <c r="L37" s="1375"/>
      <c r="M37" s="1376"/>
      <c r="N37" s="1376"/>
      <c r="O37" s="1376"/>
      <c r="P37" s="1376"/>
      <c r="Q37" s="1374"/>
      <c r="R37" s="1374"/>
    </row>
    <row r="38" spans="1:18" ht="113.25" customHeight="1" x14ac:dyDescent="0.25">
      <c r="A38" s="1377" t="s">
        <v>1883</v>
      </c>
      <c r="B38" s="1377"/>
      <c r="C38" s="1377"/>
      <c r="D38" s="1377"/>
      <c r="E38" s="1377"/>
      <c r="F38" s="1377"/>
      <c r="G38" s="1377"/>
      <c r="H38" s="1377"/>
      <c r="I38" s="1377"/>
      <c r="J38" s="1377"/>
      <c r="K38" s="1377"/>
      <c r="L38" s="1377"/>
      <c r="M38" s="1377"/>
      <c r="N38" s="1377"/>
      <c r="O38" s="1377"/>
      <c r="P38" s="1377"/>
      <c r="Q38" s="1377"/>
      <c r="R38" s="1377"/>
    </row>
    <row r="39" spans="1:18" ht="32.25" customHeight="1" x14ac:dyDescent="0.25">
      <c r="A39" s="1375">
        <v>9</v>
      </c>
      <c r="B39" s="1375">
        <v>1</v>
      </c>
      <c r="C39" s="1375">
        <v>4</v>
      </c>
      <c r="D39" s="1374">
        <v>2</v>
      </c>
      <c r="E39" s="1374" t="s">
        <v>1884</v>
      </c>
      <c r="F39" s="1374" t="s">
        <v>1885</v>
      </c>
      <c r="G39" s="1374" t="s">
        <v>443</v>
      </c>
      <c r="H39" s="466" t="s">
        <v>53</v>
      </c>
      <c r="I39" s="465" t="s">
        <v>42</v>
      </c>
      <c r="J39" s="1378" t="s">
        <v>1886</v>
      </c>
      <c r="K39" s="1379"/>
      <c r="L39" s="1379" t="s">
        <v>1887</v>
      </c>
      <c r="M39" s="1376"/>
      <c r="N39" s="1376">
        <v>30867</v>
      </c>
      <c r="O39" s="1376"/>
      <c r="P39" s="1376">
        <v>30867</v>
      </c>
      <c r="Q39" s="1374" t="s">
        <v>928</v>
      </c>
      <c r="R39" s="1374" t="s">
        <v>927</v>
      </c>
    </row>
    <row r="40" spans="1:18" ht="51" customHeight="1" x14ac:dyDescent="0.25">
      <c r="A40" s="1375"/>
      <c r="B40" s="1375"/>
      <c r="C40" s="1375"/>
      <c r="D40" s="1374"/>
      <c r="E40" s="1374"/>
      <c r="F40" s="1374"/>
      <c r="G40" s="1374"/>
      <c r="H40" s="466" t="s">
        <v>87</v>
      </c>
      <c r="I40" s="465" t="s">
        <v>825</v>
      </c>
      <c r="J40" s="1378"/>
      <c r="K40" s="1379"/>
      <c r="L40" s="1379"/>
      <c r="M40" s="1376"/>
      <c r="N40" s="1376"/>
      <c r="O40" s="1376"/>
      <c r="P40" s="1376"/>
      <c r="Q40" s="1374"/>
      <c r="R40" s="1374"/>
    </row>
    <row r="41" spans="1:18" ht="94.5" customHeight="1" x14ac:dyDescent="0.25">
      <c r="A41" s="1375"/>
      <c r="B41" s="1375"/>
      <c r="C41" s="1375"/>
      <c r="D41" s="1374"/>
      <c r="E41" s="1374"/>
      <c r="F41" s="1374"/>
      <c r="G41" s="1374" t="s">
        <v>45</v>
      </c>
      <c r="H41" s="466" t="s">
        <v>101</v>
      </c>
      <c r="I41" s="465" t="s">
        <v>42</v>
      </c>
      <c r="J41" s="1378"/>
      <c r="K41" s="1379"/>
      <c r="L41" s="1379"/>
      <c r="M41" s="1376"/>
      <c r="N41" s="1376"/>
      <c r="O41" s="1376"/>
      <c r="P41" s="1376"/>
      <c r="Q41" s="1374"/>
      <c r="R41" s="1374"/>
    </row>
    <row r="42" spans="1:18" ht="63" customHeight="1" x14ac:dyDescent="0.25">
      <c r="A42" s="1375"/>
      <c r="B42" s="1375"/>
      <c r="C42" s="1375"/>
      <c r="D42" s="1374"/>
      <c r="E42" s="1374"/>
      <c r="F42" s="1374"/>
      <c r="G42" s="1374"/>
      <c r="H42" s="466" t="s">
        <v>87</v>
      </c>
      <c r="I42" s="465" t="s">
        <v>825</v>
      </c>
      <c r="J42" s="1378"/>
      <c r="K42" s="1379"/>
      <c r="L42" s="1379"/>
      <c r="M42" s="1376"/>
      <c r="N42" s="1376"/>
      <c r="O42" s="1376"/>
      <c r="P42" s="1376"/>
      <c r="Q42" s="1374"/>
      <c r="R42" s="1374"/>
    </row>
    <row r="43" spans="1:18" ht="121.5" customHeight="1" x14ac:dyDescent="0.25">
      <c r="A43" s="1377" t="s">
        <v>1888</v>
      </c>
      <c r="B43" s="1377"/>
      <c r="C43" s="1377"/>
      <c r="D43" s="1377"/>
      <c r="E43" s="1377"/>
      <c r="F43" s="1377"/>
      <c r="G43" s="1377"/>
      <c r="H43" s="1377"/>
      <c r="I43" s="1377"/>
      <c r="J43" s="1377"/>
      <c r="K43" s="1377"/>
      <c r="L43" s="1377"/>
      <c r="M43" s="1377"/>
      <c r="N43" s="1377"/>
      <c r="O43" s="1377"/>
      <c r="P43" s="1377"/>
      <c r="Q43" s="1377"/>
      <c r="R43" s="1377"/>
    </row>
    <row r="44" spans="1:18" ht="41.25" customHeight="1" x14ac:dyDescent="0.25">
      <c r="A44" s="1375">
        <v>10</v>
      </c>
      <c r="B44" s="1375">
        <v>1</v>
      </c>
      <c r="C44" s="1375">
        <v>4</v>
      </c>
      <c r="D44" s="1374">
        <v>2</v>
      </c>
      <c r="E44" s="1374" t="s">
        <v>1889</v>
      </c>
      <c r="F44" s="1374" t="s">
        <v>1890</v>
      </c>
      <c r="G44" s="1374" t="s">
        <v>443</v>
      </c>
      <c r="H44" s="466" t="s">
        <v>53</v>
      </c>
      <c r="I44" s="465" t="s">
        <v>42</v>
      </c>
      <c r="J44" s="1378" t="s">
        <v>1891</v>
      </c>
      <c r="K44" s="1379"/>
      <c r="L44" s="1379" t="s">
        <v>1892</v>
      </c>
      <c r="M44" s="1376"/>
      <c r="N44" s="1376">
        <v>31010</v>
      </c>
      <c r="O44" s="1376"/>
      <c r="P44" s="1376">
        <v>31010</v>
      </c>
      <c r="Q44" s="1374" t="s">
        <v>928</v>
      </c>
      <c r="R44" s="1374" t="s">
        <v>927</v>
      </c>
    </row>
    <row r="45" spans="1:18" ht="94.5" customHeight="1" x14ac:dyDescent="0.25">
      <c r="A45" s="1375"/>
      <c r="B45" s="1375"/>
      <c r="C45" s="1375"/>
      <c r="D45" s="1374"/>
      <c r="E45" s="1374"/>
      <c r="F45" s="1374"/>
      <c r="G45" s="1374"/>
      <c r="H45" s="466" t="s">
        <v>87</v>
      </c>
      <c r="I45" s="465" t="s">
        <v>825</v>
      </c>
      <c r="J45" s="1378"/>
      <c r="K45" s="1379"/>
      <c r="L45" s="1379"/>
      <c r="M45" s="1376"/>
      <c r="N45" s="1376"/>
      <c r="O45" s="1376"/>
      <c r="P45" s="1376"/>
      <c r="Q45" s="1374"/>
      <c r="R45" s="1374"/>
    </row>
    <row r="46" spans="1:18" ht="110.25" customHeight="1" x14ac:dyDescent="0.25">
      <c r="A46" s="1375"/>
      <c r="B46" s="1375"/>
      <c r="C46" s="1375"/>
      <c r="D46" s="1374"/>
      <c r="E46" s="1374"/>
      <c r="F46" s="1374"/>
      <c r="G46" s="1374" t="s">
        <v>45</v>
      </c>
      <c r="H46" s="466" t="s">
        <v>101</v>
      </c>
      <c r="I46" s="465" t="s">
        <v>42</v>
      </c>
      <c r="J46" s="1378"/>
      <c r="K46" s="1379"/>
      <c r="L46" s="1379"/>
      <c r="M46" s="1376"/>
      <c r="N46" s="1376"/>
      <c r="O46" s="1376"/>
      <c r="P46" s="1376"/>
      <c r="Q46" s="1374"/>
      <c r="R46" s="1374"/>
    </row>
    <row r="47" spans="1:18" ht="54.75" customHeight="1" x14ac:dyDescent="0.25">
      <c r="A47" s="1375"/>
      <c r="B47" s="1375"/>
      <c r="C47" s="1375"/>
      <c r="D47" s="1374"/>
      <c r="E47" s="1374"/>
      <c r="F47" s="1374"/>
      <c r="G47" s="1374"/>
      <c r="H47" s="466" t="s">
        <v>87</v>
      </c>
      <c r="I47" s="465" t="s">
        <v>825</v>
      </c>
      <c r="J47" s="1378"/>
      <c r="K47" s="1379"/>
      <c r="L47" s="1379"/>
      <c r="M47" s="1376"/>
      <c r="N47" s="1376"/>
      <c r="O47" s="1376"/>
      <c r="P47" s="1376"/>
      <c r="Q47" s="1374"/>
      <c r="R47" s="1374"/>
    </row>
    <row r="48" spans="1:18" ht="136.5" customHeight="1" x14ac:dyDescent="0.25">
      <c r="A48" s="1380" t="s">
        <v>1893</v>
      </c>
      <c r="B48" s="1380"/>
      <c r="C48" s="1380"/>
      <c r="D48" s="1380"/>
      <c r="E48" s="1380"/>
      <c r="F48" s="1380"/>
      <c r="G48" s="1380"/>
      <c r="H48" s="1380"/>
      <c r="I48" s="1380"/>
      <c r="J48" s="1380"/>
      <c r="K48" s="1380"/>
      <c r="L48" s="1380"/>
      <c r="M48" s="1380"/>
      <c r="N48" s="1380"/>
      <c r="O48" s="1380"/>
      <c r="P48" s="1380"/>
      <c r="Q48" s="1380"/>
      <c r="R48" s="1380"/>
    </row>
    <row r="49" spans="1:18" ht="245.25" customHeight="1" x14ac:dyDescent="0.25">
      <c r="A49" s="466">
        <v>11</v>
      </c>
      <c r="B49" s="464">
        <v>1</v>
      </c>
      <c r="C49" s="464">
        <v>4</v>
      </c>
      <c r="D49" s="464">
        <v>2</v>
      </c>
      <c r="E49" s="467" t="s">
        <v>1894</v>
      </c>
      <c r="F49" s="467" t="s">
        <v>1895</v>
      </c>
      <c r="G49" s="464" t="s">
        <v>582</v>
      </c>
      <c r="H49" s="464" t="s">
        <v>180</v>
      </c>
      <c r="I49" s="464">
        <v>3</v>
      </c>
      <c r="J49" s="467" t="s">
        <v>1896</v>
      </c>
      <c r="K49" s="468"/>
      <c r="L49" s="466" t="s">
        <v>937</v>
      </c>
      <c r="M49" s="468"/>
      <c r="N49" s="469">
        <v>112500</v>
      </c>
      <c r="O49" s="469"/>
      <c r="P49" s="469">
        <v>112500</v>
      </c>
      <c r="Q49" s="464" t="s">
        <v>928</v>
      </c>
      <c r="R49" s="466" t="s">
        <v>927</v>
      </c>
    </row>
    <row r="50" spans="1:18" ht="107.25" customHeight="1" x14ac:dyDescent="0.25">
      <c r="A50" s="1377" t="s">
        <v>1897</v>
      </c>
      <c r="B50" s="1377"/>
      <c r="C50" s="1377"/>
      <c r="D50" s="1377"/>
      <c r="E50" s="1377"/>
      <c r="F50" s="1377"/>
      <c r="G50" s="1377"/>
      <c r="H50" s="1377"/>
      <c r="I50" s="1377"/>
      <c r="J50" s="1377"/>
      <c r="K50" s="1377"/>
      <c r="L50" s="1377"/>
      <c r="M50" s="1377"/>
      <c r="N50" s="1377"/>
      <c r="O50" s="1377"/>
      <c r="P50" s="1377"/>
      <c r="Q50" s="1377"/>
      <c r="R50" s="1377"/>
    </row>
    <row r="51" spans="1:18" ht="121.5" customHeight="1" x14ac:dyDescent="0.25">
      <c r="A51" s="1374">
        <v>12</v>
      </c>
      <c r="B51" s="1375">
        <v>1</v>
      </c>
      <c r="C51" s="1375">
        <v>4</v>
      </c>
      <c r="D51" s="1375">
        <v>2</v>
      </c>
      <c r="E51" s="1374" t="s">
        <v>1898</v>
      </c>
      <c r="F51" s="1374" t="s">
        <v>1899</v>
      </c>
      <c r="G51" s="1374" t="s">
        <v>443</v>
      </c>
      <c r="H51" s="466" t="s">
        <v>53</v>
      </c>
      <c r="I51" s="465" t="s">
        <v>42</v>
      </c>
      <c r="J51" s="1374" t="s">
        <v>1900</v>
      </c>
      <c r="K51" s="1375"/>
      <c r="L51" s="1374" t="s">
        <v>1901</v>
      </c>
      <c r="M51" s="1375"/>
      <c r="N51" s="1376">
        <v>40989.9</v>
      </c>
      <c r="O51" s="1376"/>
      <c r="P51" s="1376">
        <v>40989.9</v>
      </c>
      <c r="Q51" s="1374" t="s">
        <v>928</v>
      </c>
      <c r="R51" s="1374" t="s">
        <v>927</v>
      </c>
    </row>
    <row r="52" spans="1:18" ht="128.25" customHeight="1" x14ac:dyDescent="0.25">
      <c r="A52" s="1374"/>
      <c r="B52" s="1375"/>
      <c r="C52" s="1375"/>
      <c r="D52" s="1375"/>
      <c r="E52" s="1374"/>
      <c r="F52" s="1374"/>
      <c r="G52" s="1374"/>
      <c r="H52" s="466" t="s">
        <v>87</v>
      </c>
      <c r="I52" s="465" t="s">
        <v>825</v>
      </c>
      <c r="J52" s="1374"/>
      <c r="K52" s="1375"/>
      <c r="L52" s="1375"/>
      <c r="M52" s="1375"/>
      <c r="N52" s="1376"/>
      <c r="O52" s="1376"/>
      <c r="P52" s="1376"/>
      <c r="Q52" s="1374"/>
      <c r="R52" s="1374"/>
    </row>
    <row r="53" spans="1:18" ht="117.75" customHeight="1" x14ac:dyDescent="0.25">
      <c r="A53" s="1377" t="s">
        <v>1902</v>
      </c>
      <c r="B53" s="1377"/>
      <c r="C53" s="1377"/>
      <c r="D53" s="1377"/>
      <c r="E53" s="1377"/>
      <c r="F53" s="1377"/>
      <c r="G53" s="1377"/>
      <c r="H53" s="1377"/>
      <c r="I53" s="1377"/>
      <c r="J53" s="1377"/>
      <c r="K53" s="1377"/>
      <c r="L53" s="1377"/>
      <c r="M53" s="1377"/>
      <c r="N53" s="1377"/>
      <c r="O53" s="1377"/>
      <c r="P53" s="1377"/>
      <c r="Q53" s="1377"/>
      <c r="R53" s="1377"/>
    </row>
    <row r="54" spans="1:18" ht="87" customHeight="1" x14ac:dyDescent="0.25">
      <c r="A54" s="1374">
        <v>13</v>
      </c>
      <c r="B54" s="1375">
        <v>1</v>
      </c>
      <c r="C54" s="1375">
        <v>4</v>
      </c>
      <c r="D54" s="1375">
        <v>2</v>
      </c>
      <c r="E54" s="1374" t="s">
        <v>1903</v>
      </c>
      <c r="F54" s="1374" t="s">
        <v>1904</v>
      </c>
      <c r="G54" s="1374" t="s">
        <v>45</v>
      </c>
      <c r="H54" s="466" t="s">
        <v>101</v>
      </c>
      <c r="I54" s="465" t="s">
        <v>42</v>
      </c>
      <c r="J54" s="1374" t="s">
        <v>1905</v>
      </c>
      <c r="K54" s="1375"/>
      <c r="L54" s="1374" t="s">
        <v>1906</v>
      </c>
      <c r="M54" s="1375"/>
      <c r="N54" s="1376">
        <v>32284.424999999999</v>
      </c>
      <c r="O54" s="1376"/>
      <c r="P54" s="1376">
        <v>32284.424999999999</v>
      </c>
      <c r="Q54" s="1374" t="s">
        <v>928</v>
      </c>
      <c r="R54" s="1374" t="s">
        <v>927</v>
      </c>
    </row>
    <row r="55" spans="1:18" ht="154.5" customHeight="1" x14ac:dyDescent="0.25">
      <c r="A55" s="1374"/>
      <c r="B55" s="1375"/>
      <c r="C55" s="1375"/>
      <c r="D55" s="1375"/>
      <c r="E55" s="1374"/>
      <c r="F55" s="1374"/>
      <c r="G55" s="1374"/>
      <c r="H55" s="466" t="s">
        <v>87</v>
      </c>
      <c r="I55" s="465" t="s">
        <v>386</v>
      </c>
      <c r="J55" s="1374"/>
      <c r="K55" s="1375"/>
      <c r="L55" s="1375"/>
      <c r="M55" s="1375"/>
      <c r="N55" s="1376"/>
      <c r="O55" s="1376"/>
      <c r="P55" s="1376"/>
      <c r="Q55" s="1374"/>
      <c r="R55" s="1374"/>
    </row>
    <row r="56" spans="1:18" ht="102" customHeight="1" x14ac:dyDescent="0.25">
      <c r="A56" s="1381" t="s">
        <v>1907</v>
      </c>
      <c r="B56" s="1381"/>
      <c r="C56" s="1381"/>
      <c r="D56" s="1381"/>
      <c r="E56" s="1381"/>
      <c r="F56" s="1381"/>
      <c r="G56" s="1381"/>
      <c r="H56" s="1381"/>
      <c r="I56" s="1381"/>
      <c r="J56" s="1381"/>
      <c r="K56" s="1381"/>
      <c r="L56" s="1381"/>
      <c r="M56" s="1381"/>
      <c r="N56" s="1381"/>
      <c r="O56" s="1381"/>
      <c r="P56" s="1381"/>
      <c r="Q56" s="1381"/>
      <c r="R56" s="1381"/>
    </row>
    <row r="57" spans="1:18" ht="123.75" customHeight="1" x14ac:dyDescent="0.25">
      <c r="A57" s="1374">
        <v>14</v>
      </c>
      <c r="B57" s="1374">
        <v>1</v>
      </c>
      <c r="C57" s="1374">
        <v>4</v>
      </c>
      <c r="D57" s="1374">
        <v>2</v>
      </c>
      <c r="E57" s="1374" t="s">
        <v>1908</v>
      </c>
      <c r="F57" s="1374" t="s">
        <v>1909</v>
      </c>
      <c r="G57" s="1374" t="s">
        <v>45</v>
      </c>
      <c r="H57" s="466" t="s">
        <v>101</v>
      </c>
      <c r="I57" s="465" t="s">
        <v>42</v>
      </c>
      <c r="J57" s="1374" t="s">
        <v>1910</v>
      </c>
      <c r="K57" s="1374"/>
      <c r="L57" s="1374" t="s">
        <v>1911</v>
      </c>
      <c r="M57" s="1374"/>
      <c r="N57" s="1382">
        <v>18520.849999999999</v>
      </c>
      <c r="O57" s="1382"/>
      <c r="P57" s="1382">
        <v>18520.849999999999</v>
      </c>
      <c r="Q57" s="1374" t="s">
        <v>928</v>
      </c>
      <c r="R57" s="1374" t="s">
        <v>927</v>
      </c>
    </row>
    <row r="58" spans="1:18" ht="168.75" customHeight="1" x14ac:dyDescent="0.25">
      <c r="A58" s="1374"/>
      <c r="B58" s="1374"/>
      <c r="C58" s="1374"/>
      <c r="D58" s="1374"/>
      <c r="E58" s="1374"/>
      <c r="F58" s="1374"/>
      <c r="G58" s="1374"/>
      <c r="H58" s="466" t="s">
        <v>87</v>
      </c>
      <c r="I58" s="465" t="s">
        <v>825</v>
      </c>
      <c r="J58" s="1374"/>
      <c r="K58" s="1374"/>
      <c r="L58" s="1374"/>
      <c r="M58" s="1374"/>
      <c r="N58" s="1382"/>
      <c r="O58" s="1382"/>
      <c r="P58" s="1382"/>
      <c r="Q58" s="1374"/>
      <c r="R58" s="1374"/>
    </row>
    <row r="59" spans="1:18" ht="114.75" customHeight="1" x14ac:dyDescent="0.25">
      <c r="A59" s="1377" t="s">
        <v>2182</v>
      </c>
      <c r="B59" s="1377"/>
      <c r="C59" s="1377"/>
      <c r="D59" s="1377"/>
      <c r="E59" s="1377"/>
      <c r="F59" s="1377"/>
      <c r="G59" s="1377"/>
      <c r="H59" s="1377"/>
      <c r="I59" s="1377"/>
      <c r="J59" s="1377"/>
      <c r="K59" s="1377"/>
      <c r="L59" s="1377"/>
      <c r="M59" s="1377"/>
      <c r="N59" s="1377"/>
      <c r="O59" s="1377"/>
      <c r="P59" s="1377"/>
      <c r="Q59" s="1377"/>
      <c r="R59" s="1377"/>
    </row>
    <row r="60" spans="1:18" ht="126" customHeight="1" x14ac:dyDescent="0.25">
      <c r="A60" s="1383">
        <v>15</v>
      </c>
      <c r="B60" s="1375">
        <v>1</v>
      </c>
      <c r="C60" s="1375">
        <v>4</v>
      </c>
      <c r="D60" s="1374">
        <v>2</v>
      </c>
      <c r="E60" s="1374" t="s">
        <v>1912</v>
      </c>
      <c r="F60" s="1374" t="s">
        <v>1913</v>
      </c>
      <c r="G60" s="1374" t="s">
        <v>85</v>
      </c>
      <c r="H60" s="466" t="s">
        <v>53</v>
      </c>
      <c r="I60" s="465" t="s">
        <v>72</v>
      </c>
      <c r="J60" s="1374" t="s">
        <v>2183</v>
      </c>
      <c r="K60" s="1379"/>
      <c r="L60" s="1379" t="s">
        <v>937</v>
      </c>
      <c r="M60" s="1376"/>
      <c r="N60" s="1376">
        <v>16294.8</v>
      </c>
      <c r="O60" s="1376"/>
      <c r="P60" s="1376">
        <v>16294.8</v>
      </c>
      <c r="Q60" s="1374" t="s">
        <v>928</v>
      </c>
      <c r="R60" s="1374" t="s">
        <v>927</v>
      </c>
    </row>
    <row r="61" spans="1:18" ht="159.75" customHeight="1" x14ac:dyDescent="0.25">
      <c r="A61" s="1383"/>
      <c r="B61" s="1375"/>
      <c r="C61" s="1375"/>
      <c r="D61" s="1374"/>
      <c r="E61" s="1374"/>
      <c r="F61" s="1374"/>
      <c r="G61" s="1374"/>
      <c r="H61" s="466" t="s">
        <v>87</v>
      </c>
      <c r="I61" s="466">
        <v>100</v>
      </c>
      <c r="J61" s="1374"/>
      <c r="K61" s="1379"/>
      <c r="L61" s="1379"/>
      <c r="M61" s="1376"/>
      <c r="N61" s="1376"/>
      <c r="O61" s="1376"/>
      <c r="P61" s="1376"/>
      <c r="Q61" s="1374"/>
      <c r="R61" s="1374"/>
    </row>
    <row r="62" spans="1:18" ht="147.75" customHeight="1" x14ac:dyDescent="0.25">
      <c r="A62" s="1384" t="s">
        <v>2184</v>
      </c>
      <c r="B62" s="1384"/>
      <c r="C62" s="1384"/>
      <c r="D62" s="1384"/>
      <c r="E62" s="1384"/>
      <c r="F62" s="1384"/>
      <c r="G62" s="1384"/>
      <c r="H62" s="1384"/>
      <c r="I62" s="1384"/>
      <c r="J62" s="1384"/>
      <c r="K62" s="1384"/>
      <c r="L62" s="1384"/>
      <c r="M62" s="1384"/>
      <c r="N62" s="1384"/>
      <c r="O62" s="1384"/>
      <c r="P62" s="1384"/>
      <c r="Q62" s="1384"/>
      <c r="R62" s="1384"/>
    </row>
    <row r="63" spans="1:18" ht="108" customHeight="1" x14ac:dyDescent="0.25">
      <c r="A63" s="1383">
        <v>16</v>
      </c>
      <c r="B63" s="1383">
        <v>1</v>
      </c>
      <c r="C63" s="1385">
        <v>4</v>
      </c>
      <c r="D63" s="1383">
        <v>2</v>
      </c>
      <c r="E63" s="1383" t="s">
        <v>1914</v>
      </c>
      <c r="F63" s="1383" t="s">
        <v>2185</v>
      </c>
      <c r="G63" s="1383" t="s">
        <v>45</v>
      </c>
      <c r="H63" s="467" t="s">
        <v>101</v>
      </c>
      <c r="I63" s="467">
        <v>1</v>
      </c>
      <c r="J63" s="1383" t="s">
        <v>1915</v>
      </c>
      <c r="K63" s="1386"/>
      <c r="L63" s="1386" t="s">
        <v>937</v>
      </c>
      <c r="M63" s="1387"/>
      <c r="N63" s="1387">
        <v>29347</v>
      </c>
      <c r="O63" s="1387"/>
      <c r="P63" s="1387">
        <v>29347</v>
      </c>
      <c r="Q63" s="1383" t="s">
        <v>928</v>
      </c>
      <c r="R63" s="1383" t="s">
        <v>927</v>
      </c>
    </row>
    <row r="64" spans="1:18" ht="111.75" customHeight="1" x14ac:dyDescent="0.25">
      <c r="A64" s="1383"/>
      <c r="B64" s="1383"/>
      <c r="C64" s="1385"/>
      <c r="D64" s="1383"/>
      <c r="E64" s="1383"/>
      <c r="F64" s="1383"/>
      <c r="G64" s="1383"/>
      <c r="H64" s="467" t="s">
        <v>87</v>
      </c>
      <c r="I64" s="470" t="s">
        <v>386</v>
      </c>
      <c r="J64" s="1383"/>
      <c r="K64" s="1386"/>
      <c r="L64" s="1386"/>
      <c r="M64" s="1387"/>
      <c r="N64" s="1387"/>
      <c r="O64" s="1387"/>
      <c r="P64" s="1387"/>
      <c r="Q64" s="1383"/>
      <c r="R64" s="1383"/>
    </row>
    <row r="65" spans="1:18" ht="123.75" customHeight="1" x14ac:dyDescent="0.25">
      <c r="A65" s="1377" t="s">
        <v>2186</v>
      </c>
      <c r="B65" s="1377"/>
      <c r="C65" s="1377"/>
      <c r="D65" s="1377"/>
      <c r="E65" s="1377"/>
      <c r="F65" s="1377"/>
      <c r="G65" s="1377"/>
      <c r="H65" s="1377"/>
      <c r="I65" s="1377"/>
      <c r="J65" s="1377"/>
      <c r="K65" s="1377"/>
      <c r="L65" s="1377"/>
      <c r="M65" s="1377"/>
      <c r="N65" s="1377"/>
      <c r="O65" s="1377"/>
      <c r="P65" s="1377"/>
      <c r="Q65" s="1377"/>
      <c r="R65" s="1377"/>
    </row>
    <row r="66" spans="1:18" ht="178.5" customHeight="1" x14ac:dyDescent="0.25">
      <c r="A66" s="1383">
        <v>17</v>
      </c>
      <c r="B66" s="1383">
        <v>1</v>
      </c>
      <c r="C66" s="1383">
        <v>4</v>
      </c>
      <c r="D66" s="1383">
        <v>2</v>
      </c>
      <c r="E66" s="1383" t="s">
        <v>1916</v>
      </c>
      <c r="F66" s="1388" t="s">
        <v>1926</v>
      </c>
      <c r="G66" s="1383" t="s">
        <v>45</v>
      </c>
      <c r="H66" s="467" t="s">
        <v>101</v>
      </c>
      <c r="I66" s="467">
        <v>1</v>
      </c>
      <c r="J66" s="1390" t="s">
        <v>1917</v>
      </c>
      <c r="K66" s="1383"/>
      <c r="L66" s="1383" t="s">
        <v>1918</v>
      </c>
      <c r="M66" s="1383"/>
      <c r="N66" s="1391">
        <v>27299.85</v>
      </c>
      <c r="O66" s="1391"/>
      <c r="P66" s="1391">
        <v>27299.85</v>
      </c>
      <c r="Q66" s="1391" t="s">
        <v>928</v>
      </c>
      <c r="R66" s="1383" t="s">
        <v>927</v>
      </c>
    </row>
    <row r="67" spans="1:18" ht="150.75" customHeight="1" x14ac:dyDescent="0.25">
      <c r="A67" s="1383"/>
      <c r="B67" s="1383"/>
      <c r="C67" s="1383"/>
      <c r="D67" s="1383"/>
      <c r="E67" s="1383"/>
      <c r="F67" s="1389"/>
      <c r="G67" s="1383"/>
      <c r="H67" s="467" t="s">
        <v>87</v>
      </c>
      <c r="I67" s="470" t="s">
        <v>76</v>
      </c>
      <c r="J67" s="1390"/>
      <c r="K67" s="1390"/>
      <c r="L67" s="1390"/>
      <c r="M67" s="1390"/>
      <c r="N67" s="1391"/>
      <c r="O67" s="1391"/>
      <c r="P67" s="1391"/>
      <c r="Q67" s="1391"/>
      <c r="R67" s="1383"/>
    </row>
    <row r="68" spans="1:18" ht="126.75" customHeight="1" x14ac:dyDescent="0.25">
      <c r="A68" s="1396" t="s">
        <v>2187</v>
      </c>
      <c r="B68" s="1396"/>
      <c r="C68" s="1396"/>
      <c r="D68" s="1396"/>
      <c r="E68" s="1396"/>
      <c r="F68" s="1396"/>
      <c r="G68" s="1396"/>
      <c r="H68" s="1396"/>
      <c r="I68" s="1396"/>
      <c r="J68" s="1396"/>
      <c r="K68" s="1396"/>
      <c r="L68" s="1396"/>
      <c r="M68" s="1396"/>
      <c r="N68" s="1396"/>
      <c r="O68" s="1396"/>
      <c r="P68" s="1396"/>
      <c r="Q68" s="1396"/>
      <c r="R68" s="1396"/>
    </row>
    <row r="69" spans="1:18" ht="99.75" customHeight="1" x14ac:dyDescent="0.25">
      <c r="A69" s="1385">
        <v>18</v>
      </c>
      <c r="B69" s="1385">
        <v>1</v>
      </c>
      <c r="C69" s="1397">
        <v>4</v>
      </c>
      <c r="D69" s="1383">
        <v>2</v>
      </c>
      <c r="E69" s="1383" t="s">
        <v>1919</v>
      </c>
      <c r="F69" s="1383" t="s">
        <v>1920</v>
      </c>
      <c r="G69" s="1383" t="s">
        <v>59</v>
      </c>
      <c r="H69" s="467" t="s">
        <v>146</v>
      </c>
      <c r="I69" s="470" t="s">
        <v>1921</v>
      </c>
      <c r="J69" s="1383" t="s">
        <v>1922</v>
      </c>
      <c r="K69" s="1386"/>
      <c r="L69" s="1386" t="s">
        <v>1923</v>
      </c>
      <c r="M69" s="1387"/>
      <c r="N69" s="1387">
        <v>139536</v>
      </c>
      <c r="O69" s="1387"/>
      <c r="P69" s="1387">
        <v>139536</v>
      </c>
      <c r="Q69" s="1383" t="s">
        <v>928</v>
      </c>
      <c r="R69" s="1383" t="s">
        <v>927</v>
      </c>
    </row>
    <row r="70" spans="1:18" ht="128.25" customHeight="1" x14ac:dyDescent="0.25">
      <c r="A70" s="1385"/>
      <c r="B70" s="1385"/>
      <c r="C70" s="1397"/>
      <c r="D70" s="1383"/>
      <c r="E70" s="1383"/>
      <c r="F70" s="1383"/>
      <c r="G70" s="1383"/>
      <c r="H70" s="467" t="s">
        <v>87</v>
      </c>
      <c r="I70" s="470" t="s">
        <v>1924</v>
      </c>
      <c r="J70" s="1383"/>
      <c r="K70" s="1386"/>
      <c r="L70" s="1386"/>
      <c r="M70" s="1387"/>
      <c r="N70" s="1387"/>
      <c r="O70" s="1387"/>
      <c r="P70" s="1387"/>
      <c r="Q70" s="1383"/>
      <c r="R70" s="1383"/>
    </row>
    <row r="71" spans="1:18" ht="90" customHeight="1" x14ac:dyDescent="0.25">
      <c r="A71" s="1377" t="s">
        <v>1925</v>
      </c>
      <c r="B71" s="1377"/>
      <c r="C71" s="1377"/>
      <c r="D71" s="1377"/>
      <c r="E71" s="1377"/>
      <c r="F71" s="1377"/>
      <c r="G71" s="1377"/>
      <c r="H71" s="1377"/>
      <c r="I71" s="1377"/>
      <c r="J71" s="1377"/>
      <c r="K71" s="1377"/>
      <c r="L71" s="1377"/>
      <c r="M71" s="1377"/>
      <c r="N71" s="1377"/>
      <c r="O71" s="1377"/>
      <c r="P71" s="1377"/>
      <c r="Q71" s="1377"/>
      <c r="R71" s="1377"/>
    </row>
    <row r="74" spans="1:18" ht="15.75" x14ac:dyDescent="0.25">
      <c r="M74" s="1392"/>
      <c r="N74" s="1393" t="s">
        <v>35</v>
      </c>
      <c r="O74" s="1393"/>
      <c r="P74" s="1393"/>
    </row>
    <row r="75" spans="1:18" x14ac:dyDescent="0.25">
      <c r="M75" s="1392"/>
      <c r="N75" s="1394" t="s">
        <v>36</v>
      </c>
      <c r="O75" s="1392" t="s">
        <v>37</v>
      </c>
      <c r="P75" s="1392"/>
    </row>
    <row r="76" spans="1:18" x14ac:dyDescent="0.25">
      <c r="M76" s="1392"/>
      <c r="N76" s="1395"/>
      <c r="O76" s="209">
        <v>2020</v>
      </c>
      <c r="P76" s="209">
        <v>2021</v>
      </c>
    </row>
    <row r="77" spans="1:18" x14ac:dyDescent="0.25">
      <c r="M77" s="463" t="s">
        <v>1341</v>
      </c>
      <c r="N77" s="146">
        <v>7</v>
      </c>
      <c r="O77" s="147">
        <f>SUM(O7,O20,O22,O24,O26,O30,O32)</f>
        <v>227821.89</v>
      </c>
      <c r="P77" s="148">
        <v>0</v>
      </c>
    </row>
    <row r="78" spans="1:18" x14ac:dyDescent="0.25">
      <c r="M78" s="463" t="s">
        <v>1153</v>
      </c>
      <c r="N78" s="146">
        <v>18</v>
      </c>
      <c r="O78" s="147">
        <f>SUM(O7,O20,O22,O24,O26,O30,O32)</f>
        <v>227821.89</v>
      </c>
      <c r="P78" s="148">
        <f>P69+P63+P57+P51+P49+P44+P39+P36+P66+P60+P54</f>
        <v>500181.18499999994</v>
      </c>
      <c r="Q78" s="2"/>
    </row>
    <row r="79" spans="1:18" ht="23.25" x14ac:dyDescent="0.35">
      <c r="O79" s="580"/>
      <c r="P79" s="581"/>
    </row>
  </sheetData>
  <mergeCells count="311">
    <mergeCell ref="A71:R71"/>
    <mergeCell ref="M74:M76"/>
    <mergeCell ref="N74:P74"/>
    <mergeCell ref="N75:N76"/>
    <mergeCell ref="O75:P75"/>
    <mergeCell ref="A68:R68"/>
    <mergeCell ref="A69:A70"/>
    <mergeCell ref="B69:B70"/>
    <mergeCell ref="C69:C70"/>
    <mergeCell ref="D69:D70"/>
    <mergeCell ref="E69:E70"/>
    <mergeCell ref="F69:F70"/>
    <mergeCell ref="G69:G70"/>
    <mergeCell ref="J69:J70"/>
    <mergeCell ref="K69:K70"/>
    <mergeCell ref="L69:L70"/>
    <mergeCell ref="M69:M70"/>
    <mergeCell ref="N69:N70"/>
    <mergeCell ref="O69:O70"/>
    <mergeCell ref="P69:P70"/>
    <mergeCell ref="Q69:Q70"/>
    <mergeCell ref="R69:R70"/>
    <mergeCell ref="A65:R65"/>
    <mergeCell ref="A66:A67"/>
    <mergeCell ref="B66:B67"/>
    <mergeCell ref="C66:C67"/>
    <mergeCell ref="D66:D67"/>
    <mergeCell ref="E66:E67"/>
    <mergeCell ref="F66:F67"/>
    <mergeCell ref="G66:G67"/>
    <mergeCell ref="J66:J67"/>
    <mergeCell ref="K66:K67"/>
    <mergeCell ref="L66:L67"/>
    <mergeCell ref="M66:M67"/>
    <mergeCell ref="N66:N67"/>
    <mergeCell ref="O66:O67"/>
    <mergeCell ref="P66:P67"/>
    <mergeCell ref="Q66:Q67"/>
    <mergeCell ref="R66:R67"/>
    <mergeCell ref="A62:R62"/>
    <mergeCell ref="A63:A64"/>
    <mergeCell ref="B63:B64"/>
    <mergeCell ref="C63:C64"/>
    <mergeCell ref="D63:D64"/>
    <mergeCell ref="E63:E64"/>
    <mergeCell ref="F63:F64"/>
    <mergeCell ref="G63:G64"/>
    <mergeCell ref="J63:J64"/>
    <mergeCell ref="K63:K64"/>
    <mergeCell ref="L63:L64"/>
    <mergeCell ref="M63:M64"/>
    <mergeCell ref="N63:N64"/>
    <mergeCell ref="O63:O64"/>
    <mergeCell ref="P63:P64"/>
    <mergeCell ref="Q63:Q64"/>
    <mergeCell ref="R63:R64"/>
    <mergeCell ref="A59:R59"/>
    <mergeCell ref="A60:A61"/>
    <mergeCell ref="B60:B61"/>
    <mergeCell ref="C60:C61"/>
    <mergeCell ref="D60:D61"/>
    <mergeCell ref="E60:E61"/>
    <mergeCell ref="F60:F61"/>
    <mergeCell ref="G60:G61"/>
    <mergeCell ref="J60:J61"/>
    <mergeCell ref="K60:K61"/>
    <mergeCell ref="L60:L61"/>
    <mergeCell ref="M60:M61"/>
    <mergeCell ref="N60:N61"/>
    <mergeCell ref="O60:O61"/>
    <mergeCell ref="P60:P61"/>
    <mergeCell ref="Q60:Q61"/>
    <mergeCell ref="R60:R61"/>
    <mergeCell ref="A56:R56"/>
    <mergeCell ref="A57:A58"/>
    <mergeCell ref="B57:B58"/>
    <mergeCell ref="C57:C58"/>
    <mergeCell ref="D57:D58"/>
    <mergeCell ref="E57:E58"/>
    <mergeCell ref="F57:F58"/>
    <mergeCell ref="G57:G58"/>
    <mergeCell ref="J57:J58"/>
    <mergeCell ref="K57:K58"/>
    <mergeCell ref="L57:L58"/>
    <mergeCell ref="M57:M58"/>
    <mergeCell ref="N57:N58"/>
    <mergeCell ref="O57:O58"/>
    <mergeCell ref="P57:P58"/>
    <mergeCell ref="Q57:Q58"/>
    <mergeCell ref="R57:R58"/>
    <mergeCell ref="A53:R53"/>
    <mergeCell ref="A54:A55"/>
    <mergeCell ref="B54:B55"/>
    <mergeCell ref="C54:C55"/>
    <mergeCell ref="D54:D55"/>
    <mergeCell ref="E54:E55"/>
    <mergeCell ref="F54:F55"/>
    <mergeCell ref="G54:G55"/>
    <mergeCell ref="J54:J55"/>
    <mergeCell ref="K54:K55"/>
    <mergeCell ref="L54:L55"/>
    <mergeCell ref="M54:M55"/>
    <mergeCell ref="N54:N55"/>
    <mergeCell ref="O54:O55"/>
    <mergeCell ref="P54:P55"/>
    <mergeCell ref="Q54:Q55"/>
    <mergeCell ref="R54:R55"/>
    <mergeCell ref="A48:R48"/>
    <mergeCell ref="A50:R50"/>
    <mergeCell ref="A51:A52"/>
    <mergeCell ref="B51:B52"/>
    <mergeCell ref="C51:C52"/>
    <mergeCell ref="D51:D52"/>
    <mergeCell ref="E51:E52"/>
    <mergeCell ref="F51:F52"/>
    <mergeCell ref="G51:G52"/>
    <mergeCell ref="J51:J52"/>
    <mergeCell ref="K51:K52"/>
    <mergeCell ref="L51:L52"/>
    <mergeCell ref="M51:M52"/>
    <mergeCell ref="N51:N52"/>
    <mergeCell ref="O51:O52"/>
    <mergeCell ref="P51:P52"/>
    <mergeCell ref="Q51:Q52"/>
    <mergeCell ref="R51:R52"/>
    <mergeCell ref="A43:R43"/>
    <mergeCell ref="A44:A47"/>
    <mergeCell ref="B44:B47"/>
    <mergeCell ref="C44:C47"/>
    <mergeCell ref="D44:D47"/>
    <mergeCell ref="E44:E47"/>
    <mergeCell ref="F44:F47"/>
    <mergeCell ref="G44:G45"/>
    <mergeCell ref="J44:J47"/>
    <mergeCell ref="K44:K47"/>
    <mergeCell ref="L44:L47"/>
    <mergeCell ref="M44:M47"/>
    <mergeCell ref="N44:N47"/>
    <mergeCell ref="O44:O47"/>
    <mergeCell ref="P44:P47"/>
    <mergeCell ref="Q44:Q47"/>
    <mergeCell ref="R44:R47"/>
    <mergeCell ref="G46:G47"/>
    <mergeCell ref="A38:R38"/>
    <mergeCell ref="A39:A42"/>
    <mergeCell ref="B39:B42"/>
    <mergeCell ref="C39:C42"/>
    <mergeCell ref="D39:D42"/>
    <mergeCell ref="E39:E42"/>
    <mergeCell ref="F39:F42"/>
    <mergeCell ref="G39:G40"/>
    <mergeCell ref="J39:J42"/>
    <mergeCell ref="K39:K42"/>
    <mergeCell ref="L39:L42"/>
    <mergeCell ref="M39:M42"/>
    <mergeCell ref="N39:N42"/>
    <mergeCell ref="O39:O42"/>
    <mergeCell ref="P39:P42"/>
    <mergeCell ref="Q39:Q42"/>
    <mergeCell ref="R39:R42"/>
    <mergeCell ref="G41:G42"/>
    <mergeCell ref="J36:J37"/>
    <mergeCell ref="K36:K37"/>
    <mergeCell ref="L36:L37"/>
    <mergeCell ref="M36:M37"/>
    <mergeCell ref="N36:N37"/>
    <mergeCell ref="O36:O37"/>
    <mergeCell ref="P36:P37"/>
    <mergeCell ref="Q36:Q37"/>
    <mergeCell ref="R36:R37"/>
    <mergeCell ref="A36:A37"/>
    <mergeCell ref="B36:B37"/>
    <mergeCell ref="C36:C37"/>
    <mergeCell ref="D36:D37"/>
    <mergeCell ref="E36:E37"/>
    <mergeCell ref="F36:F37"/>
    <mergeCell ref="G36:G37"/>
    <mergeCell ref="D30:D31"/>
    <mergeCell ref="F30:F31"/>
    <mergeCell ref="G30:G31"/>
    <mergeCell ref="E30:E31"/>
    <mergeCell ref="A32:A35"/>
    <mergeCell ref="B32:B35"/>
    <mergeCell ref="C32:C35"/>
    <mergeCell ref="D32:D35"/>
    <mergeCell ref="E32:E35"/>
    <mergeCell ref="F32:F35"/>
    <mergeCell ref="G32:G33"/>
    <mergeCell ref="Q32:Q35"/>
    <mergeCell ref="R32:R35"/>
    <mergeCell ref="G34:G35"/>
    <mergeCell ref="I30:I31"/>
    <mergeCell ref="J30:J31"/>
    <mergeCell ref="K30:K31"/>
    <mergeCell ref="L30:L31"/>
    <mergeCell ref="M30:M31"/>
    <mergeCell ref="H30:H31"/>
    <mergeCell ref="L32:L35"/>
    <mergeCell ref="M32:M35"/>
    <mergeCell ref="N32:N35"/>
    <mergeCell ref="O32:O35"/>
    <mergeCell ref="P32:P35"/>
    <mergeCell ref="J32:J35"/>
    <mergeCell ref="K32:K35"/>
    <mergeCell ref="B26:B29"/>
    <mergeCell ref="C26:C29"/>
    <mergeCell ref="D26:D29"/>
    <mergeCell ref="A24:A25"/>
    <mergeCell ref="B24:B25"/>
    <mergeCell ref="R26:R29"/>
    <mergeCell ref="N30:N31"/>
    <mergeCell ref="O30:O31"/>
    <mergeCell ref="P30:P31"/>
    <mergeCell ref="Q30:Q31"/>
    <mergeCell ref="R30:R31"/>
    <mergeCell ref="Q24:Q25"/>
    <mergeCell ref="R24:R25"/>
    <mergeCell ref="O24:O25"/>
    <mergeCell ref="P24:P25"/>
    <mergeCell ref="A26:A29"/>
    <mergeCell ref="E26:E29"/>
    <mergeCell ref="F26:F29"/>
    <mergeCell ref="P26:P29"/>
    <mergeCell ref="Q26:Q29"/>
    <mergeCell ref="C24:C25"/>
    <mergeCell ref="A30:A31"/>
    <mergeCell ref="B30:B31"/>
    <mergeCell ref="C30:C31"/>
    <mergeCell ref="O26:O29"/>
    <mergeCell ref="D24:D25"/>
    <mergeCell ref="E24:E25"/>
    <mergeCell ref="F24:F25"/>
    <mergeCell ref="J26:J29"/>
    <mergeCell ref="K26:K29"/>
    <mergeCell ref="L26:L29"/>
    <mergeCell ref="G28:G29"/>
    <mergeCell ref="G26:G27"/>
    <mergeCell ref="M24:M25"/>
    <mergeCell ref="N24:N25"/>
    <mergeCell ref="G24:G25"/>
    <mergeCell ref="J24:J25"/>
    <mergeCell ref="K24:K25"/>
    <mergeCell ref="L24:L25"/>
    <mergeCell ref="M26:M29"/>
    <mergeCell ref="N26:N29"/>
    <mergeCell ref="M7:M19"/>
    <mergeCell ref="N7:N19"/>
    <mergeCell ref="N20:N21"/>
    <mergeCell ref="B22:B23"/>
    <mergeCell ref="C22:C23"/>
    <mergeCell ref="D22:D23"/>
    <mergeCell ref="E22:E23"/>
    <mergeCell ref="F22:F23"/>
    <mergeCell ref="G22:G23"/>
    <mergeCell ref="A4:A5"/>
    <mergeCell ref="B4:B5"/>
    <mergeCell ref="C4:C5"/>
    <mergeCell ref="D4:D5"/>
    <mergeCell ref="E4:E5"/>
    <mergeCell ref="F4:F5"/>
    <mergeCell ref="G9:G10"/>
    <mergeCell ref="G11:G19"/>
    <mergeCell ref="H14:H15"/>
    <mergeCell ref="R4:R5"/>
    <mergeCell ref="G4:G5"/>
    <mergeCell ref="H4:I4"/>
    <mergeCell ref="J4:J5"/>
    <mergeCell ref="K4:L4"/>
    <mergeCell ref="Q7:Q19"/>
    <mergeCell ref="M4:N4"/>
    <mergeCell ref="C20:C21"/>
    <mergeCell ref="D20:D21"/>
    <mergeCell ref="E20:E21"/>
    <mergeCell ref="F20:F21"/>
    <mergeCell ref="J7:J19"/>
    <mergeCell ref="K7:K19"/>
    <mergeCell ref="G20:G21"/>
    <mergeCell ref="C7:C19"/>
    <mergeCell ref="D7:D19"/>
    <mergeCell ref="E7:E19"/>
    <mergeCell ref="R7:R19"/>
    <mergeCell ref="L20:L21"/>
    <mergeCell ref="M20:M21"/>
    <mergeCell ref="O7:O19"/>
    <mergeCell ref="P7:P19"/>
    <mergeCell ref="O4:P4"/>
    <mergeCell ref="Q4:Q5"/>
    <mergeCell ref="O20:O21"/>
    <mergeCell ref="P20:P21"/>
    <mergeCell ref="Q20:Q21"/>
    <mergeCell ref="R20:R21"/>
    <mergeCell ref="F7:F19"/>
    <mergeCell ref="G7:G8"/>
    <mergeCell ref="R22:R23"/>
    <mergeCell ref="A22:A23"/>
    <mergeCell ref="O22:O23"/>
    <mergeCell ref="P22:P23"/>
    <mergeCell ref="Q22:Q23"/>
    <mergeCell ref="A20:A21"/>
    <mergeCell ref="B20:B21"/>
    <mergeCell ref="A7:A19"/>
    <mergeCell ref="B7:B19"/>
    <mergeCell ref="I14:I15"/>
    <mergeCell ref="L22:L23"/>
    <mergeCell ref="M22:M23"/>
    <mergeCell ref="N22:N23"/>
    <mergeCell ref="J22:J23"/>
    <mergeCell ref="K22:K23"/>
    <mergeCell ref="J20:J21"/>
    <mergeCell ref="K20:K21"/>
    <mergeCell ref="L7:L19"/>
  </mergeCells>
  <pageMargins left="0.7" right="0.7" top="0.75" bottom="0.75" header="0.3" footer="0.3"/>
  <pageSetup paperSize="9" orientation="portrait" horizontalDpi="300" verticalDpi="0" copies="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S100"/>
  <sheetViews>
    <sheetView zoomScale="50" zoomScaleNormal="50" workbookViewId="0"/>
  </sheetViews>
  <sheetFormatPr defaultRowHeight="15" x14ac:dyDescent="0.25"/>
  <cols>
    <col min="1" max="1" width="4.5703125" style="28" customWidth="1"/>
    <col min="2" max="2" width="8.85546875" style="28" customWidth="1"/>
    <col min="3" max="3" width="11.42578125" style="28" customWidth="1"/>
    <col min="4" max="4" width="9.5703125" style="28" customWidth="1"/>
    <col min="5" max="5" width="45.5703125" style="28" customWidth="1"/>
    <col min="6" max="6" width="61.42578125" style="73" customWidth="1"/>
    <col min="7" max="7" width="35.5703125" style="28" customWidth="1"/>
    <col min="8" max="8" width="20.42578125" style="73" customWidth="1"/>
    <col min="9" max="9" width="12.140625" style="28" customWidth="1"/>
    <col min="10" max="10" width="32.140625" style="28" customWidth="1"/>
    <col min="11" max="11" width="12.140625" style="28" customWidth="1"/>
    <col min="12" max="12" width="12.5703125" style="28" customWidth="1"/>
    <col min="13" max="13" width="17.85546875" style="28" customWidth="1"/>
    <col min="14" max="14" width="17.42578125" style="28" customWidth="1"/>
    <col min="15" max="16" width="18" style="28" customWidth="1"/>
    <col min="17" max="17" width="21.42578125" style="28" customWidth="1"/>
    <col min="18" max="18" width="23.5703125" style="28" customWidth="1"/>
    <col min="19" max="19" width="19.5703125" style="28" customWidth="1"/>
    <col min="20" max="258" width="9.140625" style="28"/>
    <col min="259" max="259" width="4.5703125" style="28" bestFit="1" customWidth="1"/>
    <col min="260" max="260" width="9.5703125" style="28" bestFit="1" customWidth="1"/>
    <col min="261" max="261" width="10" style="28" bestFit="1" customWidth="1"/>
    <col min="262" max="262" width="8.85546875" style="28" bestFit="1" customWidth="1"/>
    <col min="263" max="263" width="22.85546875" style="28" customWidth="1"/>
    <col min="264" max="264" width="59.5703125" style="28" bestFit="1" customWidth="1"/>
    <col min="265" max="265" width="57.85546875" style="28" bestFit="1" customWidth="1"/>
    <col min="266" max="266" width="35.42578125" style="28" bestFit="1" customWidth="1"/>
    <col min="267" max="267" width="28.140625" style="28" bestFit="1" customWidth="1"/>
    <col min="268" max="268" width="33.140625" style="28" bestFit="1" customWidth="1"/>
    <col min="269" max="269" width="26" style="28" bestFit="1" customWidth="1"/>
    <col min="270" max="270" width="19.140625" style="28" bestFit="1" customWidth="1"/>
    <col min="271" max="271" width="10.42578125" style="28" customWidth="1"/>
    <col min="272" max="272" width="11.85546875" style="28" customWidth="1"/>
    <col min="273" max="273" width="14.5703125" style="28" customWidth="1"/>
    <col min="274" max="274" width="9" style="28" bestFit="1" customWidth="1"/>
    <col min="275" max="514" width="9.140625" style="28"/>
    <col min="515" max="515" width="4.5703125" style="28" bestFit="1" customWidth="1"/>
    <col min="516" max="516" width="9.5703125" style="28" bestFit="1" customWidth="1"/>
    <col min="517" max="517" width="10" style="28" bestFit="1" customWidth="1"/>
    <col min="518" max="518" width="8.85546875" style="28" bestFit="1" customWidth="1"/>
    <col min="519" max="519" width="22.85546875" style="28" customWidth="1"/>
    <col min="520" max="520" width="59.5703125" style="28" bestFit="1" customWidth="1"/>
    <col min="521" max="521" width="57.85546875" style="28" bestFit="1" customWidth="1"/>
    <col min="522" max="522" width="35.42578125" style="28" bestFit="1" customWidth="1"/>
    <col min="523" max="523" width="28.140625" style="28" bestFit="1" customWidth="1"/>
    <col min="524" max="524" width="33.140625" style="28" bestFit="1" customWidth="1"/>
    <col min="525" max="525" width="26" style="28" bestFit="1" customWidth="1"/>
    <col min="526" max="526" width="19.140625" style="28" bestFit="1" customWidth="1"/>
    <col min="527" max="527" width="10.42578125" style="28" customWidth="1"/>
    <col min="528" max="528" width="11.85546875" style="28" customWidth="1"/>
    <col min="529" max="529" width="14.5703125" style="28" customWidth="1"/>
    <col min="530" max="530" width="9" style="28" bestFit="1" customWidth="1"/>
    <col min="531" max="770" width="9.140625" style="28"/>
    <col min="771" max="771" width="4.5703125" style="28" bestFit="1" customWidth="1"/>
    <col min="772" max="772" width="9.5703125" style="28" bestFit="1" customWidth="1"/>
    <col min="773" max="773" width="10" style="28" bestFit="1" customWidth="1"/>
    <col min="774" max="774" width="8.85546875" style="28" bestFit="1" customWidth="1"/>
    <col min="775" max="775" width="22.85546875" style="28" customWidth="1"/>
    <col min="776" max="776" width="59.5703125" style="28" bestFit="1" customWidth="1"/>
    <col min="777" max="777" width="57.85546875" style="28" bestFit="1" customWidth="1"/>
    <col min="778" max="778" width="35.42578125" style="28" bestFit="1" customWidth="1"/>
    <col min="779" max="779" width="28.140625" style="28" bestFit="1" customWidth="1"/>
    <col min="780" max="780" width="33.140625" style="28" bestFit="1" customWidth="1"/>
    <col min="781" max="781" width="26" style="28" bestFit="1" customWidth="1"/>
    <col min="782" max="782" width="19.140625" style="28" bestFit="1" customWidth="1"/>
    <col min="783" max="783" width="10.42578125" style="28" customWidth="1"/>
    <col min="784" max="784" width="11.85546875" style="28" customWidth="1"/>
    <col min="785" max="785" width="14.5703125" style="28" customWidth="1"/>
    <col min="786" max="786" width="9" style="28" bestFit="1" customWidth="1"/>
    <col min="787" max="1026" width="9.140625" style="28"/>
    <col min="1027" max="1027" width="4.5703125" style="28" bestFit="1" customWidth="1"/>
    <col min="1028" max="1028" width="9.5703125" style="28" bestFit="1" customWidth="1"/>
    <col min="1029" max="1029" width="10" style="28" bestFit="1" customWidth="1"/>
    <col min="1030" max="1030" width="8.85546875" style="28" bestFit="1" customWidth="1"/>
    <col min="1031" max="1031" width="22.85546875" style="28" customWidth="1"/>
    <col min="1032" max="1032" width="59.5703125" style="28" bestFit="1" customWidth="1"/>
    <col min="1033" max="1033" width="57.85546875" style="28" bestFit="1" customWidth="1"/>
    <col min="1034" max="1034" width="35.42578125" style="28" bestFit="1" customWidth="1"/>
    <col min="1035" max="1035" width="28.140625" style="28" bestFit="1" customWidth="1"/>
    <col min="1036" max="1036" width="33.140625" style="28" bestFit="1" customWidth="1"/>
    <col min="1037" max="1037" width="26" style="28" bestFit="1" customWidth="1"/>
    <col min="1038" max="1038" width="19.140625" style="28" bestFit="1" customWidth="1"/>
    <col min="1039" max="1039" width="10.42578125" style="28" customWidth="1"/>
    <col min="1040" max="1040" width="11.85546875" style="28" customWidth="1"/>
    <col min="1041" max="1041" width="14.5703125" style="28" customWidth="1"/>
    <col min="1042" max="1042" width="9" style="28" bestFit="1" customWidth="1"/>
    <col min="1043" max="1282" width="9.140625" style="28"/>
    <col min="1283" max="1283" width="4.5703125" style="28" bestFit="1" customWidth="1"/>
    <col min="1284" max="1284" width="9.5703125" style="28" bestFit="1" customWidth="1"/>
    <col min="1285" max="1285" width="10" style="28" bestFit="1" customWidth="1"/>
    <col min="1286" max="1286" width="8.85546875" style="28" bestFit="1" customWidth="1"/>
    <col min="1287" max="1287" width="22.85546875" style="28" customWidth="1"/>
    <col min="1288" max="1288" width="59.5703125" style="28" bestFit="1" customWidth="1"/>
    <col min="1289" max="1289" width="57.85546875" style="28" bestFit="1" customWidth="1"/>
    <col min="1290" max="1290" width="35.42578125" style="28" bestFit="1" customWidth="1"/>
    <col min="1291" max="1291" width="28.140625" style="28" bestFit="1" customWidth="1"/>
    <col min="1292" max="1292" width="33.140625" style="28" bestFit="1" customWidth="1"/>
    <col min="1293" max="1293" width="26" style="28" bestFit="1" customWidth="1"/>
    <col min="1294" max="1294" width="19.140625" style="28" bestFit="1" customWidth="1"/>
    <col min="1295" max="1295" width="10.42578125" style="28" customWidth="1"/>
    <col min="1296" max="1296" width="11.85546875" style="28" customWidth="1"/>
    <col min="1297" max="1297" width="14.5703125" style="28" customWidth="1"/>
    <col min="1298" max="1298" width="9" style="28" bestFit="1" customWidth="1"/>
    <col min="1299" max="1538" width="9.140625" style="28"/>
    <col min="1539" max="1539" width="4.5703125" style="28" bestFit="1" customWidth="1"/>
    <col min="1540" max="1540" width="9.5703125" style="28" bestFit="1" customWidth="1"/>
    <col min="1541" max="1541" width="10" style="28" bestFit="1" customWidth="1"/>
    <col min="1542" max="1542" width="8.85546875" style="28" bestFit="1" customWidth="1"/>
    <col min="1543" max="1543" width="22.85546875" style="28" customWidth="1"/>
    <col min="1544" max="1544" width="59.5703125" style="28" bestFit="1" customWidth="1"/>
    <col min="1545" max="1545" width="57.85546875" style="28" bestFit="1" customWidth="1"/>
    <col min="1546" max="1546" width="35.42578125" style="28" bestFit="1" customWidth="1"/>
    <col min="1547" max="1547" width="28.140625" style="28" bestFit="1" customWidth="1"/>
    <col min="1548" max="1548" width="33.140625" style="28" bestFit="1" customWidth="1"/>
    <col min="1549" max="1549" width="26" style="28" bestFit="1" customWidth="1"/>
    <col min="1550" max="1550" width="19.140625" style="28" bestFit="1" customWidth="1"/>
    <col min="1551" max="1551" width="10.42578125" style="28" customWidth="1"/>
    <col min="1552" max="1552" width="11.85546875" style="28" customWidth="1"/>
    <col min="1553" max="1553" width="14.5703125" style="28" customWidth="1"/>
    <col min="1554" max="1554" width="9" style="28" bestFit="1" customWidth="1"/>
    <col min="1555" max="1794" width="9.140625" style="28"/>
    <col min="1795" max="1795" width="4.5703125" style="28" bestFit="1" customWidth="1"/>
    <col min="1796" max="1796" width="9.5703125" style="28" bestFit="1" customWidth="1"/>
    <col min="1797" max="1797" width="10" style="28" bestFit="1" customWidth="1"/>
    <col min="1798" max="1798" width="8.85546875" style="28" bestFit="1" customWidth="1"/>
    <col min="1799" max="1799" width="22.85546875" style="28" customWidth="1"/>
    <col min="1800" max="1800" width="59.5703125" style="28" bestFit="1" customWidth="1"/>
    <col min="1801" max="1801" width="57.85546875" style="28" bestFit="1" customWidth="1"/>
    <col min="1802" max="1802" width="35.42578125" style="28" bestFit="1" customWidth="1"/>
    <col min="1803" max="1803" width="28.140625" style="28" bestFit="1" customWidth="1"/>
    <col min="1804" max="1804" width="33.140625" style="28" bestFit="1" customWidth="1"/>
    <col min="1805" max="1805" width="26" style="28" bestFit="1" customWidth="1"/>
    <col min="1806" max="1806" width="19.140625" style="28" bestFit="1" customWidth="1"/>
    <col min="1807" max="1807" width="10.42578125" style="28" customWidth="1"/>
    <col min="1808" max="1808" width="11.85546875" style="28" customWidth="1"/>
    <col min="1809" max="1809" width="14.5703125" style="28" customWidth="1"/>
    <col min="1810" max="1810" width="9" style="28" bestFit="1" customWidth="1"/>
    <col min="1811" max="2050" width="9.140625" style="28"/>
    <col min="2051" max="2051" width="4.5703125" style="28" bestFit="1" customWidth="1"/>
    <col min="2052" max="2052" width="9.5703125" style="28" bestFit="1" customWidth="1"/>
    <col min="2053" max="2053" width="10" style="28" bestFit="1" customWidth="1"/>
    <col min="2054" max="2054" width="8.85546875" style="28" bestFit="1" customWidth="1"/>
    <col min="2055" max="2055" width="22.85546875" style="28" customWidth="1"/>
    <col min="2056" max="2056" width="59.5703125" style="28" bestFit="1" customWidth="1"/>
    <col min="2057" max="2057" width="57.85546875" style="28" bestFit="1" customWidth="1"/>
    <col min="2058" max="2058" width="35.42578125" style="28" bestFit="1" customWidth="1"/>
    <col min="2059" max="2059" width="28.140625" style="28" bestFit="1" customWidth="1"/>
    <col min="2060" max="2060" width="33.140625" style="28" bestFit="1" customWidth="1"/>
    <col min="2061" max="2061" width="26" style="28" bestFit="1" customWidth="1"/>
    <col min="2062" max="2062" width="19.140625" style="28" bestFit="1" customWidth="1"/>
    <col min="2063" max="2063" width="10.42578125" style="28" customWidth="1"/>
    <col min="2064" max="2064" width="11.85546875" style="28" customWidth="1"/>
    <col min="2065" max="2065" width="14.5703125" style="28" customWidth="1"/>
    <col min="2066" max="2066" width="9" style="28" bestFit="1" customWidth="1"/>
    <col min="2067" max="2306" width="9.140625" style="28"/>
    <col min="2307" max="2307" width="4.5703125" style="28" bestFit="1" customWidth="1"/>
    <col min="2308" max="2308" width="9.5703125" style="28" bestFit="1" customWidth="1"/>
    <col min="2309" max="2309" width="10" style="28" bestFit="1" customWidth="1"/>
    <col min="2310" max="2310" width="8.85546875" style="28" bestFit="1" customWidth="1"/>
    <col min="2311" max="2311" width="22.85546875" style="28" customWidth="1"/>
    <col min="2312" max="2312" width="59.5703125" style="28" bestFit="1" customWidth="1"/>
    <col min="2313" max="2313" width="57.85546875" style="28" bestFit="1" customWidth="1"/>
    <col min="2314" max="2314" width="35.42578125" style="28" bestFit="1" customWidth="1"/>
    <col min="2315" max="2315" width="28.140625" style="28" bestFit="1" customWidth="1"/>
    <col min="2316" max="2316" width="33.140625" style="28" bestFit="1" customWidth="1"/>
    <col min="2317" max="2317" width="26" style="28" bestFit="1" customWidth="1"/>
    <col min="2318" max="2318" width="19.140625" style="28" bestFit="1" customWidth="1"/>
    <col min="2319" max="2319" width="10.42578125" style="28" customWidth="1"/>
    <col min="2320" max="2320" width="11.85546875" style="28" customWidth="1"/>
    <col min="2321" max="2321" width="14.5703125" style="28" customWidth="1"/>
    <col min="2322" max="2322" width="9" style="28" bestFit="1" customWidth="1"/>
    <col min="2323" max="2562" width="9.140625" style="28"/>
    <col min="2563" max="2563" width="4.5703125" style="28" bestFit="1" customWidth="1"/>
    <col min="2564" max="2564" width="9.5703125" style="28" bestFit="1" customWidth="1"/>
    <col min="2565" max="2565" width="10" style="28" bestFit="1" customWidth="1"/>
    <col min="2566" max="2566" width="8.85546875" style="28" bestFit="1" customWidth="1"/>
    <col min="2567" max="2567" width="22.85546875" style="28" customWidth="1"/>
    <col min="2568" max="2568" width="59.5703125" style="28" bestFit="1" customWidth="1"/>
    <col min="2569" max="2569" width="57.85546875" style="28" bestFit="1" customWidth="1"/>
    <col min="2570" max="2570" width="35.42578125" style="28" bestFit="1" customWidth="1"/>
    <col min="2571" max="2571" width="28.140625" style="28" bestFit="1" customWidth="1"/>
    <col min="2572" max="2572" width="33.140625" style="28" bestFit="1" customWidth="1"/>
    <col min="2573" max="2573" width="26" style="28" bestFit="1" customWidth="1"/>
    <col min="2574" max="2574" width="19.140625" style="28" bestFit="1" customWidth="1"/>
    <col min="2575" max="2575" width="10.42578125" style="28" customWidth="1"/>
    <col min="2576" max="2576" width="11.85546875" style="28" customWidth="1"/>
    <col min="2577" max="2577" width="14.5703125" style="28" customWidth="1"/>
    <col min="2578" max="2578" width="9" style="28" bestFit="1" customWidth="1"/>
    <col min="2579" max="2818" width="9.140625" style="28"/>
    <col min="2819" max="2819" width="4.5703125" style="28" bestFit="1" customWidth="1"/>
    <col min="2820" max="2820" width="9.5703125" style="28" bestFit="1" customWidth="1"/>
    <col min="2821" max="2821" width="10" style="28" bestFit="1" customWidth="1"/>
    <col min="2822" max="2822" width="8.85546875" style="28" bestFit="1" customWidth="1"/>
    <col min="2823" max="2823" width="22.85546875" style="28" customWidth="1"/>
    <col min="2824" max="2824" width="59.5703125" style="28" bestFit="1" customWidth="1"/>
    <col min="2825" max="2825" width="57.85546875" style="28" bestFit="1" customWidth="1"/>
    <col min="2826" max="2826" width="35.42578125" style="28" bestFit="1" customWidth="1"/>
    <col min="2827" max="2827" width="28.140625" style="28" bestFit="1" customWidth="1"/>
    <col min="2828" max="2828" width="33.140625" style="28" bestFit="1" customWidth="1"/>
    <col min="2829" max="2829" width="26" style="28" bestFit="1" customWidth="1"/>
    <col min="2830" max="2830" width="19.140625" style="28" bestFit="1" customWidth="1"/>
    <col min="2831" max="2831" width="10.42578125" style="28" customWidth="1"/>
    <col min="2832" max="2832" width="11.85546875" style="28" customWidth="1"/>
    <col min="2833" max="2833" width="14.5703125" style="28" customWidth="1"/>
    <col min="2834" max="2834" width="9" style="28" bestFit="1" customWidth="1"/>
    <col min="2835" max="3074" width="9.140625" style="28"/>
    <col min="3075" max="3075" width="4.5703125" style="28" bestFit="1" customWidth="1"/>
    <col min="3076" max="3076" width="9.5703125" style="28" bestFit="1" customWidth="1"/>
    <col min="3077" max="3077" width="10" style="28" bestFit="1" customWidth="1"/>
    <col min="3078" max="3078" width="8.85546875" style="28" bestFit="1" customWidth="1"/>
    <col min="3079" max="3079" width="22.85546875" style="28" customWidth="1"/>
    <col min="3080" max="3080" width="59.5703125" style="28" bestFit="1" customWidth="1"/>
    <col min="3081" max="3081" width="57.85546875" style="28" bestFit="1" customWidth="1"/>
    <col min="3082" max="3082" width="35.42578125" style="28" bestFit="1" customWidth="1"/>
    <col min="3083" max="3083" width="28.140625" style="28" bestFit="1" customWidth="1"/>
    <col min="3084" max="3084" width="33.140625" style="28" bestFit="1" customWidth="1"/>
    <col min="3085" max="3085" width="26" style="28" bestFit="1" customWidth="1"/>
    <col min="3086" max="3086" width="19.140625" style="28" bestFit="1" customWidth="1"/>
    <col min="3087" max="3087" width="10.42578125" style="28" customWidth="1"/>
    <col min="3088" max="3088" width="11.85546875" style="28" customWidth="1"/>
    <col min="3089" max="3089" width="14.5703125" style="28" customWidth="1"/>
    <col min="3090" max="3090" width="9" style="28" bestFit="1" customWidth="1"/>
    <col min="3091" max="3330" width="9.140625" style="28"/>
    <col min="3331" max="3331" width="4.5703125" style="28" bestFit="1" customWidth="1"/>
    <col min="3332" max="3332" width="9.5703125" style="28" bestFit="1" customWidth="1"/>
    <col min="3333" max="3333" width="10" style="28" bestFit="1" customWidth="1"/>
    <col min="3334" max="3334" width="8.85546875" style="28" bestFit="1" customWidth="1"/>
    <col min="3335" max="3335" width="22.85546875" style="28" customWidth="1"/>
    <col min="3336" max="3336" width="59.5703125" style="28" bestFit="1" customWidth="1"/>
    <col min="3337" max="3337" width="57.85546875" style="28" bestFit="1" customWidth="1"/>
    <col min="3338" max="3338" width="35.42578125" style="28" bestFit="1" customWidth="1"/>
    <col min="3339" max="3339" width="28.140625" style="28" bestFit="1" customWidth="1"/>
    <col min="3340" max="3340" width="33.140625" style="28" bestFit="1" customWidth="1"/>
    <col min="3341" max="3341" width="26" style="28" bestFit="1" customWidth="1"/>
    <col min="3342" max="3342" width="19.140625" style="28" bestFit="1" customWidth="1"/>
    <col min="3343" max="3343" width="10.42578125" style="28" customWidth="1"/>
    <col min="3344" max="3344" width="11.85546875" style="28" customWidth="1"/>
    <col min="3345" max="3345" width="14.5703125" style="28" customWidth="1"/>
    <col min="3346" max="3346" width="9" style="28" bestFit="1" customWidth="1"/>
    <col min="3347" max="3586" width="9.140625" style="28"/>
    <col min="3587" max="3587" width="4.5703125" style="28" bestFit="1" customWidth="1"/>
    <col min="3588" max="3588" width="9.5703125" style="28" bestFit="1" customWidth="1"/>
    <col min="3589" max="3589" width="10" style="28" bestFit="1" customWidth="1"/>
    <col min="3590" max="3590" width="8.85546875" style="28" bestFit="1" customWidth="1"/>
    <col min="3591" max="3591" width="22.85546875" style="28" customWidth="1"/>
    <col min="3592" max="3592" width="59.5703125" style="28" bestFit="1" customWidth="1"/>
    <col min="3593" max="3593" width="57.85546875" style="28" bestFit="1" customWidth="1"/>
    <col min="3594" max="3594" width="35.42578125" style="28" bestFit="1" customWidth="1"/>
    <col min="3595" max="3595" width="28.140625" style="28" bestFit="1" customWidth="1"/>
    <col min="3596" max="3596" width="33.140625" style="28" bestFit="1" customWidth="1"/>
    <col min="3597" max="3597" width="26" style="28" bestFit="1" customWidth="1"/>
    <col min="3598" max="3598" width="19.140625" style="28" bestFit="1" customWidth="1"/>
    <col min="3599" max="3599" width="10.42578125" style="28" customWidth="1"/>
    <col min="3600" max="3600" width="11.85546875" style="28" customWidth="1"/>
    <col min="3601" max="3601" width="14.5703125" style="28" customWidth="1"/>
    <col min="3602" max="3602" width="9" style="28" bestFit="1" customWidth="1"/>
    <col min="3603" max="3842" width="9.140625" style="28"/>
    <col min="3843" max="3843" width="4.5703125" style="28" bestFit="1" customWidth="1"/>
    <col min="3844" max="3844" width="9.5703125" style="28" bestFit="1" customWidth="1"/>
    <col min="3845" max="3845" width="10" style="28" bestFit="1" customWidth="1"/>
    <col min="3846" max="3846" width="8.85546875" style="28" bestFit="1" customWidth="1"/>
    <col min="3847" max="3847" width="22.85546875" style="28" customWidth="1"/>
    <col min="3848" max="3848" width="59.5703125" style="28" bestFit="1" customWidth="1"/>
    <col min="3849" max="3849" width="57.85546875" style="28" bestFit="1" customWidth="1"/>
    <col min="3850" max="3850" width="35.42578125" style="28" bestFit="1" customWidth="1"/>
    <col min="3851" max="3851" width="28.140625" style="28" bestFit="1" customWidth="1"/>
    <col min="3852" max="3852" width="33.140625" style="28" bestFit="1" customWidth="1"/>
    <col min="3853" max="3853" width="26" style="28" bestFit="1" customWidth="1"/>
    <col min="3854" max="3854" width="19.140625" style="28" bestFit="1" customWidth="1"/>
    <col min="3855" max="3855" width="10.42578125" style="28" customWidth="1"/>
    <col min="3856" max="3856" width="11.85546875" style="28" customWidth="1"/>
    <col min="3857" max="3857" width="14.5703125" style="28" customWidth="1"/>
    <col min="3858" max="3858" width="9" style="28" bestFit="1" customWidth="1"/>
    <col min="3859" max="4098" width="9.140625" style="28"/>
    <col min="4099" max="4099" width="4.5703125" style="28" bestFit="1" customWidth="1"/>
    <col min="4100" max="4100" width="9.5703125" style="28" bestFit="1" customWidth="1"/>
    <col min="4101" max="4101" width="10" style="28" bestFit="1" customWidth="1"/>
    <col min="4102" max="4102" width="8.85546875" style="28" bestFit="1" customWidth="1"/>
    <col min="4103" max="4103" width="22.85546875" style="28" customWidth="1"/>
    <col min="4104" max="4104" width="59.5703125" style="28" bestFit="1" customWidth="1"/>
    <col min="4105" max="4105" width="57.85546875" style="28" bestFit="1" customWidth="1"/>
    <col min="4106" max="4106" width="35.42578125" style="28" bestFit="1" customWidth="1"/>
    <col min="4107" max="4107" width="28.140625" style="28" bestFit="1" customWidth="1"/>
    <col min="4108" max="4108" width="33.140625" style="28" bestFit="1" customWidth="1"/>
    <col min="4109" max="4109" width="26" style="28" bestFit="1" customWidth="1"/>
    <col min="4110" max="4110" width="19.140625" style="28" bestFit="1" customWidth="1"/>
    <col min="4111" max="4111" width="10.42578125" style="28" customWidth="1"/>
    <col min="4112" max="4112" width="11.85546875" style="28" customWidth="1"/>
    <col min="4113" max="4113" width="14.5703125" style="28" customWidth="1"/>
    <col min="4114" max="4114" width="9" style="28" bestFit="1" customWidth="1"/>
    <col min="4115" max="4354" width="9.140625" style="28"/>
    <col min="4355" max="4355" width="4.5703125" style="28" bestFit="1" customWidth="1"/>
    <col min="4356" max="4356" width="9.5703125" style="28" bestFit="1" customWidth="1"/>
    <col min="4357" max="4357" width="10" style="28" bestFit="1" customWidth="1"/>
    <col min="4358" max="4358" width="8.85546875" style="28" bestFit="1" customWidth="1"/>
    <col min="4359" max="4359" width="22.85546875" style="28" customWidth="1"/>
    <col min="4360" max="4360" width="59.5703125" style="28" bestFit="1" customWidth="1"/>
    <col min="4361" max="4361" width="57.85546875" style="28" bestFit="1" customWidth="1"/>
    <col min="4362" max="4362" width="35.42578125" style="28" bestFit="1" customWidth="1"/>
    <col min="4363" max="4363" width="28.140625" style="28" bestFit="1" customWidth="1"/>
    <col min="4364" max="4364" width="33.140625" style="28" bestFit="1" customWidth="1"/>
    <col min="4365" max="4365" width="26" style="28" bestFit="1" customWidth="1"/>
    <col min="4366" max="4366" width="19.140625" style="28" bestFit="1" customWidth="1"/>
    <col min="4367" max="4367" width="10.42578125" style="28" customWidth="1"/>
    <col min="4368" max="4368" width="11.85546875" style="28" customWidth="1"/>
    <col min="4369" max="4369" width="14.5703125" style="28" customWidth="1"/>
    <col min="4370" max="4370" width="9" style="28" bestFit="1" customWidth="1"/>
    <col min="4371" max="4610" width="9.140625" style="28"/>
    <col min="4611" max="4611" width="4.5703125" style="28" bestFit="1" customWidth="1"/>
    <col min="4612" max="4612" width="9.5703125" style="28" bestFit="1" customWidth="1"/>
    <col min="4613" max="4613" width="10" style="28" bestFit="1" customWidth="1"/>
    <col min="4614" max="4614" width="8.85546875" style="28" bestFit="1" customWidth="1"/>
    <col min="4615" max="4615" width="22.85546875" style="28" customWidth="1"/>
    <col min="4616" max="4616" width="59.5703125" style="28" bestFit="1" customWidth="1"/>
    <col min="4617" max="4617" width="57.85546875" style="28" bestFit="1" customWidth="1"/>
    <col min="4618" max="4618" width="35.42578125" style="28" bestFit="1" customWidth="1"/>
    <col min="4619" max="4619" width="28.140625" style="28" bestFit="1" customWidth="1"/>
    <col min="4620" max="4620" width="33.140625" style="28" bestFit="1" customWidth="1"/>
    <col min="4621" max="4621" width="26" style="28" bestFit="1" customWidth="1"/>
    <col min="4622" max="4622" width="19.140625" style="28" bestFit="1" customWidth="1"/>
    <col min="4623" max="4623" width="10.42578125" style="28" customWidth="1"/>
    <col min="4624" max="4624" width="11.85546875" style="28" customWidth="1"/>
    <col min="4625" max="4625" width="14.5703125" style="28" customWidth="1"/>
    <col min="4626" max="4626" width="9" style="28" bestFit="1" customWidth="1"/>
    <col min="4627" max="4866" width="9.140625" style="28"/>
    <col min="4867" max="4867" width="4.5703125" style="28" bestFit="1" customWidth="1"/>
    <col min="4868" max="4868" width="9.5703125" style="28" bestFit="1" customWidth="1"/>
    <col min="4869" max="4869" width="10" style="28" bestFit="1" customWidth="1"/>
    <col min="4870" max="4870" width="8.85546875" style="28" bestFit="1" customWidth="1"/>
    <col min="4871" max="4871" width="22.85546875" style="28" customWidth="1"/>
    <col min="4872" max="4872" width="59.5703125" style="28" bestFit="1" customWidth="1"/>
    <col min="4873" max="4873" width="57.85546875" style="28" bestFit="1" customWidth="1"/>
    <col min="4874" max="4874" width="35.42578125" style="28" bestFit="1" customWidth="1"/>
    <col min="4875" max="4875" width="28.140625" style="28" bestFit="1" customWidth="1"/>
    <col min="4876" max="4876" width="33.140625" style="28" bestFit="1" customWidth="1"/>
    <col min="4877" max="4877" width="26" style="28" bestFit="1" customWidth="1"/>
    <col min="4878" max="4878" width="19.140625" style="28" bestFit="1" customWidth="1"/>
    <col min="4879" max="4879" width="10.42578125" style="28" customWidth="1"/>
    <col min="4880" max="4880" width="11.85546875" style="28" customWidth="1"/>
    <col min="4881" max="4881" width="14.5703125" style="28" customWidth="1"/>
    <col min="4882" max="4882" width="9" style="28" bestFit="1" customWidth="1"/>
    <col min="4883" max="5122" width="9.140625" style="28"/>
    <col min="5123" max="5123" width="4.5703125" style="28" bestFit="1" customWidth="1"/>
    <col min="5124" max="5124" width="9.5703125" style="28" bestFit="1" customWidth="1"/>
    <col min="5125" max="5125" width="10" style="28" bestFit="1" customWidth="1"/>
    <col min="5126" max="5126" width="8.85546875" style="28" bestFit="1" customWidth="1"/>
    <col min="5127" max="5127" width="22.85546875" style="28" customWidth="1"/>
    <col min="5128" max="5128" width="59.5703125" style="28" bestFit="1" customWidth="1"/>
    <col min="5129" max="5129" width="57.85546875" style="28" bestFit="1" customWidth="1"/>
    <col min="5130" max="5130" width="35.42578125" style="28" bestFit="1" customWidth="1"/>
    <col min="5131" max="5131" width="28.140625" style="28" bestFit="1" customWidth="1"/>
    <col min="5132" max="5132" width="33.140625" style="28" bestFit="1" customWidth="1"/>
    <col min="5133" max="5133" width="26" style="28" bestFit="1" customWidth="1"/>
    <col min="5134" max="5134" width="19.140625" style="28" bestFit="1" customWidth="1"/>
    <col min="5135" max="5135" width="10.42578125" style="28" customWidth="1"/>
    <col min="5136" max="5136" width="11.85546875" style="28" customWidth="1"/>
    <col min="5137" max="5137" width="14.5703125" style="28" customWidth="1"/>
    <col min="5138" max="5138" width="9" style="28" bestFit="1" customWidth="1"/>
    <col min="5139" max="5378" width="9.140625" style="28"/>
    <col min="5379" max="5379" width="4.5703125" style="28" bestFit="1" customWidth="1"/>
    <col min="5380" max="5380" width="9.5703125" style="28" bestFit="1" customWidth="1"/>
    <col min="5381" max="5381" width="10" style="28" bestFit="1" customWidth="1"/>
    <col min="5382" max="5382" width="8.85546875" style="28" bestFit="1" customWidth="1"/>
    <col min="5383" max="5383" width="22.85546875" style="28" customWidth="1"/>
    <col min="5384" max="5384" width="59.5703125" style="28" bestFit="1" customWidth="1"/>
    <col min="5385" max="5385" width="57.85546875" style="28" bestFit="1" customWidth="1"/>
    <col min="5386" max="5386" width="35.42578125" style="28" bestFit="1" customWidth="1"/>
    <col min="5387" max="5387" width="28.140625" style="28" bestFit="1" customWidth="1"/>
    <col min="5388" max="5388" width="33.140625" style="28" bestFit="1" customWidth="1"/>
    <col min="5389" max="5389" width="26" style="28" bestFit="1" customWidth="1"/>
    <col min="5390" max="5390" width="19.140625" style="28" bestFit="1" customWidth="1"/>
    <col min="5391" max="5391" width="10.42578125" style="28" customWidth="1"/>
    <col min="5392" max="5392" width="11.85546875" style="28" customWidth="1"/>
    <col min="5393" max="5393" width="14.5703125" style="28" customWidth="1"/>
    <col min="5394" max="5394" width="9" style="28" bestFit="1" customWidth="1"/>
    <col min="5395" max="5634" width="9.140625" style="28"/>
    <col min="5635" max="5635" width="4.5703125" style="28" bestFit="1" customWidth="1"/>
    <col min="5636" max="5636" width="9.5703125" style="28" bestFit="1" customWidth="1"/>
    <col min="5637" max="5637" width="10" style="28" bestFit="1" customWidth="1"/>
    <col min="5638" max="5638" width="8.85546875" style="28" bestFit="1" customWidth="1"/>
    <col min="5639" max="5639" width="22.85546875" style="28" customWidth="1"/>
    <col min="5640" max="5640" width="59.5703125" style="28" bestFit="1" customWidth="1"/>
    <col min="5641" max="5641" width="57.85546875" style="28" bestFit="1" customWidth="1"/>
    <col min="5642" max="5642" width="35.42578125" style="28" bestFit="1" customWidth="1"/>
    <col min="5643" max="5643" width="28.140625" style="28" bestFit="1" customWidth="1"/>
    <col min="5644" max="5644" width="33.140625" style="28" bestFit="1" customWidth="1"/>
    <col min="5645" max="5645" width="26" style="28" bestFit="1" customWidth="1"/>
    <col min="5646" max="5646" width="19.140625" style="28" bestFit="1" customWidth="1"/>
    <col min="5647" max="5647" width="10.42578125" style="28" customWidth="1"/>
    <col min="5648" max="5648" width="11.85546875" style="28" customWidth="1"/>
    <col min="5649" max="5649" width="14.5703125" style="28" customWidth="1"/>
    <col min="5650" max="5650" width="9" style="28" bestFit="1" customWidth="1"/>
    <col min="5651" max="5890" width="9.140625" style="28"/>
    <col min="5891" max="5891" width="4.5703125" style="28" bestFit="1" customWidth="1"/>
    <col min="5892" max="5892" width="9.5703125" style="28" bestFit="1" customWidth="1"/>
    <col min="5893" max="5893" width="10" style="28" bestFit="1" customWidth="1"/>
    <col min="5894" max="5894" width="8.85546875" style="28" bestFit="1" customWidth="1"/>
    <col min="5895" max="5895" width="22.85546875" style="28" customWidth="1"/>
    <col min="5896" max="5896" width="59.5703125" style="28" bestFit="1" customWidth="1"/>
    <col min="5897" max="5897" width="57.85546875" style="28" bestFit="1" customWidth="1"/>
    <col min="5898" max="5898" width="35.42578125" style="28" bestFit="1" customWidth="1"/>
    <col min="5899" max="5899" width="28.140625" style="28" bestFit="1" customWidth="1"/>
    <col min="5900" max="5900" width="33.140625" style="28" bestFit="1" customWidth="1"/>
    <col min="5901" max="5901" width="26" style="28" bestFit="1" customWidth="1"/>
    <col min="5902" max="5902" width="19.140625" style="28" bestFit="1" customWidth="1"/>
    <col min="5903" max="5903" width="10.42578125" style="28" customWidth="1"/>
    <col min="5904" max="5904" width="11.85546875" style="28" customWidth="1"/>
    <col min="5905" max="5905" width="14.5703125" style="28" customWidth="1"/>
    <col min="5906" max="5906" width="9" style="28" bestFit="1" customWidth="1"/>
    <col min="5907" max="6146" width="9.140625" style="28"/>
    <col min="6147" max="6147" width="4.5703125" style="28" bestFit="1" customWidth="1"/>
    <col min="6148" max="6148" width="9.5703125" style="28" bestFit="1" customWidth="1"/>
    <col min="6149" max="6149" width="10" style="28" bestFit="1" customWidth="1"/>
    <col min="6150" max="6150" width="8.85546875" style="28" bestFit="1" customWidth="1"/>
    <col min="6151" max="6151" width="22.85546875" style="28" customWidth="1"/>
    <col min="6152" max="6152" width="59.5703125" style="28" bestFit="1" customWidth="1"/>
    <col min="6153" max="6153" width="57.85546875" style="28" bestFit="1" customWidth="1"/>
    <col min="6154" max="6154" width="35.42578125" style="28" bestFit="1" customWidth="1"/>
    <col min="6155" max="6155" width="28.140625" style="28" bestFit="1" customWidth="1"/>
    <col min="6156" max="6156" width="33.140625" style="28" bestFit="1" customWidth="1"/>
    <col min="6157" max="6157" width="26" style="28" bestFit="1" customWidth="1"/>
    <col min="6158" max="6158" width="19.140625" style="28" bestFit="1" customWidth="1"/>
    <col min="6159" max="6159" width="10.42578125" style="28" customWidth="1"/>
    <col min="6160" max="6160" width="11.85546875" style="28" customWidth="1"/>
    <col min="6161" max="6161" width="14.5703125" style="28" customWidth="1"/>
    <col min="6162" max="6162" width="9" style="28" bestFit="1" customWidth="1"/>
    <col min="6163" max="6402" width="9.140625" style="28"/>
    <col min="6403" max="6403" width="4.5703125" style="28" bestFit="1" customWidth="1"/>
    <col min="6404" max="6404" width="9.5703125" style="28" bestFit="1" customWidth="1"/>
    <col min="6405" max="6405" width="10" style="28" bestFit="1" customWidth="1"/>
    <col min="6406" max="6406" width="8.85546875" style="28" bestFit="1" customWidth="1"/>
    <col min="6407" max="6407" width="22.85546875" style="28" customWidth="1"/>
    <col min="6408" max="6408" width="59.5703125" style="28" bestFit="1" customWidth="1"/>
    <col min="6409" max="6409" width="57.85546875" style="28" bestFit="1" customWidth="1"/>
    <col min="6410" max="6410" width="35.42578125" style="28" bestFit="1" customWidth="1"/>
    <col min="6411" max="6411" width="28.140625" style="28" bestFit="1" customWidth="1"/>
    <col min="6412" max="6412" width="33.140625" style="28" bestFit="1" customWidth="1"/>
    <col min="6413" max="6413" width="26" style="28" bestFit="1" customWidth="1"/>
    <col min="6414" max="6414" width="19.140625" style="28" bestFit="1" customWidth="1"/>
    <col min="6415" max="6415" width="10.42578125" style="28" customWidth="1"/>
    <col min="6416" max="6416" width="11.85546875" style="28" customWidth="1"/>
    <col min="6417" max="6417" width="14.5703125" style="28" customWidth="1"/>
    <col min="6418" max="6418" width="9" style="28" bestFit="1" customWidth="1"/>
    <col min="6419" max="6658" width="9.140625" style="28"/>
    <col min="6659" max="6659" width="4.5703125" style="28" bestFit="1" customWidth="1"/>
    <col min="6660" max="6660" width="9.5703125" style="28" bestFit="1" customWidth="1"/>
    <col min="6661" max="6661" width="10" style="28" bestFit="1" customWidth="1"/>
    <col min="6662" max="6662" width="8.85546875" style="28" bestFit="1" customWidth="1"/>
    <col min="6663" max="6663" width="22.85546875" style="28" customWidth="1"/>
    <col min="6664" max="6664" width="59.5703125" style="28" bestFit="1" customWidth="1"/>
    <col min="6665" max="6665" width="57.85546875" style="28" bestFit="1" customWidth="1"/>
    <col min="6666" max="6666" width="35.42578125" style="28" bestFit="1" customWidth="1"/>
    <col min="6667" max="6667" width="28.140625" style="28" bestFit="1" customWidth="1"/>
    <col min="6668" max="6668" width="33.140625" style="28" bestFit="1" customWidth="1"/>
    <col min="6669" max="6669" width="26" style="28" bestFit="1" customWidth="1"/>
    <col min="6670" max="6670" width="19.140625" style="28" bestFit="1" customWidth="1"/>
    <col min="6671" max="6671" width="10.42578125" style="28" customWidth="1"/>
    <col min="6672" max="6672" width="11.85546875" style="28" customWidth="1"/>
    <col min="6673" max="6673" width="14.5703125" style="28" customWidth="1"/>
    <col min="6674" max="6674" width="9" style="28" bestFit="1" customWidth="1"/>
    <col min="6675" max="6914" width="9.140625" style="28"/>
    <col min="6915" max="6915" width="4.5703125" style="28" bestFit="1" customWidth="1"/>
    <col min="6916" max="6916" width="9.5703125" style="28" bestFit="1" customWidth="1"/>
    <col min="6917" max="6917" width="10" style="28" bestFit="1" customWidth="1"/>
    <col min="6918" max="6918" width="8.85546875" style="28" bestFit="1" customWidth="1"/>
    <col min="6919" max="6919" width="22.85546875" style="28" customWidth="1"/>
    <col min="6920" max="6920" width="59.5703125" style="28" bestFit="1" customWidth="1"/>
    <col min="6921" max="6921" width="57.85546875" style="28" bestFit="1" customWidth="1"/>
    <col min="6922" max="6922" width="35.42578125" style="28" bestFit="1" customWidth="1"/>
    <col min="6923" max="6923" width="28.140625" style="28" bestFit="1" customWidth="1"/>
    <col min="6924" max="6924" width="33.140625" style="28" bestFit="1" customWidth="1"/>
    <col min="6925" max="6925" width="26" style="28" bestFit="1" customWidth="1"/>
    <col min="6926" max="6926" width="19.140625" style="28" bestFit="1" customWidth="1"/>
    <col min="6927" max="6927" width="10.42578125" style="28" customWidth="1"/>
    <col min="6928" max="6928" width="11.85546875" style="28" customWidth="1"/>
    <col min="6929" max="6929" width="14.5703125" style="28" customWidth="1"/>
    <col min="6930" max="6930" width="9" style="28" bestFit="1" customWidth="1"/>
    <col min="6931" max="7170" width="9.140625" style="28"/>
    <col min="7171" max="7171" width="4.5703125" style="28" bestFit="1" customWidth="1"/>
    <col min="7172" max="7172" width="9.5703125" style="28" bestFit="1" customWidth="1"/>
    <col min="7173" max="7173" width="10" style="28" bestFit="1" customWidth="1"/>
    <col min="7174" max="7174" width="8.85546875" style="28" bestFit="1" customWidth="1"/>
    <col min="7175" max="7175" width="22.85546875" style="28" customWidth="1"/>
    <col min="7176" max="7176" width="59.5703125" style="28" bestFit="1" customWidth="1"/>
    <col min="7177" max="7177" width="57.85546875" style="28" bestFit="1" customWidth="1"/>
    <col min="7178" max="7178" width="35.42578125" style="28" bestFit="1" customWidth="1"/>
    <col min="7179" max="7179" width="28.140625" style="28" bestFit="1" customWidth="1"/>
    <col min="7180" max="7180" width="33.140625" style="28" bestFit="1" customWidth="1"/>
    <col min="7181" max="7181" width="26" style="28" bestFit="1" customWidth="1"/>
    <col min="7182" max="7182" width="19.140625" style="28" bestFit="1" customWidth="1"/>
    <col min="7183" max="7183" width="10.42578125" style="28" customWidth="1"/>
    <col min="7184" max="7184" width="11.85546875" style="28" customWidth="1"/>
    <col min="7185" max="7185" width="14.5703125" style="28" customWidth="1"/>
    <col min="7186" max="7186" width="9" style="28" bestFit="1" customWidth="1"/>
    <col min="7187" max="7426" width="9.140625" style="28"/>
    <col min="7427" max="7427" width="4.5703125" style="28" bestFit="1" customWidth="1"/>
    <col min="7428" max="7428" width="9.5703125" style="28" bestFit="1" customWidth="1"/>
    <col min="7429" max="7429" width="10" style="28" bestFit="1" customWidth="1"/>
    <col min="7430" max="7430" width="8.85546875" style="28" bestFit="1" customWidth="1"/>
    <col min="7431" max="7431" width="22.85546875" style="28" customWidth="1"/>
    <col min="7432" max="7432" width="59.5703125" style="28" bestFit="1" customWidth="1"/>
    <col min="7433" max="7433" width="57.85546875" style="28" bestFit="1" customWidth="1"/>
    <col min="7434" max="7434" width="35.42578125" style="28" bestFit="1" customWidth="1"/>
    <col min="7435" max="7435" width="28.140625" style="28" bestFit="1" customWidth="1"/>
    <col min="7436" max="7436" width="33.140625" style="28" bestFit="1" customWidth="1"/>
    <col min="7437" max="7437" width="26" style="28" bestFit="1" customWidth="1"/>
    <col min="7438" max="7438" width="19.140625" style="28" bestFit="1" customWidth="1"/>
    <col min="7439" max="7439" width="10.42578125" style="28" customWidth="1"/>
    <col min="7440" max="7440" width="11.85546875" style="28" customWidth="1"/>
    <col min="7441" max="7441" width="14.5703125" style="28" customWidth="1"/>
    <col min="7442" max="7442" width="9" style="28" bestFit="1" customWidth="1"/>
    <col min="7443" max="7682" width="9.140625" style="28"/>
    <col min="7683" max="7683" width="4.5703125" style="28" bestFit="1" customWidth="1"/>
    <col min="7684" max="7684" width="9.5703125" style="28" bestFit="1" customWidth="1"/>
    <col min="7685" max="7685" width="10" style="28" bestFit="1" customWidth="1"/>
    <col min="7686" max="7686" width="8.85546875" style="28" bestFit="1" customWidth="1"/>
    <col min="7687" max="7687" width="22.85546875" style="28" customWidth="1"/>
    <col min="7688" max="7688" width="59.5703125" style="28" bestFit="1" customWidth="1"/>
    <col min="7689" max="7689" width="57.85546875" style="28" bestFit="1" customWidth="1"/>
    <col min="7690" max="7690" width="35.42578125" style="28" bestFit="1" customWidth="1"/>
    <col min="7691" max="7691" width="28.140625" style="28" bestFit="1" customWidth="1"/>
    <col min="7692" max="7692" width="33.140625" style="28" bestFit="1" customWidth="1"/>
    <col min="7693" max="7693" width="26" style="28" bestFit="1" customWidth="1"/>
    <col min="7694" max="7694" width="19.140625" style="28" bestFit="1" customWidth="1"/>
    <col min="7695" max="7695" width="10.42578125" style="28" customWidth="1"/>
    <col min="7696" max="7696" width="11.85546875" style="28" customWidth="1"/>
    <col min="7697" max="7697" width="14.5703125" style="28" customWidth="1"/>
    <col min="7698" max="7698" width="9" style="28" bestFit="1" customWidth="1"/>
    <col min="7699" max="7938" width="9.140625" style="28"/>
    <col min="7939" max="7939" width="4.5703125" style="28" bestFit="1" customWidth="1"/>
    <col min="7940" max="7940" width="9.5703125" style="28" bestFit="1" customWidth="1"/>
    <col min="7941" max="7941" width="10" style="28" bestFit="1" customWidth="1"/>
    <col min="7942" max="7942" width="8.85546875" style="28" bestFit="1" customWidth="1"/>
    <col min="7943" max="7943" width="22.85546875" style="28" customWidth="1"/>
    <col min="7944" max="7944" width="59.5703125" style="28" bestFit="1" customWidth="1"/>
    <col min="7945" max="7945" width="57.85546875" style="28" bestFit="1" customWidth="1"/>
    <col min="7946" max="7946" width="35.42578125" style="28" bestFit="1" customWidth="1"/>
    <col min="7947" max="7947" width="28.140625" style="28" bestFit="1" customWidth="1"/>
    <col min="7948" max="7948" width="33.140625" style="28" bestFit="1" customWidth="1"/>
    <col min="7949" max="7949" width="26" style="28" bestFit="1" customWidth="1"/>
    <col min="7950" max="7950" width="19.140625" style="28" bestFit="1" customWidth="1"/>
    <col min="7951" max="7951" width="10.42578125" style="28" customWidth="1"/>
    <col min="7952" max="7952" width="11.85546875" style="28" customWidth="1"/>
    <col min="7953" max="7953" width="14.5703125" style="28" customWidth="1"/>
    <col min="7954" max="7954" width="9" style="28" bestFit="1" customWidth="1"/>
    <col min="7955" max="8194" width="9.140625" style="28"/>
    <col min="8195" max="8195" width="4.5703125" style="28" bestFit="1" customWidth="1"/>
    <col min="8196" max="8196" width="9.5703125" style="28" bestFit="1" customWidth="1"/>
    <col min="8197" max="8197" width="10" style="28" bestFit="1" customWidth="1"/>
    <col min="8198" max="8198" width="8.85546875" style="28" bestFit="1" customWidth="1"/>
    <col min="8199" max="8199" width="22.85546875" style="28" customWidth="1"/>
    <col min="8200" max="8200" width="59.5703125" style="28" bestFit="1" customWidth="1"/>
    <col min="8201" max="8201" width="57.85546875" style="28" bestFit="1" customWidth="1"/>
    <col min="8202" max="8202" width="35.42578125" style="28" bestFit="1" customWidth="1"/>
    <col min="8203" max="8203" width="28.140625" style="28" bestFit="1" customWidth="1"/>
    <col min="8204" max="8204" width="33.140625" style="28" bestFit="1" customWidth="1"/>
    <col min="8205" max="8205" width="26" style="28" bestFit="1" customWidth="1"/>
    <col min="8206" max="8206" width="19.140625" style="28" bestFit="1" customWidth="1"/>
    <col min="8207" max="8207" width="10.42578125" style="28" customWidth="1"/>
    <col min="8208" max="8208" width="11.85546875" style="28" customWidth="1"/>
    <col min="8209" max="8209" width="14.5703125" style="28" customWidth="1"/>
    <col min="8210" max="8210" width="9" style="28" bestFit="1" customWidth="1"/>
    <col min="8211" max="8450" width="9.140625" style="28"/>
    <col min="8451" max="8451" width="4.5703125" style="28" bestFit="1" customWidth="1"/>
    <col min="8452" max="8452" width="9.5703125" style="28" bestFit="1" customWidth="1"/>
    <col min="8453" max="8453" width="10" style="28" bestFit="1" customWidth="1"/>
    <col min="8454" max="8454" width="8.85546875" style="28" bestFit="1" customWidth="1"/>
    <col min="8455" max="8455" width="22.85546875" style="28" customWidth="1"/>
    <col min="8456" max="8456" width="59.5703125" style="28" bestFit="1" customWidth="1"/>
    <col min="8457" max="8457" width="57.85546875" style="28" bestFit="1" customWidth="1"/>
    <col min="8458" max="8458" width="35.42578125" style="28" bestFit="1" customWidth="1"/>
    <col min="8459" max="8459" width="28.140625" style="28" bestFit="1" customWidth="1"/>
    <col min="8460" max="8460" width="33.140625" style="28" bestFit="1" customWidth="1"/>
    <col min="8461" max="8461" width="26" style="28" bestFit="1" customWidth="1"/>
    <col min="8462" max="8462" width="19.140625" style="28" bestFit="1" customWidth="1"/>
    <col min="8463" max="8463" width="10.42578125" style="28" customWidth="1"/>
    <col min="8464" max="8464" width="11.85546875" style="28" customWidth="1"/>
    <col min="8465" max="8465" width="14.5703125" style="28" customWidth="1"/>
    <col min="8466" max="8466" width="9" style="28" bestFit="1" customWidth="1"/>
    <col min="8467" max="8706" width="9.140625" style="28"/>
    <col min="8707" max="8707" width="4.5703125" style="28" bestFit="1" customWidth="1"/>
    <col min="8708" max="8708" width="9.5703125" style="28" bestFit="1" customWidth="1"/>
    <col min="8709" max="8709" width="10" style="28" bestFit="1" customWidth="1"/>
    <col min="8710" max="8710" width="8.85546875" style="28" bestFit="1" customWidth="1"/>
    <col min="8711" max="8711" width="22.85546875" style="28" customWidth="1"/>
    <col min="8712" max="8712" width="59.5703125" style="28" bestFit="1" customWidth="1"/>
    <col min="8713" max="8713" width="57.85546875" style="28" bestFit="1" customWidth="1"/>
    <col min="8714" max="8714" width="35.42578125" style="28" bestFit="1" customWidth="1"/>
    <col min="8715" max="8715" width="28.140625" style="28" bestFit="1" customWidth="1"/>
    <col min="8716" max="8716" width="33.140625" style="28" bestFit="1" customWidth="1"/>
    <col min="8717" max="8717" width="26" style="28" bestFit="1" customWidth="1"/>
    <col min="8718" max="8718" width="19.140625" style="28" bestFit="1" customWidth="1"/>
    <col min="8719" max="8719" width="10.42578125" style="28" customWidth="1"/>
    <col min="8720" max="8720" width="11.85546875" style="28" customWidth="1"/>
    <col min="8721" max="8721" width="14.5703125" style="28" customWidth="1"/>
    <col min="8722" max="8722" width="9" style="28" bestFit="1" customWidth="1"/>
    <col min="8723" max="8962" width="9.140625" style="28"/>
    <col min="8963" max="8963" width="4.5703125" style="28" bestFit="1" customWidth="1"/>
    <col min="8964" max="8964" width="9.5703125" style="28" bestFit="1" customWidth="1"/>
    <col min="8965" max="8965" width="10" style="28" bestFit="1" customWidth="1"/>
    <col min="8966" max="8966" width="8.85546875" style="28" bestFit="1" customWidth="1"/>
    <col min="8967" max="8967" width="22.85546875" style="28" customWidth="1"/>
    <col min="8968" max="8968" width="59.5703125" style="28" bestFit="1" customWidth="1"/>
    <col min="8969" max="8969" width="57.85546875" style="28" bestFit="1" customWidth="1"/>
    <col min="8970" max="8970" width="35.42578125" style="28" bestFit="1" customWidth="1"/>
    <col min="8971" max="8971" width="28.140625" style="28" bestFit="1" customWidth="1"/>
    <col min="8972" max="8972" width="33.140625" style="28" bestFit="1" customWidth="1"/>
    <col min="8973" max="8973" width="26" style="28" bestFit="1" customWidth="1"/>
    <col min="8974" max="8974" width="19.140625" style="28" bestFit="1" customWidth="1"/>
    <col min="8975" max="8975" width="10.42578125" style="28" customWidth="1"/>
    <col min="8976" max="8976" width="11.85546875" style="28" customWidth="1"/>
    <col min="8977" max="8977" width="14.5703125" style="28" customWidth="1"/>
    <col min="8978" max="8978" width="9" style="28" bestFit="1" customWidth="1"/>
    <col min="8979" max="9218" width="9.140625" style="28"/>
    <col min="9219" max="9219" width="4.5703125" style="28" bestFit="1" customWidth="1"/>
    <col min="9220" max="9220" width="9.5703125" style="28" bestFit="1" customWidth="1"/>
    <col min="9221" max="9221" width="10" style="28" bestFit="1" customWidth="1"/>
    <col min="9222" max="9222" width="8.85546875" style="28" bestFit="1" customWidth="1"/>
    <col min="9223" max="9223" width="22.85546875" style="28" customWidth="1"/>
    <col min="9224" max="9224" width="59.5703125" style="28" bestFit="1" customWidth="1"/>
    <col min="9225" max="9225" width="57.85546875" style="28" bestFit="1" customWidth="1"/>
    <col min="9226" max="9226" width="35.42578125" style="28" bestFit="1" customWidth="1"/>
    <col min="9227" max="9227" width="28.140625" style="28" bestFit="1" customWidth="1"/>
    <col min="9228" max="9228" width="33.140625" style="28" bestFit="1" customWidth="1"/>
    <col min="9229" max="9229" width="26" style="28" bestFit="1" customWidth="1"/>
    <col min="9230" max="9230" width="19.140625" style="28" bestFit="1" customWidth="1"/>
    <col min="9231" max="9231" width="10.42578125" style="28" customWidth="1"/>
    <col min="9232" max="9232" width="11.85546875" style="28" customWidth="1"/>
    <col min="9233" max="9233" width="14.5703125" style="28" customWidth="1"/>
    <col min="9234" max="9234" width="9" style="28" bestFit="1" customWidth="1"/>
    <col min="9235" max="9474" width="9.140625" style="28"/>
    <col min="9475" max="9475" width="4.5703125" style="28" bestFit="1" customWidth="1"/>
    <col min="9476" max="9476" width="9.5703125" style="28" bestFit="1" customWidth="1"/>
    <col min="9477" max="9477" width="10" style="28" bestFit="1" customWidth="1"/>
    <col min="9478" max="9478" width="8.85546875" style="28" bestFit="1" customWidth="1"/>
    <col min="9479" max="9479" width="22.85546875" style="28" customWidth="1"/>
    <col min="9480" max="9480" width="59.5703125" style="28" bestFit="1" customWidth="1"/>
    <col min="9481" max="9481" width="57.85546875" style="28" bestFit="1" customWidth="1"/>
    <col min="9482" max="9482" width="35.42578125" style="28" bestFit="1" customWidth="1"/>
    <col min="9483" max="9483" width="28.140625" style="28" bestFit="1" customWidth="1"/>
    <col min="9484" max="9484" width="33.140625" style="28" bestFit="1" customWidth="1"/>
    <col min="9485" max="9485" width="26" style="28" bestFit="1" customWidth="1"/>
    <col min="9486" max="9486" width="19.140625" style="28" bestFit="1" customWidth="1"/>
    <col min="9487" max="9487" width="10.42578125" style="28" customWidth="1"/>
    <col min="9488" max="9488" width="11.85546875" style="28" customWidth="1"/>
    <col min="9489" max="9489" width="14.5703125" style="28" customWidth="1"/>
    <col min="9490" max="9490" width="9" style="28" bestFit="1" customWidth="1"/>
    <col min="9491" max="9730" width="9.140625" style="28"/>
    <col min="9731" max="9731" width="4.5703125" style="28" bestFit="1" customWidth="1"/>
    <col min="9732" max="9732" width="9.5703125" style="28" bestFit="1" customWidth="1"/>
    <col min="9733" max="9733" width="10" style="28" bestFit="1" customWidth="1"/>
    <col min="9734" max="9734" width="8.85546875" style="28" bestFit="1" customWidth="1"/>
    <col min="9735" max="9735" width="22.85546875" style="28" customWidth="1"/>
    <col min="9736" max="9736" width="59.5703125" style="28" bestFit="1" customWidth="1"/>
    <col min="9737" max="9737" width="57.85546875" style="28" bestFit="1" customWidth="1"/>
    <col min="9738" max="9738" width="35.42578125" style="28" bestFit="1" customWidth="1"/>
    <col min="9739" max="9739" width="28.140625" style="28" bestFit="1" customWidth="1"/>
    <col min="9740" max="9740" width="33.140625" style="28" bestFit="1" customWidth="1"/>
    <col min="9741" max="9741" width="26" style="28" bestFit="1" customWidth="1"/>
    <col min="9742" max="9742" width="19.140625" style="28" bestFit="1" customWidth="1"/>
    <col min="9743" max="9743" width="10.42578125" style="28" customWidth="1"/>
    <col min="9744" max="9744" width="11.85546875" style="28" customWidth="1"/>
    <col min="9745" max="9745" width="14.5703125" style="28" customWidth="1"/>
    <col min="9746" max="9746" width="9" style="28" bestFit="1" customWidth="1"/>
    <col min="9747" max="9986" width="9.140625" style="28"/>
    <col min="9987" max="9987" width="4.5703125" style="28" bestFit="1" customWidth="1"/>
    <col min="9988" max="9988" width="9.5703125" style="28" bestFit="1" customWidth="1"/>
    <col min="9989" max="9989" width="10" style="28" bestFit="1" customWidth="1"/>
    <col min="9990" max="9990" width="8.85546875" style="28" bestFit="1" customWidth="1"/>
    <col min="9991" max="9991" width="22.85546875" style="28" customWidth="1"/>
    <col min="9992" max="9992" width="59.5703125" style="28" bestFit="1" customWidth="1"/>
    <col min="9993" max="9993" width="57.85546875" style="28" bestFit="1" customWidth="1"/>
    <col min="9994" max="9994" width="35.42578125" style="28" bestFit="1" customWidth="1"/>
    <col min="9995" max="9995" width="28.140625" style="28" bestFit="1" customWidth="1"/>
    <col min="9996" max="9996" width="33.140625" style="28" bestFit="1" customWidth="1"/>
    <col min="9997" max="9997" width="26" style="28" bestFit="1" customWidth="1"/>
    <col min="9998" max="9998" width="19.140625" style="28" bestFit="1" customWidth="1"/>
    <col min="9999" max="9999" width="10.42578125" style="28" customWidth="1"/>
    <col min="10000" max="10000" width="11.85546875" style="28" customWidth="1"/>
    <col min="10001" max="10001" width="14.5703125" style="28" customWidth="1"/>
    <col min="10002" max="10002" width="9" style="28" bestFit="1" customWidth="1"/>
    <col min="10003" max="10242" width="9.140625" style="28"/>
    <col min="10243" max="10243" width="4.5703125" style="28" bestFit="1" customWidth="1"/>
    <col min="10244" max="10244" width="9.5703125" style="28" bestFit="1" customWidth="1"/>
    <col min="10245" max="10245" width="10" style="28" bestFit="1" customWidth="1"/>
    <col min="10246" max="10246" width="8.85546875" style="28" bestFit="1" customWidth="1"/>
    <col min="10247" max="10247" width="22.85546875" style="28" customWidth="1"/>
    <col min="10248" max="10248" width="59.5703125" style="28" bestFit="1" customWidth="1"/>
    <col min="10249" max="10249" width="57.85546875" style="28" bestFit="1" customWidth="1"/>
    <col min="10250" max="10250" width="35.42578125" style="28" bestFit="1" customWidth="1"/>
    <col min="10251" max="10251" width="28.140625" style="28" bestFit="1" customWidth="1"/>
    <col min="10252" max="10252" width="33.140625" style="28" bestFit="1" customWidth="1"/>
    <col min="10253" max="10253" width="26" style="28" bestFit="1" customWidth="1"/>
    <col min="10254" max="10254" width="19.140625" style="28" bestFit="1" customWidth="1"/>
    <col min="10255" max="10255" width="10.42578125" style="28" customWidth="1"/>
    <col min="10256" max="10256" width="11.85546875" style="28" customWidth="1"/>
    <col min="10257" max="10257" width="14.5703125" style="28" customWidth="1"/>
    <col min="10258" max="10258" width="9" style="28" bestFit="1" customWidth="1"/>
    <col min="10259" max="10498" width="9.140625" style="28"/>
    <col min="10499" max="10499" width="4.5703125" style="28" bestFit="1" customWidth="1"/>
    <col min="10500" max="10500" width="9.5703125" style="28" bestFit="1" customWidth="1"/>
    <col min="10501" max="10501" width="10" style="28" bestFit="1" customWidth="1"/>
    <col min="10502" max="10502" width="8.85546875" style="28" bestFit="1" customWidth="1"/>
    <col min="10503" max="10503" width="22.85546875" style="28" customWidth="1"/>
    <col min="10504" max="10504" width="59.5703125" style="28" bestFit="1" customWidth="1"/>
    <col min="10505" max="10505" width="57.85546875" style="28" bestFit="1" customWidth="1"/>
    <col min="10506" max="10506" width="35.42578125" style="28" bestFit="1" customWidth="1"/>
    <col min="10507" max="10507" width="28.140625" style="28" bestFit="1" customWidth="1"/>
    <col min="10508" max="10508" width="33.140625" style="28" bestFit="1" customWidth="1"/>
    <col min="10509" max="10509" width="26" style="28" bestFit="1" customWidth="1"/>
    <col min="10510" max="10510" width="19.140625" style="28" bestFit="1" customWidth="1"/>
    <col min="10511" max="10511" width="10.42578125" style="28" customWidth="1"/>
    <col min="10512" max="10512" width="11.85546875" style="28" customWidth="1"/>
    <col min="10513" max="10513" width="14.5703125" style="28" customWidth="1"/>
    <col min="10514" max="10514" width="9" style="28" bestFit="1" customWidth="1"/>
    <col min="10515" max="10754" width="9.140625" style="28"/>
    <col min="10755" max="10755" width="4.5703125" style="28" bestFit="1" customWidth="1"/>
    <col min="10756" max="10756" width="9.5703125" style="28" bestFit="1" customWidth="1"/>
    <col min="10757" max="10757" width="10" style="28" bestFit="1" customWidth="1"/>
    <col min="10758" max="10758" width="8.85546875" style="28" bestFit="1" customWidth="1"/>
    <col min="10759" max="10759" width="22.85546875" style="28" customWidth="1"/>
    <col min="10760" max="10760" width="59.5703125" style="28" bestFit="1" customWidth="1"/>
    <col min="10761" max="10761" width="57.85546875" style="28" bestFit="1" customWidth="1"/>
    <col min="10762" max="10762" width="35.42578125" style="28" bestFit="1" customWidth="1"/>
    <col min="10763" max="10763" width="28.140625" style="28" bestFit="1" customWidth="1"/>
    <col min="10764" max="10764" width="33.140625" style="28" bestFit="1" customWidth="1"/>
    <col min="10765" max="10765" width="26" style="28" bestFit="1" customWidth="1"/>
    <col min="10766" max="10766" width="19.140625" style="28" bestFit="1" customWidth="1"/>
    <col min="10767" max="10767" width="10.42578125" style="28" customWidth="1"/>
    <col min="10768" max="10768" width="11.85546875" style="28" customWidth="1"/>
    <col min="10769" max="10769" width="14.5703125" style="28" customWidth="1"/>
    <col min="10770" max="10770" width="9" style="28" bestFit="1" customWidth="1"/>
    <col min="10771" max="11010" width="9.140625" style="28"/>
    <col min="11011" max="11011" width="4.5703125" style="28" bestFit="1" customWidth="1"/>
    <col min="11012" max="11012" width="9.5703125" style="28" bestFit="1" customWidth="1"/>
    <col min="11013" max="11013" width="10" style="28" bestFit="1" customWidth="1"/>
    <col min="11014" max="11014" width="8.85546875" style="28" bestFit="1" customWidth="1"/>
    <col min="11015" max="11015" width="22.85546875" style="28" customWidth="1"/>
    <col min="11016" max="11016" width="59.5703125" style="28" bestFit="1" customWidth="1"/>
    <col min="11017" max="11017" width="57.85546875" style="28" bestFit="1" customWidth="1"/>
    <col min="11018" max="11018" width="35.42578125" style="28" bestFit="1" customWidth="1"/>
    <col min="11019" max="11019" width="28.140625" style="28" bestFit="1" customWidth="1"/>
    <col min="11020" max="11020" width="33.140625" style="28" bestFit="1" customWidth="1"/>
    <col min="11021" max="11021" width="26" style="28" bestFit="1" customWidth="1"/>
    <col min="11022" max="11022" width="19.140625" style="28" bestFit="1" customWidth="1"/>
    <col min="11023" max="11023" width="10.42578125" style="28" customWidth="1"/>
    <col min="11024" max="11024" width="11.85546875" style="28" customWidth="1"/>
    <col min="11025" max="11025" width="14.5703125" style="28" customWidth="1"/>
    <col min="11026" max="11026" width="9" style="28" bestFit="1" customWidth="1"/>
    <col min="11027" max="11266" width="9.140625" style="28"/>
    <col min="11267" max="11267" width="4.5703125" style="28" bestFit="1" customWidth="1"/>
    <col min="11268" max="11268" width="9.5703125" style="28" bestFit="1" customWidth="1"/>
    <col min="11269" max="11269" width="10" style="28" bestFit="1" customWidth="1"/>
    <col min="11270" max="11270" width="8.85546875" style="28" bestFit="1" customWidth="1"/>
    <col min="11271" max="11271" width="22.85546875" style="28" customWidth="1"/>
    <col min="11272" max="11272" width="59.5703125" style="28" bestFit="1" customWidth="1"/>
    <col min="11273" max="11273" width="57.85546875" style="28" bestFit="1" customWidth="1"/>
    <col min="11274" max="11274" width="35.42578125" style="28" bestFit="1" customWidth="1"/>
    <col min="11275" max="11275" width="28.140625" style="28" bestFit="1" customWidth="1"/>
    <col min="11276" max="11276" width="33.140625" style="28" bestFit="1" customWidth="1"/>
    <col min="11277" max="11277" width="26" style="28" bestFit="1" customWidth="1"/>
    <col min="11278" max="11278" width="19.140625" style="28" bestFit="1" customWidth="1"/>
    <col min="11279" max="11279" width="10.42578125" style="28" customWidth="1"/>
    <col min="11280" max="11280" width="11.85546875" style="28" customWidth="1"/>
    <col min="11281" max="11281" width="14.5703125" style="28" customWidth="1"/>
    <col min="11282" max="11282" width="9" style="28" bestFit="1" customWidth="1"/>
    <col min="11283" max="11522" width="9.140625" style="28"/>
    <col min="11523" max="11523" width="4.5703125" style="28" bestFit="1" customWidth="1"/>
    <col min="11524" max="11524" width="9.5703125" style="28" bestFit="1" customWidth="1"/>
    <col min="11525" max="11525" width="10" style="28" bestFit="1" customWidth="1"/>
    <col min="11526" max="11526" width="8.85546875" style="28" bestFit="1" customWidth="1"/>
    <col min="11527" max="11527" width="22.85546875" style="28" customWidth="1"/>
    <col min="11528" max="11528" width="59.5703125" style="28" bestFit="1" customWidth="1"/>
    <col min="11529" max="11529" width="57.85546875" style="28" bestFit="1" customWidth="1"/>
    <col min="11530" max="11530" width="35.42578125" style="28" bestFit="1" customWidth="1"/>
    <col min="11531" max="11531" width="28.140625" style="28" bestFit="1" customWidth="1"/>
    <col min="11532" max="11532" width="33.140625" style="28" bestFit="1" customWidth="1"/>
    <col min="11533" max="11533" width="26" style="28" bestFit="1" customWidth="1"/>
    <col min="11534" max="11534" width="19.140625" style="28" bestFit="1" customWidth="1"/>
    <col min="11535" max="11535" width="10.42578125" style="28" customWidth="1"/>
    <col min="11536" max="11536" width="11.85546875" style="28" customWidth="1"/>
    <col min="11537" max="11537" width="14.5703125" style="28" customWidth="1"/>
    <col min="11538" max="11538" width="9" style="28" bestFit="1" customWidth="1"/>
    <col min="11539" max="11778" width="9.140625" style="28"/>
    <col min="11779" max="11779" width="4.5703125" style="28" bestFit="1" customWidth="1"/>
    <col min="11780" max="11780" width="9.5703125" style="28" bestFit="1" customWidth="1"/>
    <col min="11781" max="11781" width="10" style="28" bestFit="1" customWidth="1"/>
    <col min="11782" max="11782" width="8.85546875" style="28" bestFit="1" customWidth="1"/>
    <col min="11783" max="11783" width="22.85546875" style="28" customWidth="1"/>
    <col min="11784" max="11784" width="59.5703125" style="28" bestFit="1" customWidth="1"/>
    <col min="11785" max="11785" width="57.85546875" style="28" bestFit="1" customWidth="1"/>
    <col min="11786" max="11786" width="35.42578125" style="28" bestFit="1" customWidth="1"/>
    <col min="11787" max="11787" width="28.140625" style="28" bestFit="1" customWidth="1"/>
    <col min="11788" max="11788" width="33.140625" style="28" bestFit="1" customWidth="1"/>
    <col min="11789" max="11789" width="26" style="28" bestFit="1" customWidth="1"/>
    <col min="11790" max="11790" width="19.140625" style="28" bestFit="1" customWidth="1"/>
    <col min="11791" max="11791" width="10.42578125" style="28" customWidth="1"/>
    <col min="11792" max="11792" width="11.85546875" style="28" customWidth="1"/>
    <col min="11793" max="11793" width="14.5703125" style="28" customWidth="1"/>
    <col min="11794" max="11794" width="9" style="28" bestFit="1" customWidth="1"/>
    <col min="11795" max="12034" width="9.140625" style="28"/>
    <col min="12035" max="12035" width="4.5703125" style="28" bestFit="1" customWidth="1"/>
    <col min="12036" max="12036" width="9.5703125" style="28" bestFit="1" customWidth="1"/>
    <col min="12037" max="12037" width="10" style="28" bestFit="1" customWidth="1"/>
    <col min="12038" max="12038" width="8.85546875" style="28" bestFit="1" customWidth="1"/>
    <col min="12039" max="12039" width="22.85546875" style="28" customWidth="1"/>
    <col min="12040" max="12040" width="59.5703125" style="28" bestFit="1" customWidth="1"/>
    <col min="12041" max="12041" width="57.85546875" style="28" bestFit="1" customWidth="1"/>
    <col min="12042" max="12042" width="35.42578125" style="28" bestFit="1" customWidth="1"/>
    <col min="12043" max="12043" width="28.140625" style="28" bestFit="1" customWidth="1"/>
    <col min="12044" max="12044" width="33.140625" style="28" bestFit="1" customWidth="1"/>
    <col min="12045" max="12045" width="26" style="28" bestFit="1" customWidth="1"/>
    <col min="12046" max="12046" width="19.140625" style="28" bestFit="1" customWidth="1"/>
    <col min="12047" max="12047" width="10.42578125" style="28" customWidth="1"/>
    <col min="12048" max="12048" width="11.85546875" style="28" customWidth="1"/>
    <col min="12049" max="12049" width="14.5703125" style="28" customWidth="1"/>
    <col min="12050" max="12050" width="9" style="28" bestFit="1" customWidth="1"/>
    <col min="12051" max="12290" width="9.140625" style="28"/>
    <col min="12291" max="12291" width="4.5703125" style="28" bestFit="1" customWidth="1"/>
    <col min="12292" max="12292" width="9.5703125" style="28" bestFit="1" customWidth="1"/>
    <col min="12293" max="12293" width="10" style="28" bestFit="1" customWidth="1"/>
    <col min="12294" max="12294" width="8.85546875" style="28" bestFit="1" customWidth="1"/>
    <col min="12295" max="12295" width="22.85546875" style="28" customWidth="1"/>
    <col min="12296" max="12296" width="59.5703125" style="28" bestFit="1" customWidth="1"/>
    <col min="12297" max="12297" width="57.85546875" style="28" bestFit="1" customWidth="1"/>
    <col min="12298" max="12298" width="35.42578125" style="28" bestFit="1" customWidth="1"/>
    <col min="12299" max="12299" width="28.140625" style="28" bestFit="1" customWidth="1"/>
    <col min="12300" max="12300" width="33.140625" style="28" bestFit="1" customWidth="1"/>
    <col min="12301" max="12301" width="26" style="28" bestFit="1" customWidth="1"/>
    <col min="12302" max="12302" width="19.140625" style="28" bestFit="1" customWidth="1"/>
    <col min="12303" max="12303" width="10.42578125" style="28" customWidth="1"/>
    <col min="12304" max="12304" width="11.85546875" style="28" customWidth="1"/>
    <col min="12305" max="12305" width="14.5703125" style="28" customWidth="1"/>
    <col min="12306" max="12306" width="9" style="28" bestFit="1" customWidth="1"/>
    <col min="12307" max="12546" width="9.140625" style="28"/>
    <col min="12547" max="12547" width="4.5703125" style="28" bestFit="1" customWidth="1"/>
    <col min="12548" max="12548" width="9.5703125" style="28" bestFit="1" customWidth="1"/>
    <col min="12549" max="12549" width="10" style="28" bestFit="1" customWidth="1"/>
    <col min="12550" max="12550" width="8.85546875" style="28" bestFit="1" customWidth="1"/>
    <col min="12551" max="12551" width="22.85546875" style="28" customWidth="1"/>
    <col min="12552" max="12552" width="59.5703125" style="28" bestFit="1" customWidth="1"/>
    <col min="12553" max="12553" width="57.85546875" style="28" bestFit="1" customWidth="1"/>
    <col min="12554" max="12554" width="35.42578125" style="28" bestFit="1" customWidth="1"/>
    <col min="12555" max="12555" width="28.140625" style="28" bestFit="1" customWidth="1"/>
    <col min="12556" max="12556" width="33.140625" style="28" bestFit="1" customWidth="1"/>
    <col min="12557" max="12557" width="26" style="28" bestFit="1" customWidth="1"/>
    <col min="12558" max="12558" width="19.140625" style="28" bestFit="1" customWidth="1"/>
    <col min="12559" max="12559" width="10.42578125" style="28" customWidth="1"/>
    <col min="12560" max="12560" width="11.85546875" style="28" customWidth="1"/>
    <col min="12561" max="12561" width="14.5703125" style="28" customWidth="1"/>
    <col min="12562" max="12562" width="9" style="28" bestFit="1" customWidth="1"/>
    <col min="12563" max="12802" width="9.140625" style="28"/>
    <col min="12803" max="12803" width="4.5703125" style="28" bestFit="1" customWidth="1"/>
    <col min="12804" max="12804" width="9.5703125" style="28" bestFit="1" customWidth="1"/>
    <col min="12805" max="12805" width="10" style="28" bestFit="1" customWidth="1"/>
    <col min="12806" max="12806" width="8.85546875" style="28" bestFit="1" customWidth="1"/>
    <col min="12807" max="12807" width="22.85546875" style="28" customWidth="1"/>
    <col min="12808" max="12808" width="59.5703125" style="28" bestFit="1" customWidth="1"/>
    <col min="12809" max="12809" width="57.85546875" style="28" bestFit="1" customWidth="1"/>
    <col min="12810" max="12810" width="35.42578125" style="28" bestFit="1" customWidth="1"/>
    <col min="12811" max="12811" width="28.140625" style="28" bestFit="1" customWidth="1"/>
    <col min="12812" max="12812" width="33.140625" style="28" bestFit="1" customWidth="1"/>
    <col min="12813" max="12813" width="26" style="28" bestFit="1" customWidth="1"/>
    <col min="12814" max="12814" width="19.140625" style="28" bestFit="1" customWidth="1"/>
    <col min="12815" max="12815" width="10.42578125" style="28" customWidth="1"/>
    <col min="12816" max="12816" width="11.85546875" style="28" customWidth="1"/>
    <col min="12817" max="12817" width="14.5703125" style="28" customWidth="1"/>
    <col min="12818" max="12818" width="9" style="28" bestFit="1" customWidth="1"/>
    <col min="12819" max="13058" width="9.140625" style="28"/>
    <col min="13059" max="13059" width="4.5703125" style="28" bestFit="1" customWidth="1"/>
    <col min="13060" max="13060" width="9.5703125" style="28" bestFit="1" customWidth="1"/>
    <col min="13061" max="13061" width="10" style="28" bestFit="1" customWidth="1"/>
    <col min="13062" max="13062" width="8.85546875" style="28" bestFit="1" customWidth="1"/>
    <col min="13063" max="13063" width="22.85546875" style="28" customWidth="1"/>
    <col min="13064" max="13064" width="59.5703125" style="28" bestFit="1" customWidth="1"/>
    <col min="13065" max="13065" width="57.85546875" style="28" bestFit="1" customWidth="1"/>
    <col min="13066" max="13066" width="35.42578125" style="28" bestFit="1" customWidth="1"/>
    <col min="13067" max="13067" width="28.140625" style="28" bestFit="1" customWidth="1"/>
    <col min="13068" max="13068" width="33.140625" style="28" bestFit="1" customWidth="1"/>
    <col min="13069" max="13069" width="26" style="28" bestFit="1" customWidth="1"/>
    <col min="13070" max="13070" width="19.140625" style="28" bestFit="1" customWidth="1"/>
    <col min="13071" max="13071" width="10.42578125" style="28" customWidth="1"/>
    <col min="13072" max="13072" width="11.85546875" style="28" customWidth="1"/>
    <col min="13073" max="13073" width="14.5703125" style="28" customWidth="1"/>
    <col min="13074" max="13074" width="9" style="28" bestFit="1" customWidth="1"/>
    <col min="13075" max="13314" width="9.140625" style="28"/>
    <col min="13315" max="13315" width="4.5703125" style="28" bestFit="1" customWidth="1"/>
    <col min="13316" max="13316" width="9.5703125" style="28" bestFit="1" customWidth="1"/>
    <col min="13317" max="13317" width="10" style="28" bestFit="1" customWidth="1"/>
    <col min="13318" max="13318" width="8.85546875" style="28" bestFit="1" customWidth="1"/>
    <col min="13319" max="13319" width="22.85546875" style="28" customWidth="1"/>
    <col min="13320" max="13320" width="59.5703125" style="28" bestFit="1" customWidth="1"/>
    <col min="13321" max="13321" width="57.85546875" style="28" bestFit="1" customWidth="1"/>
    <col min="13322" max="13322" width="35.42578125" style="28" bestFit="1" customWidth="1"/>
    <col min="13323" max="13323" width="28.140625" style="28" bestFit="1" customWidth="1"/>
    <col min="13324" max="13324" width="33.140625" style="28" bestFit="1" customWidth="1"/>
    <col min="13325" max="13325" width="26" style="28" bestFit="1" customWidth="1"/>
    <col min="13326" max="13326" width="19.140625" style="28" bestFit="1" customWidth="1"/>
    <col min="13327" max="13327" width="10.42578125" style="28" customWidth="1"/>
    <col min="13328" max="13328" width="11.85546875" style="28" customWidth="1"/>
    <col min="13329" max="13329" width="14.5703125" style="28" customWidth="1"/>
    <col min="13330" max="13330" width="9" style="28" bestFit="1" customWidth="1"/>
    <col min="13331" max="13570" width="9.140625" style="28"/>
    <col min="13571" max="13571" width="4.5703125" style="28" bestFit="1" customWidth="1"/>
    <col min="13572" max="13572" width="9.5703125" style="28" bestFit="1" customWidth="1"/>
    <col min="13573" max="13573" width="10" style="28" bestFit="1" customWidth="1"/>
    <col min="13574" max="13574" width="8.85546875" style="28" bestFit="1" customWidth="1"/>
    <col min="13575" max="13575" width="22.85546875" style="28" customWidth="1"/>
    <col min="13576" max="13576" width="59.5703125" style="28" bestFit="1" customWidth="1"/>
    <col min="13577" max="13577" width="57.85546875" style="28" bestFit="1" customWidth="1"/>
    <col min="13578" max="13578" width="35.42578125" style="28" bestFit="1" customWidth="1"/>
    <col min="13579" max="13579" width="28.140625" style="28" bestFit="1" customWidth="1"/>
    <col min="13580" max="13580" width="33.140625" style="28" bestFit="1" customWidth="1"/>
    <col min="13581" max="13581" width="26" style="28" bestFit="1" customWidth="1"/>
    <col min="13582" max="13582" width="19.140625" style="28" bestFit="1" customWidth="1"/>
    <col min="13583" max="13583" width="10.42578125" style="28" customWidth="1"/>
    <col min="13584" max="13584" width="11.85546875" style="28" customWidth="1"/>
    <col min="13585" max="13585" width="14.5703125" style="28" customWidth="1"/>
    <col min="13586" max="13586" width="9" style="28" bestFit="1" customWidth="1"/>
    <col min="13587" max="13826" width="9.140625" style="28"/>
    <col min="13827" max="13827" width="4.5703125" style="28" bestFit="1" customWidth="1"/>
    <col min="13828" max="13828" width="9.5703125" style="28" bestFit="1" customWidth="1"/>
    <col min="13829" max="13829" width="10" style="28" bestFit="1" customWidth="1"/>
    <col min="13830" max="13830" width="8.85546875" style="28" bestFit="1" customWidth="1"/>
    <col min="13831" max="13831" width="22.85546875" style="28" customWidth="1"/>
    <col min="13832" max="13832" width="59.5703125" style="28" bestFit="1" customWidth="1"/>
    <col min="13833" max="13833" width="57.85546875" style="28" bestFit="1" customWidth="1"/>
    <col min="13834" max="13834" width="35.42578125" style="28" bestFit="1" customWidth="1"/>
    <col min="13835" max="13835" width="28.140625" style="28" bestFit="1" customWidth="1"/>
    <col min="13836" max="13836" width="33.140625" style="28" bestFit="1" customWidth="1"/>
    <col min="13837" max="13837" width="26" style="28" bestFit="1" customWidth="1"/>
    <col min="13838" max="13838" width="19.140625" style="28" bestFit="1" customWidth="1"/>
    <col min="13839" max="13839" width="10.42578125" style="28" customWidth="1"/>
    <col min="13840" max="13840" width="11.85546875" style="28" customWidth="1"/>
    <col min="13841" max="13841" width="14.5703125" style="28" customWidth="1"/>
    <col min="13842" max="13842" width="9" style="28" bestFit="1" customWidth="1"/>
    <col min="13843" max="14082" width="9.140625" style="28"/>
    <col min="14083" max="14083" width="4.5703125" style="28" bestFit="1" customWidth="1"/>
    <col min="14084" max="14084" width="9.5703125" style="28" bestFit="1" customWidth="1"/>
    <col min="14085" max="14085" width="10" style="28" bestFit="1" customWidth="1"/>
    <col min="14086" max="14086" width="8.85546875" style="28" bestFit="1" customWidth="1"/>
    <col min="14087" max="14087" width="22.85546875" style="28" customWidth="1"/>
    <col min="14088" max="14088" width="59.5703125" style="28" bestFit="1" customWidth="1"/>
    <col min="14089" max="14089" width="57.85546875" style="28" bestFit="1" customWidth="1"/>
    <col min="14090" max="14090" width="35.42578125" style="28" bestFit="1" customWidth="1"/>
    <col min="14091" max="14091" width="28.140625" style="28" bestFit="1" customWidth="1"/>
    <col min="14092" max="14092" width="33.140625" style="28" bestFit="1" customWidth="1"/>
    <col min="14093" max="14093" width="26" style="28" bestFit="1" customWidth="1"/>
    <col min="14094" max="14094" width="19.140625" style="28" bestFit="1" customWidth="1"/>
    <col min="14095" max="14095" width="10.42578125" style="28" customWidth="1"/>
    <col min="14096" max="14096" width="11.85546875" style="28" customWidth="1"/>
    <col min="14097" max="14097" width="14.5703125" style="28" customWidth="1"/>
    <col min="14098" max="14098" width="9" style="28" bestFit="1" customWidth="1"/>
    <col min="14099" max="14338" width="9.140625" style="28"/>
    <col min="14339" max="14339" width="4.5703125" style="28" bestFit="1" customWidth="1"/>
    <col min="14340" max="14340" width="9.5703125" style="28" bestFit="1" customWidth="1"/>
    <col min="14341" max="14341" width="10" style="28" bestFit="1" customWidth="1"/>
    <col min="14342" max="14342" width="8.85546875" style="28" bestFit="1" customWidth="1"/>
    <col min="14343" max="14343" width="22.85546875" style="28" customWidth="1"/>
    <col min="14344" max="14344" width="59.5703125" style="28" bestFit="1" customWidth="1"/>
    <col min="14345" max="14345" width="57.85546875" style="28" bestFit="1" customWidth="1"/>
    <col min="14346" max="14346" width="35.42578125" style="28" bestFit="1" customWidth="1"/>
    <col min="14347" max="14347" width="28.140625" style="28" bestFit="1" customWidth="1"/>
    <col min="14348" max="14348" width="33.140625" style="28" bestFit="1" customWidth="1"/>
    <col min="14349" max="14349" width="26" style="28" bestFit="1" customWidth="1"/>
    <col min="14350" max="14350" width="19.140625" style="28" bestFit="1" customWidth="1"/>
    <col min="14351" max="14351" width="10.42578125" style="28" customWidth="1"/>
    <col min="14352" max="14352" width="11.85546875" style="28" customWidth="1"/>
    <col min="14353" max="14353" width="14.5703125" style="28" customWidth="1"/>
    <col min="14354" max="14354" width="9" style="28" bestFit="1" customWidth="1"/>
    <col min="14355" max="14594" width="9.140625" style="28"/>
    <col min="14595" max="14595" width="4.5703125" style="28" bestFit="1" customWidth="1"/>
    <col min="14596" max="14596" width="9.5703125" style="28" bestFit="1" customWidth="1"/>
    <col min="14597" max="14597" width="10" style="28" bestFit="1" customWidth="1"/>
    <col min="14598" max="14598" width="8.85546875" style="28" bestFit="1" customWidth="1"/>
    <col min="14599" max="14599" width="22.85546875" style="28" customWidth="1"/>
    <col min="14600" max="14600" width="59.5703125" style="28" bestFit="1" customWidth="1"/>
    <col min="14601" max="14601" width="57.85546875" style="28" bestFit="1" customWidth="1"/>
    <col min="14602" max="14602" width="35.42578125" style="28" bestFit="1" customWidth="1"/>
    <col min="14603" max="14603" width="28.140625" style="28" bestFit="1" customWidth="1"/>
    <col min="14604" max="14604" width="33.140625" style="28" bestFit="1" customWidth="1"/>
    <col min="14605" max="14605" width="26" style="28" bestFit="1" customWidth="1"/>
    <col min="14606" max="14606" width="19.140625" style="28" bestFit="1" customWidth="1"/>
    <col min="14607" max="14607" width="10.42578125" style="28" customWidth="1"/>
    <col min="14608" max="14608" width="11.85546875" style="28" customWidth="1"/>
    <col min="14609" max="14609" width="14.5703125" style="28" customWidth="1"/>
    <col min="14610" max="14610" width="9" style="28" bestFit="1" customWidth="1"/>
    <col min="14611" max="14850" width="9.140625" style="28"/>
    <col min="14851" max="14851" width="4.5703125" style="28" bestFit="1" customWidth="1"/>
    <col min="14852" max="14852" width="9.5703125" style="28" bestFit="1" customWidth="1"/>
    <col min="14853" max="14853" width="10" style="28" bestFit="1" customWidth="1"/>
    <col min="14854" max="14854" width="8.85546875" style="28" bestFit="1" customWidth="1"/>
    <col min="14855" max="14855" width="22.85546875" style="28" customWidth="1"/>
    <col min="14856" max="14856" width="59.5703125" style="28" bestFit="1" customWidth="1"/>
    <col min="14857" max="14857" width="57.85546875" style="28" bestFit="1" customWidth="1"/>
    <col min="14858" max="14858" width="35.42578125" style="28" bestFit="1" customWidth="1"/>
    <col min="14859" max="14859" width="28.140625" style="28" bestFit="1" customWidth="1"/>
    <col min="14860" max="14860" width="33.140625" style="28" bestFit="1" customWidth="1"/>
    <col min="14861" max="14861" width="26" style="28" bestFit="1" customWidth="1"/>
    <col min="14862" max="14862" width="19.140625" style="28" bestFit="1" customWidth="1"/>
    <col min="14863" max="14863" width="10.42578125" style="28" customWidth="1"/>
    <col min="14864" max="14864" width="11.85546875" style="28" customWidth="1"/>
    <col min="14865" max="14865" width="14.5703125" style="28" customWidth="1"/>
    <col min="14866" max="14866" width="9" style="28" bestFit="1" customWidth="1"/>
    <col min="14867" max="15106" width="9.140625" style="28"/>
    <col min="15107" max="15107" width="4.5703125" style="28" bestFit="1" customWidth="1"/>
    <col min="15108" max="15108" width="9.5703125" style="28" bestFit="1" customWidth="1"/>
    <col min="15109" max="15109" width="10" style="28" bestFit="1" customWidth="1"/>
    <col min="15110" max="15110" width="8.85546875" style="28" bestFit="1" customWidth="1"/>
    <col min="15111" max="15111" width="22.85546875" style="28" customWidth="1"/>
    <col min="15112" max="15112" width="59.5703125" style="28" bestFit="1" customWidth="1"/>
    <col min="15113" max="15113" width="57.85546875" style="28" bestFit="1" customWidth="1"/>
    <col min="15114" max="15114" width="35.42578125" style="28" bestFit="1" customWidth="1"/>
    <col min="15115" max="15115" width="28.140625" style="28" bestFit="1" customWidth="1"/>
    <col min="15116" max="15116" width="33.140625" style="28" bestFit="1" customWidth="1"/>
    <col min="15117" max="15117" width="26" style="28" bestFit="1" customWidth="1"/>
    <col min="15118" max="15118" width="19.140625" style="28" bestFit="1" customWidth="1"/>
    <col min="15119" max="15119" width="10.42578125" style="28" customWidth="1"/>
    <col min="15120" max="15120" width="11.85546875" style="28" customWidth="1"/>
    <col min="15121" max="15121" width="14.5703125" style="28" customWidth="1"/>
    <col min="15122" max="15122" width="9" style="28" bestFit="1" customWidth="1"/>
    <col min="15123" max="15362" width="9.140625" style="28"/>
    <col min="15363" max="15363" width="4.5703125" style="28" bestFit="1" customWidth="1"/>
    <col min="15364" max="15364" width="9.5703125" style="28" bestFit="1" customWidth="1"/>
    <col min="15365" max="15365" width="10" style="28" bestFit="1" customWidth="1"/>
    <col min="15366" max="15366" width="8.85546875" style="28" bestFit="1" customWidth="1"/>
    <col min="15367" max="15367" width="22.85546875" style="28" customWidth="1"/>
    <col min="15368" max="15368" width="59.5703125" style="28" bestFit="1" customWidth="1"/>
    <col min="15369" max="15369" width="57.85546875" style="28" bestFit="1" customWidth="1"/>
    <col min="15370" max="15370" width="35.42578125" style="28" bestFit="1" customWidth="1"/>
    <col min="15371" max="15371" width="28.140625" style="28" bestFit="1" customWidth="1"/>
    <col min="15372" max="15372" width="33.140625" style="28" bestFit="1" customWidth="1"/>
    <col min="15373" max="15373" width="26" style="28" bestFit="1" customWidth="1"/>
    <col min="15374" max="15374" width="19.140625" style="28" bestFit="1" customWidth="1"/>
    <col min="15375" max="15375" width="10.42578125" style="28" customWidth="1"/>
    <col min="15376" max="15376" width="11.85546875" style="28" customWidth="1"/>
    <col min="15377" max="15377" width="14.5703125" style="28" customWidth="1"/>
    <col min="15378" max="15378" width="9" style="28" bestFit="1" customWidth="1"/>
    <col min="15379" max="15618" width="9.140625" style="28"/>
    <col min="15619" max="15619" width="4.5703125" style="28" bestFit="1" customWidth="1"/>
    <col min="15620" max="15620" width="9.5703125" style="28" bestFit="1" customWidth="1"/>
    <col min="15621" max="15621" width="10" style="28" bestFit="1" customWidth="1"/>
    <col min="15622" max="15622" width="8.85546875" style="28" bestFit="1" customWidth="1"/>
    <col min="15623" max="15623" width="22.85546875" style="28" customWidth="1"/>
    <col min="15624" max="15624" width="59.5703125" style="28" bestFit="1" customWidth="1"/>
    <col min="15625" max="15625" width="57.85546875" style="28" bestFit="1" customWidth="1"/>
    <col min="15626" max="15626" width="35.42578125" style="28" bestFit="1" customWidth="1"/>
    <col min="15627" max="15627" width="28.140625" style="28" bestFit="1" customWidth="1"/>
    <col min="15628" max="15628" width="33.140625" style="28" bestFit="1" customWidth="1"/>
    <col min="15629" max="15629" width="26" style="28" bestFit="1" customWidth="1"/>
    <col min="15630" max="15630" width="19.140625" style="28" bestFit="1" customWidth="1"/>
    <col min="15631" max="15631" width="10.42578125" style="28" customWidth="1"/>
    <col min="15632" max="15632" width="11.85546875" style="28" customWidth="1"/>
    <col min="15633" max="15633" width="14.5703125" style="28" customWidth="1"/>
    <col min="15634" max="15634" width="9" style="28" bestFit="1" customWidth="1"/>
    <col min="15635" max="15874" width="9.140625" style="28"/>
    <col min="15875" max="15875" width="4.5703125" style="28" bestFit="1" customWidth="1"/>
    <col min="15876" max="15876" width="9.5703125" style="28" bestFit="1" customWidth="1"/>
    <col min="15877" max="15877" width="10" style="28" bestFit="1" customWidth="1"/>
    <col min="15878" max="15878" width="8.85546875" style="28" bestFit="1" customWidth="1"/>
    <col min="15879" max="15879" width="22.85546875" style="28" customWidth="1"/>
    <col min="15880" max="15880" width="59.5703125" style="28" bestFit="1" customWidth="1"/>
    <col min="15881" max="15881" width="57.85546875" style="28" bestFit="1" customWidth="1"/>
    <col min="15882" max="15882" width="35.42578125" style="28" bestFit="1" customWidth="1"/>
    <col min="15883" max="15883" width="28.140625" style="28" bestFit="1" customWidth="1"/>
    <col min="15884" max="15884" width="33.140625" style="28" bestFit="1" customWidth="1"/>
    <col min="15885" max="15885" width="26" style="28" bestFit="1" customWidth="1"/>
    <col min="15886" max="15886" width="19.140625" style="28" bestFit="1" customWidth="1"/>
    <col min="15887" max="15887" width="10.42578125" style="28" customWidth="1"/>
    <col min="15888" max="15888" width="11.85546875" style="28" customWidth="1"/>
    <col min="15889" max="15889" width="14.5703125" style="28" customWidth="1"/>
    <col min="15890" max="15890" width="9" style="28" bestFit="1" customWidth="1"/>
    <col min="15891" max="16130" width="9.140625" style="28"/>
    <col min="16131" max="16131" width="4.5703125" style="28" bestFit="1" customWidth="1"/>
    <col min="16132" max="16132" width="9.5703125" style="28" bestFit="1" customWidth="1"/>
    <col min="16133" max="16133" width="10" style="28" bestFit="1" customWidth="1"/>
    <col min="16134" max="16134" width="8.85546875" style="28" bestFit="1" customWidth="1"/>
    <col min="16135" max="16135" width="22.85546875" style="28" customWidth="1"/>
    <col min="16136" max="16136" width="59.5703125" style="28" bestFit="1" customWidth="1"/>
    <col min="16137" max="16137" width="57.85546875" style="28" bestFit="1" customWidth="1"/>
    <col min="16138" max="16138" width="35.42578125" style="28" bestFit="1" customWidth="1"/>
    <col min="16139" max="16139" width="28.140625" style="28" bestFit="1" customWidth="1"/>
    <col min="16140" max="16140" width="33.140625" style="28" bestFit="1" customWidth="1"/>
    <col min="16141" max="16141" width="26" style="28" bestFit="1" customWidth="1"/>
    <col min="16142" max="16142" width="19.140625" style="28" bestFit="1" customWidth="1"/>
    <col min="16143" max="16143" width="10.42578125" style="28" customWidth="1"/>
    <col min="16144" max="16144" width="11.85546875" style="28" customWidth="1"/>
    <col min="16145" max="16145" width="14.5703125" style="28" customWidth="1"/>
    <col min="16146" max="16146" width="9" style="28" bestFit="1" customWidth="1"/>
    <col min="16147" max="16384" width="9.140625" style="28"/>
  </cols>
  <sheetData>
    <row r="2" spans="1:19" x14ac:dyDescent="0.25">
      <c r="A2" s="111" t="s">
        <v>1927</v>
      </c>
    </row>
    <row r="3" spans="1:19" x14ac:dyDescent="0.25">
      <c r="M3" s="58"/>
      <c r="N3" s="58"/>
      <c r="O3" s="58"/>
      <c r="P3" s="58"/>
    </row>
    <row r="4" spans="1:19" s="23" customFormat="1" ht="47.25" customHeight="1" x14ac:dyDescent="0.25">
      <c r="A4" s="832" t="s">
        <v>0</v>
      </c>
      <c r="B4" s="829" t="s">
        <v>1</v>
      </c>
      <c r="C4" s="829" t="s">
        <v>2</v>
      </c>
      <c r="D4" s="829" t="s">
        <v>3</v>
      </c>
      <c r="E4" s="832" t="s">
        <v>4</v>
      </c>
      <c r="F4" s="832" t="s">
        <v>5</v>
      </c>
      <c r="G4" s="832" t="s">
        <v>6</v>
      </c>
      <c r="H4" s="840" t="s">
        <v>7</v>
      </c>
      <c r="I4" s="840"/>
      <c r="J4" s="832" t="s">
        <v>8</v>
      </c>
      <c r="K4" s="841" t="s">
        <v>9</v>
      </c>
      <c r="L4" s="1398"/>
      <c r="M4" s="831" t="s">
        <v>10</v>
      </c>
      <c r="N4" s="831"/>
      <c r="O4" s="831" t="s">
        <v>11</v>
      </c>
      <c r="P4" s="831"/>
      <c r="Q4" s="832" t="s">
        <v>12</v>
      </c>
      <c r="R4" s="829" t="s">
        <v>13</v>
      </c>
      <c r="S4" s="22"/>
    </row>
    <row r="5" spans="1:19" s="23" customFormat="1" ht="35.25" customHeight="1" x14ac:dyDescent="0.2">
      <c r="A5" s="833"/>
      <c r="B5" s="830"/>
      <c r="C5" s="830"/>
      <c r="D5" s="830"/>
      <c r="E5" s="833"/>
      <c r="F5" s="833"/>
      <c r="G5" s="833"/>
      <c r="H5" s="106" t="s">
        <v>14</v>
      </c>
      <c r="I5" s="106" t="s">
        <v>15</v>
      </c>
      <c r="J5" s="833"/>
      <c r="K5" s="108">
        <v>2020</v>
      </c>
      <c r="L5" s="108">
        <v>2021</v>
      </c>
      <c r="M5" s="5">
        <v>2020</v>
      </c>
      <c r="N5" s="5">
        <v>2021</v>
      </c>
      <c r="O5" s="5">
        <v>2020</v>
      </c>
      <c r="P5" s="5">
        <v>2021</v>
      </c>
      <c r="Q5" s="833"/>
      <c r="R5" s="830"/>
      <c r="S5" s="22"/>
    </row>
    <row r="6" spans="1:19" s="23" customFormat="1" ht="15.75" customHeight="1" x14ac:dyDescent="0.2">
      <c r="A6" s="104" t="s">
        <v>16</v>
      </c>
      <c r="B6" s="106" t="s">
        <v>17</v>
      </c>
      <c r="C6" s="106" t="s">
        <v>18</v>
      </c>
      <c r="D6" s="106" t="s">
        <v>19</v>
      </c>
      <c r="E6" s="95" t="s">
        <v>20</v>
      </c>
      <c r="F6" s="104" t="s">
        <v>21</v>
      </c>
      <c r="G6" s="104" t="s">
        <v>22</v>
      </c>
      <c r="H6" s="106" t="s">
        <v>23</v>
      </c>
      <c r="I6" s="106" t="s">
        <v>24</v>
      </c>
      <c r="J6" s="104" t="s">
        <v>25</v>
      </c>
      <c r="K6" s="108" t="s">
        <v>26</v>
      </c>
      <c r="L6" s="108" t="s">
        <v>27</v>
      </c>
      <c r="M6" s="109" t="s">
        <v>28</v>
      </c>
      <c r="N6" s="109" t="s">
        <v>29</v>
      </c>
      <c r="O6" s="109" t="s">
        <v>30</v>
      </c>
      <c r="P6" s="109" t="s">
        <v>31</v>
      </c>
      <c r="Q6" s="104" t="s">
        <v>32</v>
      </c>
      <c r="R6" s="106" t="s">
        <v>33</v>
      </c>
      <c r="S6" s="22"/>
    </row>
    <row r="7" spans="1:19" s="46" customFormat="1" ht="195.75" customHeight="1" x14ac:dyDescent="0.25">
      <c r="A7" s="107">
        <v>1</v>
      </c>
      <c r="B7" s="176">
        <v>1</v>
      </c>
      <c r="C7" s="107">
        <v>4</v>
      </c>
      <c r="D7" s="176">
        <v>2</v>
      </c>
      <c r="E7" s="471" t="s">
        <v>996</v>
      </c>
      <c r="F7" s="48" t="s">
        <v>1956</v>
      </c>
      <c r="G7" s="48" t="s">
        <v>573</v>
      </c>
      <c r="H7" s="48" t="s">
        <v>572</v>
      </c>
      <c r="I7" s="31" t="s">
        <v>92</v>
      </c>
      <c r="J7" s="48" t="s">
        <v>839</v>
      </c>
      <c r="K7" s="29" t="s">
        <v>46</v>
      </c>
      <c r="L7" s="29"/>
      <c r="M7" s="30">
        <v>190000</v>
      </c>
      <c r="N7" s="112"/>
      <c r="O7" s="30">
        <v>190000</v>
      </c>
      <c r="P7" s="30"/>
      <c r="Q7" s="48" t="s">
        <v>968</v>
      </c>
      <c r="R7" s="48" t="s">
        <v>967</v>
      </c>
      <c r="S7" s="9"/>
    </row>
    <row r="8" spans="1:19" s="46" customFormat="1" ht="218.25" customHeight="1" x14ac:dyDescent="0.25">
      <c r="A8" s="275">
        <v>1</v>
      </c>
      <c r="B8" s="192">
        <v>1</v>
      </c>
      <c r="C8" s="275">
        <v>4</v>
      </c>
      <c r="D8" s="192">
        <v>2</v>
      </c>
      <c r="E8" s="472" t="s">
        <v>996</v>
      </c>
      <c r="F8" s="473" t="s">
        <v>1957</v>
      </c>
      <c r="G8" s="189" t="s">
        <v>573</v>
      </c>
      <c r="H8" s="189" t="s">
        <v>572</v>
      </c>
      <c r="I8" s="407" t="s">
        <v>1928</v>
      </c>
      <c r="J8" s="189" t="s">
        <v>1954</v>
      </c>
      <c r="K8" s="205" t="s">
        <v>46</v>
      </c>
      <c r="L8" s="474" t="s">
        <v>46</v>
      </c>
      <c r="M8" s="207">
        <v>190000</v>
      </c>
      <c r="N8" s="206">
        <v>55000</v>
      </c>
      <c r="O8" s="207">
        <v>190000</v>
      </c>
      <c r="P8" s="206">
        <v>55000</v>
      </c>
      <c r="Q8" s="189" t="s">
        <v>968</v>
      </c>
      <c r="R8" s="189" t="s">
        <v>967</v>
      </c>
      <c r="S8" s="9"/>
    </row>
    <row r="9" spans="1:19" s="46" customFormat="1" ht="28.5" customHeight="1" x14ac:dyDescent="0.25">
      <c r="A9" s="972" t="s">
        <v>2188</v>
      </c>
      <c r="B9" s="973"/>
      <c r="C9" s="973"/>
      <c r="D9" s="973"/>
      <c r="E9" s="973"/>
      <c r="F9" s="973"/>
      <c r="G9" s="973"/>
      <c r="H9" s="973"/>
      <c r="I9" s="973"/>
      <c r="J9" s="973"/>
      <c r="K9" s="973"/>
      <c r="L9" s="973"/>
      <c r="M9" s="973"/>
      <c r="N9" s="973"/>
      <c r="O9" s="973"/>
      <c r="P9" s="973"/>
      <c r="Q9" s="973"/>
      <c r="R9" s="974"/>
      <c r="S9" s="9"/>
    </row>
    <row r="10" spans="1:19" ht="79.5" customHeight="1" x14ac:dyDescent="0.25">
      <c r="A10" s="956">
        <v>2</v>
      </c>
      <c r="B10" s="956">
        <v>1</v>
      </c>
      <c r="C10" s="956">
        <v>4</v>
      </c>
      <c r="D10" s="956">
        <v>2</v>
      </c>
      <c r="E10" s="1283" t="s">
        <v>995</v>
      </c>
      <c r="F10" s="865" t="s">
        <v>994</v>
      </c>
      <c r="G10" s="865" t="s">
        <v>85</v>
      </c>
      <c r="H10" s="48" t="s">
        <v>53</v>
      </c>
      <c r="I10" s="31" t="s">
        <v>42</v>
      </c>
      <c r="J10" s="865" t="s">
        <v>839</v>
      </c>
      <c r="K10" s="956" t="s">
        <v>739</v>
      </c>
      <c r="L10" s="1405"/>
      <c r="M10" s="1408">
        <v>90220</v>
      </c>
      <c r="N10" s="1405"/>
      <c r="O10" s="1408">
        <v>90220</v>
      </c>
      <c r="P10" s="1405"/>
      <c r="Q10" s="865" t="s">
        <v>968</v>
      </c>
      <c r="R10" s="865" t="s">
        <v>967</v>
      </c>
      <c r="S10" s="34"/>
    </row>
    <row r="11" spans="1:19" ht="99" customHeight="1" x14ac:dyDescent="0.25">
      <c r="A11" s="957"/>
      <c r="B11" s="957"/>
      <c r="C11" s="957"/>
      <c r="D11" s="957"/>
      <c r="E11" s="1284"/>
      <c r="F11" s="867"/>
      <c r="G11" s="867"/>
      <c r="H11" s="48" t="s">
        <v>87</v>
      </c>
      <c r="I11" s="31" t="s">
        <v>993</v>
      </c>
      <c r="J11" s="867"/>
      <c r="K11" s="957"/>
      <c r="L11" s="1406"/>
      <c r="M11" s="1409"/>
      <c r="N11" s="1406"/>
      <c r="O11" s="1409"/>
      <c r="P11" s="1406"/>
      <c r="Q11" s="867"/>
      <c r="R11" s="867"/>
      <c r="S11" s="34"/>
    </row>
    <row r="12" spans="1:19" ht="20.25" customHeight="1" x14ac:dyDescent="0.25">
      <c r="A12" s="863">
        <v>3</v>
      </c>
      <c r="B12" s="863">
        <v>1</v>
      </c>
      <c r="C12" s="863">
        <v>4</v>
      </c>
      <c r="D12" s="863">
        <v>2</v>
      </c>
      <c r="E12" s="1180" t="s">
        <v>992</v>
      </c>
      <c r="F12" s="863" t="s">
        <v>991</v>
      </c>
      <c r="G12" s="863" t="s">
        <v>408</v>
      </c>
      <c r="H12" s="48" t="s">
        <v>2189</v>
      </c>
      <c r="I12" s="48">
        <v>1</v>
      </c>
      <c r="J12" s="863" t="s">
        <v>990</v>
      </c>
      <c r="K12" s="865" t="s">
        <v>44</v>
      </c>
      <c r="L12" s="865" t="s">
        <v>44</v>
      </c>
      <c r="M12" s="959">
        <v>3000</v>
      </c>
      <c r="N12" s="905">
        <v>20000</v>
      </c>
      <c r="O12" s="959">
        <v>3000</v>
      </c>
      <c r="P12" s="959">
        <v>20000</v>
      </c>
      <c r="Q12" s="863" t="s">
        <v>968</v>
      </c>
      <c r="R12" s="863" t="s">
        <v>967</v>
      </c>
    </row>
    <row r="13" spans="1:19" ht="42.6" customHeight="1" x14ac:dyDescent="0.25">
      <c r="A13" s="863"/>
      <c r="B13" s="863"/>
      <c r="C13" s="863"/>
      <c r="D13" s="863"/>
      <c r="E13" s="1180"/>
      <c r="F13" s="863"/>
      <c r="G13" s="863"/>
      <c r="H13" s="48" t="s">
        <v>87</v>
      </c>
      <c r="I13" s="48">
        <v>60</v>
      </c>
      <c r="J13" s="863"/>
      <c r="K13" s="866"/>
      <c r="L13" s="866"/>
      <c r="M13" s="959"/>
      <c r="N13" s="964"/>
      <c r="O13" s="959"/>
      <c r="P13" s="959"/>
      <c r="Q13" s="863"/>
      <c r="R13" s="863"/>
    </row>
    <row r="14" spans="1:19" ht="37.5" customHeight="1" x14ac:dyDescent="0.25">
      <c r="A14" s="863"/>
      <c r="B14" s="863"/>
      <c r="C14" s="863"/>
      <c r="D14" s="863"/>
      <c r="E14" s="1180"/>
      <c r="F14" s="863"/>
      <c r="G14" s="873" t="s">
        <v>45</v>
      </c>
      <c r="H14" s="48" t="s">
        <v>101</v>
      </c>
      <c r="I14" s="112">
        <v>1</v>
      </c>
      <c r="J14" s="863"/>
      <c r="K14" s="866"/>
      <c r="L14" s="866"/>
      <c r="M14" s="959"/>
      <c r="N14" s="964"/>
      <c r="O14" s="959"/>
      <c r="P14" s="959"/>
      <c r="Q14" s="863"/>
      <c r="R14" s="863"/>
    </row>
    <row r="15" spans="1:19" ht="27.75" customHeight="1" x14ac:dyDescent="0.25">
      <c r="A15" s="863"/>
      <c r="B15" s="863"/>
      <c r="C15" s="863"/>
      <c r="D15" s="863"/>
      <c r="E15" s="1180"/>
      <c r="F15" s="863"/>
      <c r="G15" s="873"/>
      <c r="H15" s="48" t="s">
        <v>87</v>
      </c>
      <c r="I15" s="48">
        <v>25</v>
      </c>
      <c r="J15" s="863"/>
      <c r="K15" s="866"/>
      <c r="L15" s="866"/>
      <c r="M15" s="959"/>
      <c r="N15" s="964"/>
      <c r="O15" s="959"/>
      <c r="P15" s="959"/>
      <c r="Q15" s="863"/>
      <c r="R15" s="863"/>
    </row>
    <row r="16" spans="1:19" ht="31.5" customHeight="1" x14ac:dyDescent="0.25">
      <c r="A16" s="863"/>
      <c r="B16" s="863"/>
      <c r="C16" s="863"/>
      <c r="D16" s="863"/>
      <c r="E16" s="1180"/>
      <c r="F16" s="863"/>
      <c r="G16" s="48" t="s">
        <v>58</v>
      </c>
      <c r="H16" s="48" t="s">
        <v>969</v>
      </c>
      <c r="I16" s="48">
        <v>1</v>
      </c>
      <c r="J16" s="863"/>
      <c r="K16" s="866"/>
      <c r="L16" s="866"/>
      <c r="M16" s="959"/>
      <c r="N16" s="964"/>
      <c r="O16" s="959"/>
      <c r="P16" s="959"/>
      <c r="Q16" s="863"/>
      <c r="R16" s="863"/>
    </row>
    <row r="17" spans="1:18" s="6" customFormat="1" ht="35.25" customHeight="1" x14ac:dyDescent="0.25">
      <c r="A17" s="967">
        <v>3</v>
      </c>
      <c r="B17" s="967">
        <v>1</v>
      </c>
      <c r="C17" s="967">
        <v>4</v>
      </c>
      <c r="D17" s="967">
        <v>2</v>
      </c>
      <c r="E17" s="951" t="s">
        <v>1929</v>
      </c>
      <c r="F17" s="951" t="s">
        <v>2190</v>
      </c>
      <c r="G17" s="951" t="s">
        <v>408</v>
      </c>
      <c r="H17" s="189" t="s">
        <v>2189</v>
      </c>
      <c r="I17" s="189">
        <v>1</v>
      </c>
      <c r="J17" s="951" t="s">
        <v>1955</v>
      </c>
      <c r="K17" s="967" t="s">
        <v>44</v>
      </c>
      <c r="L17" s="1302" t="s">
        <v>48</v>
      </c>
      <c r="M17" s="1399">
        <v>3000</v>
      </c>
      <c r="N17" s="1402">
        <v>32000</v>
      </c>
      <c r="O17" s="1399">
        <v>3000</v>
      </c>
      <c r="P17" s="1402">
        <v>32000</v>
      </c>
      <c r="Q17" s="951" t="s">
        <v>968</v>
      </c>
      <c r="R17" s="951" t="s">
        <v>967</v>
      </c>
    </row>
    <row r="18" spans="1:18" s="6" customFormat="1" ht="37.15" customHeight="1" x14ac:dyDescent="0.25">
      <c r="A18" s="1299"/>
      <c r="B18" s="1299"/>
      <c r="C18" s="1299"/>
      <c r="D18" s="1299"/>
      <c r="E18" s="960"/>
      <c r="F18" s="960"/>
      <c r="G18" s="952"/>
      <c r="H18" s="189" t="s">
        <v>87</v>
      </c>
      <c r="I18" s="189">
        <v>60</v>
      </c>
      <c r="J18" s="960"/>
      <c r="K18" s="1299"/>
      <c r="L18" s="989"/>
      <c r="M18" s="1400"/>
      <c r="N18" s="1403"/>
      <c r="O18" s="1400"/>
      <c r="P18" s="1403"/>
      <c r="Q18" s="960"/>
      <c r="R18" s="960"/>
    </row>
    <row r="19" spans="1:18" s="6" customFormat="1" ht="38.450000000000003" customHeight="1" x14ac:dyDescent="0.25">
      <c r="A19" s="1299"/>
      <c r="B19" s="1299"/>
      <c r="C19" s="1299"/>
      <c r="D19" s="1299"/>
      <c r="E19" s="960"/>
      <c r="F19" s="960"/>
      <c r="G19" s="1193" t="s">
        <v>45</v>
      </c>
      <c r="H19" s="189" t="s">
        <v>101</v>
      </c>
      <c r="I19" s="191">
        <v>1</v>
      </c>
      <c r="J19" s="960"/>
      <c r="K19" s="1299"/>
      <c r="L19" s="989"/>
      <c r="M19" s="1400"/>
      <c r="N19" s="1403"/>
      <c r="O19" s="1400"/>
      <c r="P19" s="1403"/>
      <c r="Q19" s="960"/>
      <c r="R19" s="960"/>
    </row>
    <row r="20" spans="1:18" s="6" customFormat="1" ht="41.45" customHeight="1" x14ac:dyDescent="0.25">
      <c r="A20" s="1299"/>
      <c r="B20" s="1299"/>
      <c r="C20" s="1299"/>
      <c r="D20" s="1299"/>
      <c r="E20" s="960"/>
      <c r="F20" s="960"/>
      <c r="G20" s="1193"/>
      <c r="H20" s="189" t="s">
        <v>87</v>
      </c>
      <c r="I20" s="189">
        <v>25</v>
      </c>
      <c r="J20" s="960"/>
      <c r="K20" s="1299"/>
      <c r="L20" s="989"/>
      <c r="M20" s="1400"/>
      <c r="N20" s="1403"/>
      <c r="O20" s="1400"/>
      <c r="P20" s="1403"/>
      <c r="Q20" s="960"/>
      <c r="R20" s="960"/>
    </row>
    <row r="21" spans="1:18" s="6" customFormat="1" ht="39.6" customHeight="1" x14ac:dyDescent="0.25">
      <c r="A21" s="1299"/>
      <c r="B21" s="1299"/>
      <c r="C21" s="1299"/>
      <c r="D21" s="1299"/>
      <c r="E21" s="960"/>
      <c r="F21" s="960"/>
      <c r="G21" s="189" t="s">
        <v>58</v>
      </c>
      <c r="H21" s="189" t="s">
        <v>969</v>
      </c>
      <c r="I21" s="189">
        <v>1</v>
      </c>
      <c r="J21" s="960"/>
      <c r="K21" s="1299"/>
      <c r="L21" s="989"/>
      <c r="M21" s="1400"/>
      <c r="N21" s="1403"/>
      <c r="O21" s="1400"/>
      <c r="P21" s="1403"/>
      <c r="Q21" s="960"/>
      <c r="R21" s="960"/>
    </row>
    <row r="22" spans="1:18" s="6" customFormat="1" ht="39" customHeight="1" x14ac:dyDescent="0.25">
      <c r="A22" s="1299"/>
      <c r="B22" s="1299"/>
      <c r="C22" s="1299"/>
      <c r="D22" s="1299"/>
      <c r="E22" s="960"/>
      <c r="F22" s="960"/>
      <c r="G22" s="1302" t="s">
        <v>1930</v>
      </c>
      <c r="H22" s="196" t="s">
        <v>276</v>
      </c>
      <c r="I22" s="407" t="s">
        <v>42</v>
      </c>
      <c r="J22" s="960"/>
      <c r="K22" s="1299"/>
      <c r="L22" s="989"/>
      <c r="M22" s="1400"/>
      <c r="N22" s="1403"/>
      <c r="O22" s="1400"/>
      <c r="P22" s="1403"/>
      <c r="Q22" s="960"/>
      <c r="R22" s="960"/>
    </row>
    <row r="23" spans="1:18" s="6" customFormat="1" ht="58.5" customHeight="1" x14ac:dyDescent="0.25">
      <c r="A23" s="968"/>
      <c r="B23" s="968"/>
      <c r="C23" s="968"/>
      <c r="D23" s="968"/>
      <c r="E23" s="952"/>
      <c r="F23" s="952"/>
      <c r="G23" s="1009"/>
      <c r="H23" s="196" t="s">
        <v>1931</v>
      </c>
      <c r="I23" s="407" t="s">
        <v>47</v>
      </c>
      <c r="J23" s="952"/>
      <c r="K23" s="968"/>
      <c r="L23" s="1009"/>
      <c r="M23" s="1401"/>
      <c r="N23" s="1404"/>
      <c r="O23" s="1401"/>
      <c r="P23" s="1404"/>
      <c r="Q23" s="952"/>
      <c r="R23" s="952"/>
    </row>
    <row r="24" spans="1:18" s="6" customFormat="1" ht="27.75" customHeight="1" x14ac:dyDescent="0.25">
      <c r="A24" s="972" t="s">
        <v>2191</v>
      </c>
      <c r="B24" s="973"/>
      <c r="C24" s="973"/>
      <c r="D24" s="973"/>
      <c r="E24" s="973"/>
      <c r="F24" s="973"/>
      <c r="G24" s="973"/>
      <c r="H24" s="973"/>
      <c r="I24" s="973"/>
      <c r="J24" s="973"/>
      <c r="K24" s="973"/>
      <c r="L24" s="973"/>
      <c r="M24" s="973"/>
      <c r="N24" s="973"/>
      <c r="O24" s="973"/>
      <c r="P24" s="973"/>
      <c r="Q24" s="973"/>
      <c r="R24" s="974"/>
    </row>
    <row r="25" spans="1:18" x14ac:dyDescent="0.25">
      <c r="A25" s="863">
        <v>4</v>
      </c>
      <c r="B25" s="863">
        <v>1</v>
      </c>
      <c r="C25" s="863">
        <v>4</v>
      </c>
      <c r="D25" s="863">
        <v>2</v>
      </c>
      <c r="E25" s="1180" t="s">
        <v>989</v>
      </c>
      <c r="F25" s="863" t="s">
        <v>988</v>
      </c>
      <c r="G25" s="863" t="s">
        <v>45</v>
      </c>
      <c r="H25" s="863" t="s">
        <v>167</v>
      </c>
      <c r="I25" s="1407" t="s">
        <v>42</v>
      </c>
      <c r="J25" s="863" t="s">
        <v>987</v>
      </c>
      <c r="K25" s="863" t="s">
        <v>46</v>
      </c>
      <c r="L25" s="863" t="s">
        <v>102</v>
      </c>
      <c r="M25" s="1410">
        <v>3268.75</v>
      </c>
      <c r="N25" s="1410">
        <v>36200</v>
      </c>
      <c r="O25" s="1410">
        <v>3268.75</v>
      </c>
      <c r="P25" s="1410">
        <v>36200</v>
      </c>
      <c r="Q25" s="959" t="s">
        <v>984</v>
      </c>
      <c r="R25" s="959" t="s">
        <v>967</v>
      </c>
    </row>
    <row r="26" spans="1:18" ht="17.25" customHeight="1" x14ac:dyDescent="0.25">
      <c r="A26" s="873"/>
      <c r="B26" s="873"/>
      <c r="C26" s="873"/>
      <c r="D26" s="873"/>
      <c r="E26" s="863"/>
      <c r="F26" s="863"/>
      <c r="G26" s="863"/>
      <c r="H26" s="863"/>
      <c r="I26" s="863"/>
      <c r="J26" s="863"/>
      <c r="K26" s="873"/>
      <c r="L26" s="873"/>
      <c r="M26" s="1411"/>
      <c r="N26" s="1411"/>
      <c r="O26" s="1411"/>
      <c r="P26" s="1411"/>
      <c r="Q26" s="959"/>
      <c r="R26" s="959"/>
    </row>
    <row r="27" spans="1:18" x14ac:dyDescent="0.25">
      <c r="A27" s="873"/>
      <c r="B27" s="873"/>
      <c r="C27" s="873"/>
      <c r="D27" s="873"/>
      <c r="E27" s="863"/>
      <c r="F27" s="863"/>
      <c r="G27" s="863"/>
      <c r="H27" s="863"/>
      <c r="I27" s="863"/>
      <c r="J27" s="863"/>
      <c r="K27" s="873"/>
      <c r="L27" s="873"/>
      <c r="M27" s="1411"/>
      <c r="N27" s="1411"/>
      <c r="O27" s="1411"/>
      <c r="P27" s="1411"/>
      <c r="Q27" s="959"/>
      <c r="R27" s="959"/>
    </row>
    <row r="28" spans="1:18" ht="47.1" customHeight="1" x14ac:dyDescent="0.25">
      <c r="A28" s="873"/>
      <c r="B28" s="873"/>
      <c r="C28" s="873"/>
      <c r="D28" s="873"/>
      <c r="E28" s="863"/>
      <c r="F28" s="863"/>
      <c r="G28" s="863"/>
      <c r="H28" s="48" t="s">
        <v>87</v>
      </c>
      <c r="I28" s="31" t="s">
        <v>386</v>
      </c>
      <c r="J28" s="863"/>
      <c r="K28" s="873"/>
      <c r="L28" s="873"/>
      <c r="M28" s="1411"/>
      <c r="N28" s="1411"/>
      <c r="O28" s="1411"/>
      <c r="P28" s="1411"/>
      <c r="Q28" s="959"/>
      <c r="R28" s="959"/>
    </row>
    <row r="29" spans="1:18" ht="33" customHeight="1" x14ac:dyDescent="0.25">
      <c r="A29" s="873"/>
      <c r="B29" s="873"/>
      <c r="C29" s="873"/>
      <c r="D29" s="873"/>
      <c r="E29" s="863"/>
      <c r="F29" s="863"/>
      <c r="G29" s="863" t="s">
        <v>58</v>
      </c>
      <c r="H29" s="863" t="s">
        <v>969</v>
      </c>
      <c r="I29" s="873">
        <v>1</v>
      </c>
      <c r="J29" s="863"/>
      <c r="K29" s="873"/>
      <c r="L29" s="873"/>
      <c r="M29" s="1411"/>
      <c r="N29" s="1411"/>
      <c r="O29" s="1411"/>
      <c r="P29" s="1411"/>
      <c r="Q29" s="959"/>
      <c r="R29" s="959"/>
    </row>
    <row r="30" spans="1:18" ht="14.1" customHeight="1" x14ac:dyDescent="0.25">
      <c r="A30" s="873"/>
      <c r="B30" s="873"/>
      <c r="C30" s="873"/>
      <c r="D30" s="873"/>
      <c r="E30" s="863"/>
      <c r="F30" s="863"/>
      <c r="G30" s="863"/>
      <c r="H30" s="863"/>
      <c r="I30" s="873"/>
      <c r="J30" s="863"/>
      <c r="K30" s="873"/>
      <c r="L30" s="873"/>
      <c r="M30" s="1411"/>
      <c r="N30" s="1411"/>
      <c r="O30" s="1411"/>
      <c r="P30" s="1411"/>
      <c r="Q30" s="959"/>
      <c r="R30" s="959"/>
    </row>
    <row r="31" spans="1:18" ht="9" customHeight="1" x14ac:dyDescent="0.25">
      <c r="A31" s="873"/>
      <c r="B31" s="873"/>
      <c r="C31" s="873"/>
      <c r="D31" s="873"/>
      <c r="E31" s="863"/>
      <c r="F31" s="863"/>
      <c r="G31" s="863"/>
      <c r="H31" s="863"/>
      <c r="I31" s="873"/>
      <c r="J31" s="863"/>
      <c r="K31" s="873"/>
      <c r="L31" s="873"/>
      <c r="M31" s="1411"/>
      <c r="N31" s="1411"/>
      <c r="O31" s="1411"/>
      <c r="P31" s="1411"/>
      <c r="Q31" s="959"/>
      <c r="R31" s="959"/>
    </row>
    <row r="32" spans="1:18" ht="18" customHeight="1" x14ac:dyDescent="0.25">
      <c r="A32" s="873"/>
      <c r="B32" s="873"/>
      <c r="C32" s="873"/>
      <c r="D32" s="873"/>
      <c r="E32" s="863"/>
      <c r="F32" s="863"/>
      <c r="G32" s="863"/>
      <c r="H32" s="863"/>
      <c r="I32" s="873"/>
      <c r="J32" s="863"/>
      <c r="K32" s="873"/>
      <c r="L32" s="873"/>
      <c r="M32" s="1411"/>
      <c r="N32" s="1411"/>
      <c r="O32" s="1411"/>
      <c r="P32" s="1411"/>
      <c r="Q32" s="959"/>
      <c r="R32" s="959"/>
    </row>
    <row r="33" spans="1:18" ht="18" customHeight="1" x14ac:dyDescent="0.25">
      <c r="A33" s="873"/>
      <c r="B33" s="873"/>
      <c r="C33" s="873"/>
      <c r="D33" s="873"/>
      <c r="E33" s="863"/>
      <c r="F33" s="863"/>
      <c r="G33" s="863"/>
      <c r="H33" s="863"/>
      <c r="I33" s="873"/>
      <c r="J33" s="863"/>
      <c r="K33" s="873"/>
      <c r="L33" s="873"/>
      <c r="M33" s="1411"/>
      <c r="N33" s="1411"/>
      <c r="O33" s="1411"/>
      <c r="P33" s="1411"/>
      <c r="Q33" s="959"/>
      <c r="R33" s="959"/>
    </row>
    <row r="34" spans="1:18" ht="5.25" customHeight="1" x14ac:dyDescent="0.25">
      <c r="A34" s="873"/>
      <c r="B34" s="873"/>
      <c r="C34" s="873"/>
      <c r="D34" s="873"/>
      <c r="E34" s="863"/>
      <c r="F34" s="863"/>
      <c r="G34" s="863"/>
      <c r="H34" s="863"/>
      <c r="I34" s="873"/>
      <c r="J34" s="863"/>
      <c r="K34" s="873"/>
      <c r="L34" s="873"/>
      <c r="M34" s="1411"/>
      <c r="N34" s="1411"/>
      <c r="O34" s="1411"/>
      <c r="P34" s="1411"/>
      <c r="Q34" s="959"/>
      <c r="R34" s="959"/>
    </row>
    <row r="35" spans="1:18" ht="37.15" customHeight="1" x14ac:dyDescent="0.25">
      <c r="A35" s="956">
        <v>5</v>
      </c>
      <c r="B35" s="956">
        <v>1</v>
      </c>
      <c r="C35" s="956">
        <v>4</v>
      </c>
      <c r="D35" s="865">
        <v>2</v>
      </c>
      <c r="E35" s="1283" t="s">
        <v>468</v>
      </c>
      <c r="F35" s="865" t="s">
        <v>986</v>
      </c>
      <c r="G35" s="1257" t="s">
        <v>59</v>
      </c>
      <c r="H35" s="112" t="s">
        <v>146</v>
      </c>
      <c r="I35" s="48">
        <v>3</v>
      </c>
      <c r="J35" s="1412" t="s">
        <v>985</v>
      </c>
      <c r="K35" s="1415" t="s">
        <v>39</v>
      </c>
      <c r="L35" s="948"/>
      <c r="M35" s="904">
        <v>22000</v>
      </c>
      <c r="N35" s="904"/>
      <c r="O35" s="904">
        <v>22000</v>
      </c>
      <c r="P35" s="904"/>
      <c r="Q35" s="865" t="s">
        <v>984</v>
      </c>
      <c r="R35" s="865" t="s">
        <v>967</v>
      </c>
    </row>
    <row r="36" spans="1:18" ht="38.450000000000003" customHeight="1" x14ac:dyDescent="0.25">
      <c r="A36" s="958"/>
      <c r="B36" s="958"/>
      <c r="C36" s="958"/>
      <c r="D36" s="866"/>
      <c r="E36" s="1285"/>
      <c r="F36" s="866"/>
      <c r="G36" s="1259"/>
      <c r="H36" s="176" t="s">
        <v>983</v>
      </c>
      <c r="I36" s="176">
        <v>25</v>
      </c>
      <c r="J36" s="1413"/>
      <c r="K36" s="1416"/>
      <c r="L36" s="1092"/>
      <c r="M36" s="894"/>
      <c r="N36" s="894"/>
      <c r="O36" s="894"/>
      <c r="P36" s="894"/>
      <c r="Q36" s="866"/>
      <c r="R36" s="866"/>
    </row>
    <row r="37" spans="1:18" ht="41.45" customHeight="1" x14ac:dyDescent="0.25">
      <c r="A37" s="958"/>
      <c r="B37" s="958"/>
      <c r="C37" s="958"/>
      <c r="D37" s="866"/>
      <c r="E37" s="1285"/>
      <c r="F37" s="866"/>
      <c r="G37" s="1257" t="s">
        <v>982</v>
      </c>
      <c r="H37" s="176" t="s">
        <v>113</v>
      </c>
      <c r="I37" s="176">
        <v>2</v>
      </c>
      <c r="J37" s="1413"/>
      <c r="K37" s="1416"/>
      <c r="L37" s="1092"/>
      <c r="M37" s="894"/>
      <c r="N37" s="894"/>
      <c r="O37" s="894"/>
      <c r="P37" s="894"/>
      <c r="Q37" s="866"/>
      <c r="R37" s="866"/>
    </row>
    <row r="38" spans="1:18" ht="39.6" customHeight="1" x14ac:dyDescent="0.25">
      <c r="A38" s="958"/>
      <c r="B38" s="958"/>
      <c r="C38" s="958"/>
      <c r="D38" s="866"/>
      <c r="E38" s="1285"/>
      <c r="F38" s="866"/>
      <c r="G38" s="1259"/>
      <c r="H38" s="176" t="s">
        <v>114</v>
      </c>
      <c r="I38" s="176">
        <v>25</v>
      </c>
      <c r="J38" s="1413"/>
      <c r="K38" s="1416"/>
      <c r="L38" s="1092"/>
      <c r="M38" s="894"/>
      <c r="N38" s="894"/>
      <c r="O38" s="894"/>
      <c r="P38" s="894"/>
      <c r="Q38" s="866"/>
      <c r="R38" s="866"/>
    </row>
    <row r="39" spans="1:18" ht="101.25" customHeight="1" x14ac:dyDescent="0.25">
      <c r="A39" s="957"/>
      <c r="B39" s="957"/>
      <c r="C39" s="957"/>
      <c r="D39" s="867"/>
      <c r="E39" s="1284"/>
      <c r="F39" s="867"/>
      <c r="G39" s="475" t="s">
        <v>417</v>
      </c>
      <c r="H39" s="176" t="s">
        <v>981</v>
      </c>
      <c r="I39" s="176">
        <v>1</v>
      </c>
      <c r="J39" s="1414"/>
      <c r="K39" s="1417"/>
      <c r="L39" s="949"/>
      <c r="M39" s="895"/>
      <c r="N39" s="895"/>
      <c r="O39" s="895"/>
      <c r="P39" s="895"/>
      <c r="Q39" s="867"/>
      <c r="R39" s="867"/>
    </row>
    <row r="40" spans="1:18" ht="42.6" customHeight="1" x14ac:dyDescent="0.25">
      <c r="A40" s="956">
        <v>6</v>
      </c>
      <c r="B40" s="956">
        <v>1</v>
      </c>
      <c r="C40" s="956">
        <v>4</v>
      </c>
      <c r="D40" s="956">
        <v>2</v>
      </c>
      <c r="E40" s="1283" t="s">
        <v>980</v>
      </c>
      <c r="F40" s="865" t="s">
        <v>979</v>
      </c>
      <c r="G40" s="865" t="s">
        <v>818</v>
      </c>
      <c r="H40" s="48" t="s">
        <v>2192</v>
      </c>
      <c r="I40" s="31" t="s">
        <v>42</v>
      </c>
      <c r="J40" s="865" t="s">
        <v>978</v>
      </c>
      <c r="K40" s="956" t="s">
        <v>39</v>
      </c>
      <c r="L40" s="1405"/>
      <c r="M40" s="1408">
        <v>6000</v>
      </c>
      <c r="N40" s="1405"/>
      <c r="O40" s="1408">
        <v>6000</v>
      </c>
      <c r="P40" s="1405"/>
      <c r="Q40" s="865" t="s">
        <v>968</v>
      </c>
      <c r="R40" s="865" t="s">
        <v>967</v>
      </c>
    </row>
    <row r="41" spans="1:18" ht="183.75" customHeight="1" x14ac:dyDescent="0.25">
      <c r="A41" s="957"/>
      <c r="B41" s="957"/>
      <c r="C41" s="957"/>
      <c r="D41" s="957"/>
      <c r="E41" s="1284"/>
      <c r="F41" s="867"/>
      <c r="G41" s="867"/>
      <c r="H41" s="48" t="s">
        <v>87</v>
      </c>
      <c r="I41" s="31" t="s">
        <v>107</v>
      </c>
      <c r="J41" s="867"/>
      <c r="K41" s="957"/>
      <c r="L41" s="1406"/>
      <c r="M41" s="1409"/>
      <c r="N41" s="1406"/>
      <c r="O41" s="1409"/>
      <c r="P41" s="1406"/>
      <c r="Q41" s="867"/>
      <c r="R41" s="867"/>
    </row>
    <row r="42" spans="1:18" ht="35.25" customHeight="1" x14ac:dyDescent="0.25">
      <c r="A42" s="956">
        <v>7</v>
      </c>
      <c r="B42" s="956">
        <v>1</v>
      </c>
      <c r="C42" s="956">
        <v>4</v>
      </c>
      <c r="D42" s="956">
        <v>2</v>
      </c>
      <c r="E42" s="1283" t="s">
        <v>977</v>
      </c>
      <c r="F42" s="865" t="s">
        <v>976</v>
      </c>
      <c r="G42" s="863" t="s">
        <v>975</v>
      </c>
      <c r="H42" s="48" t="s">
        <v>638</v>
      </c>
      <c r="I42" s="48">
        <v>1</v>
      </c>
      <c r="J42" s="865" t="s">
        <v>974</v>
      </c>
      <c r="K42" s="956" t="s">
        <v>39</v>
      </c>
      <c r="L42" s="865"/>
      <c r="M42" s="1408">
        <v>135000</v>
      </c>
      <c r="N42" s="865"/>
      <c r="O42" s="1408">
        <v>135000</v>
      </c>
      <c r="P42" s="865"/>
      <c r="Q42" s="865" t="s">
        <v>968</v>
      </c>
      <c r="R42" s="865" t="s">
        <v>967</v>
      </c>
    </row>
    <row r="43" spans="1:18" ht="42.75" customHeight="1" x14ac:dyDescent="0.25">
      <c r="A43" s="958"/>
      <c r="B43" s="958"/>
      <c r="C43" s="958"/>
      <c r="D43" s="958"/>
      <c r="E43" s="1285"/>
      <c r="F43" s="866"/>
      <c r="G43" s="863"/>
      <c r="H43" s="48" t="s">
        <v>973</v>
      </c>
      <c r="I43" s="48">
        <v>90</v>
      </c>
      <c r="J43" s="866"/>
      <c r="K43" s="958"/>
      <c r="L43" s="866"/>
      <c r="M43" s="1418"/>
      <c r="N43" s="866"/>
      <c r="O43" s="1418"/>
      <c r="P43" s="866"/>
      <c r="Q43" s="866"/>
      <c r="R43" s="866"/>
    </row>
    <row r="44" spans="1:18" ht="33" customHeight="1" x14ac:dyDescent="0.25">
      <c r="A44" s="958"/>
      <c r="B44" s="958"/>
      <c r="C44" s="958"/>
      <c r="D44" s="958"/>
      <c r="E44" s="1285"/>
      <c r="F44" s="866"/>
      <c r="G44" s="48" t="s">
        <v>573</v>
      </c>
      <c r="H44" s="48" t="s">
        <v>594</v>
      </c>
      <c r="I44" s="48">
        <v>5</v>
      </c>
      <c r="J44" s="866"/>
      <c r="K44" s="958"/>
      <c r="L44" s="866"/>
      <c r="M44" s="1418"/>
      <c r="N44" s="866"/>
      <c r="O44" s="1418"/>
      <c r="P44" s="866"/>
      <c r="Q44" s="866"/>
      <c r="R44" s="866"/>
    </row>
    <row r="45" spans="1:18" ht="30" customHeight="1" x14ac:dyDescent="0.25">
      <c r="A45" s="958"/>
      <c r="B45" s="958"/>
      <c r="C45" s="958"/>
      <c r="D45" s="958"/>
      <c r="E45" s="1285"/>
      <c r="F45" s="866"/>
      <c r="G45" s="48" t="s">
        <v>972</v>
      </c>
      <c r="H45" s="48" t="s">
        <v>971</v>
      </c>
      <c r="I45" s="31" t="s">
        <v>42</v>
      </c>
      <c r="J45" s="866"/>
      <c r="K45" s="958"/>
      <c r="L45" s="866"/>
      <c r="M45" s="1418"/>
      <c r="N45" s="866"/>
      <c r="O45" s="1418"/>
      <c r="P45" s="866"/>
      <c r="Q45" s="866"/>
      <c r="R45" s="866"/>
    </row>
    <row r="46" spans="1:18" ht="31.5" customHeight="1" x14ac:dyDescent="0.25">
      <c r="A46" s="958"/>
      <c r="B46" s="958"/>
      <c r="C46" s="958"/>
      <c r="D46" s="958"/>
      <c r="E46" s="1285"/>
      <c r="F46" s="866"/>
      <c r="G46" s="865" t="s">
        <v>818</v>
      </c>
      <c r="H46" s="48" t="s">
        <v>970</v>
      </c>
      <c r="I46" s="31" t="s">
        <v>42</v>
      </c>
      <c r="J46" s="866"/>
      <c r="K46" s="958"/>
      <c r="L46" s="866"/>
      <c r="M46" s="1418"/>
      <c r="N46" s="866"/>
      <c r="O46" s="1418"/>
      <c r="P46" s="866"/>
      <c r="Q46" s="866"/>
      <c r="R46" s="866"/>
    </row>
    <row r="47" spans="1:18" ht="39" customHeight="1" x14ac:dyDescent="0.25">
      <c r="A47" s="958"/>
      <c r="B47" s="958"/>
      <c r="C47" s="958"/>
      <c r="D47" s="958"/>
      <c r="E47" s="1285"/>
      <c r="F47" s="866"/>
      <c r="G47" s="867"/>
      <c r="H47" s="48" t="s">
        <v>87</v>
      </c>
      <c r="I47" s="31" t="s">
        <v>836</v>
      </c>
      <c r="J47" s="866"/>
      <c r="K47" s="958"/>
      <c r="L47" s="866"/>
      <c r="M47" s="1418"/>
      <c r="N47" s="866"/>
      <c r="O47" s="1418"/>
      <c r="P47" s="866"/>
      <c r="Q47" s="866"/>
      <c r="R47" s="866"/>
    </row>
    <row r="48" spans="1:18" ht="51" customHeight="1" x14ac:dyDescent="0.25">
      <c r="A48" s="957"/>
      <c r="B48" s="957"/>
      <c r="C48" s="957"/>
      <c r="D48" s="957"/>
      <c r="E48" s="1284"/>
      <c r="F48" s="867"/>
      <c r="G48" s="48" t="s">
        <v>58</v>
      </c>
      <c r="H48" s="48" t="s">
        <v>969</v>
      </c>
      <c r="I48" s="31" t="s">
        <v>42</v>
      </c>
      <c r="J48" s="867"/>
      <c r="K48" s="957"/>
      <c r="L48" s="867"/>
      <c r="M48" s="1409"/>
      <c r="N48" s="867"/>
      <c r="O48" s="1409"/>
      <c r="P48" s="867"/>
      <c r="Q48" s="867"/>
      <c r="R48" s="867"/>
    </row>
    <row r="49" spans="1:18" s="6" customFormat="1" ht="35.25" customHeight="1" x14ac:dyDescent="0.25">
      <c r="A49" s="967">
        <v>7</v>
      </c>
      <c r="B49" s="967">
        <v>1</v>
      </c>
      <c r="C49" s="967">
        <v>4</v>
      </c>
      <c r="D49" s="967">
        <v>2</v>
      </c>
      <c r="E49" s="1296" t="s">
        <v>977</v>
      </c>
      <c r="F49" s="951" t="s">
        <v>976</v>
      </c>
      <c r="G49" s="953" t="s">
        <v>975</v>
      </c>
      <c r="H49" s="189" t="s">
        <v>638</v>
      </c>
      <c r="I49" s="189">
        <v>1</v>
      </c>
      <c r="J49" s="951" t="s">
        <v>974</v>
      </c>
      <c r="K49" s="967" t="s">
        <v>39</v>
      </c>
      <c r="L49" s="1302" t="s">
        <v>65</v>
      </c>
      <c r="M49" s="1399">
        <v>135000</v>
      </c>
      <c r="N49" s="1402">
        <v>0</v>
      </c>
      <c r="O49" s="1399">
        <v>135000</v>
      </c>
      <c r="P49" s="1402">
        <v>0</v>
      </c>
      <c r="Q49" s="951" t="s">
        <v>968</v>
      </c>
      <c r="R49" s="951" t="s">
        <v>967</v>
      </c>
    </row>
    <row r="50" spans="1:18" s="6" customFormat="1" ht="42.75" customHeight="1" x14ac:dyDescent="0.25">
      <c r="A50" s="1299"/>
      <c r="B50" s="1299"/>
      <c r="C50" s="1299"/>
      <c r="D50" s="1299"/>
      <c r="E50" s="1297"/>
      <c r="F50" s="960"/>
      <c r="G50" s="953"/>
      <c r="H50" s="189" t="s">
        <v>973</v>
      </c>
      <c r="I50" s="189">
        <v>90</v>
      </c>
      <c r="J50" s="960"/>
      <c r="K50" s="1299"/>
      <c r="L50" s="989"/>
      <c r="M50" s="1400"/>
      <c r="N50" s="1403"/>
      <c r="O50" s="1400"/>
      <c r="P50" s="1403"/>
      <c r="Q50" s="960"/>
      <c r="R50" s="960"/>
    </row>
    <row r="51" spans="1:18" s="6" customFormat="1" ht="33" customHeight="1" x14ac:dyDescent="0.25">
      <c r="A51" s="1299"/>
      <c r="B51" s="1299"/>
      <c r="C51" s="1299"/>
      <c r="D51" s="1299"/>
      <c r="E51" s="1297"/>
      <c r="F51" s="960"/>
      <c r="G51" s="189" t="s">
        <v>573</v>
      </c>
      <c r="H51" s="189" t="s">
        <v>594</v>
      </c>
      <c r="I51" s="189">
        <v>5</v>
      </c>
      <c r="J51" s="960"/>
      <c r="K51" s="1299"/>
      <c r="L51" s="989"/>
      <c r="M51" s="1400"/>
      <c r="N51" s="1403"/>
      <c r="O51" s="1400"/>
      <c r="P51" s="1403"/>
      <c r="Q51" s="960"/>
      <c r="R51" s="960"/>
    </row>
    <row r="52" spans="1:18" s="6" customFormat="1" ht="33" customHeight="1" x14ac:dyDescent="0.25">
      <c r="A52" s="1299"/>
      <c r="B52" s="1299"/>
      <c r="C52" s="1299"/>
      <c r="D52" s="1299"/>
      <c r="E52" s="1297"/>
      <c r="F52" s="960"/>
      <c r="G52" s="951" t="s">
        <v>972</v>
      </c>
      <c r="H52" s="189" t="s">
        <v>971</v>
      </c>
      <c r="I52" s="204" t="s">
        <v>42</v>
      </c>
      <c r="J52" s="960"/>
      <c r="K52" s="1299"/>
      <c r="L52" s="989"/>
      <c r="M52" s="1400"/>
      <c r="N52" s="1403"/>
      <c r="O52" s="1400"/>
      <c r="P52" s="1403"/>
      <c r="Q52" s="960"/>
      <c r="R52" s="960"/>
    </row>
    <row r="53" spans="1:18" s="6" customFormat="1" ht="30" customHeight="1" x14ac:dyDescent="0.25">
      <c r="A53" s="1299"/>
      <c r="B53" s="1299"/>
      <c r="C53" s="1299"/>
      <c r="D53" s="1299"/>
      <c r="E53" s="1297"/>
      <c r="F53" s="960"/>
      <c r="G53" s="867"/>
      <c r="H53" s="196" t="s">
        <v>87</v>
      </c>
      <c r="I53" s="407" t="s">
        <v>836</v>
      </c>
      <c r="J53" s="960"/>
      <c r="K53" s="1299"/>
      <c r="L53" s="989"/>
      <c r="M53" s="1400"/>
      <c r="N53" s="1403"/>
      <c r="O53" s="1400"/>
      <c r="P53" s="1403"/>
      <c r="Q53" s="960"/>
      <c r="R53" s="960"/>
    </row>
    <row r="54" spans="1:18" s="6" customFormat="1" ht="31.5" customHeight="1" x14ac:dyDescent="0.25">
      <c r="A54" s="1299"/>
      <c r="B54" s="1299"/>
      <c r="C54" s="1299"/>
      <c r="D54" s="1299"/>
      <c r="E54" s="1297"/>
      <c r="F54" s="960"/>
      <c r="G54" s="951" t="s">
        <v>818</v>
      </c>
      <c r="H54" s="189" t="s">
        <v>970</v>
      </c>
      <c r="I54" s="204" t="s">
        <v>42</v>
      </c>
      <c r="J54" s="960"/>
      <c r="K54" s="1299"/>
      <c r="L54" s="989"/>
      <c r="M54" s="1400"/>
      <c r="N54" s="1403"/>
      <c r="O54" s="1400"/>
      <c r="P54" s="1403"/>
      <c r="Q54" s="960"/>
      <c r="R54" s="960"/>
    </row>
    <row r="55" spans="1:18" s="6" customFormat="1" ht="39" customHeight="1" x14ac:dyDescent="0.25">
      <c r="A55" s="1299"/>
      <c r="B55" s="1299"/>
      <c r="C55" s="1299"/>
      <c r="D55" s="1299"/>
      <c r="E55" s="1297"/>
      <c r="F55" s="960"/>
      <c r="G55" s="952"/>
      <c r="H55" s="189" t="s">
        <v>87</v>
      </c>
      <c r="I55" s="204" t="s">
        <v>836</v>
      </c>
      <c r="J55" s="960"/>
      <c r="K55" s="1299"/>
      <c r="L55" s="989"/>
      <c r="M55" s="1400"/>
      <c r="N55" s="1403"/>
      <c r="O55" s="1400"/>
      <c r="P55" s="1403"/>
      <c r="Q55" s="960"/>
      <c r="R55" s="960"/>
    </row>
    <row r="56" spans="1:18" s="6" customFormat="1" ht="36" customHeight="1" x14ac:dyDescent="0.25">
      <c r="A56" s="968"/>
      <c r="B56" s="968"/>
      <c r="C56" s="968"/>
      <c r="D56" s="968"/>
      <c r="E56" s="1298"/>
      <c r="F56" s="952"/>
      <c r="G56" s="189" t="s">
        <v>58</v>
      </c>
      <c r="H56" s="189" t="s">
        <v>969</v>
      </c>
      <c r="I56" s="204" t="s">
        <v>42</v>
      </c>
      <c r="J56" s="952"/>
      <c r="K56" s="968"/>
      <c r="L56" s="1009"/>
      <c r="M56" s="1401"/>
      <c r="N56" s="1404"/>
      <c r="O56" s="1401"/>
      <c r="P56" s="1404"/>
      <c r="Q56" s="952"/>
      <c r="R56" s="952"/>
    </row>
    <row r="57" spans="1:18" s="6" customFormat="1" ht="33" customHeight="1" x14ac:dyDescent="0.25">
      <c r="A57" s="972" t="s">
        <v>2193</v>
      </c>
      <c r="B57" s="1194"/>
      <c r="C57" s="1194"/>
      <c r="D57" s="1194"/>
      <c r="E57" s="1194"/>
      <c r="F57" s="1194"/>
      <c r="G57" s="1194"/>
      <c r="H57" s="1194"/>
      <c r="I57" s="1194"/>
      <c r="J57" s="1194"/>
      <c r="K57" s="1194"/>
      <c r="L57" s="1194"/>
      <c r="M57" s="1194"/>
      <c r="N57" s="1194"/>
      <c r="O57" s="1194"/>
      <c r="P57" s="1194"/>
      <c r="Q57" s="1194"/>
      <c r="R57" s="1195"/>
    </row>
    <row r="58" spans="1:18" s="89" customFormat="1" ht="34.5" customHeight="1" x14ac:dyDescent="0.25">
      <c r="A58" s="849">
        <v>8</v>
      </c>
      <c r="B58" s="849">
        <v>1</v>
      </c>
      <c r="C58" s="849">
        <v>4</v>
      </c>
      <c r="D58" s="849">
        <v>2</v>
      </c>
      <c r="E58" s="837" t="s">
        <v>1932</v>
      </c>
      <c r="F58" s="837" t="s">
        <v>1933</v>
      </c>
      <c r="G58" s="915" t="s">
        <v>1934</v>
      </c>
      <c r="H58" s="152" t="s">
        <v>1935</v>
      </c>
      <c r="I58" s="152">
        <v>19</v>
      </c>
      <c r="J58" s="837" t="s">
        <v>2194</v>
      </c>
      <c r="K58" s="849"/>
      <c r="L58" s="837" t="s">
        <v>40</v>
      </c>
      <c r="M58" s="1419"/>
      <c r="N58" s="1419">
        <v>100000</v>
      </c>
      <c r="O58" s="1419"/>
      <c r="P58" s="1419">
        <v>100000</v>
      </c>
      <c r="Q58" s="837" t="s">
        <v>968</v>
      </c>
      <c r="R58" s="837" t="s">
        <v>967</v>
      </c>
    </row>
    <row r="59" spans="1:18" s="89" customFormat="1" ht="47.25" customHeight="1" x14ac:dyDescent="0.25">
      <c r="A59" s="850"/>
      <c r="B59" s="850"/>
      <c r="C59" s="850"/>
      <c r="D59" s="850"/>
      <c r="E59" s="838"/>
      <c r="F59" s="838"/>
      <c r="G59" s="915"/>
      <c r="H59" s="152" t="s">
        <v>60</v>
      </c>
      <c r="I59" s="152">
        <v>570</v>
      </c>
      <c r="J59" s="838"/>
      <c r="K59" s="850"/>
      <c r="L59" s="838"/>
      <c r="M59" s="1420"/>
      <c r="N59" s="1420"/>
      <c r="O59" s="1420"/>
      <c r="P59" s="1420"/>
      <c r="Q59" s="838"/>
      <c r="R59" s="838"/>
    </row>
    <row r="60" spans="1:18" s="89" customFormat="1" ht="33" customHeight="1" x14ac:dyDescent="0.25">
      <c r="A60" s="850"/>
      <c r="B60" s="850"/>
      <c r="C60" s="850"/>
      <c r="D60" s="850"/>
      <c r="E60" s="838"/>
      <c r="F60" s="838"/>
      <c r="G60" s="837" t="s">
        <v>1936</v>
      </c>
      <c r="H60" s="837" t="s">
        <v>844</v>
      </c>
      <c r="I60" s="837">
        <v>1</v>
      </c>
      <c r="J60" s="838"/>
      <c r="K60" s="850"/>
      <c r="L60" s="838"/>
      <c r="M60" s="1420"/>
      <c r="N60" s="1420"/>
      <c r="O60" s="1420"/>
      <c r="P60" s="1420"/>
      <c r="Q60" s="838"/>
      <c r="R60" s="838"/>
    </row>
    <row r="61" spans="1:18" s="89" customFormat="1" ht="28.5" customHeight="1" x14ac:dyDescent="0.25">
      <c r="A61" s="850"/>
      <c r="B61" s="850"/>
      <c r="C61" s="850"/>
      <c r="D61" s="850"/>
      <c r="E61" s="838"/>
      <c r="F61" s="838"/>
      <c r="G61" s="838"/>
      <c r="H61" s="838"/>
      <c r="I61" s="838"/>
      <c r="J61" s="838"/>
      <c r="K61" s="850"/>
      <c r="L61" s="838"/>
      <c r="M61" s="1420"/>
      <c r="N61" s="1420"/>
      <c r="O61" s="1420"/>
      <c r="P61" s="1420"/>
      <c r="Q61" s="838"/>
      <c r="R61" s="838"/>
    </row>
    <row r="62" spans="1:18" s="89" customFormat="1" ht="31.5" hidden="1" customHeight="1" x14ac:dyDescent="0.25">
      <c r="A62" s="850"/>
      <c r="B62" s="850"/>
      <c r="C62" s="850"/>
      <c r="D62" s="850"/>
      <c r="E62" s="838"/>
      <c r="F62" s="838"/>
      <c r="G62" s="838"/>
      <c r="H62" s="838"/>
      <c r="I62" s="838"/>
      <c r="J62" s="838"/>
      <c r="K62" s="850"/>
      <c r="L62" s="838"/>
      <c r="M62" s="1420"/>
      <c r="N62" s="1420"/>
      <c r="O62" s="1420"/>
      <c r="P62" s="1420"/>
      <c r="Q62" s="838"/>
      <c r="R62" s="838"/>
    </row>
    <row r="63" spans="1:18" s="89" customFormat="1" ht="23.25" customHeight="1" x14ac:dyDescent="0.25">
      <c r="A63" s="850"/>
      <c r="B63" s="850"/>
      <c r="C63" s="850"/>
      <c r="D63" s="850"/>
      <c r="E63" s="838"/>
      <c r="F63" s="838"/>
      <c r="G63" s="838"/>
      <c r="H63" s="838"/>
      <c r="I63" s="838"/>
      <c r="J63" s="838"/>
      <c r="K63" s="850"/>
      <c r="L63" s="838"/>
      <c r="M63" s="1420"/>
      <c r="N63" s="1420"/>
      <c r="O63" s="1420"/>
      <c r="P63" s="1420"/>
      <c r="Q63" s="838"/>
      <c r="R63" s="838"/>
    </row>
    <row r="64" spans="1:18" s="89" customFormat="1" ht="9.75" customHeight="1" x14ac:dyDescent="0.25">
      <c r="A64" s="851"/>
      <c r="B64" s="851"/>
      <c r="C64" s="851"/>
      <c r="D64" s="851"/>
      <c r="E64" s="839"/>
      <c r="F64" s="839"/>
      <c r="G64" s="839"/>
      <c r="H64" s="839"/>
      <c r="I64" s="839"/>
      <c r="J64" s="839"/>
      <c r="K64" s="851"/>
      <c r="L64" s="839"/>
      <c r="M64" s="1421"/>
      <c r="N64" s="1421"/>
      <c r="O64" s="1421"/>
      <c r="P64" s="1421"/>
      <c r="Q64" s="839"/>
      <c r="R64" s="839"/>
    </row>
    <row r="65" spans="1:18" s="89" customFormat="1" ht="25.5" customHeight="1" x14ac:dyDescent="0.25">
      <c r="A65" s="1210" t="s">
        <v>1937</v>
      </c>
      <c r="B65" s="1211"/>
      <c r="C65" s="1211"/>
      <c r="D65" s="1211"/>
      <c r="E65" s="1211"/>
      <c r="F65" s="1211"/>
      <c r="G65" s="1211"/>
      <c r="H65" s="1211"/>
      <c r="I65" s="1211"/>
      <c r="J65" s="1211"/>
      <c r="K65" s="1211"/>
      <c r="L65" s="1211"/>
      <c r="M65" s="1211"/>
      <c r="N65" s="1211"/>
      <c r="O65" s="1211"/>
      <c r="P65" s="1211"/>
      <c r="Q65" s="1211"/>
      <c r="R65" s="1212"/>
    </row>
    <row r="66" spans="1:18" s="89" customFormat="1" ht="33.75" customHeight="1" x14ac:dyDescent="0.25">
      <c r="A66" s="849">
        <v>9</v>
      </c>
      <c r="B66" s="849">
        <v>1</v>
      </c>
      <c r="C66" s="849">
        <v>4</v>
      </c>
      <c r="D66" s="849">
        <v>2</v>
      </c>
      <c r="E66" s="837" t="s">
        <v>1938</v>
      </c>
      <c r="F66" s="837" t="s">
        <v>1939</v>
      </c>
      <c r="G66" s="837" t="s">
        <v>360</v>
      </c>
      <c r="H66" s="152" t="s">
        <v>1940</v>
      </c>
      <c r="I66" s="152">
        <v>1</v>
      </c>
      <c r="J66" s="837" t="s">
        <v>1941</v>
      </c>
      <c r="K66" s="849"/>
      <c r="L66" s="1423" t="s">
        <v>44</v>
      </c>
      <c r="M66" s="1419"/>
      <c r="N66" s="1419">
        <v>150000</v>
      </c>
      <c r="O66" s="1419"/>
      <c r="P66" s="1419">
        <v>150000</v>
      </c>
      <c r="Q66" s="837" t="s">
        <v>968</v>
      </c>
      <c r="R66" s="837" t="s">
        <v>967</v>
      </c>
    </row>
    <row r="67" spans="1:18" s="89" customFormat="1" ht="32.25" customHeight="1" x14ac:dyDescent="0.25">
      <c r="A67" s="850"/>
      <c r="B67" s="850"/>
      <c r="C67" s="850"/>
      <c r="D67" s="850"/>
      <c r="E67" s="838"/>
      <c r="F67" s="838"/>
      <c r="G67" s="1422"/>
      <c r="H67" s="152" t="s">
        <v>1942</v>
      </c>
      <c r="I67" s="152">
        <v>30</v>
      </c>
      <c r="J67" s="838"/>
      <c r="K67" s="850"/>
      <c r="L67" s="1424"/>
      <c r="M67" s="1420"/>
      <c r="N67" s="1420"/>
      <c r="O67" s="1420"/>
      <c r="P67" s="1420"/>
      <c r="Q67" s="838"/>
      <c r="R67" s="838"/>
    </row>
    <row r="68" spans="1:18" s="89" customFormat="1" ht="36.75" customHeight="1" x14ac:dyDescent="0.25">
      <c r="A68" s="850"/>
      <c r="B68" s="850"/>
      <c r="C68" s="850"/>
      <c r="D68" s="850"/>
      <c r="E68" s="838"/>
      <c r="F68" s="838"/>
      <c r="G68" s="1425" t="s">
        <v>85</v>
      </c>
      <c r="H68" s="152" t="s">
        <v>1943</v>
      </c>
      <c r="I68" s="152">
        <v>1</v>
      </c>
      <c r="J68" s="838"/>
      <c r="K68" s="850"/>
      <c r="L68" s="1424"/>
      <c r="M68" s="1420"/>
      <c r="N68" s="1420"/>
      <c r="O68" s="1420"/>
      <c r="P68" s="1420"/>
      <c r="Q68" s="838"/>
      <c r="R68" s="838"/>
    </row>
    <row r="69" spans="1:18" s="89" customFormat="1" ht="49.5" customHeight="1" x14ac:dyDescent="0.25">
      <c r="A69" s="850"/>
      <c r="B69" s="850"/>
      <c r="C69" s="850"/>
      <c r="D69" s="850"/>
      <c r="E69" s="838"/>
      <c r="F69" s="838"/>
      <c r="G69" s="1422"/>
      <c r="H69" s="152" t="s">
        <v>87</v>
      </c>
      <c r="I69" s="152">
        <v>80</v>
      </c>
      <c r="J69" s="838"/>
      <c r="K69" s="850"/>
      <c r="L69" s="838"/>
      <c r="M69" s="1420"/>
      <c r="N69" s="1420"/>
      <c r="O69" s="1420"/>
      <c r="P69" s="1420"/>
      <c r="Q69" s="838"/>
      <c r="R69" s="838"/>
    </row>
    <row r="70" spans="1:18" s="89" customFormat="1" ht="95.25" customHeight="1" x14ac:dyDescent="0.25">
      <c r="A70" s="1210" t="s">
        <v>1944</v>
      </c>
      <c r="B70" s="1211"/>
      <c r="C70" s="1211"/>
      <c r="D70" s="1211"/>
      <c r="E70" s="1211"/>
      <c r="F70" s="1211"/>
      <c r="G70" s="1211"/>
      <c r="H70" s="1211"/>
      <c r="I70" s="1211"/>
      <c r="J70" s="1211"/>
      <c r="K70" s="1211"/>
      <c r="L70" s="1211"/>
      <c r="M70" s="1211"/>
      <c r="N70" s="1211"/>
      <c r="O70" s="1211"/>
      <c r="P70" s="1211"/>
      <c r="Q70" s="1211"/>
      <c r="R70" s="1212"/>
    </row>
    <row r="71" spans="1:18" ht="46.5" customHeight="1" x14ac:dyDescent="0.25">
      <c r="A71" s="849">
        <v>10</v>
      </c>
      <c r="B71" s="920">
        <v>1</v>
      </c>
      <c r="C71" s="920">
        <v>4</v>
      </c>
      <c r="D71" s="915">
        <v>2</v>
      </c>
      <c r="E71" s="1426" t="s">
        <v>1945</v>
      </c>
      <c r="F71" s="915" t="s">
        <v>1958</v>
      </c>
      <c r="G71" s="837" t="s">
        <v>43</v>
      </c>
      <c r="H71" s="152" t="s">
        <v>276</v>
      </c>
      <c r="I71" s="150" t="s">
        <v>42</v>
      </c>
      <c r="J71" s="837" t="s">
        <v>1946</v>
      </c>
      <c r="K71" s="846"/>
      <c r="L71" s="846" t="s">
        <v>39</v>
      </c>
      <c r="M71" s="834"/>
      <c r="N71" s="834">
        <v>100800</v>
      </c>
      <c r="O71" s="834"/>
      <c r="P71" s="834">
        <v>100800</v>
      </c>
      <c r="Q71" s="860" t="s">
        <v>968</v>
      </c>
      <c r="R71" s="860" t="s">
        <v>967</v>
      </c>
    </row>
    <row r="72" spans="1:18" ht="41.25" customHeight="1" x14ac:dyDescent="0.25">
      <c r="A72" s="850"/>
      <c r="B72" s="920"/>
      <c r="C72" s="920"/>
      <c r="D72" s="915"/>
      <c r="E72" s="1426"/>
      <c r="F72" s="915"/>
      <c r="G72" s="839"/>
      <c r="H72" s="152" t="s">
        <v>87</v>
      </c>
      <c r="I72" s="150" t="s">
        <v>1194</v>
      </c>
      <c r="J72" s="1427"/>
      <c r="K72" s="1427"/>
      <c r="L72" s="1427"/>
      <c r="M72" s="1427"/>
      <c r="N72" s="1427"/>
      <c r="O72" s="1427"/>
      <c r="P72" s="1427"/>
      <c r="Q72" s="1429"/>
      <c r="R72" s="1429"/>
    </row>
    <row r="73" spans="1:18" ht="37.5" customHeight="1" x14ac:dyDescent="0.25">
      <c r="A73" s="850"/>
      <c r="B73" s="920"/>
      <c r="C73" s="920"/>
      <c r="D73" s="915"/>
      <c r="E73" s="1426"/>
      <c r="F73" s="915"/>
      <c r="G73" s="837" t="s">
        <v>58</v>
      </c>
      <c r="H73" s="837" t="s">
        <v>969</v>
      </c>
      <c r="I73" s="837">
        <v>1</v>
      </c>
      <c r="J73" s="1427"/>
      <c r="K73" s="1427"/>
      <c r="L73" s="1427"/>
      <c r="M73" s="1427"/>
      <c r="N73" s="1427"/>
      <c r="O73" s="1427"/>
      <c r="P73" s="1427"/>
      <c r="Q73" s="1429"/>
      <c r="R73" s="1429"/>
    </row>
    <row r="74" spans="1:18" x14ac:dyDescent="0.25">
      <c r="A74" s="850"/>
      <c r="B74" s="920"/>
      <c r="C74" s="920"/>
      <c r="D74" s="915"/>
      <c r="E74" s="1426"/>
      <c r="F74" s="915"/>
      <c r="G74" s="1431"/>
      <c r="H74" s="1431"/>
      <c r="I74" s="1427"/>
      <c r="J74" s="1427"/>
      <c r="K74" s="1427"/>
      <c r="L74" s="1427"/>
      <c r="M74" s="1427"/>
      <c r="N74" s="1427"/>
      <c r="O74" s="1427"/>
      <c r="P74" s="1427"/>
      <c r="Q74" s="1429"/>
      <c r="R74" s="1429"/>
    </row>
    <row r="75" spans="1:18" x14ac:dyDescent="0.25">
      <c r="A75" s="850"/>
      <c r="B75" s="920"/>
      <c r="C75" s="920"/>
      <c r="D75" s="915"/>
      <c r="E75" s="1426"/>
      <c r="F75" s="915"/>
      <c r="G75" s="1431"/>
      <c r="H75" s="1431"/>
      <c r="I75" s="1427"/>
      <c r="J75" s="1427"/>
      <c r="K75" s="1427"/>
      <c r="L75" s="1427"/>
      <c r="M75" s="1427"/>
      <c r="N75" s="1427"/>
      <c r="O75" s="1427"/>
      <c r="P75" s="1427"/>
      <c r="Q75" s="1429"/>
      <c r="R75" s="1429"/>
    </row>
    <row r="76" spans="1:18" x14ac:dyDescent="0.25">
      <c r="A76" s="850"/>
      <c r="B76" s="920"/>
      <c r="C76" s="920"/>
      <c r="D76" s="915"/>
      <c r="E76" s="1426"/>
      <c r="F76" s="915"/>
      <c r="G76" s="1431"/>
      <c r="H76" s="1431"/>
      <c r="I76" s="1427"/>
      <c r="J76" s="1427"/>
      <c r="K76" s="1427"/>
      <c r="L76" s="1427"/>
      <c r="M76" s="1427"/>
      <c r="N76" s="1427"/>
      <c r="O76" s="1427"/>
      <c r="P76" s="1427"/>
      <c r="Q76" s="1429"/>
      <c r="R76" s="1429"/>
    </row>
    <row r="77" spans="1:18" x14ac:dyDescent="0.25">
      <c r="A77" s="850"/>
      <c r="B77" s="920"/>
      <c r="C77" s="920"/>
      <c r="D77" s="915"/>
      <c r="E77" s="1426"/>
      <c r="F77" s="915"/>
      <c r="G77" s="1431"/>
      <c r="H77" s="1431"/>
      <c r="I77" s="1427"/>
      <c r="J77" s="1427"/>
      <c r="K77" s="1427"/>
      <c r="L77" s="1427"/>
      <c r="M77" s="1427"/>
      <c r="N77" s="1427"/>
      <c r="O77" s="1427"/>
      <c r="P77" s="1427"/>
      <c r="Q77" s="1429"/>
      <c r="R77" s="1429"/>
    </row>
    <row r="78" spans="1:18" ht="24.75" customHeight="1" x14ac:dyDescent="0.25">
      <c r="A78" s="851"/>
      <c r="B78" s="920"/>
      <c r="C78" s="920"/>
      <c r="D78" s="915"/>
      <c r="E78" s="1426"/>
      <c r="F78" s="915"/>
      <c r="G78" s="1422"/>
      <c r="H78" s="1422"/>
      <c r="I78" s="1428"/>
      <c r="J78" s="1428"/>
      <c r="K78" s="1428"/>
      <c r="L78" s="1428"/>
      <c r="M78" s="1428"/>
      <c r="N78" s="1428"/>
      <c r="O78" s="1428"/>
      <c r="P78" s="1428"/>
      <c r="Q78" s="1430"/>
      <c r="R78" s="1430"/>
    </row>
    <row r="79" spans="1:18" ht="45.75" customHeight="1" x14ac:dyDescent="0.25">
      <c r="A79" s="1432" t="s">
        <v>2195</v>
      </c>
      <c r="B79" s="1433"/>
      <c r="C79" s="1433"/>
      <c r="D79" s="1433"/>
      <c r="E79" s="1433"/>
      <c r="F79" s="1433"/>
      <c r="G79" s="1433"/>
      <c r="H79" s="1433"/>
      <c r="I79" s="1433"/>
      <c r="J79" s="1433"/>
      <c r="K79" s="1433"/>
      <c r="L79" s="1433"/>
      <c r="M79" s="1433"/>
      <c r="N79" s="1433"/>
      <c r="O79" s="1433"/>
      <c r="P79" s="1433"/>
      <c r="Q79" s="1433"/>
      <c r="R79" s="1434"/>
    </row>
    <row r="80" spans="1:18" ht="37.15" customHeight="1" x14ac:dyDescent="0.25">
      <c r="A80" s="849">
        <v>11</v>
      </c>
      <c r="B80" s="849">
        <v>1</v>
      </c>
      <c r="C80" s="849">
        <v>4</v>
      </c>
      <c r="D80" s="837">
        <v>2</v>
      </c>
      <c r="E80" s="1328" t="s">
        <v>468</v>
      </c>
      <c r="F80" s="837" t="s">
        <v>1947</v>
      </c>
      <c r="G80" s="1435" t="s">
        <v>59</v>
      </c>
      <c r="H80" s="151" t="s">
        <v>146</v>
      </c>
      <c r="I80" s="152">
        <v>9</v>
      </c>
      <c r="J80" s="1215" t="s">
        <v>1948</v>
      </c>
      <c r="K80" s="1438"/>
      <c r="L80" s="1438" t="s">
        <v>34</v>
      </c>
      <c r="M80" s="834"/>
      <c r="N80" s="834">
        <v>290700</v>
      </c>
      <c r="O80" s="834"/>
      <c r="P80" s="834">
        <v>290700</v>
      </c>
      <c r="Q80" s="837" t="s">
        <v>984</v>
      </c>
      <c r="R80" s="837" t="s">
        <v>967</v>
      </c>
    </row>
    <row r="81" spans="1:18" ht="38.450000000000003" customHeight="1" x14ac:dyDescent="0.25">
      <c r="A81" s="850"/>
      <c r="B81" s="850"/>
      <c r="C81" s="850"/>
      <c r="D81" s="838"/>
      <c r="E81" s="1336"/>
      <c r="F81" s="838"/>
      <c r="G81" s="1436"/>
      <c r="H81" s="415" t="s">
        <v>255</v>
      </c>
      <c r="I81" s="415">
        <v>180</v>
      </c>
      <c r="J81" s="1437"/>
      <c r="K81" s="1439"/>
      <c r="L81" s="1439"/>
      <c r="M81" s="835"/>
      <c r="N81" s="835"/>
      <c r="O81" s="835"/>
      <c r="P81" s="835"/>
      <c r="Q81" s="838"/>
      <c r="R81" s="838"/>
    </row>
    <row r="82" spans="1:18" ht="38.450000000000003" customHeight="1" x14ac:dyDescent="0.25">
      <c r="A82" s="850"/>
      <c r="B82" s="850"/>
      <c r="C82" s="850"/>
      <c r="D82" s="838"/>
      <c r="E82" s="1336"/>
      <c r="F82" s="838"/>
      <c r="G82" s="1435" t="s">
        <v>1949</v>
      </c>
      <c r="H82" s="415" t="s">
        <v>1555</v>
      </c>
      <c r="I82" s="415">
        <v>2</v>
      </c>
      <c r="J82" s="1437"/>
      <c r="K82" s="1439"/>
      <c r="L82" s="1439"/>
      <c r="M82" s="835"/>
      <c r="N82" s="835"/>
      <c r="O82" s="835"/>
      <c r="P82" s="835"/>
      <c r="Q82" s="838"/>
      <c r="R82" s="838"/>
    </row>
    <row r="83" spans="1:18" ht="38.450000000000003" customHeight="1" x14ac:dyDescent="0.25">
      <c r="A83" s="850"/>
      <c r="B83" s="850"/>
      <c r="C83" s="850"/>
      <c r="D83" s="838"/>
      <c r="E83" s="1336"/>
      <c r="F83" s="838"/>
      <c r="G83" s="1436"/>
      <c r="H83" s="415" t="s">
        <v>197</v>
      </c>
      <c r="I83" s="415">
        <v>200</v>
      </c>
      <c r="J83" s="1437"/>
      <c r="K83" s="1439"/>
      <c r="L83" s="1439"/>
      <c r="M83" s="835"/>
      <c r="N83" s="835"/>
      <c r="O83" s="835"/>
      <c r="P83" s="835"/>
      <c r="Q83" s="838"/>
      <c r="R83" s="838"/>
    </row>
    <row r="84" spans="1:18" ht="41.45" customHeight="1" x14ac:dyDescent="0.25">
      <c r="A84" s="850"/>
      <c r="B84" s="850"/>
      <c r="C84" s="850"/>
      <c r="D84" s="838"/>
      <c r="E84" s="1336"/>
      <c r="F84" s="838"/>
      <c r="G84" s="1435" t="s">
        <v>982</v>
      </c>
      <c r="H84" s="415" t="s">
        <v>113</v>
      </c>
      <c r="I84" s="415">
        <v>18</v>
      </c>
      <c r="J84" s="1437"/>
      <c r="K84" s="1439"/>
      <c r="L84" s="1439"/>
      <c r="M84" s="835"/>
      <c r="N84" s="835"/>
      <c r="O84" s="835"/>
      <c r="P84" s="835"/>
      <c r="Q84" s="838"/>
      <c r="R84" s="838"/>
    </row>
    <row r="85" spans="1:18" ht="39.6" customHeight="1" x14ac:dyDescent="0.25">
      <c r="A85" s="850"/>
      <c r="B85" s="850"/>
      <c r="C85" s="850"/>
      <c r="D85" s="838"/>
      <c r="E85" s="1336"/>
      <c r="F85" s="838"/>
      <c r="G85" s="1436"/>
      <c r="H85" s="415" t="s">
        <v>255</v>
      </c>
      <c r="I85" s="415">
        <v>360</v>
      </c>
      <c r="J85" s="1437"/>
      <c r="K85" s="1439"/>
      <c r="L85" s="1439"/>
      <c r="M85" s="835"/>
      <c r="N85" s="835"/>
      <c r="O85" s="835"/>
      <c r="P85" s="835"/>
      <c r="Q85" s="838"/>
      <c r="R85" s="838"/>
    </row>
    <row r="86" spans="1:18" ht="39.6" customHeight="1" x14ac:dyDescent="0.25">
      <c r="A86" s="850"/>
      <c r="B86" s="850"/>
      <c r="C86" s="850"/>
      <c r="D86" s="838"/>
      <c r="E86" s="1336"/>
      <c r="F86" s="838"/>
      <c r="G86" s="479" t="s">
        <v>582</v>
      </c>
      <c r="H86" s="415" t="s">
        <v>606</v>
      </c>
      <c r="I86" s="415">
        <v>1</v>
      </c>
      <c r="J86" s="1437"/>
      <c r="K86" s="1439"/>
      <c r="L86" s="1439"/>
      <c r="M86" s="835"/>
      <c r="N86" s="835"/>
      <c r="O86" s="835"/>
      <c r="P86" s="835"/>
      <c r="Q86" s="838"/>
      <c r="R86" s="838"/>
    </row>
    <row r="87" spans="1:18" ht="48" customHeight="1" x14ac:dyDescent="0.25">
      <c r="A87" s="851"/>
      <c r="B87" s="851"/>
      <c r="C87" s="851"/>
      <c r="D87" s="839"/>
      <c r="E87" s="1337"/>
      <c r="F87" s="839"/>
      <c r="G87" s="480" t="s">
        <v>417</v>
      </c>
      <c r="H87" s="152" t="s">
        <v>981</v>
      </c>
      <c r="I87" s="152">
        <v>9</v>
      </c>
      <c r="J87" s="1216"/>
      <c r="K87" s="1440"/>
      <c r="L87" s="1440"/>
      <c r="M87" s="836"/>
      <c r="N87" s="836"/>
      <c r="O87" s="836"/>
      <c r="P87" s="836"/>
      <c r="Q87" s="839"/>
      <c r="R87" s="839"/>
    </row>
    <row r="88" spans="1:18" ht="54" customHeight="1" x14ac:dyDescent="0.25">
      <c r="A88" s="1211" t="s">
        <v>1950</v>
      </c>
      <c r="B88" s="1211"/>
      <c r="C88" s="1211"/>
      <c r="D88" s="1211"/>
      <c r="E88" s="1211"/>
      <c r="F88" s="1211"/>
      <c r="G88" s="1211"/>
      <c r="H88" s="1211"/>
      <c r="I88" s="1211"/>
      <c r="J88" s="1211"/>
      <c r="K88" s="1211"/>
      <c r="L88" s="1211"/>
      <c r="M88" s="1211"/>
      <c r="N88" s="1211"/>
      <c r="O88" s="1211"/>
      <c r="P88" s="1211"/>
      <c r="Q88" s="1211"/>
      <c r="R88" s="1211"/>
    </row>
    <row r="89" spans="1:18" ht="58.5" customHeight="1" x14ac:dyDescent="0.25">
      <c r="A89" s="849">
        <v>12</v>
      </c>
      <c r="B89" s="849">
        <v>1</v>
      </c>
      <c r="C89" s="849">
        <v>4</v>
      </c>
      <c r="D89" s="849">
        <v>2</v>
      </c>
      <c r="E89" s="1328" t="s">
        <v>1951</v>
      </c>
      <c r="F89" s="837" t="s">
        <v>2196</v>
      </c>
      <c r="G89" s="837" t="s">
        <v>50</v>
      </c>
      <c r="H89" s="152" t="s">
        <v>973</v>
      </c>
      <c r="I89" s="150" t="s">
        <v>76</v>
      </c>
      <c r="J89" s="837" t="s">
        <v>1952</v>
      </c>
      <c r="K89" s="849"/>
      <c r="L89" s="837" t="s">
        <v>773</v>
      </c>
      <c r="M89" s="1419"/>
      <c r="N89" s="860">
        <v>60000</v>
      </c>
      <c r="O89" s="1419"/>
      <c r="P89" s="860">
        <v>60000</v>
      </c>
      <c r="Q89" s="837" t="s">
        <v>968</v>
      </c>
      <c r="R89" s="837" t="s">
        <v>967</v>
      </c>
    </row>
    <row r="90" spans="1:18" ht="159.75" customHeight="1" x14ac:dyDescent="0.25">
      <c r="A90" s="851"/>
      <c r="B90" s="851"/>
      <c r="C90" s="851"/>
      <c r="D90" s="851"/>
      <c r="E90" s="1337"/>
      <c r="F90" s="839"/>
      <c r="G90" s="839"/>
      <c r="H90" s="152" t="s">
        <v>638</v>
      </c>
      <c r="I90" s="150" t="s">
        <v>72</v>
      </c>
      <c r="J90" s="839"/>
      <c r="K90" s="851"/>
      <c r="L90" s="839"/>
      <c r="M90" s="1421"/>
      <c r="N90" s="862"/>
      <c r="O90" s="1421"/>
      <c r="P90" s="862"/>
      <c r="Q90" s="839"/>
      <c r="R90" s="839"/>
    </row>
    <row r="91" spans="1:18" ht="77.25" customHeight="1" x14ac:dyDescent="0.25">
      <c r="A91" s="918" t="s">
        <v>1953</v>
      </c>
      <c r="B91" s="918"/>
      <c r="C91" s="918"/>
      <c r="D91" s="918"/>
      <c r="E91" s="918"/>
      <c r="F91" s="918"/>
      <c r="G91" s="918"/>
      <c r="H91" s="918"/>
      <c r="I91" s="918"/>
      <c r="J91" s="918"/>
      <c r="K91" s="918"/>
      <c r="L91" s="918"/>
      <c r="M91" s="918"/>
      <c r="N91" s="918"/>
      <c r="O91" s="918"/>
      <c r="P91" s="918"/>
      <c r="Q91" s="918"/>
      <c r="R91" s="918"/>
    </row>
    <row r="95" spans="1:18" x14ac:dyDescent="0.25">
      <c r="M95" s="1441"/>
      <c r="N95" s="1441"/>
      <c r="O95" s="1442" t="s">
        <v>35</v>
      </c>
      <c r="P95" s="1443"/>
      <c r="Q95" s="1444"/>
    </row>
    <row r="96" spans="1:18" x14ac:dyDescent="0.25">
      <c r="M96" s="1441"/>
      <c r="N96" s="1441"/>
      <c r="O96" s="1448" t="s">
        <v>36</v>
      </c>
      <c r="P96" s="1443" t="s">
        <v>37</v>
      </c>
      <c r="Q96" s="1444"/>
    </row>
    <row r="97" spans="13:18" x14ac:dyDescent="0.25">
      <c r="M97" s="1441"/>
      <c r="N97" s="1441"/>
      <c r="O97" s="1448"/>
      <c r="P97" s="126">
        <v>2020</v>
      </c>
      <c r="Q97" s="118">
        <v>2021</v>
      </c>
    </row>
    <row r="98" spans="13:18" x14ac:dyDescent="0.25">
      <c r="M98" s="1445" t="s">
        <v>1341</v>
      </c>
      <c r="N98" s="1398"/>
      <c r="O98" s="476">
        <v>7</v>
      </c>
      <c r="P98" s="477">
        <v>449488.75</v>
      </c>
      <c r="Q98" s="478">
        <v>56200</v>
      </c>
    </row>
    <row r="99" spans="13:18" x14ac:dyDescent="0.25">
      <c r="M99" s="1446" t="s">
        <v>1153</v>
      </c>
      <c r="N99" s="1447"/>
      <c r="O99" s="72">
        <v>12</v>
      </c>
      <c r="P99" s="33">
        <f>SUM(O8,O10,O17,O25,O35,O40,O49)</f>
        <v>449488.75</v>
      </c>
      <c r="Q99" s="33">
        <f>SUM(P8,P17,P25,P58,P66,P71,P80,P89)</f>
        <v>824700</v>
      </c>
      <c r="R99" s="58"/>
    </row>
    <row r="100" spans="13:18" x14ac:dyDescent="0.25">
      <c r="P100" s="58"/>
      <c r="Q100" s="58"/>
    </row>
  </sheetData>
  <mergeCells count="257">
    <mergeCell ref="A91:R91"/>
    <mergeCell ref="M95:N97"/>
    <mergeCell ref="O95:Q95"/>
    <mergeCell ref="M98:N98"/>
    <mergeCell ref="M99:N99"/>
    <mergeCell ref="P96:Q96"/>
    <mergeCell ref="O96:O97"/>
    <mergeCell ref="A88:R88"/>
    <mergeCell ref="A89:A90"/>
    <mergeCell ref="B89:B90"/>
    <mergeCell ref="C89:C90"/>
    <mergeCell ref="D89:D90"/>
    <mergeCell ref="E89:E90"/>
    <mergeCell ref="F89:F90"/>
    <mergeCell ref="G89:G90"/>
    <mergeCell ref="J89:J90"/>
    <mergeCell ref="K89:K90"/>
    <mergeCell ref="L89:L90"/>
    <mergeCell ref="M89:M90"/>
    <mergeCell ref="N89:N90"/>
    <mergeCell ref="O89:O90"/>
    <mergeCell ref="P89:P90"/>
    <mergeCell ref="Q89:Q90"/>
    <mergeCell ref="R89:R90"/>
    <mergeCell ref="A79:R79"/>
    <mergeCell ref="A80:A87"/>
    <mergeCell ref="B80:B87"/>
    <mergeCell ref="C80:C87"/>
    <mergeCell ref="D80:D87"/>
    <mergeCell ref="E80:E87"/>
    <mergeCell ref="F80:F87"/>
    <mergeCell ref="G80:G81"/>
    <mergeCell ref="J80:J87"/>
    <mergeCell ref="K80:K87"/>
    <mergeCell ref="L80:L87"/>
    <mergeCell ref="M80:M87"/>
    <mergeCell ref="N80:N87"/>
    <mergeCell ref="O80:O87"/>
    <mergeCell ref="P80:P87"/>
    <mergeCell ref="Q80:Q87"/>
    <mergeCell ref="R80:R87"/>
    <mergeCell ref="G82:G83"/>
    <mergeCell ref="G84:G85"/>
    <mergeCell ref="A70:R70"/>
    <mergeCell ref="A71:A78"/>
    <mergeCell ref="B71:B78"/>
    <mergeCell ref="C71:C78"/>
    <mergeCell ref="D71:D78"/>
    <mergeCell ref="E71:E78"/>
    <mergeCell ref="F71:F78"/>
    <mergeCell ref="G71:G72"/>
    <mergeCell ref="J71:J78"/>
    <mergeCell ref="K71:K78"/>
    <mergeCell ref="L71:L78"/>
    <mergeCell ref="M71:M78"/>
    <mergeCell ref="N71:N78"/>
    <mergeCell ref="O71:O78"/>
    <mergeCell ref="P71:P78"/>
    <mergeCell ref="Q71:Q78"/>
    <mergeCell ref="R71:R78"/>
    <mergeCell ref="G73:G78"/>
    <mergeCell ref="H73:H78"/>
    <mergeCell ref="I73:I78"/>
    <mergeCell ref="A65:R65"/>
    <mergeCell ref="A66:A69"/>
    <mergeCell ref="B66:B69"/>
    <mergeCell ref="C66:C69"/>
    <mergeCell ref="D66:D69"/>
    <mergeCell ref="E66:E69"/>
    <mergeCell ref="F66:F69"/>
    <mergeCell ref="G66:G67"/>
    <mergeCell ref="J66:J69"/>
    <mergeCell ref="K66:K69"/>
    <mergeCell ref="L66:L69"/>
    <mergeCell ref="M66:M69"/>
    <mergeCell ref="N66:N69"/>
    <mergeCell ref="O66:O69"/>
    <mergeCell ref="P66:P69"/>
    <mergeCell ref="Q66:Q69"/>
    <mergeCell ref="R66:R69"/>
    <mergeCell ref="G68:G69"/>
    <mergeCell ref="G52:G53"/>
    <mergeCell ref="G54:G55"/>
    <mergeCell ref="A57:R57"/>
    <mergeCell ref="A58:A64"/>
    <mergeCell ref="B58:B64"/>
    <mergeCell ref="C58:C64"/>
    <mergeCell ref="D58:D64"/>
    <mergeCell ref="E58:E64"/>
    <mergeCell ref="F58:F64"/>
    <mergeCell ref="G58:G59"/>
    <mergeCell ref="J58:J64"/>
    <mergeCell ref="K58:K64"/>
    <mergeCell ref="L58:L64"/>
    <mergeCell ref="M58:M64"/>
    <mergeCell ref="N58:N64"/>
    <mergeCell ref="O58:O64"/>
    <mergeCell ref="P58:P64"/>
    <mergeCell ref="Q58:Q64"/>
    <mergeCell ref="R58:R64"/>
    <mergeCell ref="G60:G64"/>
    <mergeCell ref="H60:H64"/>
    <mergeCell ref="I60:I64"/>
    <mergeCell ref="L42:L48"/>
    <mergeCell ref="M42:M48"/>
    <mergeCell ref="N42:N48"/>
    <mergeCell ref="O42:O48"/>
    <mergeCell ref="P42:P48"/>
    <mergeCell ref="Q42:Q48"/>
    <mergeCell ref="R42:R48"/>
    <mergeCell ref="G46:G47"/>
    <mergeCell ref="A49:A56"/>
    <mergeCell ref="B49:B56"/>
    <mergeCell ref="C49:C56"/>
    <mergeCell ref="D49:D56"/>
    <mergeCell ref="E49:E56"/>
    <mergeCell ref="F49:F56"/>
    <mergeCell ref="G49:G50"/>
    <mergeCell ref="J49:J56"/>
    <mergeCell ref="K49:K56"/>
    <mergeCell ref="L49:L56"/>
    <mergeCell ref="M49:M56"/>
    <mergeCell ref="N49:N56"/>
    <mergeCell ref="O49:O56"/>
    <mergeCell ref="P49:P56"/>
    <mergeCell ref="Q49:Q56"/>
    <mergeCell ref="R49:R56"/>
    <mergeCell ref="A42:A48"/>
    <mergeCell ref="B42:B48"/>
    <mergeCell ref="C42:C48"/>
    <mergeCell ref="D42:D48"/>
    <mergeCell ref="E42:E48"/>
    <mergeCell ref="F42:F48"/>
    <mergeCell ref="G42:G43"/>
    <mergeCell ref="J42:J48"/>
    <mergeCell ref="K42:K48"/>
    <mergeCell ref="R35:R39"/>
    <mergeCell ref="G37:G38"/>
    <mergeCell ref="A40:A41"/>
    <mergeCell ref="B40:B41"/>
    <mergeCell ref="C40:C41"/>
    <mergeCell ref="D40:D41"/>
    <mergeCell ref="E40:E41"/>
    <mergeCell ref="F40:F41"/>
    <mergeCell ref="G40:G41"/>
    <mergeCell ref="J40:J41"/>
    <mergeCell ref="K40:K41"/>
    <mergeCell ref="L40:L41"/>
    <mergeCell ref="M40:M41"/>
    <mergeCell ref="N40:N41"/>
    <mergeCell ref="O40:O41"/>
    <mergeCell ref="P40:P41"/>
    <mergeCell ref="Q40:Q41"/>
    <mergeCell ref="R40:R41"/>
    <mergeCell ref="M25:M34"/>
    <mergeCell ref="N25:N34"/>
    <mergeCell ref="O25:O34"/>
    <mergeCell ref="P25:P34"/>
    <mergeCell ref="Q25:Q34"/>
    <mergeCell ref="I29:I34"/>
    <mergeCell ref="A35:A39"/>
    <mergeCell ref="B35:B39"/>
    <mergeCell ref="C35:C39"/>
    <mergeCell ref="D35:D39"/>
    <mergeCell ref="E35:E39"/>
    <mergeCell ref="F35:F39"/>
    <mergeCell ref="G35:G36"/>
    <mergeCell ref="J35:J39"/>
    <mergeCell ref="K35:K39"/>
    <mergeCell ref="L35:L39"/>
    <mergeCell ref="M35:M39"/>
    <mergeCell ref="N35:N39"/>
    <mergeCell ref="O35:O39"/>
    <mergeCell ref="P35:P39"/>
    <mergeCell ref="Q35:Q39"/>
    <mergeCell ref="M10:M11"/>
    <mergeCell ref="N10:N11"/>
    <mergeCell ref="O10:O11"/>
    <mergeCell ref="P10:P11"/>
    <mergeCell ref="Q10:Q11"/>
    <mergeCell ref="R10:R11"/>
    <mergeCell ref="A12:A16"/>
    <mergeCell ref="B12:B16"/>
    <mergeCell ref="C12:C16"/>
    <mergeCell ref="D12:D16"/>
    <mergeCell ref="E12:E16"/>
    <mergeCell ref="F12:F16"/>
    <mergeCell ref="J12:J16"/>
    <mergeCell ref="K12:K16"/>
    <mergeCell ref="L12:L16"/>
    <mergeCell ref="M12:M16"/>
    <mergeCell ref="N12:N16"/>
    <mergeCell ref="O12:O16"/>
    <mergeCell ref="P12:P16"/>
    <mergeCell ref="Q12:Q16"/>
    <mergeCell ref="R12:R16"/>
    <mergeCell ref="G14:G15"/>
    <mergeCell ref="A10:A11"/>
    <mergeCell ref="B10:B11"/>
    <mergeCell ref="C10:C11"/>
    <mergeCell ref="D10:D11"/>
    <mergeCell ref="E10:E11"/>
    <mergeCell ref="F10:F11"/>
    <mergeCell ref="J10:J11"/>
    <mergeCell ref="K10:K11"/>
    <mergeCell ref="L10:L11"/>
    <mergeCell ref="A25:A34"/>
    <mergeCell ref="B25:B34"/>
    <mergeCell ref="C25:C34"/>
    <mergeCell ref="D25:D34"/>
    <mergeCell ref="G25:G28"/>
    <mergeCell ref="H25:H27"/>
    <mergeCell ref="G12:G13"/>
    <mergeCell ref="G10:G11"/>
    <mergeCell ref="I25:I27"/>
    <mergeCell ref="J25:J34"/>
    <mergeCell ref="K25:K34"/>
    <mergeCell ref="L25:L34"/>
    <mergeCell ref="R25:R34"/>
    <mergeCell ref="G29:G34"/>
    <mergeCell ref="H29:H34"/>
    <mergeCell ref="A17:A23"/>
    <mergeCell ref="B17:B23"/>
    <mergeCell ref="C17:C23"/>
    <mergeCell ref="D17:D23"/>
    <mergeCell ref="E17:E23"/>
    <mergeCell ref="F17:F23"/>
    <mergeCell ref="G17:G18"/>
    <mergeCell ref="J17:J23"/>
    <mergeCell ref="K17:K23"/>
    <mergeCell ref="L17:L23"/>
    <mergeCell ref="M17:M23"/>
    <mergeCell ref="N17:N23"/>
    <mergeCell ref="O17:O23"/>
    <mergeCell ref="P17:P23"/>
    <mergeCell ref="Q17:Q23"/>
    <mergeCell ref="R17:R23"/>
    <mergeCell ref="G19:G20"/>
    <mergeCell ref="G22:G23"/>
    <mergeCell ref="A24:R24"/>
    <mergeCell ref="E25:E34"/>
    <mergeCell ref="F25:F34"/>
    <mergeCell ref="A9:R9"/>
    <mergeCell ref="A4:A5"/>
    <mergeCell ref="B4:B5"/>
    <mergeCell ref="C4:C5"/>
    <mergeCell ref="D4:D5"/>
    <mergeCell ref="E4:E5"/>
    <mergeCell ref="F4:F5"/>
    <mergeCell ref="G4:G5"/>
    <mergeCell ref="H4:I4"/>
    <mergeCell ref="J4:J5"/>
    <mergeCell ref="Q4:Q5"/>
    <mergeCell ref="R4:R5"/>
    <mergeCell ref="M4:N4"/>
    <mergeCell ref="K4:L4"/>
    <mergeCell ref="O4:P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S78"/>
  <sheetViews>
    <sheetView zoomScale="50" zoomScaleNormal="50" workbookViewId="0"/>
  </sheetViews>
  <sheetFormatPr defaultRowHeight="15" x14ac:dyDescent="0.25"/>
  <cols>
    <col min="1" max="1" width="4.7109375" style="98" customWidth="1"/>
    <col min="2" max="2" width="8.85546875" style="98" customWidth="1"/>
    <col min="3" max="3" width="11.42578125" style="98" customWidth="1"/>
    <col min="4" max="4" width="9.7109375" style="98" customWidth="1"/>
    <col min="5" max="5" width="37.85546875" style="98" customWidth="1"/>
    <col min="6" max="6" width="80.42578125" style="98" customWidth="1"/>
    <col min="7" max="7" width="35.7109375" style="98" customWidth="1"/>
    <col min="8" max="8" width="20.42578125" style="98" customWidth="1"/>
    <col min="9" max="9" width="12.140625" style="98" customWidth="1"/>
    <col min="10" max="10" width="32.140625" style="98" customWidth="1"/>
    <col min="11" max="11" width="12.140625" style="98" customWidth="1"/>
    <col min="12" max="12" width="12.7109375" style="98" customWidth="1"/>
    <col min="13" max="13" width="17.85546875" style="98" customWidth="1"/>
    <col min="14" max="14" width="17.28515625" style="98" customWidth="1"/>
    <col min="15" max="16" width="18" style="98" customWidth="1"/>
    <col min="17" max="17" width="21.28515625" style="98" customWidth="1"/>
    <col min="18" max="18" width="23.5703125" style="98" customWidth="1"/>
    <col min="19" max="19" width="19.5703125" style="98" customWidth="1"/>
    <col min="20" max="258" width="9.140625" style="98"/>
    <col min="259" max="259" width="4.7109375" style="98" bestFit="1" customWidth="1"/>
    <col min="260" max="260" width="9.7109375" style="98" bestFit="1" customWidth="1"/>
    <col min="261" max="261" width="10" style="98" bestFit="1" customWidth="1"/>
    <col min="262" max="262" width="8.85546875" style="98" bestFit="1" customWidth="1"/>
    <col min="263" max="263" width="22.85546875" style="98" customWidth="1"/>
    <col min="264" max="264" width="59.7109375" style="98" bestFit="1" customWidth="1"/>
    <col min="265" max="265" width="57.85546875" style="98" bestFit="1" customWidth="1"/>
    <col min="266" max="266" width="35.28515625" style="98" bestFit="1" customWidth="1"/>
    <col min="267" max="267" width="28.140625" style="98" bestFit="1" customWidth="1"/>
    <col min="268" max="268" width="33.140625" style="98" bestFit="1" customWidth="1"/>
    <col min="269" max="269" width="26" style="98" bestFit="1" customWidth="1"/>
    <col min="270" max="270" width="19.140625" style="98" bestFit="1" customWidth="1"/>
    <col min="271" max="271" width="10.42578125" style="98" customWidth="1"/>
    <col min="272" max="272" width="11.85546875" style="98" customWidth="1"/>
    <col min="273" max="273" width="14.7109375" style="98" customWidth="1"/>
    <col min="274" max="274" width="9" style="98" bestFit="1" customWidth="1"/>
    <col min="275" max="514" width="9.140625" style="98"/>
    <col min="515" max="515" width="4.7109375" style="98" bestFit="1" customWidth="1"/>
    <col min="516" max="516" width="9.7109375" style="98" bestFit="1" customWidth="1"/>
    <col min="517" max="517" width="10" style="98" bestFit="1" customWidth="1"/>
    <col min="518" max="518" width="8.85546875" style="98" bestFit="1" customWidth="1"/>
    <col min="519" max="519" width="22.85546875" style="98" customWidth="1"/>
    <col min="520" max="520" width="59.7109375" style="98" bestFit="1" customWidth="1"/>
    <col min="521" max="521" width="57.85546875" style="98" bestFit="1" customWidth="1"/>
    <col min="522" max="522" width="35.28515625" style="98" bestFit="1" customWidth="1"/>
    <col min="523" max="523" width="28.140625" style="98" bestFit="1" customWidth="1"/>
    <col min="524" max="524" width="33.140625" style="98" bestFit="1" customWidth="1"/>
    <col min="525" max="525" width="26" style="98" bestFit="1" customWidth="1"/>
    <col min="526" max="526" width="19.140625" style="98" bestFit="1" customWidth="1"/>
    <col min="527" max="527" width="10.42578125" style="98" customWidth="1"/>
    <col min="528" max="528" width="11.85546875" style="98" customWidth="1"/>
    <col min="529" max="529" width="14.7109375" style="98" customWidth="1"/>
    <col min="530" max="530" width="9" style="98" bestFit="1" customWidth="1"/>
    <col min="531" max="770" width="9.140625" style="98"/>
    <col min="771" max="771" width="4.7109375" style="98" bestFit="1" customWidth="1"/>
    <col min="772" max="772" width="9.7109375" style="98" bestFit="1" customWidth="1"/>
    <col min="773" max="773" width="10" style="98" bestFit="1" customWidth="1"/>
    <col min="774" max="774" width="8.85546875" style="98" bestFit="1" customWidth="1"/>
    <col min="775" max="775" width="22.85546875" style="98" customWidth="1"/>
    <col min="776" max="776" width="59.7109375" style="98" bestFit="1" customWidth="1"/>
    <col min="777" max="777" width="57.85546875" style="98" bestFit="1" customWidth="1"/>
    <col min="778" max="778" width="35.28515625" style="98" bestFit="1" customWidth="1"/>
    <col min="779" max="779" width="28.140625" style="98" bestFit="1" customWidth="1"/>
    <col min="780" max="780" width="33.140625" style="98" bestFit="1" customWidth="1"/>
    <col min="781" max="781" width="26" style="98" bestFit="1" customWidth="1"/>
    <col min="782" max="782" width="19.140625" style="98" bestFit="1" customWidth="1"/>
    <col min="783" max="783" width="10.42578125" style="98" customWidth="1"/>
    <col min="784" max="784" width="11.85546875" style="98" customWidth="1"/>
    <col min="785" max="785" width="14.7109375" style="98" customWidth="1"/>
    <col min="786" max="786" width="9" style="98" bestFit="1" customWidth="1"/>
    <col min="787" max="1026" width="9.140625" style="98"/>
    <col min="1027" max="1027" width="4.7109375" style="98" bestFit="1" customWidth="1"/>
    <col min="1028" max="1028" width="9.7109375" style="98" bestFit="1" customWidth="1"/>
    <col min="1029" max="1029" width="10" style="98" bestFit="1" customWidth="1"/>
    <col min="1030" max="1030" width="8.85546875" style="98" bestFit="1" customWidth="1"/>
    <col min="1031" max="1031" width="22.85546875" style="98" customWidth="1"/>
    <col min="1032" max="1032" width="59.7109375" style="98" bestFit="1" customWidth="1"/>
    <col min="1033" max="1033" width="57.85546875" style="98" bestFit="1" customWidth="1"/>
    <col min="1034" max="1034" width="35.28515625" style="98" bestFit="1" customWidth="1"/>
    <col min="1035" max="1035" width="28.140625" style="98" bestFit="1" customWidth="1"/>
    <col min="1036" max="1036" width="33.140625" style="98" bestFit="1" customWidth="1"/>
    <col min="1037" max="1037" width="26" style="98" bestFit="1" customWidth="1"/>
    <col min="1038" max="1038" width="19.140625" style="98" bestFit="1" customWidth="1"/>
    <col min="1039" max="1039" width="10.42578125" style="98" customWidth="1"/>
    <col min="1040" max="1040" width="11.85546875" style="98" customWidth="1"/>
    <col min="1041" max="1041" width="14.7109375" style="98" customWidth="1"/>
    <col min="1042" max="1042" width="9" style="98" bestFit="1" customWidth="1"/>
    <col min="1043" max="1282" width="9.140625" style="98"/>
    <col min="1283" max="1283" width="4.7109375" style="98" bestFit="1" customWidth="1"/>
    <col min="1284" max="1284" width="9.7109375" style="98" bestFit="1" customWidth="1"/>
    <col min="1285" max="1285" width="10" style="98" bestFit="1" customWidth="1"/>
    <col min="1286" max="1286" width="8.85546875" style="98" bestFit="1" customWidth="1"/>
    <col min="1287" max="1287" width="22.85546875" style="98" customWidth="1"/>
    <col min="1288" max="1288" width="59.7109375" style="98" bestFit="1" customWidth="1"/>
    <col min="1289" max="1289" width="57.85546875" style="98" bestFit="1" customWidth="1"/>
    <col min="1290" max="1290" width="35.28515625" style="98" bestFit="1" customWidth="1"/>
    <col min="1291" max="1291" width="28.140625" style="98" bestFit="1" customWidth="1"/>
    <col min="1292" max="1292" width="33.140625" style="98" bestFit="1" customWidth="1"/>
    <col min="1293" max="1293" width="26" style="98" bestFit="1" customWidth="1"/>
    <col min="1294" max="1294" width="19.140625" style="98" bestFit="1" customWidth="1"/>
    <col min="1295" max="1295" width="10.42578125" style="98" customWidth="1"/>
    <col min="1296" max="1296" width="11.85546875" style="98" customWidth="1"/>
    <col min="1297" max="1297" width="14.7109375" style="98" customWidth="1"/>
    <col min="1298" max="1298" width="9" style="98" bestFit="1" customWidth="1"/>
    <col min="1299" max="1538" width="9.140625" style="98"/>
    <col min="1539" max="1539" width="4.7109375" style="98" bestFit="1" customWidth="1"/>
    <col min="1540" max="1540" width="9.7109375" style="98" bestFit="1" customWidth="1"/>
    <col min="1541" max="1541" width="10" style="98" bestFit="1" customWidth="1"/>
    <col min="1542" max="1542" width="8.85546875" style="98" bestFit="1" customWidth="1"/>
    <col min="1543" max="1543" width="22.85546875" style="98" customWidth="1"/>
    <col min="1544" max="1544" width="59.7109375" style="98" bestFit="1" customWidth="1"/>
    <col min="1545" max="1545" width="57.85546875" style="98" bestFit="1" customWidth="1"/>
    <col min="1546" max="1546" width="35.28515625" style="98" bestFit="1" customWidth="1"/>
    <col min="1547" max="1547" width="28.140625" style="98" bestFit="1" customWidth="1"/>
    <col min="1548" max="1548" width="33.140625" style="98" bestFit="1" customWidth="1"/>
    <col min="1549" max="1549" width="26" style="98" bestFit="1" customWidth="1"/>
    <col min="1550" max="1550" width="19.140625" style="98" bestFit="1" customWidth="1"/>
    <col min="1551" max="1551" width="10.42578125" style="98" customWidth="1"/>
    <col min="1552" max="1552" width="11.85546875" style="98" customWidth="1"/>
    <col min="1553" max="1553" width="14.7109375" style="98" customWidth="1"/>
    <col min="1554" max="1554" width="9" style="98" bestFit="1" customWidth="1"/>
    <col min="1555" max="1794" width="9.140625" style="98"/>
    <col min="1795" max="1795" width="4.7109375" style="98" bestFit="1" customWidth="1"/>
    <col min="1796" max="1796" width="9.7109375" style="98" bestFit="1" customWidth="1"/>
    <col min="1797" max="1797" width="10" style="98" bestFit="1" customWidth="1"/>
    <col min="1798" max="1798" width="8.85546875" style="98" bestFit="1" customWidth="1"/>
    <col min="1799" max="1799" width="22.85546875" style="98" customWidth="1"/>
    <col min="1800" max="1800" width="59.7109375" style="98" bestFit="1" customWidth="1"/>
    <col min="1801" max="1801" width="57.85546875" style="98" bestFit="1" customWidth="1"/>
    <col min="1802" max="1802" width="35.28515625" style="98" bestFit="1" customWidth="1"/>
    <col min="1803" max="1803" width="28.140625" style="98" bestFit="1" customWidth="1"/>
    <col min="1804" max="1804" width="33.140625" style="98" bestFit="1" customWidth="1"/>
    <col min="1805" max="1805" width="26" style="98" bestFit="1" customWidth="1"/>
    <col min="1806" max="1806" width="19.140625" style="98" bestFit="1" customWidth="1"/>
    <col min="1807" max="1807" width="10.42578125" style="98" customWidth="1"/>
    <col min="1808" max="1808" width="11.85546875" style="98" customWidth="1"/>
    <col min="1809" max="1809" width="14.7109375" style="98" customWidth="1"/>
    <col min="1810" max="1810" width="9" style="98" bestFit="1" customWidth="1"/>
    <col min="1811" max="2050" width="9.140625" style="98"/>
    <col min="2051" max="2051" width="4.7109375" style="98" bestFit="1" customWidth="1"/>
    <col min="2052" max="2052" width="9.7109375" style="98" bestFit="1" customWidth="1"/>
    <col min="2053" max="2053" width="10" style="98" bestFit="1" customWidth="1"/>
    <col min="2054" max="2054" width="8.85546875" style="98" bestFit="1" customWidth="1"/>
    <col min="2055" max="2055" width="22.85546875" style="98" customWidth="1"/>
    <col min="2056" max="2056" width="59.7109375" style="98" bestFit="1" customWidth="1"/>
    <col min="2057" max="2057" width="57.85546875" style="98" bestFit="1" customWidth="1"/>
    <col min="2058" max="2058" width="35.28515625" style="98" bestFit="1" customWidth="1"/>
    <col min="2059" max="2059" width="28.140625" style="98" bestFit="1" customWidth="1"/>
    <col min="2060" max="2060" width="33.140625" style="98" bestFit="1" customWidth="1"/>
    <col min="2061" max="2061" width="26" style="98" bestFit="1" customWidth="1"/>
    <col min="2062" max="2062" width="19.140625" style="98" bestFit="1" customWidth="1"/>
    <col min="2063" max="2063" width="10.42578125" style="98" customWidth="1"/>
    <col min="2064" max="2064" width="11.85546875" style="98" customWidth="1"/>
    <col min="2065" max="2065" width="14.7109375" style="98" customWidth="1"/>
    <col min="2066" max="2066" width="9" style="98" bestFit="1" customWidth="1"/>
    <col min="2067" max="2306" width="9.140625" style="98"/>
    <col min="2307" max="2307" width="4.7109375" style="98" bestFit="1" customWidth="1"/>
    <col min="2308" max="2308" width="9.7109375" style="98" bestFit="1" customWidth="1"/>
    <col min="2309" max="2309" width="10" style="98" bestFit="1" customWidth="1"/>
    <col min="2310" max="2310" width="8.85546875" style="98" bestFit="1" customWidth="1"/>
    <col min="2311" max="2311" width="22.85546875" style="98" customWidth="1"/>
    <col min="2312" max="2312" width="59.7109375" style="98" bestFit="1" customWidth="1"/>
    <col min="2313" max="2313" width="57.85546875" style="98" bestFit="1" customWidth="1"/>
    <col min="2314" max="2314" width="35.28515625" style="98" bestFit="1" customWidth="1"/>
    <col min="2315" max="2315" width="28.140625" style="98" bestFit="1" customWidth="1"/>
    <col min="2316" max="2316" width="33.140625" style="98" bestFit="1" customWidth="1"/>
    <col min="2317" max="2317" width="26" style="98" bestFit="1" customWidth="1"/>
    <col min="2318" max="2318" width="19.140625" style="98" bestFit="1" customWidth="1"/>
    <col min="2319" max="2319" width="10.42578125" style="98" customWidth="1"/>
    <col min="2320" max="2320" width="11.85546875" style="98" customWidth="1"/>
    <col min="2321" max="2321" width="14.7109375" style="98" customWidth="1"/>
    <col min="2322" max="2322" width="9" style="98" bestFit="1" customWidth="1"/>
    <col min="2323" max="2562" width="9.140625" style="98"/>
    <col min="2563" max="2563" width="4.7109375" style="98" bestFit="1" customWidth="1"/>
    <col min="2564" max="2564" width="9.7109375" style="98" bestFit="1" customWidth="1"/>
    <col min="2565" max="2565" width="10" style="98" bestFit="1" customWidth="1"/>
    <col min="2566" max="2566" width="8.85546875" style="98" bestFit="1" customWidth="1"/>
    <col min="2567" max="2567" width="22.85546875" style="98" customWidth="1"/>
    <col min="2568" max="2568" width="59.7109375" style="98" bestFit="1" customWidth="1"/>
    <col min="2569" max="2569" width="57.85546875" style="98" bestFit="1" customWidth="1"/>
    <col min="2570" max="2570" width="35.28515625" style="98" bestFit="1" customWidth="1"/>
    <col min="2571" max="2571" width="28.140625" style="98" bestFit="1" customWidth="1"/>
    <col min="2572" max="2572" width="33.140625" style="98" bestFit="1" customWidth="1"/>
    <col min="2573" max="2573" width="26" style="98" bestFit="1" customWidth="1"/>
    <col min="2574" max="2574" width="19.140625" style="98" bestFit="1" customWidth="1"/>
    <col min="2575" max="2575" width="10.42578125" style="98" customWidth="1"/>
    <col min="2576" max="2576" width="11.85546875" style="98" customWidth="1"/>
    <col min="2577" max="2577" width="14.7109375" style="98" customWidth="1"/>
    <col min="2578" max="2578" width="9" style="98" bestFit="1" customWidth="1"/>
    <col min="2579" max="2818" width="9.140625" style="98"/>
    <col min="2819" max="2819" width="4.7109375" style="98" bestFit="1" customWidth="1"/>
    <col min="2820" max="2820" width="9.7109375" style="98" bestFit="1" customWidth="1"/>
    <col min="2821" max="2821" width="10" style="98" bestFit="1" customWidth="1"/>
    <col min="2822" max="2822" width="8.85546875" style="98" bestFit="1" customWidth="1"/>
    <col min="2823" max="2823" width="22.85546875" style="98" customWidth="1"/>
    <col min="2824" max="2824" width="59.7109375" style="98" bestFit="1" customWidth="1"/>
    <col min="2825" max="2825" width="57.85546875" style="98" bestFit="1" customWidth="1"/>
    <col min="2826" max="2826" width="35.28515625" style="98" bestFit="1" customWidth="1"/>
    <col min="2827" max="2827" width="28.140625" style="98" bestFit="1" customWidth="1"/>
    <col min="2828" max="2828" width="33.140625" style="98" bestFit="1" customWidth="1"/>
    <col min="2829" max="2829" width="26" style="98" bestFit="1" customWidth="1"/>
    <col min="2830" max="2830" width="19.140625" style="98" bestFit="1" customWidth="1"/>
    <col min="2831" max="2831" width="10.42578125" style="98" customWidth="1"/>
    <col min="2832" max="2832" width="11.85546875" style="98" customWidth="1"/>
    <col min="2833" max="2833" width="14.7109375" style="98" customWidth="1"/>
    <col min="2834" max="2834" width="9" style="98" bestFit="1" customWidth="1"/>
    <col min="2835" max="3074" width="9.140625" style="98"/>
    <col min="3075" max="3075" width="4.7109375" style="98" bestFit="1" customWidth="1"/>
    <col min="3076" max="3076" width="9.7109375" style="98" bestFit="1" customWidth="1"/>
    <col min="3077" max="3077" width="10" style="98" bestFit="1" customWidth="1"/>
    <col min="3078" max="3078" width="8.85546875" style="98" bestFit="1" customWidth="1"/>
    <col min="3079" max="3079" width="22.85546875" style="98" customWidth="1"/>
    <col min="3080" max="3080" width="59.7109375" style="98" bestFit="1" customWidth="1"/>
    <col min="3081" max="3081" width="57.85546875" style="98" bestFit="1" customWidth="1"/>
    <col min="3082" max="3082" width="35.28515625" style="98" bestFit="1" customWidth="1"/>
    <col min="3083" max="3083" width="28.140625" style="98" bestFit="1" customWidth="1"/>
    <col min="3084" max="3084" width="33.140625" style="98" bestFit="1" customWidth="1"/>
    <col min="3085" max="3085" width="26" style="98" bestFit="1" customWidth="1"/>
    <col min="3086" max="3086" width="19.140625" style="98" bestFit="1" customWidth="1"/>
    <col min="3087" max="3087" width="10.42578125" style="98" customWidth="1"/>
    <col min="3088" max="3088" width="11.85546875" style="98" customWidth="1"/>
    <col min="3089" max="3089" width="14.7109375" style="98" customWidth="1"/>
    <col min="3090" max="3090" width="9" style="98" bestFit="1" customWidth="1"/>
    <col min="3091" max="3330" width="9.140625" style="98"/>
    <col min="3331" max="3331" width="4.7109375" style="98" bestFit="1" customWidth="1"/>
    <col min="3332" max="3332" width="9.7109375" style="98" bestFit="1" customWidth="1"/>
    <col min="3333" max="3333" width="10" style="98" bestFit="1" customWidth="1"/>
    <col min="3334" max="3334" width="8.85546875" style="98" bestFit="1" customWidth="1"/>
    <col min="3335" max="3335" width="22.85546875" style="98" customWidth="1"/>
    <col min="3336" max="3336" width="59.7109375" style="98" bestFit="1" customWidth="1"/>
    <col min="3337" max="3337" width="57.85546875" style="98" bestFit="1" customWidth="1"/>
    <col min="3338" max="3338" width="35.28515625" style="98" bestFit="1" customWidth="1"/>
    <col min="3339" max="3339" width="28.140625" style="98" bestFit="1" customWidth="1"/>
    <col min="3340" max="3340" width="33.140625" style="98" bestFit="1" customWidth="1"/>
    <col min="3341" max="3341" width="26" style="98" bestFit="1" customWidth="1"/>
    <col min="3342" max="3342" width="19.140625" style="98" bestFit="1" customWidth="1"/>
    <col min="3343" max="3343" width="10.42578125" style="98" customWidth="1"/>
    <col min="3344" max="3344" width="11.85546875" style="98" customWidth="1"/>
    <col min="3345" max="3345" width="14.7109375" style="98" customWidth="1"/>
    <col min="3346" max="3346" width="9" style="98" bestFit="1" customWidth="1"/>
    <col min="3347" max="3586" width="9.140625" style="98"/>
    <col min="3587" max="3587" width="4.7109375" style="98" bestFit="1" customWidth="1"/>
    <col min="3588" max="3588" width="9.7109375" style="98" bestFit="1" customWidth="1"/>
    <col min="3589" max="3589" width="10" style="98" bestFit="1" customWidth="1"/>
    <col min="3590" max="3590" width="8.85546875" style="98" bestFit="1" customWidth="1"/>
    <col min="3591" max="3591" width="22.85546875" style="98" customWidth="1"/>
    <col min="3592" max="3592" width="59.7109375" style="98" bestFit="1" customWidth="1"/>
    <col min="3593" max="3593" width="57.85546875" style="98" bestFit="1" customWidth="1"/>
    <col min="3594" max="3594" width="35.28515625" style="98" bestFit="1" customWidth="1"/>
    <col min="3595" max="3595" width="28.140625" style="98" bestFit="1" customWidth="1"/>
    <col min="3596" max="3596" width="33.140625" style="98" bestFit="1" customWidth="1"/>
    <col min="3597" max="3597" width="26" style="98" bestFit="1" customWidth="1"/>
    <col min="3598" max="3598" width="19.140625" style="98" bestFit="1" customWidth="1"/>
    <col min="3599" max="3599" width="10.42578125" style="98" customWidth="1"/>
    <col min="3600" max="3600" width="11.85546875" style="98" customWidth="1"/>
    <col min="3601" max="3601" width="14.7109375" style="98" customWidth="1"/>
    <col min="3602" max="3602" width="9" style="98" bestFit="1" customWidth="1"/>
    <col min="3603" max="3842" width="9.140625" style="98"/>
    <col min="3843" max="3843" width="4.7109375" style="98" bestFit="1" customWidth="1"/>
    <col min="3844" max="3844" width="9.7109375" style="98" bestFit="1" customWidth="1"/>
    <col min="3845" max="3845" width="10" style="98" bestFit="1" customWidth="1"/>
    <col min="3846" max="3846" width="8.85546875" style="98" bestFit="1" customWidth="1"/>
    <col min="3847" max="3847" width="22.85546875" style="98" customWidth="1"/>
    <col min="3848" max="3848" width="59.7109375" style="98" bestFit="1" customWidth="1"/>
    <col min="3849" max="3849" width="57.85546875" style="98" bestFit="1" customWidth="1"/>
    <col min="3850" max="3850" width="35.28515625" style="98" bestFit="1" customWidth="1"/>
    <col min="3851" max="3851" width="28.140625" style="98" bestFit="1" customWidth="1"/>
    <col min="3852" max="3852" width="33.140625" style="98" bestFit="1" customWidth="1"/>
    <col min="3853" max="3853" width="26" style="98" bestFit="1" customWidth="1"/>
    <col min="3854" max="3854" width="19.140625" style="98" bestFit="1" customWidth="1"/>
    <col min="3855" max="3855" width="10.42578125" style="98" customWidth="1"/>
    <col min="3856" max="3856" width="11.85546875" style="98" customWidth="1"/>
    <col min="3857" max="3857" width="14.7109375" style="98" customWidth="1"/>
    <col min="3858" max="3858" width="9" style="98" bestFit="1" customWidth="1"/>
    <col min="3859" max="4098" width="9.140625" style="98"/>
    <col min="4099" max="4099" width="4.7109375" style="98" bestFit="1" customWidth="1"/>
    <col min="4100" max="4100" width="9.7109375" style="98" bestFit="1" customWidth="1"/>
    <col min="4101" max="4101" width="10" style="98" bestFit="1" customWidth="1"/>
    <col min="4102" max="4102" width="8.85546875" style="98" bestFit="1" customWidth="1"/>
    <col min="4103" max="4103" width="22.85546875" style="98" customWidth="1"/>
    <col min="4104" max="4104" width="59.7109375" style="98" bestFit="1" customWidth="1"/>
    <col min="4105" max="4105" width="57.85546875" style="98" bestFit="1" customWidth="1"/>
    <col min="4106" max="4106" width="35.28515625" style="98" bestFit="1" customWidth="1"/>
    <col min="4107" max="4107" width="28.140625" style="98" bestFit="1" customWidth="1"/>
    <col min="4108" max="4108" width="33.140625" style="98" bestFit="1" customWidth="1"/>
    <col min="4109" max="4109" width="26" style="98" bestFit="1" customWidth="1"/>
    <col min="4110" max="4110" width="19.140625" style="98" bestFit="1" customWidth="1"/>
    <col min="4111" max="4111" width="10.42578125" style="98" customWidth="1"/>
    <col min="4112" max="4112" width="11.85546875" style="98" customWidth="1"/>
    <col min="4113" max="4113" width="14.7109375" style="98" customWidth="1"/>
    <col min="4114" max="4114" width="9" style="98" bestFit="1" customWidth="1"/>
    <col min="4115" max="4354" width="9.140625" style="98"/>
    <col min="4355" max="4355" width="4.7109375" style="98" bestFit="1" customWidth="1"/>
    <col min="4356" max="4356" width="9.7109375" style="98" bestFit="1" customWidth="1"/>
    <col min="4357" max="4357" width="10" style="98" bestFit="1" customWidth="1"/>
    <col min="4358" max="4358" width="8.85546875" style="98" bestFit="1" customWidth="1"/>
    <col min="4359" max="4359" width="22.85546875" style="98" customWidth="1"/>
    <col min="4360" max="4360" width="59.7109375" style="98" bestFit="1" customWidth="1"/>
    <col min="4361" max="4361" width="57.85546875" style="98" bestFit="1" customWidth="1"/>
    <col min="4362" max="4362" width="35.28515625" style="98" bestFit="1" customWidth="1"/>
    <col min="4363" max="4363" width="28.140625" style="98" bestFit="1" customWidth="1"/>
    <col min="4364" max="4364" width="33.140625" style="98" bestFit="1" customWidth="1"/>
    <col min="4365" max="4365" width="26" style="98" bestFit="1" customWidth="1"/>
    <col min="4366" max="4366" width="19.140625" style="98" bestFit="1" customWidth="1"/>
    <col min="4367" max="4367" width="10.42578125" style="98" customWidth="1"/>
    <col min="4368" max="4368" width="11.85546875" style="98" customWidth="1"/>
    <col min="4369" max="4369" width="14.7109375" style="98" customWidth="1"/>
    <col min="4370" max="4370" width="9" style="98" bestFit="1" customWidth="1"/>
    <col min="4371" max="4610" width="9.140625" style="98"/>
    <col min="4611" max="4611" width="4.7109375" style="98" bestFit="1" customWidth="1"/>
    <col min="4612" max="4612" width="9.7109375" style="98" bestFit="1" customWidth="1"/>
    <col min="4613" max="4613" width="10" style="98" bestFit="1" customWidth="1"/>
    <col min="4614" max="4614" width="8.85546875" style="98" bestFit="1" customWidth="1"/>
    <col min="4615" max="4615" width="22.85546875" style="98" customWidth="1"/>
    <col min="4616" max="4616" width="59.7109375" style="98" bestFit="1" customWidth="1"/>
    <col min="4617" max="4617" width="57.85546875" style="98" bestFit="1" customWidth="1"/>
    <col min="4618" max="4618" width="35.28515625" style="98" bestFit="1" customWidth="1"/>
    <col min="4619" max="4619" width="28.140625" style="98" bestFit="1" customWidth="1"/>
    <col min="4620" max="4620" width="33.140625" style="98" bestFit="1" customWidth="1"/>
    <col min="4621" max="4621" width="26" style="98" bestFit="1" customWidth="1"/>
    <col min="4622" max="4622" width="19.140625" style="98" bestFit="1" customWidth="1"/>
    <col min="4623" max="4623" width="10.42578125" style="98" customWidth="1"/>
    <col min="4624" max="4624" width="11.85546875" style="98" customWidth="1"/>
    <col min="4625" max="4625" width="14.7109375" style="98" customWidth="1"/>
    <col min="4626" max="4626" width="9" style="98" bestFit="1" customWidth="1"/>
    <col min="4627" max="4866" width="9.140625" style="98"/>
    <col min="4867" max="4867" width="4.7109375" style="98" bestFit="1" customWidth="1"/>
    <col min="4868" max="4868" width="9.7109375" style="98" bestFit="1" customWidth="1"/>
    <col min="4869" max="4869" width="10" style="98" bestFit="1" customWidth="1"/>
    <col min="4870" max="4870" width="8.85546875" style="98" bestFit="1" customWidth="1"/>
    <col min="4871" max="4871" width="22.85546875" style="98" customWidth="1"/>
    <col min="4872" max="4872" width="59.7109375" style="98" bestFit="1" customWidth="1"/>
    <col min="4873" max="4873" width="57.85546875" style="98" bestFit="1" customWidth="1"/>
    <col min="4874" max="4874" width="35.28515625" style="98" bestFit="1" customWidth="1"/>
    <col min="4875" max="4875" width="28.140625" style="98" bestFit="1" customWidth="1"/>
    <col min="4876" max="4876" width="33.140625" style="98" bestFit="1" customWidth="1"/>
    <col min="4877" max="4877" width="26" style="98" bestFit="1" customWidth="1"/>
    <col min="4878" max="4878" width="19.140625" style="98" bestFit="1" customWidth="1"/>
    <col min="4879" max="4879" width="10.42578125" style="98" customWidth="1"/>
    <col min="4880" max="4880" width="11.85546875" style="98" customWidth="1"/>
    <col min="4881" max="4881" width="14.7109375" style="98" customWidth="1"/>
    <col min="4882" max="4882" width="9" style="98" bestFit="1" customWidth="1"/>
    <col min="4883" max="5122" width="9.140625" style="98"/>
    <col min="5123" max="5123" width="4.7109375" style="98" bestFit="1" customWidth="1"/>
    <col min="5124" max="5124" width="9.7109375" style="98" bestFit="1" customWidth="1"/>
    <col min="5125" max="5125" width="10" style="98" bestFit="1" customWidth="1"/>
    <col min="5126" max="5126" width="8.85546875" style="98" bestFit="1" customWidth="1"/>
    <col min="5127" max="5127" width="22.85546875" style="98" customWidth="1"/>
    <col min="5128" max="5128" width="59.7109375" style="98" bestFit="1" customWidth="1"/>
    <col min="5129" max="5129" width="57.85546875" style="98" bestFit="1" customWidth="1"/>
    <col min="5130" max="5130" width="35.28515625" style="98" bestFit="1" customWidth="1"/>
    <col min="5131" max="5131" width="28.140625" style="98" bestFit="1" customWidth="1"/>
    <col min="5132" max="5132" width="33.140625" style="98" bestFit="1" customWidth="1"/>
    <col min="5133" max="5133" width="26" style="98" bestFit="1" customWidth="1"/>
    <col min="5134" max="5134" width="19.140625" style="98" bestFit="1" customWidth="1"/>
    <col min="5135" max="5135" width="10.42578125" style="98" customWidth="1"/>
    <col min="5136" max="5136" width="11.85546875" style="98" customWidth="1"/>
    <col min="5137" max="5137" width="14.7109375" style="98" customWidth="1"/>
    <col min="5138" max="5138" width="9" style="98" bestFit="1" customWidth="1"/>
    <col min="5139" max="5378" width="9.140625" style="98"/>
    <col min="5379" max="5379" width="4.7109375" style="98" bestFit="1" customWidth="1"/>
    <col min="5380" max="5380" width="9.7109375" style="98" bestFit="1" customWidth="1"/>
    <col min="5381" max="5381" width="10" style="98" bestFit="1" customWidth="1"/>
    <col min="5382" max="5382" width="8.85546875" style="98" bestFit="1" customWidth="1"/>
    <col min="5383" max="5383" width="22.85546875" style="98" customWidth="1"/>
    <col min="5384" max="5384" width="59.7109375" style="98" bestFit="1" customWidth="1"/>
    <col min="5385" max="5385" width="57.85546875" style="98" bestFit="1" customWidth="1"/>
    <col min="5386" max="5386" width="35.28515625" style="98" bestFit="1" customWidth="1"/>
    <col min="5387" max="5387" width="28.140625" style="98" bestFit="1" customWidth="1"/>
    <col min="5388" max="5388" width="33.140625" style="98" bestFit="1" customWidth="1"/>
    <col min="5389" max="5389" width="26" style="98" bestFit="1" customWidth="1"/>
    <col min="5390" max="5390" width="19.140625" style="98" bestFit="1" customWidth="1"/>
    <col min="5391" max="5391" width="10.42578125" style="98" customWidth="1"/>
    <col min="5392" max="5392" width="11.85546875" style="98" customWidth="1"/>
    <col min="5393" max="5393" width="14.7109375" style="98" customWidth="1"/>
    <col min="5394" max="5394" width="9" style="98" bestFit="1" customWidth="1"/>
    <col min="5395" max="5634" width="9.140625" style="98"/>
    <col min="5635" max="5635" width="4.7109375" style="98" bestFit="1" customWidth="1"/>
    <col min="5636" max="5636" width="9.7109375" style="98" bestFit="1" customWidth="1"/>
    <col min="5637" max="5637" width="10" style="98" bestFit="1" customWidth="1"/>
    <col min="5638" max="5638" width="8.85546875" style="98" bestFit="1" customWidth="1"/>
    <col min="5639" max="5639" width="22.85546875" style="98" customWidth="1"/>
    <col min="5640" max="5640" width="59.7109375" style="98" bestFit="1" customWidth="1"/>
    <col min="5641" max="5641" width="57.85546875" style="98" bestFit="1" customWidth="1"/>
    <col min="5642" max="5642" width="35.28515625" style="98" bestFit="1" customWidth="1"/>
    <col min="5643" max="5643" width="28.140625" style="98" bestFit="1" customWidth="1"/>
    <col min="5644" max="5644" width="33.140625" style="98" bestFit="1" customWidth="1"/>
    <col min="5645" max="5645" width="26" style="98" bestFit="1" customWidth="1"/>
    <col min="5646" max="5646" width="19.140625" style="98" bestFit="1" customWidth="1"/>
    <col min="5647" max="5647" width="10.42578125" style="98" customWidth="1"/>
    <col min="5648" max="5648" width="11.85546875" style="98" customWidth="1"/>
    <col min="5649" max="5649" width="14.7109375" style="98" customWidth="1"/>
    <col min="5650" max="5650" width="9" style="98" bestFit="1" customWidth="1"/>
    <col min="5651" max="5890" width="9.140625" style="98"/>
    <col min="5891" max="5891" width="4.7109375" style="98" bestFit="1" customWidth="1"/>
    <col min="5892" max="5892" width="9.7109375" style="98" bestFit="1" customWidth="1"/>
    <col min="5893" max="5893" width="10" style="98" bestFit="1" customWidth="1"/>
    <col min="5894" max="5894" width="8.85546875" style="98" bestFit="1" customWidth="1"/>
    <col min="5895" max="5895" width="22.85546875" style="98" customWidth="1"/>
    <col min="5896" max="5896" width="59.7109375" style="98" bestFit="1" customWidth="1"/>
    <col min="5897" max="5897" width="57.85546875" style="98" bestFit="1" customWidth="1"/>
    <col min="5898" max="5898" width="35.28515625" style="98" bestFit="1" customWidth="1"/>
    <col min="5899" max="5899" width="28.140625" style="98" bestFit="1" customWidth="1"/>
    <col min="5900" max="5900" width="33.140625" style="98" bestFit="1" customWidth="1"/>
    <col min="5901" max="5901" width="26" style="98" bestFit="1" customWidth="1"/>
    <col min="5902" max="5902" width="19.140625" style="98" bestFit="1" customWidth="1"/>
    <col min="5903" max="5903" width="10.42578125" style="98" customWidth="1"/>
    <col min="5904" max="5904" width="11.85546875" style="98" customWidth="1"/>
    <col min="5905" max="5905" width="14.7109375" style="98" customWidth="1"/>
    <col min="5906" max="5906" width="9" style="98" bestFit="1" customWidth="1"/>
    <col min="5907" max="6146" width="9.140625" style="98"/>
    <col min="6147" max="6147" width="4.7109375" style="98" bestFit="1" customWidth="1"/>
    <col min="6148" max="6148" width="9.7109375" style="98" bestFit="1" customWidth="1"/>
    <col min="6149" max="6149" width="10" style="98" bestFit="1" customWidth="1"/>
    <col min="6150" max="6150" width="8.85546875" style="98" bestFit="1" customWidth="1"/>
    <col min="6151" max="6151" width="22.85546875" style="98" customWidth="1"/>
    <col min="6152" max="6152" width="59.7109375" style="98" bestFit="1" customWidth="1"/>
    <col min="6153" max="6153" width="57.85546875" style="98" bestFit="1" customWidth="1"/>
    <col min="6154" max="6154" width="35.28515625" style="98" bestFit="1" customWidth="1"/>
    <col min="6155" max="6155" width="28.140625" style="98" bestFit="1" customWidth="1"/>
    <col min="6156" max="6156" width="33.140625" style="98" bestFit="1" customWidth="1"/>
    <col min="6157" max="6157" width="26" style="98" bestFit="1" customWidth="1"/>
    <col min="6158" max="6158" width="19.140625" style="98" bestFit="1" customWidth="1"/>
    <col min="6159" max="6159" width="10.42578125" style="98" customWidth="1"/>
    <col min="6160" max="6160" width="11.85546875" style="98" customWidth="1"/>
    <col min="6161" max="6161" width="14.7109375" style="98" customWidth="1"/>
    <col min="6162" max="6162" width="9" style="98" bestFit="1" customWidth="1"/>
    <col min="6163" max="6402" width="9.140625" style="98"/>
    <col min="6403" max="6403" width="4.7109375" style="98" bestFit="1" customWidth="1"/>
    <col min="6404" max="6404" width="9.7109375" style="98" bestFit="1" customWidth="1"/>
    <col min="6405" max="6405" width="10" style="98" bestFit="1" customWidth="1"/>
    <col min="6406" max="6406" width="8.85546875" style="98" bestFit="1" customWidth="1"/>
    <col min="6407" max="6407" width="22.85546875" style="98" customWidth="1"/>
    <col min="6408" max="6408" width="59.7109375" style="98" bestFit="1" customWidth="1"/>
    <col min="6409" max="6409" width="57.85546875" style="98" bestFit="1" customWidth="1"/>
    <col min="6410" max="6410" width="35.28515625" style="98" bestFit="1" customWidth="1"/>
    <col min="6411" max="6411" width="28.140625" style="98" bestFit="1" customWidth="1"/>
    <col min="6412" max="6412" width="33.140625" style="98" bestFit="1" customWidth="1"/>
    <col min="6413" max="6413" width="26" style="98" bestFit="1" customWidth="1"/>
    <col min="6414" max="6414" width="19.140625" style="98" bestFit="1" customWidth="1"/>
    <col min="6415" max="6415" width="10.42578125" style="98" customWidth="1"/>
    <col min="6416" max="6416" width="11.85546875" style="98" customWidth="1"/>
    <col min="6417" max="6417" width="14.7109375" style="98" customWidth="1"/>
    <col min="6418" max="6418" width="9" style="98" bestFit="1" customWidth="1"/>
    <col min="6419" max="6658" width="9.140625" style="98"/>
    <col min="6659" max="6659" width="4.7109375" style="98" bestFit="1" customWidth="1"/>
    <col min="6660" max="6660" width="9.7109375" style="98" bestFit="1" customWidth="1"/>
    <col min="6661" max="6661" width="10" style="98" bestFit="1" customWidth="1"/>
    <col min="6662" max="6662" width="8.85546875" style="98" bestFit="1" customWidth="1"/>
    <col min="6663" max="6663" width="22.85546875" style="98" customWidth="1"/>
    <col min="6664" max="6664" width="59.7109375" style="98" bestFit="1" customWidth="1"/>
    <col min="6665" max="6665" width="57.85546875" style="98" bestFit="1" customWidth="1"/>
    <col min="6666" max="6666" width="35.28515625" style="98" bestFit="1" customWidth="1"/>
    <col min="6667" max="6667" width="28.140625" style="98" bestFit="1" customWidth="1"/>
    <col min="6668" max="6668" width="33.140625" style="98" bestFit="1" customWidth="1"/>
    <col min="6669" max="6669" width="26" style="98" bestFit="1" customWidth="1"/>
    <col min="6670" max="6670" width="19.140625" style="98" bestFit="1" customWidth="1"/>
    <col min="6671" max="6671" width="10.42578125" style="98" customWidth="1"/>
    <col min="6672" max="6672" width="11.85546875" style="98" customWidth="1"/>
    <col min="6673" max="6673" width="14.7109375" style="98" customWidth="1"/>
    <col min="6674" max="6674" width="9" style="98" bestFit="1" customWidth="1"/>
    <col min="6675" max="6914" width="9.140625" style="98"/>
    <col min="6915" max="6915" width="4.7109375" style="98" bestFit="1" customWidth="1"/>
    <col min="6916" max="6916" width="9.7109375" style="98" bestFit="1" customWidth="1"/>
    <col min="6917" max="6917" width="10" style="98" bestFit="1" customWidth="1"/>
    <col min="6918" max="6918" width="8.85546875" style="98" bestFit="1" customWidth="1"/>
    <col min="6919" max="6919" width="22.85546875" style="98" customWidth="1"/>
    <col min="6920" max="6920" width="59.7109375" style="98" bestFit="1" customWidth="1"/>
    <col min="6921" max="6921" width="57.85546875" style="98" bestFit="1" customWidth="1"/>
    <col min="6922" max="6922" width="35.28515625" style="98" bestFit="1" customWidth="1"/>
    <col min="6923" max="6923" width="28.140625" style="98" bestFit="1" customWidth="1"/>
    <col min="6924" max="6924" width="33.140625" style="98" bestFit="1" customWidth="1"/>
    <col min="6925" max="6925" width="26" style="98" bestFit="1" customWidth="1"/>
    <col min="6926" max="6926" width="19.140625" style="98" bestFit="1" customWidth="1"/>
    <col min="6927" max="6927" width="10.42578125" style="98" customWidth="1"/>
    <col min="6928" max="6928" width="11.85546875" style="98" customWidth="1"/>
    <col min="6929" max="6929" width="14.7109375" style="98" customWidth="1"/>
    <col min="6930" max="6930" width="9" style="98" bestFit="1" customWidth="1"/>
    <col min="6931" max="7170" width="9.140625" style="98"/>
    <col min="7171" max="7171" width="4.7109375" style="98" bestFit="1" customWidth="1"/>
    <col min="7172" max="7172" width="9.7109375" style="98" bestFit="1" customWidth="1"/>
    <col min="7173" max="7173" width="10" style="98" bestFit="1" customWidth="1"/>
    <col min="7174" max="7174" width="8.85546875" style="98" bestFit="1" customWidth="1"/>
    <col min="7175" max="7175" width="22.85546875" style="98" customWidth="1"/>
    <col min="7176" max="7176" width="59.7109375" style="98" bestFit="1" customWidth="1"/>
    <col min="7177" max="7177" width="57.85546875" style="98" bestFit="1" customWidth="1"/>
    <col min="7178" max="7178" width="35.28515625" style="98" bestFit="1" customWidth="1"/>
    <col min="7179" max="7179" width="28.140625" style="98" bestFit="1" customWidth="1"/>
    <col min="7180" max="7180" width="33.140625" style="98" bestFit="1" customWidth="1"/>
    <col min="7181" max="7181" width="26" style="98" bestFit="1" customWidth="1"/>
    <col min="7182" max="7182" width="19.140625" style="98" bestFit="1" customWidth="1"/>
    <col min="7183" max="7183" width="10.42578125" style="98" customWidth="1"/>
    <col min="7184" max="7184" width="11.85546875" style="98" customWidth="1"/>
    <col min="7185" max="7185" width="14.7109375" style="98" customWidth="1"/>
    <col min="7186" max="7186" width="9" style="98" bestFit="1" customWidth="1"/>
    <col min="7187" max="7426" width="9.140625" style="98"/>
    <col min="7427" max="7427" width="4.7109375" style="98" bestFit="1" customWidth="1"/>
    <col min="7428" max="7428" width="9.7109375" style="98" bestFit="1" customWidth="1"/>
    <col min="7429" max="7429" width="10" style="98" bestFit="1" customWidth="1"/>
    <col min="7430" max="7430" width="8.85546875" style="98" bestFit="1" customWidth="1"/>
    <col min="7431" max="7431" width="22.85546875" style="98" customWidth="1"/>
    <col min="7432" max="7432" width="59.7109375" style="98" bestFit="1" customWidth="1"/>
    <col min="7433" max="7433" width="57.85546875" style="98" bestFit="1" customWidth="1"/>
    <col min="7434" max="7434" width="35.28515625" style="98" bestFit="1" customWidth="1"/>
    <col min="7435" max="7435" width="28.140625" style="98" bestFit="1" customWidth="1"/>
    <col min="7436" max="7436" width="33.140625" style="98" bestFit="1" customWidth="1"/>
    <col min="7437" max="7437" width="26" style="98" bestFit="1" customWidth="1"/>
    <col min="7438" max="7438" width="19.140625" style="98" bestFit="1" customWidth="1"/>
    <col min="7439" max="7439" width="10.42578125" style="98" customWidth="1"/>
    <col min="7440" max="7440" width="11.85546875" style="98" customWidth="1"/>
    <col min="7441" max="7441" width="14.7109375" style="98" customWidth="1"/>
    <col min="7442" max="7442" width="9" style="98" bestFit="1" customWidth="1"/>
    <col min="7443" max="7682" width="9.140625" style="98"/>
    <col min="7683" max="7683" width="4.7109375" style="98" bestFit="1" customWidth="1"/>
    <col min="7684" max="7684" width="9.7109375" style="98" bestFit="1" customWidth="1"/>
    <col min="7685" max="7685" width="10" style="98" bestFit="1" customWidth="1"/>
    <col min="7686" max="7686" width="8.85546875" style="98" bestFit="1" customWidth="1"/>
    <col min="7687" max="7687" width="22.85546875" style="98" customWidth="1"/>
    <col min="7688" max="7688" width="59.7109375" style="98" bestFit="1" customWidth="1"/>
    <col min="7689" max="7689" width="57.85546875" style="98" bestFit="1" customWidth="1"/>
    <col min="7690" max="7690" width="35.28515625" style="98" bestFit="1" customWidth="1"/>
    <col min="7691" max="7691" width="28.140625" style="98" bestFit="1" customWidth="1"/>
    <col min="7692" max="7692" width="33.140625" style="98" bestFit="1" customWidth="1"/>
    <col min="7693" max="7693" width="26" style="98" bestFit="1" customWidth="1"/>
    <col min="7694" max="7694" width="19.140625" style="98" bestFit="1" customWidth="1"/>
    <col min="7695" max="7695" width="10.42578125" style="98" customWidth="1"/>
    <col min="7696" max="7696" width="11.85546875" style="98" customWidth="1"/>
    <col min="7697" max="7697" width="14.7109375" style="98" customWidth="1"/>
    <col min="7698" max="7698" width="9" style="98" bestFit="1" customWidth="1"/>
    <col min="7699" max="7938" width="9.140625" style="98"/>
    <col min="7939" max="7939" width="4.7109375" style="98" bestFit="1" customWidth="1"/>
    <col min="7940" max="7940" width="9.7109375" style="98" bestFit="1" customWidth="1"/>
    <col min="7941" max="7941" width="10" style="98" bestFit="1" customWidth="1"/>
    <col min="7942" max="7942" width="8.85546875" style="98" bestFit="1" customWidth="1"/>
    <col min="7943" max="7943" width="22.85546875" style="98" customWidth="1"/>
    <col min="7944" max="7944" width="59.7109375" style="98" bestFit="1" customWidth="1"/>
    <col min="7945" max="7945" width="57.85546875" style="98" bestFit="1" customWidth="1"/>
    <col min="7946" max="7946" width="35.28515625" style="98" bestFit="1" customWidth="1"/>
    <col min="7947" max="7947" width="28.140625" style="98" bestFit="1" customWidth="1"/>
    <col min="7948" max="7948" width="33.140625" style="98" bestFit="1" customWidth="1"/>
    <col min="7949" max="7949" width="26" style="98" bestFit="1" customWidth="1"/>
    <col min="7950" max="7950" width="19.140625" style="98" bestFit="1" customWidth="1"/>
    <col min="7951" max="7951" width="10.42578125" style="98" customWidth="1"/>
    <col min="7952" max="7952" width="11.85546875" style="98" customWidth="1"/>
    <col min="7953" max="7953" width="14.7109375" style="98" customWidth="1"/>
    <col min="7954" max="7954" width="9" style="98" bestFit="1" customWidth="1"/>
    <col min="7955" max="8194" width="9.140625" style="98"/>
    <col min="8195" max="8195" width="4.7109375" style="98" bestFit="1" customWidth="1"/>
    <col min="8196" max="8196" width="9.7109375" style="98" bestFit="1" customWidth="1"/>
    <col min="8197" max="8197" width="10" style="98" bestFit="1" customWidth="1"/>
    <col min="8198" max="8198" width="8.85546875" style="98" bestFit="1" customWidth="1"/>
    <col min="8199" max="8199" width="22.85546875" style="98" customWidth="1"/>
    <col min="8200" max="8200" width="59.7109375" style="98" bestFit="1" customWidth="1"/>
    <col min="8201" max="8201" width="57.85546875" style="98" bestFit="1" customWidth="1"/>
    <col min="8202" max="8202" width="35.28515625" style="98" bestFit="1" customWidth="1"/>
    <col min="8203" max="8203" width="28.140625" style="98" bestFit="1" customWidth="1"/>
    <col min="8204" max="8204" width="33.140625" style="98" bestFit="1" customWidth="1"/>
    <col min="8205" max="8205" width="26" style="98" bestFit="1" customWidth="1"/>
    <col min="8206" max="8206" width="19.140625" style="98" bestFit="1" customWidth="1"/>
    <col min="8207" max="8207" width="10.42578125" style="98" customWidth="1"/>
    <col min="8208" max="8208" width="11.85546875" style="98" customWidth="1"/>
    <col min="8209" max="8209" width="14.7109375" style="98" customWidth="1"/>
    <col min="8210" max="8210" width="9" style="98" bestFit="1" customWidth="1"/>
    <col min="8211" max="8450" width="9.140625" style="98"/>
    <col min="8451" max="8451" width="4.7109375" style="98" bestFit="1" customWidth="1"/>
    <col min="8452" max="8452" width="9.7109375" style="98" bestFit="1" customWidth="1"/>
    <col min="8453" max="8453" width="10" style="98" bestFit="1" customWidth="1"/>
    <col min="8454" max="8454" width="8.85546875" style="98" bestFit="1" customWidth="1"/>
    <col min="8455" max="8455" width="22.85546875" style="98" customWidth="1"/>
    <col min="8456" max="8456" width="59.7109375" style="98" bestFit="1" customWidth="1"/>
    <col min="8457" max="8457" width="57.85546875" style="98" bestFit="1" customWidth="1"/>
    <col min="8458" max="8458" width="35.28515625" style="98" bestFit="1" customWidth="1"/>
    <col min="8459" max="8459" width="28.140625" style="98" bestFit="1" customWidth="1"/>
    <col min="8460" max="8460" width="33.140625" style="98" bestFit="1" customWidth="1"/>
    <col min="8461" max="8461" width="26" style="98" bestFit="1" customWidth="1"/>
    <col min="8462" max="8462" width="19.140625" style="98" bestFit="1" customWidth="1"/>
    <col min="8463" max="8463" width="10.42578125" style="98" customWidth="1"/>
    <col min="8464" max="8464" width="11.85546875" style="98" customWidth="1"/>
    <col min="8465" max="8465" width="14.7109375" style="98" customWidth="1"/>
    <col min="8466" max="8466" width="9" style="98" bestFit="1" customWidth="1"/>
    <col min="8467" max="8706" width="9.140625" style="98"/>
    <col min="8707" max="8707" width="4.7109375" style="98" bestFit="1" customWidth="1"/>
    <col min="8708" max="8708" width="9.7109375" style="98" bestFit="1" customWidth="1"/>
    <col min="8709" max="8709" width="10" style="98" bestFit="1" customWidth="1"/>
    <col min="8710" max="8710" width="8.85546875" style="98" bestFit="1" customWidth="1"/>
    <col min="8711" max="8711" width="22.85546875" style="98" customWidth="1"/>
    <col min="8712" max="8712" width="59.7109375" style="98" bestFit="1" customWidth="1"/>
    <col min="8713" max="8713" width="57.85546875" style="98" bestFit="1" customWidth="1"/>
    <col min="8714" max="8714" width="35.28515625" style="98" bestFit="1" customWidth="1"/>
    <col min="8715" max="8715" width="28.140625" style="98" bestFit="1" customWidth="1"/>
    <col min="8716" max="8716" width="33.140625" style="98" bestFit="1" customWidth="1"/>
    <col min="8717" max="8717" width="26" style="98" bestFit="1" customWidth="1"/>
    <col min="8718" max="8718" width="19.140625" style="98" bestFit="1" customWidth="1"/>
    <col min="8719" max="8719" width="10.42578125" style="98" customWidth="1"/>
    <col min="8720" max="8720" width="11.85546875" style="98" customWidth="1"/>
    <col min="8721" max="8721" width="14.7109375" style="98" customWidth="1"/>
    <col min="8722" max="8722" width="9" style="98" bestFit="1" customWidth="1"/>
    <col min="8723" max="8962" width="9.140625" style="98"/>
    <col min="8963" max="8963" width="4.7109375" style="98" bestFit="1" customWidth="1"/>
    <col min="8964" max="8964" width="9.7109375" style="98" bestFit="1" customWidth="1"/>
    <col min="8965" max="8965" width="10" style="98" bestFit="1" customWidth="1"/>
    <col min="8966" max="8966" width="8.85546875" style="98" bestFit="1" customWidth="1"/>
    <col min="8967" max="8967" width="22.85546875" style="98" customWidth="1"/>
    <col min="8968" max="8968" width="59.7109375" style="98" bestFit="1" customWidth="1"/>
    <col min="8969" max="8969" width="57.85546875" style="98" bestFit="1" customWidth="1"/>
    <col min="8970" max="8970" width="35.28515625" style="98" bestFit="1" customWidth="1"/>
    <col min="8971" max="8971" width="28.140625" style="98" bestFit="1" customWidth="1"/>
    <col min="8972" max="8972" width="33.140625" style="98" bestFit="1" customWidth="1"/>
    <col min="8973" max="8973" width="26" style="98" bestFit="1" customWidth="1"/>
    <col min="8974" max="8974" width="19.140625" style="98" bestFit="1" customWidth="1"/>
    <col min="8975" max="8975" width="10.42578125" style="98" customWidth="1"/>
    <col min="8976" max="8976" width="11.85546875" style="98" customWidth="1"/>
    <col min="8977" max="8977" width="14.7109375" style="98" customWidth="1"/>
    <col min="8978" max="8978" width="9" style="98" bestFit="1" customWidth="1"/>
    <col min="8979" max="9218" width="9.140625" style="98"/>
    <col min="9219" max="9219" width="4.7109375" style="98" bestFit="1" customWidth="1"/>
    <col min="9220" max="9220" width="9.7109375" style="98" bestFit="1" customWidth="1"/>
    <col min="9221" max="9221" width="10" style="98" bestFit="1" customWidth="1"/>
    <col min="9222" max="9222" width="8.85546875" style="98" bestFit="1" customWidth="1"/>
    <col min="9223" max="9223" width="22.85546875" style="98" customWidth="1"/>
    <col min="9224" max="9224" width="59.7109375" style="98" bestFit="1" customWidth="1"/>
    <col min="9225" max="9225" width="57.85546875" style="98" bestFit="1" customWidth="1"/>
    <col min="9226" max="9226" width="35.28515625" style="98" bestFit="1" customWidth="1"/>
    <col min="9227" max="9227" width="28.140625" style="98" bestFit="1" customWidth="1"/>
    <col min="9228" max="9228" width="33.140625" style="98" bestFit="1" customWidth="1"/>
    <col min="9229" max="9229" width="26" style="98" bestFit="1" customWidth="1"/>
    <col min="9230" max="9230" width="19.140625" style="98" bestFit="1" customWidth="1"/>
    <col min="9231" max="9231" width="10.42578125" style="98" customWidth="1"/>
    <col min="9232" max="9232" width="11.85546875" style="98" customWidth="1"/>
    <col min="9233" max="9233" width="14.7109375" style="98" customWidth="1"/>
    <col min="9234" max="9234" width="9" style="98" bestFit="1" customWidth="1"/>
    <col min="9235" max="9474" width="9.140625" style="98"/>
    <col min="9475" max="9475" width="4.7109375" style="98" bestFit="1" customWidth="1"/>
    <col min="9476" max="9476" width="9.7109375" style="98" bestFit="1" customWidth="1"/>
    <col min="9477" max="9477" width="10" style="98" bestFit="1" customWidth="1"/>
    <col min="9478" max="9478" width="8.85546875" style="98" bestFit="1" customWidth="1"/>
    <col min="9479" max="9479" width="22.85546875" style="98" customWidth="1"/>
    <col min="9480" max="9480" width="59.7109375" style="98" bestFit="1" customWidth="1"/>
    <col min="9481" max="9481" width="57.85546875" style="98" bestFit="1" customWidth="1"/>
    <col min="9482" max="9482" width="35.28515625" style="98" bestFit="1" customWidth="1"/>
    <col min="9483" max="9483" width="28.140625" style="98" bestFit="1" customWidth="1"/>
    <col min="9484" max="9484" width="33.140625" style="98" bestFit="1" customWidth="1"/>
    <col min="9485" max="9485" width="26" style="98" bestFit="1" customWidth="1"/>
    <col min="9486" max="9486" width="19.140625" style="98" bestFit="1" customWidth="1"/>
    <col min="9487" max="9487" width="10.42578125" style="98" customWidth="1"/>
    <col min="9488" max="9488" width="11.85546875" style="98" customWidth="1"/>
    <col min="9489" max="9489" width="14.7109375" style="98" customWidth="1"/>
    <col min="9490" max="9490" width="9" style="98" bestFit="1" customWidth="1"/>
    <col min="9491" max="9730" width="9.140625" style="98"/>
    <col min="9731" max="9731" width="4.7109375" style="98" bestFit="1" customWidth="1"/>
    <col min="9732" max="9732" width="9.7109375" style="98" bestFit="1" customWidth="1"/>
    <col min="9733" max="9733" width="10" style="98" bestFit="1" customWidth="1"/>
    <col min="9734" max="9734" width="8.85546875" style="98" bestFit="1" customWidth="1"/>
    <col min="9735" max="9735" width="22.85546875" style="98" customWidth="1"/>
    <col min="9736" max="9736" width="59.7109375" style="98" bestFit="1" customWidth="1"/>
    <col min="9737" max="9737" width="57.85546875" style="98" bestFit="1" customWidth="1"/>
    <col min="9738" max="9738" width="35.28515625" style="98" bestFit="1" customWidth="1"/>
    <col min="9739" max="9739" width="28.140625" style="98" bestFit="1" customWidth="1"/>
    <col min="9740" max="9740" width="33.140625" style="98" bestFit="1" customWidth="1"/>
    <col min="9741" max="9741" width="26" style="98" bestFit="1" customWidth="1"/>
    <col min="9742" max="9742" width="19.140625" style="98" bestFit="1" customWidth="1"/>
    <col min="9743" max="9743" width="10.42578125" style="98" customWidth="1"/>
    <col min="9744" max="9744" width="11.85546875" style="98" customWidth="1"/>
    <col min="9745" max="9745" width="14.7109375" style="98" customWidth="1"/>
    <col min="9746" max="9746" width="9" style="98" bestFit="1" customWidth="1"/>
    <col min="9747" max="9986" width="9.140625" style="98"/>
    <col min="9987" max="9987" width="4.7109375" style="98" bestFit="1" customWidth="1"/>
    <col min="9988" max="9988" width="9.7109375" style="98" bestFit="1" customWidth="1"/>
    <col min="9989" max="9989" width="10" style="98" bestFit="1" customWidth="1"/>
    <col min="9990" max="9990" width="8.85546875" style="98" bestFit="1" customWidth="1"/>
    <col min="9991" max="9991" width="22.85546875" style="98" customWidth="1"/>
    <col min="9992" max="9992" width="59.7109375" style="98" bestFit="1" customWidth="1"/>
    <col min="9993" max="9993" width="57.85546875" style="98" bestFit="1" customWidth="1"/>
    <col min="9994" max="9994" width="35.28515625" style="98" bestFit="1" customWidth="1"/>
    <col min="9995" max="9995" width="28.140625" style="98" bestFit="1" customWidth="1"/>
    <col min="9996" max="9996" width="33.140625" style="98" bestFit="1" customWidth="1"/>
    <col min="9997" max="9997" width="26" style="98" bestFit="1" customWidth="1"/>
    <col min="9998" max="9998" width="19.140625" style="98" bestFit="1" customWidth="1"/>
    <col min="9999" max="9999" width="10.42578125" style="98" customWidth="1"/>
    <col min="10000" max="10000" width="11.85546875" style="98" customWidth="1"/>
    <col min="10001" max="10001" width="14.7109375" style="98" customWidth="1"/>
    <col min="10002" max="10002" width="9" style="98" bestFit="1" customWidth="1"/>
    <col min="10003" max="10242" width="9.140625" style="98"/>
    <col min="10243" max="10243" width="4.7109375" style="98" bestFit="1" customWidth="1"/>
    <col min="10244" max="10244" width="9.7109375" style="98" bestFit="1" customWidth="1"/>
    <col min="10245" max="10245" width="10" style="98" bestFit="1" customWidth="1"/>
    <col min="10246" max="10246" width="8.85546875" style="98" bestFit="1" customWidth="1"/>
    <col min="10247" max="10247" width="22.85546875" style="98" customWidth="1"/>
    <col min="10248" max="10248" width="59.7109375" style="98" bestFit="1" customWidth="1"/>
    <col min="10249" max="10249" width="57.85546875" style="98" bestFit="1" customWidth="1"/>
    <col min="10250" max="10250" width="35.28515625" style="98" bestFit="1" customWidth="1"/>
    <col min="10251" max="10251" width="28.140625" style="98" bestFit="1" customWidth="1"/>
    <col min="10252" max="10252" width="33.140625" style="98" bestFit="1" customWidth="1"/>
    <col min="10253" max="10253" width="26" style="98" bestFit="1" customWidth="1"/>
    <col min="10254" max="10254" width="19.140625" style="98" bestFit="1" customWidth="1"/>
    <col min="10255" max="10255" width="10.42578125" style="98" customWidth="1"/>
    <col min="10256" max="10256" width="11.85546875" style="98" customWidth="1"/>
    <col min="10257" max="10257" width="14.7109375" style="98" customWidth="1"/>
    <col min="10258" max="10258" width="9" style="98" bestFit="1" customWidth="1"/>
    <col min="10259" max="10498" width="9.140625" style="98"/>
    <col min="10499" max="10499" width="4.7109375" style="98" bestFit="1" customWidth="1"/>
    <col min="10500" max="10500" width="9.7109375" style="98" bestFit="1" customWidth="1"/>
    <col min="10501" max="10501" width="10" style="98" bestFit="1" customWidth="1"/>
    <col min="10502" max="10502" width="8.85546875" style="98" bestFit="1" customWidth="1"/>
    <col min="10503" max="10503" width="22.85546875" style="98" customWidth="1"/>
    <col min="10504" max="10504" width="59.7109375" style="98" bestFit="1" customWidth="1"/>
    <col min="10505" max="10505" width="57.85546875" style="98" bestFit="1" customWidth="1"/>
    <col min="10506" max="10506" width="35.28515625" style="98" bestFit="1" customWidth="1"/>
    <col min="10507" max="10507" width="28.140625" style="98" bestFit="1" customWidth="1"/>
    <col min="10508" max="10508" width="33.140625" style="98" bestFit="1" customWidth="1"/>
    <col min="10509" max="10509" width="26" style="98" bestFit="1" customWidth="1"/>
    <col min="10510" max="10510" width="19.140625" style="98" bestFit="1" customWidth="1"/>
    <col min="10511" max="10511" width="10.42578125" style="98" customWidth="1"/>
    <col min="10512" max="10512" width="11.85546875" style="98" customWidth="1"/>
    <col min="10513" max="10513" width="14.7109375" style="98" customWidth="1"/>
    <col min="10514" max="10514" width="9" style="98" bestFit="1" customWidth="1"/>
    <col min="10515" max="10754" width="9.140625" style="98"/>
    <col min="10755" max="10755" width="4.7109375" style="98" bestFit="1" customWidth="1"/>
    <col min="10756" max="10756" width="9.7109375" style="98" bestFit="1" customWidth="1"/>
    <col min="10757" max="10757" width="10" style="98" bestFit="1" customWidth="1"/>
    <col min="10758" max="10758" width="8.85546875" style="98" bestFit="1" customWidth="1"/>
    <col min="10759" max="10759" width="22.85546875" style="98" customWidth="1"/>
    <col min="10760" max="10760" width="59.7109375" style="98" bestFit="1" customWidth="1"/>
    <col min="10761" max="10761" width="57.85546875" style="98" bestFit="1" customWidth="1"/>
    <col min="10762" max="10762" width="35.28515625" style="98" bestFit="1" customWidth="1"/>
    <col min="10763" max="10763" width="28.140625" style="98" bestFit="1" customWidth="1"/>
    <col min="10764" max="10764" width="33.140625" style="98" bestFit="1" customWidth="1"/>
    <col min="10765" max="10765" width="26" style="98" bestFit="1" customWidth="1"/>
    <col min="10766" max="10766" width="19.140625" style="98" bestFit="1" customWidth="1"/>
    <col min="10767" max="10767" width="10.42578125" style="98" customWidth="1"/>
    <col min="10768" max="10768" width="11.85546875" style="98" customWidth="1"/>
    <col min="10769" max="10769" width="14.7109375" style="98" customWidth="1"/>
    <col min="10770" max="10770" width="9" style="98" bestFit="1" customWidth="1"/>
    <col min="10771" max="11010" width="9.140625" style="98"/>
    <col min="11011" max="11011" width="4.7109375" style="98" bestFit="1" customWidth="1"/>
    <col min="11012" max="11012" width="9.7109375" style="98" bestFit="1" customWidth="1"/>
    <col min="11013" max="11013" width="10" style="98" bestFit="1" customWidth="1"/>
    <col min="11014" max="11014" width="8.85546875" style="98" bestFit="1" customWidth="1"/>
    <col min="11015" max="11015" width="22.85546875" style="98" customWidth="1"/>
    <col min="11016" max="11016" width="59.7109375" style="98" bestFit="1" customWidth="1"/>
    <col min="11017" max="11017" width="57.85546875" style="98" bestFit="1" customWidth="1"/>
    <col min="11018" max="11018" width="35.28515625" style="98" bestFit="1" customWidth="1"/>
    <col min="11019" max="11019" width="28.140625" style="98" bestFit="1" customWidth="1"/>
    <col min="11020" max="11020" width="33.140625" style="98" bestFit="1" customWidth="1"/>
    <col min="11021" max="11021" width="26" style="98" bestFit="1" customWidth="1"/>
    <col min="11022" max="11022" width="19.140625" style="98" bestFit="1" customWidth="1"/>
    <col min="11023" max="11023" width="10.42578125" style="98" customWidth="1"/>
    <col min="11024" max="11024" width="11.85546875" style="98" customWidth="1"/>
    <col min="11025" max="11025" width="14.7109375" style="98" customWidth="1"/>
    <col min="11026" max="11026" width="9" style="98" bestFit="1" customWidth="1"/>
    <col min="11027" max="11266" width="9.140625" style="98"/>
    <col min="11267" max="11267" width="4.7109375" style="98" bestFit="1" customWidth="1"/>
    <col min="11268" max="11268" width="9.7109375" style="98" bestFit="1" customWidth="1"/>
    <col min="11269" max="11269" width="10" style="98" bestFit="1" customWidth="1"/>
    <col min="11270" max="11270" width="8.85546875" style="98" bestFit="1" customWidth="1"/>
    <col min="11271" max="11271" width="22.85546875" style="98" customWidth="1"/>
    <col min="11272" max="11272" width="59.7109375" style="98" bestFit="1" customWidth="1"/>
    <col min="11273" max="11273" width="57.85546875" style="98" bestFit="1" customWidth="1"/>
    <col min="11274" max="11274" width="35.28515625" style="98" bestFit="1" customWidth="1"/>
    <col min="11275" max="11275" width="28.140625" style="98" bestFit="1" customWidth="1"/>
    <col min="11276" max="11276" width="33.140625" style="98" bestFit="1" customWidth="1"/>
    <col min="11277" max="11277" width="26" style="98" bestFit="1" customWidth="1"/>
    <col min="11278" max="11278" width="19.140625" style="98" bestFit="1" customWidth="1"/>
    <col min="11279" max="11279" width="10.42578125" style="98" customWidth="1"/>
    <col min="11280" max="11280" width="11.85546875" style="98" customWidth="1"/>
    <col min="11281" max="11281" width="14.7109375" style="98" customWidth="1"/>
    <col min="11282" max="11282" width="9" style="98" bestFit="1" customWidth="1"/>
    <col min="11283" max="11522" width="9.140625" style="98"/>
    <col min="11523" max="11523" width="4.7109375" style="98" bestFit="1" customWidth="1"/>
    <col min="11524" max="11524" width="9.7109375" style="98" bestFit="1" customWidth="1"/>
    <col min="11525" max="11525" width="10" style="98" bestFit="1" customWidth="1"/>
    <col min="11526" max="11526" width="8.85546875" style="98" bestFit="1" customWidth="1"/>
    <col min="11527" max="11527" width="22.85546875" style="98" customWidth="1"/>
    <col min="11528" max="11528" width="59.7109375" style="98" bestFit="1" customWidth="1"/>
    <col min="11529" max="11529" width="57.85546875" style="98" bestFit="1" customWidth="1"/>
    <col min="11530" max="11530" width="35.28515625" style="98" bestFit="1" customWidth="1"/>
    <col min="11531" max="11531" width="28.140625" style="98" bestFit="1" customWidth="1"/>
    <col min="11532" max="11532" width="33.140625" style="98" bestFit="1" customWidth="1"/>
    <col min="11533" max="11533" width="26" style="98" bestFit="1" customWidth="1"/>
    <col min="11534" max="11534" width="19.140625" style="98" bestFit="1" customWidth="1"/>
    <col min="11535" max="11535" width="10.42578125" style="98" customWidth="1"/>
    <col min="11536" max="11536" width="11.85546875" style="98" customWidth="1"/>
    <col min="11537" max="11537" width="14.7109375" style="98" customWidth="1"/>
    <col min="11538" max="11538" width="9" style="98" bestFit="1" customWidth="1"/>
    <col min="11539" max="11778" width="9.140625" style="98"/>
    <col min="11779" max="11779" width="4.7109375" style="98" bestFit="1" customWidth="1"/>
    <col min="11780" max="11780" width="9.7109375" style="98" bestFit="1" customWidth="1"/>
    <col min="11781" max="11781" width="10" style="98" bestFit="1" customWidth="1"/>
    <col min="11782" max="11782" width="8.85546875" style="98" bestFit="1" customWidth="1"/>
    <col min="11783" max="11783" width="22.85546875" style="98" customWidth="1"/>
    <col min="11784" max="11784" width="59.7109375" style="98" bestFit="1" customWidth="1"/>
    <col min="11785" max="11785" width="57.85546875" style="98" bestFit="1" customWidth="1"/>
    <col min="11786" max="11786" width="35.28515625" style="98" bestFit="1" customWidth="1"/>
    <col min="11787" max="11787" width="28.140625" style="98" bestFit="1" customWidth="1"/>
    <col min="11788" max="11788" width="33.140625" style="98" bestFit="1" customWidth="1"/>
    <col min="11789" max="11789" width="26" style="98" bestFit="1" customWidth="1"/>
    <col min="11790" max="11790" width="19.140625" style="98" bestFit="1" customWidth="1"/>
    <col min="11791" max="11791" width="10.42578125" style="98" customWidth="1"/>
    <col min="11792" max="11792" width="11.85546875" style="98" customWidth="1"/>
    <col min="11793" max="11793" width="14.7109375" style="98" customWidth="1"/>
    <col min="11794" max="11794" width="9" style="98" bestFit="1" customWidth="1"/>
    <col min="11795" max="12034" width="9.140625" style="98"/>
    <col min="12035" max="12035" width="4.7109375" style="98" bestFit="1" customWidth="1"/>
    <col min="12036" max="12036" width="9.7109375" style="98" bestFit="1" customWidth="1"/>
    <col min="12037" max="12037" width="10" style="98" bestFit="1" customWidth="1"/>
    <col min="12038" max="12038" width="8.85546875" style="98" bestFit="1" customWidth="1"/>
    <col min="12039" max="12039" width="22.85546875" style="98" customWidth="1"/>
    <col min="12040" max="12040" width="59.7109375" style="98" bestFit="1" customWidth="1"/>
    <col min="12041" max="12041" width="57.85546875" style="98" bestFit="1" customWidth="1"/>
    <col min="12042" max="12042" width="35.28515625" style="98" bestFit="1" customWidth="1"/>
    <col min="12043" max="12043" width="28.140625" style="98" bestFit="1" customWidth="1"/>
    <col min="12044" max="12044" width="33.140625" style="98" bestFit="1" customWidth="1"/>
    <col min="12045" max="12045" width="26" style="98" bestFit="1" customWidth="1"/>
    <col min="12046" max="12046" width="19.140625" style="98" bestFit="1" customWidth="1"/>
    <col min="12047" max="12047" width="10.42578125" style="98" customWidth="1"/>
    <col min="12048" max="12048" width="11.85546875" style="98" customWidth="1"/>
    <col min="12049" max="12049" width="14.7109375" style="98" customWidth="1"/>
    <col min="12050" max="12050" width="9" style="98" bestFit="1" customWidth="1"/>
    <col min="12051" max="12290" width="9.140625" style="98"/>
    <col min="12291" max="12291" width="4.7109375" style="98" bestFit="1" customWidth="1"/>
    <col min="12292" max="12292" width="9.7109375" style="98" bestFit="1" customWidth="1"/>
    <col min="12293" max="12293" width="10" style="98" bestFit="1" customWidth="1"/>
    <col min="12294" max="12294" width="8.85546875" style="98" bestFit="1" customWidth="1"/>
    <col min="12295" max="12295" width="22.85546875" style="98" customWidth="1"/>
    <col min="12296" max="12296" width="59.7109375" style="98" bestFit="1" customWidth="1"/>
    <col min="12297" max="12297" width="57.85546875" style="98" bestFit="1" customWidth="1"/>
    <col min="12298" max="12298" width="35.28515625" style="98" bestFit="1" customWidth="1"/>
    <col min="12299" max="12299" width="28.140625" style="98" bestFit="1" customWidth="1"/>
    <col min="12300" max="12300" width="33.140625" style="98" bestFit="1" customWidth="1"/>
    <col min="12301" max="12301" width="26" style="98" bestFit="1" customWidth="1"/>
    <col min="12302" max="12302" width="19.140625" style="98" bestFit="1" customWidth="1"/>
    <col min="12303" max="12303" width="10.42578125" style="98" customWidth="1"/>
    <col min="12304" max="12304" width="11.85546875" style="98" customWidth="1"/>
    <col min="12305" max="12305" width="14.7109375" style="98" customWidth="1"/>
    <col min="12306" max="12306" width="9" style="98" bestFit="1" customWidth="1"/>
    <col min="12307" max="12546" width="9.140625" style="98"/>
    <col min="12547" max="12547" width="4.7109375" style="98" bestFit="1" customWidth="1"/>
    <col min="12548" max="12548" width="9.7109375" style="98" bestFit="1" customWidth="1"/>
    <col min="12549" max="12549" width="10" style="98" bestFit="1" customWidth="1"/>
    <col min="12550" max="12550" width="8.85546875" style="98" bestFit="1" customWidth="1"/>
    <col min="12551" max="12551" width="22.85546875" style="98" customWidth="1"/>
    <col min="12552" max="12552" width="59.7109375" style="98" bestFit="1" customWidth="1"/>
    <col min="12553" max="12553" width="57.85546875" style="98" bestFit="1" customWidth="1"/>
    <col min="12554" max="12554" width="35.28515625" style="98" bestFit="1" customWidth="1"/>
    <col min="12555" max="12555" width="28.140625" style="98" bestFit="1" customWidth="1"/>
    <col min="12556" max="12556" width="33.140625" style="98" bestFit="1" customWidth="1"/>
    <col min="12557" max="12557" width="26" style="98" bestFit="1" customWidth="1"/>
    <col min="12558" max="12558" width="19.140625" style="98" bestFit="1" customWidth="1"/>
    <col min="12559" max="12559" width="10.42578125" style="98" customWidth="1"/>
    <col min="12560" max="12560" width="11.85546875" style="98" customWidth="1"/>
    <col min="12561" max="12561" width="14.7109375" style="98" customWidth="1"/>
    <col min="12562" max="12562" width="9" style="98" bestFit="1" customWidth="1"/>
    <col min="12563" max="12802" width="9.140625" style="98"/>
    <col min="12803" max="12803" width="4.7109375" style="98" bestFit="1" customWidth="1"/>
    <col min="12804" max="12804" width="9.7109375" style="98" bestFit="1" customWidth="1"/>
    <col min="12805" max="12805" width="10" style="98" bestFit="1" customWidth="1"/>
    <col min="12806" max="12806" width="8.85546875" style="98" bestFit="1" customWidth="1"/>
    <col min="12807" max="12807" width="22.85546875" style="98" customWidth="1"/>
    <col min="12808" max="12808" width="59.7109375" style="98" bestFit="1" customWidth="1"/>
    <col min="12809" max="12809" width="57.85546875" style="98" bestFit="1" customWidth="1"/>
    <col min="12810" max="12810" width="35.28515625" style="98" bestFit="1" customWidth="1"/>
    <col min="12811" max="12811" width="28.140625" style="98" bestFit="1" customWidth="1"/>
    <col min="12812" max="12812" width="33.140625" style="98" bestFit="1" customWidth="1"/>
    <col min="12813" max="12813" width="26" style="98" bestFit="1" customWidth="1"/>
    <col min="12814" max="12814" width="19.140625" style="98" bestFit="1" customWidth="1"/>
    <col min="12815" max="12815" width="10.42578125" style="98" customWidth="1"/>
    <col min="12816" max="12816" width="11.85546875" style="98" customWidth="1"/>
    <col min="12817" max="12817" width="14.7109375" style="98" customWidth="1"/>
    <col min="12818" max="12818" width="9" style="98" bestFit="1" customWidth="1"/>
    <col min="12819" max="13058" width="9.140625" style="98"/>
    <col min="13059" max="13059" width="4.7109375" style="98" bestFit="1" customWidth="1"/>
    <col min="13060" max="13060" width="9.7109375" style="98" bestFit="1" customWidth="1"/>
    <col min="13061" max="13061" width="10" style="98" bestFit="1" customWidth="1"/>
    <col min="13062" max="13062" width="8.85546875" style="98" bestFit="1" customWidth="1"/>
    <col min="13063" max="13063" width="22.85546875" style="98" customWidth="1"/>
    <col min="13064" max="13064" width="59.7109375" style="98" bestFit="1" customWidth="1"/>
    <col min="13065" max="13065" width="57.85546875" style="98" bestFit="1" customWidth="1"/>
    <col min="13066" max="13066" width="35.28515625" style="98" bestFit="1" customWidth="1"/>
    <col min="13067" max="13067" width="28.140625" style="98" bestFit="1" customWidth="1"/>
    <col min="13068" max="13068" width="33.140625" style="98" bestFit="1" customWidth="1"/>
    <col min="13069" max="13069" width="26" style="98" bestFit="1" customWidth="1"/>
    <col min="13070" max="13070" width="19.140625" style="98" bestFit="1" customWidth="1"/>
    <col min="13071" max="13071" width="10.42578125" style="98" customWidth="1"/>
    <col min="13072" max="13072" width="11.85546875" style="98" customWidth="1"/>
    <col min="13073" max="13073" width="14.7109375" style="98" customWidth="1"/>
    <col min="13074" max="13074" width="9" style="98" bestFit="1" customWidth="1"/>
    <col min="13075" max="13314" width="9.140625" style="98"/>
    <col min="13315" max="13315" width="4.7109375" style="98" bestFit="1" customWidth="1"/>
    <col min="13316" max="13316" width="9.7109375" style="98" bestFit="1" customWidth="1"/>
    <col min="13317" max="13317" width="10" style="98" bestFit="1" customWidth="1"/>
    <col min="13318" max="13318" width="8.85546875" style="98" bestFit="1" customWidth="1"/>
    <col min="13319" max="13319" width="22.85546875" style="98" customWidth="1"/>
    <col min="13320" max="13320" width="59.7109375" style="98" bestFit="1" customWidth="1"/>
    <col min="13321" max="13321" width="57.85546875" style="98" bestFit="1" customWidth="1"/>
    <col min="13322" max="13322" width="35.28515625" style="98" bestFit="1" customWidth="1"/>
    <col min="13323" max="13323" width="28.140625" style="98" bestFit="1" customWidth="1"/>
    <col min="13324" max="13324" width="33.140625" style="98" bestFit="1" customWidth="1"/>
    <col min="13325" max="13325" width="26" style="98" bestFit="1" customWidth="1"/>
    <col min="13326" max="13326" width="19.140625" style="98" bestFit="1" customWidth="1"/>
    <col min="13327" max="13327" width="10.42578125" style="98" customWidth="1"/>
    <col min="13328" max="13328" width="11.85546875" style="98" customWidth="1"/>
    <col min="13329" max="13329" width="14.7109375" style="98" customWidth="1"/>
    <col min="13330" max="13330" width="9" style="98" bestFit="1" customWidth="1"/>
    <col min="13331" max="13570" width="9.140625" style="98"/>
    <col min="13571" max="13571" width="4.7109375" style="98" bestFit="1" customWidth="1"/>
    <col min="13572" max="13572" width="9.7109375" style="98" bestFit="1" customWidth="1"/>
    <col min="13573" max="13573" width="10" style="98" bestFit="1" customWidth="1"/>
    <col min="13574" max="13574" width="8.85546875" style="98" bestFit="1" customWidth="1"/>
    <col min="13575" max="13575" width="22.85546875" style="98" customWidth="1"/>
    <col min="13576" max="13576" width="59.7109375" style="98" bestFit="1" customWidth="1"/>
    <col min="13577" max="13577" width="57.85546875" style="98" bestFit="1" customWidth="1"/>
    <col min="13578" max="13578" width="35.28515625" style="98" bestFit="1" customWidth="1"/>
    <col min="13579" max="13579" width="28.140625" style="98" bestFit="1" customWidth="1"/>
    <col min="13580" max="13580" width="33.140625" style="98" bestFit="1" customWidth="1"/>
    <col min="13581" max="13581" width="26" style="98" bestFit="1" customWidth="1"/>
    <col min="13582" max="13582" width="19.140625" style="98" bestFit="1" customWidth="1"/>
    <col min="13583" max="13583" width="10.42578125" style="98" customWidth="1"/>
    <col min="13584" max="13584" width="11.85546875" style="98" customWidth="1"/>
    <col min="13585" max="13585" width="14.7109375" style="98" customWidth="1"/>
    <col min="13586" max="13586" width="9" style="98" bestFit="1" customWidth="1"/>
    <col min="13587" max="13826" width="9.140625" style="98"/>
    <col min="13827" max="13827" width="4.7109375" style="98" bestFit="1" customWidth="1"/>
    <col min="13828" max="13828" width="9.7109375" style="98" bestFit="1" customWidth="1"/>
    <col min="13829" max="13829" width="10" style="98" bestFit="1" customWidth="1"/>
    <col min="13830" max="13830" width="8.85546875" style="98" bestFit="1" customWidth="1"/>
    <col min="13831" max="13831" width="22.85546875" style="98" customWidth="1"/>
    <col min="13832" max="13832" width="59.7109375" style="98" bestFit="1" customWidth="1"/>
    <col min="13833" max="13833" width="57.85546875" style="98" bestFit="1" customWidth="1"/>
    <col min="13834" max="13834" width="35.28515625" style="98" bestFit="1" customWidth="1"/>
    <col min="13835" max="13835" width="28.140625" style="98" bestFit="1" customWidth="1"/>
    <col min="13836" max="13836" width="33.140625" style="98" bestFit="1" customWidth="1"/>
    <col min="13837" max="13837" width="26" style="98" bestFit="1" customWidth="1"/>
    <col min="13838" max="13838" width="19.140625" style="98" bestFit="1" customWidth="1"/>
    <col min="13839" max="13839" width="10.42578125" style="98" customWidth="1"/>
    <col min="13840" max="13840" width="11.85546875" style="98" customWidth="1"/>
    <col min="13841" max="13841" width="14.7109375" style="98" customWidth="1"/>
    <col min="13842" max="13842" width="9" style="98" bestFit="1" customWidth="1"/>
    <col min="13843" max="14082" width="9.140625" style="98"/>
    <col min="14083" max="14083" width="4.7109375" style="98" bestFit="1" customWidth="1"/>
    <col min="14084" max="14084" width="9.7109375" style="98" bestFit="1" customWidth="1"/>
    <col min="14085" max="14085" width="10" style="98" bestFit="1" customWidth="1"/>
    <col min="14086" max="14086" width="8.85546875" style="98" bestFit="1" customWidth="1"/>
    <col min="14087" max="14087" width="22.85546875" style="98" customWidth="1"/>
    <col min="14088" max="14088" width="59.7109375" style="98" bestFit="1" customWidth="1"/>
    <col min="14089" max="14089" width="57.85546875" style="98" bestFit="1" customWidth="1"/>
    <col min="14090" max="14090" width="35.28515625" style="98" bestFit="1" customWidth="1"/>
    <col min="14091" max="14091" width="28.140625" style="98" bestFit="1" customWidth="1"/>
    <col min="14092" max="14092" width="33.140625" style="98" bestFit="1" customWidth="1"/>
    <col min="14093" max="14093" width="26" style="98" bestFit="1" customWidth="1"/>
    <col min="14094" max="14094" width="19.140625" style="98" bestFit="1" customWidth="1"/>
    <col min="14095" max="14095" width="10.42578125" style="98" customWidth="1"/>
    <col min="14096" max="14096" width="11.85546875" style="98" customWidth="1"/>
    <col min="14097" max="14097" width="14.7109375" style="98" customWidth="1"/>
    <col min="14098" max="14098" width="9" style="98" bestFit="1" customWidth="1"/>
    <col min="14099" max="14338" width="9.140625" style="98"/>
    <col min="14339" max="14339" width="4.7109375" style="98" bestFit="1" customWidth="1"/>
    <col min="14340" max="14340" width="9.7109375" style="98" bestFit="1" customWidth="1"/>
    <col min="14341" max="14341" width="10" style="98" bestFit="1" customWidth="1"/>
    <col min="14342" max="14342" width="8.85546875" style="98" bestFit="1" customWidth="1"/>
    <col min="14343" max="14343" width="22.85546875" style="98" customWidth="1"/>
    <col min="14344" max="14344" width="59.7109375" style="98" bestFit="1" customWidth="1"/>
    <col min="14345" max="14345" width="57.85546875" style="98" bestFit="1" customWidth="1"/>
    <col min="14346" max="14346" width="35.28515625" style="98" bestFit="1" customWidth="1"/>
    <col min="14347" max="14347" width="28.140625" style="98" bestFit="1" customWidth="1"/>
    <col min="14348" max="14348" width="33.140625" style="98" bestFit="1" customWidth="1"/>
    <col min="14349" max="14349" width="26" style="98" bestFit="1" customWidth="1"/>
    <col min="14350" max="14350" width="19.140625" style="98" bestFit="1" customWidth="1"/>
    <col min="14351" max="14351" width="10.42578125" style="98" customWidth="1"/>
    <col min="14352" max="14352" width="11.85546875" style="98" customWidth="1"/>
    <col min="14353" max="14353" width="14.7109375" style="98" customWidth="1"/>
    <col min="14354" max="14354" width="9" style="98" bestFit="1" customWidth="1"/>
    <col min="14355" max="14594" width="9.140625" style="98"/>
    <col min="14595" max="14595" width="4.7109375" style="98" bestFit="1" customWidth="1"/>
    <col min="14596" max="14596" width="9.7109375" style="98" bestFit="1" customWidth="1"/>
    <col min="14597" max="14597" width="10" style="98" bestFit="1" customWidth="1"/>
    <col min="14598" max="14598" width="8.85546875" style="98" bestFit="1" customWidth="1"/>
    <col min="14599" max="14599" width="22.85546875" style="98" customWidth="1"/>
    <col min="14600" max="14600" width="59.7109375" style="98" bestFit="1" customWidth="1"/>
    <col min="14601" max="14601" width="57.85546875" style="98" bestFit="1" customWidth="1"/>
    <col min="14602" max="14602" width="35.28515625" style="98" bestFit="1" customWidth="1"/>
    <col min="14603" max="14603" width="28.140625" style="98" bestFit="1" customWidth="1"/>
    <col min="14604" max="14604" width="33.140625" style="98" bestFit="1" customWidth="1"/>
    <col min="14605" max="14605" width="26" style="98" bestFit="1" customWidth="1"/>
    <col min="14606" max="14606" width="19.140625" style="98" bestFit="1" customWidth="1"/>
    <col min="14607" max="14607" width="10.42578125" style="98" customWidth="1"/>
    <col min="14608" max="14608" width="11.85546875" style="98" customWidth="1"/>
    <col min="14609" max="14609" width="14.7109375" style="98" customWidth="1"/>
    <col min="14610" max="14610" width="9" style="98" bestFit="1" customWidth="1"/>
    <col min="14611" max="14850" width="9.140625" style="98"/>
    <col min="14851" max="14851" width="4.7109375" style="98" bestFit="1" customWidth="1"/>
    <col min="14852" max="14852" width="9.7109375" style="98" bestFit="1" customWidth="1"/>
    <col min="14853" max="14853" width="10" style="98" bestFit="1" customWidth="1"/>
    <col min="14854" max="14854" width="8.85546875" style="98" bestFit="1" customWidth="1"/>
    <col min="14855" max="14855" width="22.85546875" style="98" customWidth="1"/>
    <col min="14856" max="14856" width="59.7109375" style="98" bestFit="1" customWidth="1"/>
    <col min="14857" max="14857" width="57.85546875" style="98" bestFit="1" customWidth="1"/>
    <col min="14858" max="14858" width="35.28515625" style="98" bestFit="1" customWidth="1"/>
    <col min="14859" max="14859" width="28.140625" style="98" bestFit="1" customWidth="1"/>
    <col min="14860" max="14860" width="33.140625" style="98" bestFit="1" customWidth="1"/>
    <col min="14861" max="14861" width="26" style="98" bestFit="1" customWidth="1"/>
    <col min="14862" max="14862" width="19.140625" style="98" bestFit="1" customWidth="1"/>
    <col min="14863" max="14863" width="10.42578125" style="98" customWidth="1"/>
    <col min="14864" max="14864" width="11.85546875" style="98" customWidth="1"/>
    <col min="14865" max="14865" width="14.7109375" style="98" customWidth="1"/>
    <col min="14866" max="14866" width="9" style="98" bestFit="1" customWidth="1"/>
    <col min="14867" max="15106" width="9.140625" style="98"/>
    <col min="15107" max="15107" width="4.7109375" style="98" bestFit="1" customWidth="1"/>
    <col min="15108" max="15108" width="9.7109375" style="98" bestFit="1" customWidth="1"/>
    <col min="15109" max="15109" width="10" style="98" bestFit="1" customWidth="1"/>
    <col min="15110" max="15110" width="8.85546875" style="98" bestFit="1" customWidth="1"/>
    <col min="15111" max="15111" width="22.85546875" style="98" customWidth="1"/>
    <col min="15112" max="15112" width="59.7109375" style="98" bestFit="1" customWidth="1"/>
    <col min="15113" max="15113" width="57.85546875" style="98" bestFit="1" customWidth="1"/>
    <col min="15114" max="15114" width="35.28515625" style="98" bestFit="1" customWidth="1"/>
    <col min="15115" max="15115" width="28.140625" style="98" bestFit="1" customWidth="1"/>
    <col min="15116" max="15116" width="33.140625" style="98" bestFit="1" customWidth="1"/>
    <col min="15117" max="15117" width="26" style="98" bestFit="1" customWidth="1"/>
    <col min="15118" max="15118" width="19.140625" style="98" bestFit="1" customWidth="1"/>
    <col min="15119" max="15119" width="10.42578125" style="98" customWidth="1"/>
    <col min="15120" max="15120" width="11.85546875" style="98" customWidth="1"/>
    <col min="15121" max="15121" width="14.7109375" style="98" customWidth="1"/>
    <col min="15122" max="15122" width="9" style="98" bestFit="1" customWidth="1"/>
    <col min="15123" max="15362" width="9.140625" style="98"/>
    <col min="15363" max="15363" width="4.7109375" style="98" bestFit="1" customWidth="1"/>
    <col min="15364" max="15364" width="9.7109375" style="98" bestFit="1" customWidth="1"/>
    <col min="15365" max="15365" width="10" style="98" bestFit="1" customWidth="1"/>
    <col min="15366" max="15366" width="8.85546875" style="98" bestFit="1" customWidth="1"/>
    <col min="15367" max="15367" width="22.85546875" style="98" customWidth="1"/>
    <col min="15368" max="15368" width="59.7109375" style="98" bestFit="1" customWidth="1"/>
    <col min="15369" max="15369" width="57.85546875" style="98" bestFit="1" customWidth="1"/>
    <col min="15370" max="15370" width="35.28515625" style="98" bestFit="1" customWidth="1"/>
    <col min="15371" max="15371" width="28.140625" style="98" bestFit="1" customWidth="1"/>
    <col min="15372" max="15372" width="33.140625" style="98" bestFit="1" customWidth="1"/>
    <col min="15373" max="15373" width="26" style="98" bestFit="1" customWidth="1"/>
    <col min="15374" max="15374" width="19.140625" style="98" bestFit="1" customWidth="1"/>
    <col min="15375" max="15375" width="10.42578125" style="98" customWidth="1"/>
    <col min="15376" max="15376" width="11.85546875" style="98" customWidth="1"/>
    <col min="15377" max="15377" width="14.7109375" style="98" customWidth="1"/>
    <col min="15378" max="15378" width="9" style="98" bestFit="1" customWidth="1"/>
    <col min="15379" max="15618" width="9.140625" style="98"/>
    <col min="15619" max="15619" width="4.7109375" style="98" bestFit="1" customWidth="1"/>
    <col min="15620" max="15620" width="9.7109375" style="98" bestFit="1" customWidth="1"/>
    <col min="15621" max="15621" width="10" style="98" bestFit="1" customWidth="1"/>
    <col min="15622" max="15622" width="8.85546875" style="98" bestFit="1" customWidth="1"/>
    <col min="15623" max="15623" width="22.85546875" style="98" customWidth="1"/>
    <col min="15624" max="15624" width="59.7109375" style="98" bestFit="1" customWidth="1"/>
    <col min="15625" max="15625" width="57.85546875" style="98" bestFit="1" customWidth="1"/>
    <col min="15626" max="15626" width="35.28515625" style="98" bestFit="1" customWidth="1"/>
    <col min="15627" max="15627" width="28.140625" style="98" bestFit="1" customWidth="1"/>
    <col min="15628" max="15628" width="33.140625" style="98" bestFit="1" customWidth="1"/>
    <col min="15629" max="15629" width="26" style="98" bestFit="1" customWidth="1"/>
    <col min="15630" max="15630" width="19.140625" style="98" bestFit="1" customWidth="1"/>
    <col min="15631" max="15631" width="10.42578125" style="98" customWidth="1"/>
    <col min="15632" max="15632" width="11.85546875" style="98" customWidth="1"/>
    <col min="15633" max="15633" width="14.7109375" style="98" customWidth="1"/>
    <col min="15634" max="15634" width="9" style="98" bestFit="1" customWidth="1"/>
    <col min="15635" max="15874" width="9.140625" style="98"/>
    <col min="15875" max="15875" width="4.7109375" style="98" bestFit="1" customWidth="1"/>
    <col min="15876" max="15876" width="9.7109375" style="98" bestFit="1" customWidth="1"/>
    <col min="15877" max="15877" width="10" style="98" bestFit="1" customWidth="1"/>
    <col min="15878" max="15878" width="8.85546875" style="98" bestFit="1" customWidth="1"/>
    <col min="15879" max="15879" width="22.85546875" style="98" customWidth="1"/>
    <col min="15880" max="15880" width="59.7109375" style="98" bestFit="1" customWidth="1"/>
    <col min="15881" max="15881" width="57.85546875" style="98" bestFit="1" customWidth="1"/>
    <col min="15882" max="15882" width="35.28515625" style="98" bestFit="1" customWidth="1"/>
    <col min="15883" max="15883" width="28.140625" style="98" bestFit="1" customWidth="1"/>
    <col min="15884" max="15884" width="33.140625" style="98" bestFit="1" customWidth="1"/>
    <col min="15885" max="15885" width="26" style="98" bestFit="1" customWidth="1"/>
    <col min="15886" max="15886" width="19.140625" style="98" bestFit="1" customWidth="1"/>
    <col min="15887" max="15887" width="10.42578125" style="98" customWidth="1"/>
    <col min="15888" max="15888" width="11.85546875" style="98" customWidth="1"/>
    <col min="15889" max="15889" width="14.7109375" style="98" customWidth="1"/>
    <col min="15890" max="15890" width="9" style="98" bestFit="1" customWidth="1"/>
    <col min="15891" max="16130" width="9.140625" style="98"/>
    <col min="16131" max="16131" width="4.7109375" style="98" bestFit="1" customWidth="1"/>
    <col min="16132" max="16132" width="9.7109375" style="98" bestFit="1" customWidth="1"/>
    <col min="16133" max="16133" width="10" style="98" bestFit="1" customWidth="1"/>
    <col min="16134" max="16134" width="8.85546875" style="98" bestFit="1" customWidth="1"/>
    <col min="16135" max="16135" width="22.85546875" style="98" customWidth="1"/>
    <col min="16136" max="16136" width="59.7109375" style="98" bestFit="1" customWidth="1"/>
    <col min="16137" max="16137" width="57.85546875" style="98" bestFit="1" customWidth="1"/>
    <col min="16138" max="16138" width="35.28515625" style="98" bestFit="1" customWidth="1"/>
    <col min="16139" max="16139" width="28.140625" style="98" bestFit="1" customWidth="1"/>
    <col min="16140" max="16140" width="33.140625" style="98" bestFit="1" customWidth="1"/>
    <col min="16141" max="16141" width="26" style="98" bestFit="1" customWidth="1"/>
    <col min="16142" max="16142" width="19.140625" style="98" bestFit="1" customWidth="1"/>
    <col min="16143" max="16143" width="10.42578125" style="98" customWidth="1"/>
    <col min="16144" max="16144" width="11.85546875" style="98" customWidth="1"/>
    <col min="16145" max="16145" width="14.7109375" style="98" customWidth="1"/>
    <col min="16146" max="16146" width="9" style="98" bestFit="1" customWidth="1"/>
    <col min="16147" max="16384" width="9.140625" style="98"/>
  </cols>
  <sheetData>
    <row r="2" spans="1:19" x14ac:dyDescent="0.25">
      <c r="A2" s="111" t="s">
        <v>1959</v>
      </c>
    </row>
    <row r="3" spans="1:19" x14ac:dyDescent="0.25">
      <c r="M3" s="2"/>
      <c r="N3" s="2"/>
      <c r="O3" s="2"/>
      <c r="P3" s="2"/>
    </row>
    <row r="4" spans="1:19" s="4" customFormat="1" ht="48.75" customHeight="1" x14ac:dyDescent="0.25">
      <c r="A4" s="832" t="s">
        <v>0</v>
      </c>
      <c r="B4" s="829" t="s">
        <v>1</v>
      </c>
      <c r="C4" s="829" t="s">
        <v>2</v>
      </c>
      <c r="D4" s="829" t="s">
        <v>3</v>
      </c>
      <c r="E4" s="832" t="s">
        <v>4</v>
      </c>
      <c r="F4" s="832" t="s">
        <v>5</v>
      </c>
      <c r="G4" s="832" t="s">
        <v>6</v>
      </c>
      <c r="H4" s="840" t="s">
        <v>7</v>
      </c>
      <c r="I4" s="840"/>
      <c r="J4" s="832" t="s">
        <v>8</v>
      </c>
      <c r="K4" s="841" t="s">
        <v>9</v>
      </c>
      <c r="L4" s="842"/>
      <c r="M4" s="831" t="s">
        <v>10</v>
      </c>
      <c r="N4" s="831"/>
      <c r="O4" s="831" t="s">
        <v>11</v>
      </c>
      <c r="P4" s="831"/>
      <c r="Q4" s="832" t="s">
        <v>12</v>
      </c>
      <c r="R4" s="829" t="s">
        <v>13</v>
      </c>
      <c r="S4" s="3"/>
    </row>
    <row r="5" spans="1:19" s="4" customFormat="1" x14ac:dyDescent="0.2">
      <c r="A5" s="833"/>
      <c r="B5" s="830"/>
      <c r="C5" s="830"/>
      <c r="D5" s="830"/>
      <c r="E5" s="833"/>
      <c r="F5" s="833"/>
      <c r="G5" s="833"/>
      <c r="H5" s="106" t="s">
        <v>14</v>
      </c>
      <c r="I5" s="106" t="s">
        <v>15</v>
      </c>
      <c r="J5" s="833"/>
      <c r="K5" s="108">
        <v>2020</v>
      </c>
      <c r="L5" s="108">
        <v>2021</v>
      </c>
      <c r="M5" s="5">
        <v>2020</v>
      </c>
      <c r="N5" s="5">
        <v>2021</v>
      </c>
      <c r="O5" s="5">
        <v>2020</v>
      </c>
      <c r="P5" s="5">
        <v>2021</v>
      </c>
      <c r="Q5" s="833"/>
      <c r="R5" s="830"/>
      <c r="S5" s="3"/>
    </row>
    <row r="6" spans="1:19" s="4" customFormat="1" x14ac:dyDescent="0.2">
      <c r="A6" s="104" t="s">
        <v>16</v>
      </c>
      <c r="B6" s="106" t="s">
        <v>17</v>
      </c>
      <c r="C6" s="106" t="s">
        <v>18</v>
      </c>
      <c r="D6" s="106" t="s">
        <v>19</v>
      </c>
      <c r="E6" s="104" t="s">
        <v>20</v>
      </c>
      <c r="F6" s="104" t="s">
        <v>21</v>
      </c>
      <c r="G6" s="104" t="s">
        <v>22</v>
      </c>
      <c r="H6" s="106" t="s">
        <v>23</v>
      </c>
      <c r="I6" s="106" t="s">
        <v>24</v>
      </c>
      <c r="J6" s="104" t="s">
        <v>25</v>
      </c>
      <c r="K6" s="108" t="s">
        <v>26</v>
      </c>
      <c r="L6" s="108" t="s">
        <v>27</v>
      </c>
      <c r="M6" s="109" t="s">
        <v>28</v>
      </c>
      <c r="N6" s="109" t="s">
        <v>29</v>
      </c>
      <c r="O6" s="109" t="s">
        <v>30</v>
      </c>
      <c r="P6" s="109" t="s">
        <v>31</v>
      </c>
      <c r="Q6" s="104" t="s">
        <v>32</v>
      </c>
      <c r="R6" s="106" t="s">
        <v>33</v>
      </c>
      <c r="S6" s="3"/>
    </row>
    <row r="7" spans="1:19" s="6" customFormat="1" ht="108.75" customHeight="1" x14ac:dyDescent="0.25">
      <c r="A7" s="481">
        <v>1</v>
      </c>
      <c r="B7" s="481">
        <v>1</v>
      </c>
      <c r="C7" s="481">
        <v>4</v>
      </c>
      <c r="D7" s="481">
        <v>2</v>
      </c>
      <c r="E7" s="481" t="s">
        <v>1039</v>
      </c>
      <c r="F7" s="482" t="s">
        <v>1038</v>
      </c>
      <c r="G7" s="481" t="s">
        <v>45</v>
      </c>
      <c r="H7" s="481" t="s">
        <v>806</v>
      </c>
      <c r="I7" s="483" t="s">
        <v>825</v>
      </c>
      <c r="J7" s="481" t="s">
        <v>1035</v>
      </c>
      <c r="K7" s="484"/>
      <c r="L7" s="485" t="s">
        <v>46</v>
      </c>
      <c r="M7" s="486"/>
      <c r="N7" s="486">
        <v>27000</v>
      </c>
      <c r="O7" s="486"/>
      <c r="P7" s="487">
        <v>27000</v>
      </c>
      <c r="Q7" s="481" t="s">
        <v>998</v>
      </c>
      <c r="R7" s="481" t="s">
        <v>1034</v>
      </c>
    </row>
    <row r="8" spans="1:19" s="6" customFormat="1" ht="158.25" customHeight="1" x14ac:dyDescent="0.25">
      <c r="A8" s="484">
        <v>2</v>
      </c>
      <c r="B8" s="484">
        <v>1</v>
      </c>
      <c r="C8" s="484">
        <v>4</v>
      </c>
      <c r="D8" s="484">
        <v>2</v>
      </c>
      <c r="E8" s="481" t="s">
        <v>1037</v>
      </c>
      <c r="F8" s="482" t="s">
        <v>1036</v>
      </c>
      <c r="G8" s="481" t="s">
        <v>45</v>
      </c>
      <c r="H8" s="481" t="s">
        <v>806</v>
      </c>
      <c r="I8" s="484">
        <v>25</v>
      </c>
      <c r="J8" s="481" t="s">
        <v>1035</v>
      </c>
      <c r="K8" s="484"/>
      <c r="L8" s="484" t="s">
        <v>46</v>
      </c>
      <c r="M8" s="488"/>
      <c r="N8" s="488">
        <v>33000</v>
      </c>
      <c r="O8" s="488"/>
      <c r="P8" s="488">
        <v>33000</v>
      </c>
      <c r="Q8" s="481" t="s">
        <v>998</v>
      </c>
      <c r="R8" s="481" t="s">
        <v>1034</v>
      </c>
    </row>
    <row r="9" spans="1:19" s="6" customFormat="1" ht="46.5" customHeight="1" x14ac:dyDescent="0.25">
      <c r="A9" s="689">
        <v>2</v>
      </c>
      <c r="B9" s="689">
        <v>1</v>
      </c>
      <c r="C9" s="689">
        <v>4</v>
      </c>
      <c r="D9" s="689">
        <v>2</v>
      </c>
      <c r="E9" s="632" t="s">
        <v>1037</v>
      </c>
      <c r="F9" s="1449" t="s">
        <v>1960</v>
      </c>
      <c r="G9" s="632" t="s">
        <v>45</v>
      </c>
      <c r="H9" s="489" t="s">
        <v>1961</v>
      </c>
      <c r="I9" s="490">
        <v>2</v>
      </c>
      <c r="J9" s="632" t="s">
        <v>1962</v>
      </c>
      <c r="K9" s="689"/>
      <c r="L9" s="689" t="s">
        <v>46</v>
      </c>
      <c r="M9" s="1452"/>
      <c r="N9" s="1455">
        <v>47000</v>
      </c>
      <c r="O9" s="1452"/>
      <c r="P9" s="1455">
        <v>47000</v>
      </c>
      <c r="Q9" s="632" t="s">
        <v>998</v>
      </c>
      <c r="R9" s="632" t="s">
        <v>1034</v>
      </c>
    </row>
    <row r="10" spans="1:19" s="6" customFormat="1" ht="51" customHeight="1" x14ac:dyDescent="0.25">
      <c r="A10" s="690"/>
      <c r="B10" s="690"/>
      <c r="C10" s="690"/>
      <c r="D10" s="690"/>
      <c r="E10" s="659"/>
      <c r="F10" s="1450"/>
      <c r="G10" s="633"/>
      <c r="H10" s="489" t="s">
        <v>1963</v>
      </c>
      <c r="I10" s="490">
        <v>52</v>
      </c>
      <c r="J10" s="659"/>
      <c r="K10" s="690"/>
      <c r="L10" s="690"/>
      <c r="M10" s="1453"/>
      <c r="N10" s="1456"/>
      <c r="O10" s="1453"/>
      <c r="P10" s="1456"/>
      <c r="Q10" s="659"/>
      <c r="R10" s="659"/>
    </row>
    <row r="11" spans="1:19" s="6" customFormat="1" ht="51" customHeight="1" x14ac:dyDescent="0.25">
      <c r="A11" s="690"/>
      <c r="B11" s="690"/>
      <c r="C11" s="690"/>
      <c r="D11" s="690"/>
      <c r="E11" s="659"/>
      <c r="F11" s="1450"/>
      <c r="G11" s="1458" t="s">
        <v>58</v>
      </c>
      <c r="H11" s="490" t="s">
        <v>78</v>
      </c>
      <c r="I11" s="490">
        <v>1</v>
      </c>
      <c r="J11" s="659"/>
      <c r="K11" s="690"/>
      <c r="L11" s="690"/>
      <c r="M11" s="1453"/>
      <c r="N11" s="1456"/>
      <c r="O11" s="1453"/>
      <c r="P11" s="1456"/>
      <c r="Q11" s="659"/>
      <c r="R11" s="659"/>
    </row>
    <row r="12" spans="1:19" s="6" customFormat="1" ht="51" customHeight="1" x14ac:dyDescent="0.25">
      <c r="A12" s="767"/>
      <c r="B12" s="767"/>
      <c r="C12" s="767"/>
      <c r="D12" s="767"/>
      <c r="E12" s="633"/>
      <c r="F12" s="1451"/>
      <c r="G12" s="1459"/>
      <c r="H12" s="489" t="s">
        <v>1013</v>
      </c>
      <c r="I12" s="491">
        <v>1000</v>
      </c>
      <c r="J12" s="633"/>
      <c r="K12" s="767"/>
      <c r="L12" s="767"/>
      <c r="M12" s="1454"/>
      <c r="N12" s="1457"/>
      <c r="O12" s="1454"/>
      <c r="P12" s="1457"/>
      <c r="Q12" s="633"/>
      <c r="R12" s="633"/>
    </row>
    <row r="13" spans="1:19" s="6" customFormat="1" ht="82.5" customHeight="1" x14ac:dyDescent="0.25">
      <c r="A13" s="656" t="s">
        <v>1964</v>
      </c>
      <c r="B13" s="657"/>
      <c r="C13" s="657"/>
      <c r="D13" s="657"/>
      <c r="E13" s="657"/>
      <c r="F13" s="657"/>
      <c r="G13" s="657"/>
      <c r="H13" s="657"/>
      <c r="I13" s="657"/>
      <c r="J13" s="657"/>
      <c r="K13" s="657"/>
      <c r="L13" s="657"/>
      <c r="M13" s="657"/>
      <c r="N13" s="657"/>
      <c r="O13" s="657"/>
      <c r="P13" s="657"/>
      <c r="Q13" s="657"/>
      <c r="R13" s="658"/>
    </row>
    <row r="14" spans="1:19" ht="82.5" customHeight="1" x14ac:dyDescent="0.25">
      <c r="A14" s="743">
        <v>3</v>
      </c>
      <c r="B14" s="743">
        <v>1</v>
      </c>
      <c r="C14" s="743">
        <v>4</v>
      </c>
      <c r="D14" s="743">
        <v>2</v>
      </c>
      <c r="E14" s="743" t="s">
        <v>1033</v>
      </c>
      <c r="F14" s="1463" t="s">
        <v>1032</v>
      </c>
      <c r="G14" s="492" t="s">
        <v>1030</v>
      </c>
      <c r="H14" s="492" t="s">
        <v>1031</v>
      </c>
      <c r="I14" s="492">
        <v>3</v>
      </c>
      <c r="J14" s="743" t="s">
        <v>1010</v>
      </c>
      <c r="K14" s="743" t="s">
        <v>46</v>
      </c>
      <c r="L14" s="743"/>
      <c r="M14" s="746">
        <v>91000</v>
      </c>
      <c r="N14" s="1465"/>
      <c r="O14" s="746">
        <v>91000</v>
      </c>
      <c r="P14" s="1465"/>
      <c r="Q14" s="743" t="s">
        <v>998</v>
      </c>
      <c r="R14" s="743" t="s">
        <v>997</v>
      </c>
    </row>
    <row r="15" spans="1:19" ht="103.5" customHeight="1" x14ac:dyDescent="0.25">
      <c r="A15" s="744"/>
      <c r="B15" s="744"/>
      <c r="C15" s="744"/>
      <c r="D15" s="744"/>
      <c r="E15" s="744"/>
      <c r="F15" s="1464"/>
      <c r="G15" s="492" t="s">
        <v>1030</v>
      </c>
      <c r="H15" s="492" t="s">
        <v>1029</v>
      </c>
      <c r="I15" s="492">
        <v>360</v>
      </c>
      <c r="J15" s="744"/>
      <c r="K15" s="744"/>
      <c r="L15" s="744"/>
      <c r="M15" s="747"/>
      <c r="N15" s="1466"/>
      <c r="O15" s="747"/>
      <c r="P15" s="1466"/>
      <c r="Q15" s="744"/>
      <c r="R15" s="744"/>
    </row>
    <row r="16" spans="1:19" ht="73.5" customHeight="1" x14ac:dyDescent="0.25">
      <c r="A16" s="743">
        <v>4</v>
      </c>
      <c r="B16" s="743">
        <v>1</v>
      </c>
      <c r="C16" s="743">
        <v>4</v>
      </c>
      <c r="D16" s="743">
        <v>2</v>
      </c>
      <c r="E16" s="696" t="s">
        <v>420</v>
      </c>
      <c r="F16" s="1470" t="s">
        <v>419</v>
      </c>
      <c r="G16" s="696" t="s">
        <v>466</v>
      </c>
      <c r="H16" s="493" t="s">
        <v>146</v>
      </c>
      <c r="I16" s="481">
        <v>3</v>
      </c>
      <c r="J16" s="696" t="s">
        <v>1028</v>
      </c>
      <c r="K16" s="696" t="s">
        <v>39</v>
      </c>
      <c r="L16" s="696"/>
      <c r="M16" s="769">
        <v>31000</v>
      </c>
      <c r="N16" s="696"/>
      <c r="O16" s="769">
        <v>31000</v>
      </c>
      <c r="P16" s="696"/>
      <c r="Q16" s="743" t="s">
        <v>998</v>
      </c>
      <c r="R16" s="743" t="s">
        <v>997</v>
      </c>
    </row>
    <row r="17" spans="1:18" ht="78" customHeight="1" x14ac:dyDescent="0.25">
      <c r="A17" s="744"/>
      <c r="B17" s="744"/>
      <c r="C17" s="744"/>
      <c r="D17" s="744"/>
      <c r="E17" s="698"/>
      <c r="F17" s="1471"/>
      <c r="G17" s="697"/>
      <c r="H17" s="493" t="s">
        <v>87</v>
      </c>
      <c r="I17" s="481">
        <v>120</v>
      </c>
      <c r="J17" s="698"/>
      <c r="K17" s="698"/>
      <c r="L17" s="698"/>
      <c r="M17" s="770"/>
      <c r="N17" s="698"/>
      <c r="O17" s="770"/>
      <c r="P17" s="698"/>
      <c r="Q17" s="744"/>
      <c r="R17" s="744"/>
    </row>
    <row r="18" spans="1:18" ht="56.25" customHeight="1" x14ac:dyDescent="0.25">
      <c r="A18" s="745"/>
      <c r="B18" s="745"/>
      <c r="C18" s="745"/>
      <c r="D18" s="745"/>
      <c r="E18" s="697"/>
      <c r="F18" s="1472"/>
      <c r="G18" s="494" t="s">
        <v>417</v>
      </c>
      <c r="H18" s="484" t="s">
        <v>105</v>
      </c>
      <c r="I18" s="495" t="s">
        <v>42</v>
      </c>
      <c r="J18" s="697"/>
      <c r="K18" s="697"/>
      <c r="L18" s="697"/>
      <c r="M18" s="771"/>
      <c r="N18" s="697"/>
      <c r="O18" s="771"/>
      <c r="P18" s="697"/>
      <c r="Q18" s="745"/>
      <c r="R18" s="745"/>
    </row>
    <row r="19" spans="1:18" ht="71.25" customHeight="1" x14ac:dyDescent="0.25">
      <c r="A19" s="1467">
        <v>4</v>
      </c>
      <c r="B19" s="1467">
        <v>1</v>
      </c>
      <c r="C19" s="1467">
        <v>4</v>
      </c>
      <c r="D19" s="1467">
        <v>2</v>
      </c>
      <c r="E19" s="1467" t="s">
        <v>420</v>
      </c>
      <c r="F19" s="1473" t="s">
        <v>2197</v>
      </c>
      <c r="G19" s="652" t="s">
        <v>59</v>
      </c>
      <c r="H19" s="496" t="s">
        <v>146</v>
      </c>
      <c r="I19" s="489">
        <v>60</v>
      </c>
      <c r="J19" s="1467" t="s">
        <v>1028</v>
      </c>
      <c r="K19" s="1467" t="s">
        <v>39</v>
      </c>
      <c r="L19" s="1302" t="s">
        <v>46</v>
      </c>
      <c r="M19" s="1460">
        <v>31000</v>
      </c>
      <c r="N19" s="954">
        <v>668400</v>
      </c>
      <c r="O19" s="1460">
        <v>31000</v>
      </c>
      <c r="P19" s="954">
        <v>668400</v>
      </c>
      <c r="Q19" s="1467" t="s">
        <v>998</v>
      </c>
      <c r="R19" s="1467" t="s">
        <v>997</v>
      </c>
    </row>
    <row r="20" spans="1:18" ht="73.5" customHeight="1" x14ac:dyDescent="0.25">
      <c r="A20" s="1468"/>
      <c r="B20" s="1468"/>
      <c r="C20" s="1468"/>
      <c r="D20" s="1468"/>
      <c r="E20" s="1468"/>
      <c r="F20" s="1474"/>
      <c r="G20" s="652"/>
      <c r="H20" s="490" t="s">
        <v>87</v>
      </c>
      <c r="I20" s="490">
        <v>1800</v>
      </c>
      <c r="J20" s="1468"/>
      <c r="K20" s="1468"/>
      <c r="L20" s="989"/>
      <c r="M20" s="1461"/>
      <c r="N20" s="1003"/>
      <c r="O20" s="1461"/>
      <c r="P20" s="1003"/>
      <c r="Q20" s="1468"/>
      <c r="R20" s="1468"/>
    </row>
    <row r="21" spans="1:18" ht="77.25" customHeight="1" x14ac:dyDescent="0.25">
      <c r="A21" s="1006"/>
      <c r="B21" s="1006"/>
      <c r="C21" s="1006"/>
      <c r="D21" s="1006"/>
      <c r="E21" s="1006"/>
      <c r="F21" s="1007"/>
      <c r="G21" s="497" t="s">
        <v>417</v>
      </c>
      <c r="H21" s="498" t="s">
        <v>105</v>
      </c>
      <c r="I21" s="499" t="s">
        <v>42</v>
      </c>
      <c r="J21" s="1006"/>
      <c r="K21" s="1006"/>
      <c r="L21" s="1009"/>
      <c r="M21" s="1462"/>
      <c r="N21" s="955"/>
      <c r="O21" s="1462"/>
      <c r="P21" s="955"/>
      <c r="Q21" s="1006"/>
      <c r="R21" s="1006"/>
    </row>
    <row r="22" spans="1:18" ht="56.25" customHeight="1" x14ac:dyDescent="0.25">
      <c r="A22" s="1469" t="s">
        <v>1965</v>
      </c>
      <c r="B22" s="776"/>
      <c r="C22" s="776"/>
      <c r="D22" s="776"/>
      <c r="E22" s="776"/>
      <c r="F22" s="776"/>
      <c r="G22" s="776"/>
      <c r="H22" s="776"/>
      <c r="I22" s="776"/>
      <c r="J22" s="776"/>
      <c r="K22" s="776"/>
      <c r="L22" s="776"/>
      <c r="M22" s="776"/>
      <c r="N22" s="776"/>
      <c r="O22" s="776"/>
      <c r="P22" s="776"/>
      <c r="Q22" s="776"/>
      <c r="R22" s="777"/>
    </row>
    <row r="23" spans="1:18" ht="74.25" customHeight="1" x14ac:dyDescent="0.25">
      <c r="A23" s="696">
        <v>5</v>
      </c>
      <c r="B23" s="696">
        <v>1</v>
      </c>
      <c r="C23" s="696">
        <v>4</v>
      </c>
      <c r="D23" s="696">
        <v>2</v>
      </c>
      <c r="E23" s="696" t="s">
        <v>1027</v>
      </c>
      <c r="F23" s="1470" t="s">
        <v>1026</v>
      </c>
      <c r="G23" s="481" t="s">
        <v>1025</v>
      </c>
      <c r="H23" s="481" t="s">
        <v>959</v>
      </c>
      <c r="I23" s="500">
        <v>50000</v>
      </c>
      <c r="J23" s="696" t="s">
        <v>1024</v>
      </c>
      <c r="K23" s="765" t="s">
        <v>46</v>
      </c>
      <c r="L23" s="696"/>
      <c r="M23" s="769">
        <v>27000</v>
      </c>
      <c r="N23" s="696"/>
      <c r="O23" s="769">
        <v>27000</v>
      </c>
      <c r="P23" s="696"/>
      <c r="Q23" s="696" t="s">
        <v>998</v>
      </c>
      <c r="R23" s="696" t="s">
        <v>997</v>
      </c>
    </row>
    <row r="24" spans="1:18" ht="63.75" customHeight="1" x14ac:dyDescent="0.25">
      <c r="A24" s="698"/>
      <c r="B24" s="698"/>
      <c r="C24" s="698"/>
      <c r="D24" s="698"/>
      <c r="E24" s="698"/>
      <c r="F24" s="1471"/>
      <c r="G24" s="481" t="s">
        <v>1023</v>
      </c>
      <c r="H24" s="484" t="s">
        <v>1022</v>
      </c>
      <c r="I24" s="501">
        <v>500</v>
      </c>
      <c r="J24" s="698"/>
      <c r="K24" s="768"/>
      <c r="L24" s="698"/>
      <c r="M24" s="770"/>
      <c r="N24" s="698"/>
      <c r="O24" s="770"/>
      <c r="P24" s="698"/>
      <c r="Q24" s="698"/>
      <c r="R24" s="698"/>
    </row>
    <row r="25" spans="1:18" ht="57" customHeight="1" x14ac:dyDescent="0.25">
      <c r="A25" s="698"/>
      <c r="B25" s="698"/>
      <c r="C25" s="698"/>
      <c r="D25" s="698"/>
      <c r="E25" s="698"/>
      <c r="F25" s="1471"/>
      <c r="G25" s="484" t="s">
        <v>1021</v>
      </c>
      <c r="H25" s="484" t="s">
        <v>1020</v>
      </c>
      <c r="I25" s="484">
        <v>51</v>
      </c>
      <c r="J25" s="698"/>
      <c r="K25" s="768"/>
      <c r="L25" s="698"/>
      <c r="M25" s="770"/>
      <c r="N25" s="698"/>
      <c r="O25" s="770"/>
      <c r="P25" s="698"/>
      <c r="Q25" s="698"/>
      <c r="R25" s="698"/>
    </row>
    <row r="26" spans="1:18" ht="77.25" customHeight="1" x14ac:dyDescent="0.25">
      <c r="A26" s="697"/>
      <c r="B26" s="697"/>
      <c r="C26" s="697"/>
      <c r="D26" s="697"/>
      <c r="E26" s="697"/>
      <c r="F26" s="1472"/>
      <c r="G26" s="484" t="s">
        <v>1019</v>
      </c>
      <c r="H26" s="484" t="s">
        <v>959</v>
      </c>
      <c r="I26" s="501">
        <v>50000</v>
      </c>
      <c r="J26" s="697"/>
      <c r="K26" s="766"/>
      <c r="L26" s="697"/>
      <c r="M26" s="771"/>
      <c r="N26" s="697"/>
      <c r="O26" s="771"/>
      <c r="P26" s="697"/>
      <c r="Q26" s="697"/>
      <c r="R26" s="697"/>
    </row>
    <row r="27" spans="1:18" ht="52.5" customHeight="1" x14ac:dyDescent="0.25">
      <c r="A27" s="765">
        <v>6</v>
      </c>
      <c r="B27" s="765">
        <v>1</v>
      </c>
      <c r="C27" s="765">
        <v>4</v>
      </c>
      <c r="D27" s="765">
        <v>2</v>
      </c>
      <c r="E27" s="696" t="s">
        <v>1018</v>
      </c>
      <c r="F27" s="1475" t="s">
        <v>1017</v>
      </c>
      <c r="G27" s="484" t="s">
        <v>582</v>
      </c>
      <c r="H27" s="484" t="s">
        <v>180</v>
      </c>
      <c r="I27" s="484">
        <v>1</v>
      </c>
      <c r="J27" s="696" t="s">
        <v>1010</v>
      </c>
      <c r="K27" s="765" t="s">
        <v>39</v>
      </c>
      <c r="L27" s="1478"/>
      <c r="M27" s="1481">
        <v>45000</v>
      </c>
      <c r="N27" s="1478"/>
      <c r="O27" s="1481">
        <v>45000</v>
      </c>
      <c r="P27" s="1478"/>
      <c r="Q27" s="696" t="s">
        <v>998</v>
      </c>
      <c r="R27" s="696" t="s">
        <v>997</v>
      </c>
    </row>
    <row r="28" spans="1:18" x14ac:dyDescent="0.25">
      <c r="A28" s="768"/>
      <c r="B28" s="768"/>
      <c r="C28" s="768"/>
      <c r="D28" s="768"/>
      <c r="E28" s="698"/>
      <c r="F28" s="1476"/>
      <c r="G28" s="484" t="s">
        <v>58</v>
      </c>
      <c r="H28" s="484" t="s">
        <v>78</v>
      </c>
      <c r="I28" s="484">
        <v>1</v>
      </c>
      <c r="J28" s="698"/>
      <c r="K28" s="768"/>
      <c r="L28" s="1479"/>
      <c r="M28" s="1482"/>
      <c r="N28" s="1479"/>
      <c r="O28" s="1482"/>
      <c r="P28" s="1479"/>
      <c r="Q28" s="698"/>
      <c r="R28" s="698"/>
    </row>
    <row r="29" spans="1:18" ht="45" x14ac:dyDescent="0.25">
      <c r="A29" s="768"/>
      <c r="B29" s="768"/>
      <c r="C29" s="768"/>
      <c r="D29" s="768"/>
      <c r="E29" s="698"/>
      <c r="F29" s="1476"/>
      <c r="G29" s="484" t="s">
        <v>58</v>
      </c>
      <c r="H29" s="481" t="s">
        <v>1016</v>
      </c>
      <c r="I29" s="501">
        <v>1000</v>
      </c>
      <c r="J29" s="698"/>
      <c r="K29" s="768"/>
      <c r="L29" s="1479"/>
      <c r="M29" s="1482"/>
      <c r="N29" s="1479"/>
      <c r="O29" s="1482"/>
      <c r="P29" s="1479"/>
      <c r="Q29" s="698"/>
      <c r="R29" s="698"/>
    </row>
    <row r="30" spans="1:18" x14ac:dyDescent="0.25">
      <c r="A30" s="768"/>
      <c r="B30" s="768"/>
      <c r="C30" s="768"/>
      <c r="D30" s="768"/>
      <c r="E30" s="698"/>
      <c r="F30" s="1476"/>
      <c r="G30" s="484" t="s">
        <v>45</v>
      </c>
      <c r="H30" s="484" t="s">
        <v>87</v>
      </c>
      <c r="I30" s="484">
        <v>20</v>
      </c>
      <c r="J30" s="698"/>
      <c r="K30" s="768"/>
      <c r="L30" s="1479"/>
      <c r="M30" s="1482"/>
      <c r="N30" s="1479"/>
      <c r="O30" s="1482"/>
      <c r="P30" s="1479"/>
      <c r="Q30" s="698"/>
      <c r="R30" s="698"/>
    </row>
    <row r="31" spans="1:18" x14ac:dyDescent="0.25">
      <c r="A31" s="768"/>
      <c r="B31" s="768"/>
      <c r="C31" s="768"/>
      <c r="D31" s="768"/>
      <c r="E31" s="698"/>
      <c r="F31" s="1476"/>
      <c r="G31" s="484" t="s">
        <v>45</v>
      </c>
      <c r="H31" s="484" t="s">
        <v>87</v>
      </c>
      <c r="I31" s="484">
        <v>13</v>
      </c>
      <c r="J31" s="698"/>
      <c r="K31" s="768"/>
      <c r="L31" s="1479"/>
      <c r="M31" s="1482"/>
      <c r="N31" s="1479"/>
      <c r="O31" s="1482"/>
      <c r="P31" s="1479"/>
      <c r="Q31" s="698"/>
      <c r="R31" s="698"/>
    </row>
    <row r="32" spans="1:18" x14ac:dyDescent="0.25">
      <c r="A32" s="766"/>
      <c r="B32" s="766"/>
      <c r="C32" s="766"/>
      <c r="D32" s="766"/>
      <c r="E32" s="697"/>
      <c r="F32" s="1477"/>
      <c r="G32" s="484" t="s">
        <v>45</v>
      </c>
      <c r="H32" s="484" t="s">
        <v>87</v>
      </c>
      <c r="I32" s="484">
        <v>20</v>
      </c>
      <c r="J32" s="697"/>
      <c r="K32" s="766"/>
      <c r="L32" s="1480"/>
      <c r="M32" s="1483"/>
      <c r="N32" s="1480"/>
      <c r="O32" s="1483"/>
      <c r="P32" s="1480"/>
      <c r="Q32" s="697"/>
      <c r="R32" s="697"/>
    </row>
    <row r="33" spans="1:18" ht="80.25" customHeight="1" x14ac:dyDescent="0.25">
      <c r="A33" s="765">
        <v>7</v>
      </c>
      <c r="B33" s="646">
        <v>1</v>
      </c>
      <c r="C33" s="646">
        <v>4</v>
      </c>
      <c r="D33" s="646">
        <v>2</v>
      </c>
      <c r="E33" s="642" t="s">
        <v>1015</v>
      </c>
      <c r="F33" s="1470" t="s">
        <v>1014</v>
      </c>
      <c r="G33" s="484" t="s">
        <v>58</v>
      </c>
      <c r="H33" s="484" t="s">
        <v>78</v>
      </c>
      <c r="I33" s="484">
        <v>4</v>
      </c>
      <c r="J33" s="696" t="s">
        <v>1010</v>
      </c>
      <c r="K33" s="765" t="s">
        <v>39</v>
      </c>
      <c r="L33" s="696" t="s">
        <v>34</v>
      </c>
      <c r="M33" s="1481">
        <v>28000</v>
      </c>
      <c r="N33" s="769">
        <v>13000</v>
      </c>
      <c r="O33" s="1481">
        <v>28000</v>
      </c>
      <c r="P33" s="769">
        <v>13000</v>
      </c>
      <c r="Q33" s="696" t="s">
        <v>998</v>
      </c>
      <c r="R33" s="696" t="s">
        <v>997</v>
      </c>
    </row>
    <row r="34" spans="1:18" ht="81" customHeight="1" x14ac:dyDescent="0.25">
      <c r="A34" s="766"/>
      <c r="B34" s="646"/>
      <c r="C34" s="646"/>
      <c r="D34" s="646"/>
      <c r="E34" s="642"/>
      <c r="F34" s="1472"/>
      <c r="G34" s="484" t="s">
        <v>58</v>
      </c>
      <c r="H34" s="481" t="s">
        <v>1013</v>
      </c>
      <c r="I34" s="501">
        <v>4000</v>
      </c>
      <c r="J34" s="697"/>
      <c r="K34" s="766"/>
      <c r="L34" s="697"/>
      <c r="M34" s="1483"/>
      <c r="N34" s="771"/>
      <c r="O34" s="1483"/>
      <c r="P34" s="771"/>
      <c r="Q34" s="697"/>
      <c r="R34" s="697"/>
    </row>
    <row r="35" spans="1:18" ht="225" x14ac:dyDescent="0.25">
      <c r="A35" s="484">
        <v>8</v>
      </c>
      <c r="B35" s="484">
        <v>1</v>
      </c>
      <c r="C35" s="484">
        <v>4</v>
      </c>
      <c r="D35" s="484">
        <v>5</v>
      </c>
      <c r="E35" s="481" t="s">
        <v>1012</v>
      </c>
      <c r="F35" s="482" t="s">
        <v>1011</v>
      </c>
      <c r="G35" s="481" t="s">
        <v>582</v>
      </c>
      <c r="H35" s="481" t="s">
        <v>180</v>
      </c>
      <c r="I35" s="481">
        <v>5</v>
      </c>
      <c r="J35" s="481" t="s">
        <v>1010</v>
      </c>
      <c r="K35" s="484" t="s">
        <v>39</v>
      </c>
      <c r="L35" s="242"/>
      <c r="M35" s="488">
        <v>18000</v>
      </c>
      <c r="N35" s="242"/>
      <c r="O35" s="488">
        <v>18000</v>
      </c>
      <c r="P35" s="242"/>
      <c r="Q35" s="481" t="s">
        <v>998</v>
      </c>
      <c r="R35" s="481" t="s">
        <v>997</v>
      </c>
    </row>
    <row r="36" spans="1:18" ht="135" x14ac:dyDescent="0.25">
      <c r="A36" s="484">
        <v>9</v>
      </c>
      <c r="B36" s="484">
        <v>1</v>
      </c>
      <c r="C36" s="484">
        <v>4</v>
      </c>
      <c r="D36" s="484">
        <v>2</v>
      </c>
      <c r="E36" s="481" t="s">
        <v>1009</v>
      </c>
      <c r="F36" s="502" t="s">
        <v>1008</v>
      </c>
      <c r="G36" s="484" t="s">
        <v>50</v>
      </c>
      <c r="H36" s="481" t="s">
        <v>920</v>
      </c>
      <c r="I36" s="484">
        <v>100</v>
      </c>
      <c r="J36" s="481" t="s">
        <v>1007</v>
      </c>
      <c r="K36" s="484" t="s">
        <v>39</v>
      </c>
      <c r="L36" s="242"/>
      <c r="M36" s="488">
        <v>12000</v>
      </c>
      <c r="N36" s="242"/>
      <c r="O36" s="488">
        <v>12000</v>
      </c>
      <c r="P36" s="242"/>
      <c r="Q36" s="481" t="s">
        <v>998</v>
      </c>
      <c r="R36" s="481" t="s">
        <v>997</v>
      </c>
    </row>
    <row r="37" spans="1:18" ht="63.75" customHeight="1" x14ac:dyDescent="0.25">
      <c r="A37" s="765">
        <v>10</v>
      </c>
      <c r="B37" s="696">
        <v>1</v>
      </c>
      <c r="C37" s="696">
        <v>4</v>
      </c>
      <c r="D37" s="696">
        <v>2</v>
      </c>
      <c r="E37" s="696" t="s">
        <v>1006</v>
      </c>
      <c r="F37" s="1470" t="s">
        <v>1005</v>
      </c>
      <c r="G37" s="481" t="s">
        <v>61</v>
      </c>
      <c r="H37" s="481" t="s">
        <v>62</v>
      </c>
      <c r="I37" s="481">
        <v>2</v>
      </c>
      <c r="J37" s="696" t="s">
        <v>1004</v>
      </c>
      <c r="K37" s="696" t="s">
        <v>39</v>
      </c>
      <c r="L37" s="696"/>
      <c r="M37" s="769">
        <v>100000</v>
      </c>
      <c r="N37" s="696"/>
      <c r="O37" s="769">
        <v>100000</v>
      </c>
      <c r="P37" s="696"/>
      <c r="Q37" s="696" t="s">
        <v>998</v>
      </c>
      <c r="R37" s="696" t="s">
        <v>997</v>
      </c>
    </row>
    <row r="38" spans="1:18" ht="67.5" customHeight="1" x14ac:dyDescent="0.25">
      <c r="A38" s="768"/>
      <c r="B38" s="698"/>
      <c r="C38" s="698"/>
      <c r="D38" s="698"/>
      <c r="E38" s="698"/>
      <c r="F38" s="1471"/>
      <c r="G38" s="481" t="s">
        <v>58</v>
      </c>
      <c r="H38" s="481" t="s">
        <v>78</v>
      </c>
      <c r="I38" s="481">
        <v>2</v>
      </c>
      <c r="J38" s="698"/>
      <c r="K38" s="698"/>
      <c r="L38" s="698"/>
      <c r="M38" s="770"/>
      <c r="N38" s="698"/>
      <c r="O38" s="770"/>
      <c r="P38" s="698"/>
      <c r="Q38" s="698"/>
      <c r="R38" s="698"/>
    </row>
    <row r="39" spans="1:18" ht="74.25" customHeight="1" x14ac:dyDescent="0.25">
      <c r="A39" s="766"/>
      <c r="B39" s="697"/>
      <c r="C39" s="697"/>
      <c r="D39" s="697"/>
      <c r="E39" s="697"/>
      <c r="F39" s="1472"/>
      <c r="G39" s="481" t="s">
        <v>1003</v>
      </c>
      <c r="H39" s="481" t="s">
        <v>1002</v>
      </c>
      <c r="I39" s="481">
        <v>2</v>
      </c>
      <c r="J39" s="697"/>
      <c r="K39" s="697"/>
      <c r="L39" s="697"/>
      <c r="M39" s="771"/>
      <c r="N39" s="697"/>
      <c r="O39" s="771"/>
      <c r="P39" s="697"/>
      <c r="Q39" s="697"/>
      <c r="R39" s="697"/>
    </row>
    <row r="40" spans="1:18" ht="165" x14ac:dyDescent="0.25">
      <c r="A40" s="493">
        <v>11</v>
      </c>
      <c r="B40" s="493">
        <v>1</v>
      </c>
      <c r="C40" s="493">
        <v>4</v>
      </c>
      <c r="D40" s="493">
        <v>2</v>
      </c>
      <c r="E40" s="493" t="s">
        <v>1001</v>
      </c>
      <c r="F40" s="503" t="s">
        <v>1000</v>
      </c>
      <c r="G40" s="493" t="s">
        <v>582</v>
      </c>
      <c r="H40" s="493" t="s">
        <v>180</v>
      </c>
      <c r="I40" s="493">
        <v>6</v>
      </c>
      <c r="J40" s="493" t="s">
        <v>999</v>
      </c>
      <c r="K40" s="493" t="s">
        <v>56</v>
      </c>
      <c r="L40" s="493"/>
      <c r="M40" s="504">
        <v>48000</v>
      </c>
      <c r="N40" s="504"/>
      <c r="O40" s="504">
        <v>48000</v>
      </c>
      <c r="P40" s="505"/>
      <c r="Q40" s="493" t="s">
        <v>998</v>
      </c>
      <c r="R40" s="493" t="s">
        <v>997</v>
      </c>
    </row>
    <row r="41" spans="1:18" ht="62.25" customHeight="1" x14ac:dyDescent="0.25">
      <c r="A41" s="755">
        <v>11</v>
      </c>
      <c r="B41" s="755">
        <v>1</v>
      </c>
      <c r="C41" s="755">
        <v>4</v>
      </c>
      <c r="D41" s="755">
        <v>2</v>
      </c>
      <c r="E41" s="755" t="s">
        <v>1001</v>
      </c>
      <c r="F41" s="1484" t="s">
        <v>1966</v>
      </c>
      <c r="G41" s="506" t="s">
        <v>45</v>
      </c>
      <c r="H41" s="506" t="s">
        <v>101</v>
      </c>
      <c r="I41" s="506">
        <v>5</v>
      </c>
      <c r="J41" s="1246" t="s">
        <v>999</v>
      </c>
      <c r="K41" s="1487" t="s">
        <v>56</v>
      </c>
      <c r="L41" s="1490" t="s">
        <v>34</v>
      </c>
      <c r="M41" s="1493">
        <v>48000</v>
      </c>
      <c r="N41" s="1496">
        <v>90000</v>
      </c>
      <c r="O41" s="1493">
        <v>48000</v>
      </c>
      <c r="P41" s="1496">
        <v>90000</v>
      </c>
      <c r="Q41" s="1487" t="s">
        <v>998</v>
      </c>
      <c r="R41" s="1487" t="s">
        <v>997</v>
      </c>
    </row>
    <row r="42" spans="1:18" ht="72" customHeight="1" x14ac:dyDescent="0.25">
      <c r="A42" s="756"/>
      <c r="B42" s="756"/>
      <c r="C42" s="756"/>
      <c r="D42" s="756"/>
      <c r="E42" s="756"/>
      <c r="F42" s="1485"/>
      <c r="G42" s="506" t="s">
        <v>45</v>
      </c>
      <c r="H42" s="506" t="s">
        <v>197</v>
      </c>
      <c r="I42" s="506">
        <v>125</v>
      </c>
      <c r="J42" s="1247"/>
      <c r="K42" s="1488"/>
      <c r="L42" s="1491"/>
      <c r="M42" s="1494"/>
      <c r="N42" s="1497"/>
      <c r="O42" s="1494"/>
      <c r="P42" s="1497"/>
      <c r="Q42" s="1488"/>
      <c r="R42" s="1488"/>
    </row>
    <row r="43" spans="1:18" ht="60.75" customHeight="1" x14ac:dyDescent="0.25">
      <c r="A43" s="757"/>
      <c r="B43" s="757"/>
      <c r="C43" s="757"/>
      <c r="D43" s="757"/>
      <c r="E43" s="757"/>
      <c r="F43" s="1486"/>
      <c r="G43" s="507" t="s">
        <v>582</v>
      </c>
      <c r="H43" s="507" t="s">
        <v>180</v>
      </c>
      <c r="I43" s="507">
        <v>16</v>
      </c>
      <c r="J43" s="1248"/>
      <c r="K43" s="1489"/>
      <c r="L43" s="1492"/>
      <c r="M43" s="1495"/>
      <c r="N43" s="1498"/>
      <c r="O43" s="1495"/>
      <c r="P43" s="1498"/>
      <c r="Q43" s="1489"/>
      <c r="R43" s="1489"/>
    </row>
    <row r="44" spans="1:18" ht="45" customHeight="1" x14ac:dyDescent="0.25">
      <c r="A44" s="718" t="s">
        <v>1967</v>
      </c>
      <c r="B44" s="719"/>
      <c r="C44" s="719"/>
      <c r="D44" s="719"/>
      <c r="E44" s="719"/>
      <c r="F44" s="719"/>
      <c r="G44" s="719"/>
      <c r="H44" s="719"/>
      <c r="I44" s="719"/>
      <c r="J44" s="719"/>
      <c r="K44" s="719"/>
      <c r="L44" s="719"/>
      <c r="M44" s="719"/>
      <c r="N44" s="719"/>
      <c r="O44" s="719"/>
      <c r="P44" s="719"/>
      <c r="Q44" s="719"/>
      <c r="R44" s="720"/>
    </row>
    <row r="45" spans="1:18" ht="113.25" customHeight="1" x14ac:dyDescent="0.25">
      <c r="A45" s="1094">
        <v>12</v>
      </c>
      <c r="B45" s="1094">
        <v>1</v>
      </c>
      <c r="C45" s="1094">
        <v>4</v>
      </c>
      <c r="D45" s="1094">
        <v>2</v>
      </c>
      <c r="E45" s="1094" t="s">
        <v>1968</v>
      </c>
      <c r="F45" s="1499" t="s">
        <v>1969</v>
      </c>
      <c r="G45" s="1094" t="s">
        <v>1030</v>
      </c>
      <c r="H45" s="414" t="s">
        <v>1031</v>
      </c>
      <c r="I45" s="414">
        <v>1</v>
      </c>
      <c r="J45" s="1094" t="s">
        <v>1970</v>
      </c>
      <c r="K45" s="1094"/>
      <c r="L45" s="1094" t="s">
        <v>48</v>
      </c>
      <c r="M45" s="1502"/>
      <c r="N45" s="1100">
        <v>42000</v>
      </c>
      <c r="O45" s="1100"/>
      <c r="P45" s="1100">
        <v>42000</v>
      </c>
      <c r="Q45" s="1094" t="s">
        <v>998</v>
      </c>
      <c r="R45" s="1094" t="s">
        <v>997</v>
      </c>
    </row>
    <row r="46" spans="1:18" ht="108" customHeight="1" x14ac:dyDescent="0.25">
      <c r="A46" s="1095"/>
      <c r="B46" s="1095"/>
      <c r="C46" s="1095"/>
      <c r="D46" s="1095"/>
      <c r="E46" s="1095"/>
      <c r="F46" s="1500"/>
      <c r="G46" s="1096"/>
      <c r="H46" s="414" t="s">
        <v>60</v>
      </c>
      <c r="I46" s="414">
        <v>200</v>
      </c>
      <c r="J46" s="1095"/>
      <c r="K46" s="1095"/>
      <c r="L46" s="1095"/>
      <c r="M46" s="1503"/>
      <c r="N46" s="1101"/>
      <c r="O46" s="1101"/>
      <c r="P46" s="1101"/>
      <c r="Q46" s="1095"/>
      <c r="R46" s="1095"/>
    </row>
    <row r="47" spans="1:18" ht="96.75" customHeight="1" x14ac:dyDescent="0.25">
      <c r="A47" s="1095"/>
      <c r="B47" s="1095"/>
      <c r="C47" s="1095"/>
      <c r="D47" s="1095"/>
      <c r="E47" s="1095"/>
      <c r="F47" s="1500"/>
      <c r="G47" s="414" t="s">
        <v>61</v>
      </c>
      <c r="H47" s="414" t="s">
        <v>62</v>
      </c>
      <c r="I47" s="414">
        <v>1</v>
      </c>
      <c r="J47" s="1095"/>
      <c r="K47" s="1095"/>
      <c r="L47" s="1095"/>
      <c r="M47" s="1503"/>
      <c r="N47" s="1101"/>
      <c r="O47" s="1101"/>
      <c r="P47" s="1101"/>
      <c r="Q47" s="1095"/>
      <c r="R47" s="1095"/>
    </row>
    <row r="48" spans="1:18" ht="97.5" customHeight="1" x14ac:dyDescent="0.25">
      <c r="A48" s="1096"/>
      <c r="B48" s="1096"/>
      <c r="C48" s="1096"/>
      <c r="D48" s="1096"/>
      <c r="E48" s="1096"/>
      <c r="F48" s="1501"/>
      <c r="G48" s="414" t="s">
        <v>582</v>
      </c>
      <c r="H48" s="414" t="s">
        <v>180</v>
      </c>
      <c r="I48" s="414">
        <v>1</v>
      </c>
      <c r="J48" s="1096"/>
      <c r="K48" s="1096"/>
      <c r="L48" s="1096"/>
      <c r="M48" s="1504"/>
      <c r="N48" s="1102"/>
      <c r="O48" s="1102"/>
      <c r="P48" s="1102"/>
      <c r="Q48" s="1096"/>
      <c r="R48" s="1096"/>
    </row>
    <row r="49" spans="1:18" ht="65.25" customHeight="1" x14ac:dyDescent="0.25">
      <c r="A49" s="1505" t="s">
        <v>1971</v>
      </c>
      <c r="B49" s="1506"/>
      <c r="C49" s="1506"/>
      <c r="D49" s="1506"/>
      <c r="E49" s="1506"/>
      <c r="F49" s="1506"/>
      <c r="G49" s="1506"/>
      <c r="H49" s="1506"/>
      <c r="I49" s="1506"/>
      <c r="J49" s="1506"/>
      <c r="K49" s="1506"/>
      <c r="L49" s="1506"/>
      <c r="M49" s="1506"/>
      <c r="N49" s="1506"/>
      <c r="O49" s="1506"/>
      <c r="P49" s="1506"/>
      <c r="Q49" s="1506"/>
      <c r="R49" s="1507"/>
    </row>
    <row r="50" spans="1:18" ht="112.5" customHeight="1" x14ac:dyDescent="0.25">
      <c r="A50" s="1094">
        <v>13</v>
      </c>
      <c r="B50" s="1094">
        <v>1</v>
      </c>
      <c r="C50" s="1094">
        <v>4</v>
      </c>
      <c r="D50" s="1094">
        <v>2</v>
      </c>
      <c r="E50" s="1094" t="s">
        <v>1972</v>
      </c>
      <c r="F50" s="1499" t="s">
        <v>1973</v>
      </c>
      <c r="G50" s="414" t="s">
        <v>1030</v>
      </c>
      <c r="H50" s="414" t="s">
        <v>1031</v>
      </c>
      <c r="I50" s="414">
        <v>1</v>
      </c>
      <c r="J50" s="1094" t="s">
        <v>1974</v>
      </c>
      <c r="K50" s="1094"/>
      <c r="L50" s="1094" t="s">
        <v>48</v>
      </c>
      <c r="M50" s="1094"/>
      <c r="N50" s="1100">
        <v>37000</v>
      </c>
      <c r="O50" s="1100"/>
      <c r="P50" s="1100">
        <v>37000</v>
      </c>
      <c r="Q50" s="1094" t="s">
        <v>998</v>
      </c>
      <c r="R50" s="1094" t="s">
        <v>997</v>
      </c>
    </row>
    <row r="51" spans="1:18" ht="141" customHeight="1" x14ac:dyDescent="0.25">
      <c r="A51" s="1095"/>
      <c r="B51" s="1095"/>
      <c r="C51" s="1095"/>
      <c r="D51" s="1095"/>
      <c r="E51" s="1095"/>
      <c r="F51" s="1500"/>
      <c r="G51" s="1094" t="s">
        <v>43</v>
      </c>
      <c r="H51" s="512" t="s">
        <v>1975</v>
      </c>
      <c r="I51" s="512">
        <v>1</v>
      </c>
      <c r="J51" s="1095"/>
      <c r="K51" s="1095"/>
      <c r="L51" s="1095"/>
      <c r="M51" s="1095"/>
      <c r="N51" s="1101"/>
      <c r="O51" s="1101"/>
      <c r="P51" s="1101"/>
      <c r="Q51" s="1095"/>
      <c r="R51" s="1095"/>
    </row>
    <row r="52" spans="1:18" ht="123" customHeight="1" x14ac:dyDescent="0.25">
      <c r="A52" s="1096"/>
      <c r="B52" s="1096"/>
      <c r="C52" s="1096"/>
      <c r="D52" s="1096"/>
      <c r="E52" s="1096"/>
      <c r="F52" s="1501"/>
      <c r="G52" s="1096"/>
      <c r="H52" s="512" t="s">
        <v>60</v>
      </c>
      <c r="I52" s="512">
        <v>200</v>
      </c>
      <c r="J52" s="1096"/>
      <c r="K52" s="1096"/>
      <c r="L52" s="1096"/>
      <c r="M52" s="1096"/>
      <c r="N52" s="1102"/>
      <c r="O52" s="1102"/>
      <c r="P52" s="1102"/>
      <c r="Q52" s="1096"/>
      <c r="R52" s="1096"/>
    </row>
    <row r="53" spans="1:18" ht="57.75" customHeight="1" x14ac:dyDescent="0.25">
      <c r="A53" s="1210" t="s">
        <v>1976</v>
      </c>
      <c r="B53" s="1211"/>
      <c r="C53" s="1211"/>
      <c r="D53" s="1211"/>
      <c r="E53" s="1211"/>
      <c r="F53" s="1211"/>
      <c r="G53" s="1211"/>
      <c r="H53" s="1211"/>
      <c r="I53" s="1211"/>
      <c r="J53" s="1211"/>
      <c r="K53" s="1211"/>
      <c r="L53" s="1211"/>
      <c r="M53" s="1211"/>
      <c r="N53" s="1211"/>
      <c r="O53" s="1211"/>
      <c r="P53" s="1211"/>
      <c r="Q53" s="1211"/>
      <c r="R53" s="1212"/>
    </row>
    <row r="54" spans="1:18" ht="63.75" customHeight="1" x14ac:dyDescent="0.25">
      <c r="A54" s="837">
        <v>14</v>
      </c>
      <c r="B54" s="1038">
        <v>1</v>
      </c>
      <c r="C54" s="1038">
        <v>4</v>
      </c>
      <c r="D54" s="1038">
        <v>2</v>
      </c>
      <c r="E54" s="910" t="s">
        <v>1977</v>
      </c>
      <c r="F54" s="1052" t="s">
        <v>1978</v>
      </c>
      <c r="G54" s="1094" t="s">
        <v>45</v>
      </c>
      <c r="H54" s="414" t="s">
        <v>101</v>
      </c>
      <c r="I54" s="414">
        <v>1</v>
      </c>
      <c r="J54" s="837" t="s">
        <v>1979</v>
      </c>
      <c r="K54" s="837"/>
      <c r="L54" s="837" t="s">
        <v>44</v>
      </c>
      <c r="M54" s="837"/>
      <c r="N54" s="860">
        <v>23000</v>
      </c>
      <c r="O54" s="860"/>
      <c r="P54" s="860">
        <v>23000</v>
      </c>
      <c r="Q54" s="837" t="s">
        <v>998</v>
      </c>
      <c r="R54" s="837" t="s">
        <v>997</v>
      </c>
    </row>
    <row r="55" spans="1:18" ht="58.5" customHeight="1" x14ac:dyDescent="0.25">
      <c r="A55" s="839"/>
      <c r="B55" s="1039"/>
      <c r="C55" s="1039"/>
      <c r="D55" s="1039"/>
      <c r="E55" s="911"/>
      <c r="F55" s="1508"/>
      <c r="G55" s="1096"/>
      <c r="H55" s="414" t="s">
        <v>87</v>
      </c>
      <c r="I55" s="414">
        <v>30</v>
      </c>
      <c r="J55" s="839"/>
      <c r="K55" s="839"/>
      <c r="L55" s="839"/>
      <c r="M55" s="839"/>
      <c r="N55" s="862"/>
      <c r="O55" s="862"/>
      <c r="P55" s="862"/>
      <c r="Q55" s="839"/>
      <c r="R55" s="839"/>
    </row>
    <row r="56" spans="1:18" ht="51" customHeight="1" x14ac:dyDescent="0.25">
      <c r="A56" s="1029" t="s">
        <v>1980</v>
      </c>
      <c r="B56" s="1509"/>
      <c r="C56" s="1509"/>
      <c r="D56" s="1509"/>
      <c r="E56" s="1509"/>
      <c r="F56" s="1509"/>
      <c r="G56" s="1509"/>
      <c r="H56" s="1509"/>
      <c r="I56" s="1509"/>
      <c r="J56" s="1509"/>
      <c r="K56" s="1509"/>
      <c r="L56" s="1509"/>
      <c r="M56" s="1509"/>
      <c r="N56" s="1509"/>
      <c r="O56" s="1509"/>
      <c r="P56" s="1509"/>
      <c r="Q56" s="1509"/>
      <c r="R56" s="1510"/>
    </row>
    <row r="57" spans="1:18" ht="89.25" customHeight="1" x14ac:dyDescent="0.25">
      <c r="A57" s="1038">
        <v>15</v>
      </c>
      <c r="B57" s="1038">
        <v>1</v>
      </c>
      <c r="C57" s="1038">
        <v>4</v>
      </c>
      <c r="D57" s="1038">
        <v>2</v>
      </c>
      <c r="E57" s="1512" t="s">
        <v>1981</v>
      </c>
      <c r="F57" s="908" t="s">
        <v>1982</v>
      </c>
      <c r="G57" s="414" t="s">
        <v>582</v>
      </c>
      <c r="H57" s="414" t="s">
        <v>180</v>
      </c>
      <c r="I57" s="414">
        <v>1</v>
      </c>
      <c r="J57" s="910" t="s">
        <v>1983</v>
      </c>
      <c r="K57" s="1038"/>
      <c r="L57" s="1038" t="s">
        <v>46</v>
      </c>
      <c r="M57" s="1038"/>
      <c r="N57" s="1517">
        <v>30000</v>
      </c>
      <c r="O57" s="1517"/>
      <c r="P57" s="1517">
        <v>30000</v>
      </c>
      <c r="Q57" s="910" t="s">
        <v>998</v>
      </c>
      <c r="R57" s="910" t="s">
        <v>997</v>
      </c>
    </row>
    <row r="58" spans="1:18" ht="84.75" customHeight="1" x14ac:dyDescent="0.25">
      <c r="A58" s="1511"/>
      <c r="B58" s="1511"/>
      <c r="C58" s="1511"/>
      <c r="D58" s="1511"/>
      <c r="E58" s="1513"/>
      <c r="F58" s="1515"/>
      <c r="G58" s="1094" t="s">
        <v>45</v>
      </c>
      <c r="H58" s="414" t="s">
        <v>101</v>
      </c>
      <c r="I58" s="414">
        <v>3</v>
      </c>
      <c r="J58" s="929"/>
      <c r="K58" s="1511"/>
      <c r="L58" s="1511"/>
      <c r="M58" s="1511"/>
      <c r="N58" s="1518"/>
      <c r="O58" s="1518"/>
      <c r="P58" s="1518"/>
      <c r="Q58" s="929"/>
      <c r="R58" s="929"/>
    </row>
    <row r="59" spans="1:18" ht="99" customHeight="1" x14ac:dyDescent="0.25">
      <c r="A59" s="1039"/>
      <c r="B59" s="1039"/>
      <c r="C59" s="1039"/>
      <c r="D59" s="1039"/>
      <c r="E59" s="1514"/>
      <c r="F59" s="1516"/>
      <c r="G59" s="1096"/>
      <c r="H59" s="414" t="s">
        <v>197</v>
      </c>
      <c r="I59" s="414">
        <v>88</v>
      </c>
      <c r="J59" s="911"/>
      <c r="K59" s="1039"/>
      <c r="L59" s="1039"/>
      <c r="M59" s="1039"/>
      <c r="N59" s="1519"/>
      <c r="O59" s="1519"/>
      <c r="P59" s="1519"/>
      <c r="Q59" s="911"/>
      <c r="R59" s="911"/>
    </row>
    <row r="60" spans="1:18" ht="51.75" customHeight="1" x14ac:dyDescent="0.25">
      <c r="A60" s="912" t="s">
        <v>2198</v>
      </c>
      <c r="B60" s="913"/>
      <c r="C60" s="913"/>
      <c r="D60" s="913"/>
      <c r="E60" s="913"/>
      <c r="F60" s="913"/>
      <c r="G60" s="913"/>
      <c r="H60" s="913"/>
      <c r="I60" s="913"/>
      <c r="J60" s="913"/>
      <c r="K60" s="913"/>
      <c r="L60" s="913"/>
      <c r="M60" s="913"/>
      <c r="N60" s="913"/>
      <c r="O60" s="913"/>
      <c r="P60" s="913"/>
      <c r="Q60" s="913"/>
      <c r="R60" s="914"/>
    </row>
    <row r="61" spans="1:18" ht="72" customHeight="1" x14ac:dyDescent="0.25">
      <c r="A61" s="1038">
        <v>16</v>
      </c>
      <c r="B61" s="1038">
        <v>1</v>
      </c>
      <c r="C61" s="1038">
        <v>4</v>
      </c>
      <c r="D61" s="1038">
        <v>2</v>
      </c>
      <c r="E61" s="1038" t="s">
        <v>1984</v>
      </c>
      <c r="F61" s="908" t="s">
        <v>1985</v>
      </c>
      <c r="G61" s="221" t="s">
        <v>61</v>
      </c>
      <c r="H61" s="221" t="s">
        <v>62</v>
      </c>
      <c r="I61" s="221">
        <v>1</v>
      </c>
      <c r="J61" s="910" t="s">
        <v>999</v>
      </c>
      <c r="K61" s="1042"/>
      <c r="L61" s="1038" t="s">
        <v>46</v>
      </c>
      <c r="M61" s="1038"/>
      <c r="N61" s="1517">
        <v>58000</v>
      </c>
      <c r="O61" s="1517"/>
      <c r="P61" s="1517">
        <v>58000</v>
      </c>
      <c r="Q61" s="910" t="s">
        <v>998</v>
      </c>
      <c r="R61" s="910" t="s">
        <v>997</v>
      </c>
    </row>
    <row r="62" spans="1:18" ht="58.5" customHeight="1" x14ac:dyDescent="0.25">
      <c r="A62" s="1511"/>
      <c r="B62" s="1511"/>
      <c r="C62" s="1511"/>
      <c r="D62" s="1511"/>
      <c r="E62" s="1511"/>
      <c r="F62" s="1515"/>
      <c r="G62" s="825" t="s">
        <v>58</v>
      </c>
      <c r="H62" s="513" t="s">
        <v>78</v>
      </c>
      <c r="I62" s="513">
        <v>1</v>
      </c>
      <c r="J62" s="929"/>
      <c r="K62" s="1520"/>
      <c r="L62" s="1511"/>
      <c r="M62" s="1511"/>
      <c r="N62" s="1518"/>
      <c r="O62" s="1518"/>
      <c r="P62" s="1518"/>
      <c r="Q62" s="929"/>
      <c r="R62" s="929"/>
    </row>
    <row r="63" spans="1:18" ht="69" customHeight="1" x14ac:dyDescent="0.25">
      <c r="A63" s="1511"/>
      <c r="B63" s="1511"/>
      <c r="C63" s="1511"/>
      <c r="D63" s="1511"/>
      <c r="E63" s="1511"/>
      <c r="F63" s="1515"/>
      <c r="G63" s="827"/>
      <c r="H63" s="514" t="s">
        <v>1013</v>
      </c>
      <c r="I63" s="515">
        <v>1000</v>
      </c>
      <c r="J63" s="929"/>
      <c r="K63" s="1520"/>
      <c r="L63" s="1511"/>
      <c r="M63" s="1511"/>
      <c r="N63" s="1518"/>
      <c r="O63" s="1518"/>
      <c r="P63" s="1518"/>
      <c r="Q63" s="929"/>
      <c r="R63" s="929"/>
    </row>
    <row r="64" spans="1:18" ht="57" customHeight="1" x14ac:dyDescent="0.25">
      <c r="A64" s="1039"/>
      <c r="B64" s="1039"/>
      <c r="C64" s="1039"/>
      <c r="D64" s="1039"/>
      <c r="E64" s="1039"/>
      <c r="F64" s="1516"/>
      <c r="G64" s="221" t="s">
        <v>582</v>
      </c>
      <c r="H64" s="221" t="s">
        <v>180</v>
      </c>
      <c r="I64" s="221">
        <v>5</v>
      </c>
      <c r="J64" s="911"/>
      <c r="K64" s="1043"/>
      <c r="L64" s="1039"/>
      <c r="M64" s="1039"/>
      <c r="N64" s="1519"/>
      <c r="O64" s="1519"/>
      <c r="P64" s="1519"/>
      <c r="Q64" s="911"/>
      <c r="R64" s="911"/>
    </row>
    <row r="65" spans="1:18" ht="55.5" customHeight="1" x14ac:dyDescent="0.25">
      <c r="A65" s="906" t="s">
        <v>1986</v>
      </c>
      <c r="B65" s="907"/>
      <c r="C65" s="907"/>
      <c r="D65" s="907"/>
      <c r="E65" s="907"/>
      <c r="F65" s="907"/>
      <c r="G65" s="907"/>
      <c r="H65" s="907"/>
      <c r="I65" s="907"/>
      <c r="J65" s="907"/>
      <c r="K65" s="907"/>
      <c r="L65" s="907"/>
      <c r="M65" s="907"/>
      <c r="N65" s="907"/>
      <c r="O65" s="907"/>
      <c r="P65" s="907"/>
      <c r="Q65" s="907"/>
      <c r="R65" s="907"/>
    </row>
    <row r="66" spans="1:18" ht="60" customHeight="1" x14ac:dyDescent="0.25">
      <c r="A66" s="910">
        <v>17</v>
      </c>
      <c r="B66" s="1038">
        <v>1</v>
      </c>
      <c r="C66" s="1038">
        <v>4</v>
      </c>
      <c r="D66" s="1038">
        <v>2</v>
      </c>
      <c r="E66" s="1038" t="s">
        <v>1987</v>
      </c>
      <c r="F66" s="908" t="s">
        <v>1988</v>
      </c>
      <c r="G66" s="1094" t="s">
        <v>45</v>
      </c>
      <c r="H66" s="414" t="s">
        <v>101</v>
      </c>
      <c r="I66" s="221">
        <v>1</v>
      </c>
      <c r="J66" s="910" t="s">
        <v>1979</v>
      </c>
      <c r="K66" s="1038"/>
      <c r="L66" s="910" t="s">
        <v>39</v>
      </c>
      <c r="M66" s="1038"/>
      <c r="N66" s="1521">
        <v>33000</v>
      </c>
      <c r="O66" s="1038"/>
      <c r="P66" s="1521">
        <v>33000</v>
      </c>
      <c r="Q66" s="910" t="s">
        <v>998</v>
      </c>
      <c r="R66" s="910" t="s">
        <v>997</v>
      </c>
    </row>
    <row r="67" spans="1:18" ht="54.75" customHeight="1" x14ac:dyDescent="0.25">
      <c r="A67" s="911"/>
      <c r="B67" s="1039"/>
      <c r="C67" s="1039"/>
      <c r="D67" s="1039"/>
      <c r="E67" s="1039"/>
      <c r="F67" s="909"/>
      <c r="G67" s="1096"/>
      <c r="H67" s="414" t="s">
        <v>87</v>
      </c>
      <c r="I67" s="221">
        <v>30</v>
      </c>
      <c r="J67" s="911"/>
      <c r="K67" s="1039"/>
      <c r="L67" s="911"/>
      <c r="M67" s="1039"/>
      <c r="N67" s="1522"/>
      <c r="O67" s="1039"/>
      <c r="P67" s="1522"/>
      <c r="Q67" s="911"/>
      <c r="R67" s="911"/>
    </row>
    <row r="68" spans="1:18" ht="32.25" customHeight="1" x14ac:dyDescent="0.25">
      <c r="A68" s="912" t="s">
        <v>1989</v>
      </c>
      <c r="B68" s="913"/>
      <c r="C68" s="913"/>
      <c r="D68" s="913"/>
      <c r="E68" s="913"/>
      <c r="F68" s="913"/>
      <c r="G68" s="913"/>
      <c r="H68" s="913"/>
      <c r="I68" s="913"/>
      <c r="J68" s="913"/>
      <c r="K68" s="913"/>
      <c r="L68" s="913"/>
      <c r="M68" s="913"/>
      <c r="N68" s="913"/>
      <c r="O68" s="913"/>
      <c r="P68" s="913"/>
      <c r="Q68" s="913"/>
      <c r="R68" s="914"/>
    </row>
    <row r="69" spans="1:18" x14ac:dyDescent="0.25">
      <c r="A69" s="508"/>
      <c r="B69" s="508"/>
      <c r="C69" s="508"/>
      <c r="D69" s="508"/>
      <c r="E69" s="508"/>
      <c r="F69" s="509"/>
      <c r="G69" s="508"/>
      <c r="H69" s="508"/>
      <c r="I69" s="508"/>
      <c r="J69" s="508"/>
      <c r="K69" s="508"/>
      <c r="L69" s="508"/>
      <c r="M69" s="510"/>
      <c r="N69" s="510"/>
      <c r="O69" s="510"/>
      <c r="P69" s="511"/>
      <c r="Q69" s="508"/>
      <c r="R69" s="508"/>
    </row>
    <row r="70" spans="1:18" x14ac:dyDescent="0.25">
      <c r="A70" s="508"/>
      <c r="B70" s="508"/>
      <c r="C70" s="508"/>
      <c r="D70" s="508"/>
      <c r="E70" s="508"/>
      <c r="F70" s="509"/>
      <c r="G70" s="508"/>
      <c r="H70" s="508"/>
      <c r="I70" s="508"/>
      <c r="J70" s="508"/>
      <c r="K70" s="508"/>
      <c r="L70" s="508"/>
      <c r="M70" s="510"/>
      <c r="N70" s="510"/>
      <c r="O70" s="510"/>
      <c r="P70" s="511"/>
      <c r="Q70" s="508"/>
      <c r="R70" s="508"/>
    </row>
    <row r="71" spans="1:18" x14ac:dyDescent="0.25">
      <c r="A71" s="508"/>
      <c r="B71" s="508"/>
      <c r="C71" s="508"/>
      <c r="D71" s="508"/>
      <c r="E71" s="508"/>
      <c r="F71" s="509"/>
      <c r="G71" s="508"/>
      <c r="H71" s="508"/>
      <c r="I71" s="508"/>
      <c r="J71" s="508"/>
      <c r="K71" s="508"/>
      <c r="L71" s="508"/>
      <c r="M71" s="510"/>
      <c r="N71" s="510"/>
      <c r="O71" s="510"/>
      <c r="P71" s="511"/>
      <c r="Q71" s="508"/>
      <c r="R71" s="508"/>
    </row>
    <row r="72" spans="1:18" x14ac:dyDescent="0.25">
      <c r="A72" s="43"/>
      <c r="B72" s="96"/>
      <c r="C72" s="96"/>
      <c r="D72" s="96"/>
      <c r="E72" s="96"/>
      <c r="F72" s="96"/>
      <c r="G72" s="96"/>
      <c r="H72" s="96"/>
      <c r="I72" s="96"/>
      <c r="J72" s="96"/>
      <c r="K72" s="96"/>
      <c r="L72" s="96"/>
      <c r="M72" s="96"/>
      <c r="N72" s="96"/>
      <c r="O72" s="96"/>
      <c r="P72" s="96"/>
      <c r="Q72" s="96"/>
      <c r="R72" s="96"/>
    </row>
    <row r="73" spans="1:18" ht="15.75" x14ac:dyDescent="0.25">
      <c r="M73" s="814"/>
      <c r="N73" s="815" t="s">
        <v>35</v>
      </c>
      <c r="O73" s="815"/>
      <c r="P73" s="815"/>
    </row>
    <row r="74" spans="1:18" x14ac:dyDescent="0.25">
      <c r="M74" s="814"/>
      <c r="N74" s="124" t="s">
        <v>36</v>
      </c>
      <c r="O74" s="814" t="s">
        <v>37</v>
      </c>
      <c r="P74" s="814"/>
    </row>
    <row r="75" spans="1:18" x14ac:dyDescent="0.25">
      <c r="M75" s="814"/>
      <c r="N75" s="124"/>
      <c r="O75" s="124">
        <v>2020</v>
      </c>
      <c r="P75" s="124">
        <v>2021</v>
      </c>
    </row>
    <row r="76" spans="1:18" x14ac:dyDescent="0.25">
      <c r="M76" s="124" t="s">
        <v>1341</v>
      </c>
      <c r="N76" s="11">
        <v>11</v>
      </c>
      <c r="O76" s="52">
        <v>400000</v>
      </c>
      <c r="P76" s="52">
        <v>73000</v>
      </c>
    </row>
    <row r="77" spans="1:18" x14ac:dyDescent="0.25">
      <c r="M77" s="124" t="s">
        <v>1153</v>
      </c>
      <c r="N77" s="11">
        <v>17</v>
      </c>
      <c r="O77" s="52">
        <f>O14+O16+O23+O27+O33+O35+O36+O37+O40</f>
        <v>400000</v>
      </c>
      <c r="P77" s="52">
        <f>P7+P9+P19+P33+P41+P45+P50+P54+P57+P61+P66</f>
        <v>1068400</v>
      </c>
      <c r="Q77" s="2"/>
    </row>
    <row r="78" spans="1:18" x14ac:dyDescent="0.25">
      <c r="O78" s="2"/>
      <c r="P78" s="568"/>
    </row>
  </sheetData>
  <mergeCells count="261">
    <mergeCell ref="A68:R68"/>
    <mergeCell ref="M73:M75"/>
    <mergeCell ref="N73:P73"/>
    <mergeCell ref="O74:P74"/>
    <mergeCell ref="A65:R65"/>
    <mergeCell ref="A66:A67"/>
    <mergeCell ref="B66:B67"/>
    <mergeCell ref="C66:C67"/>
    <mergeCell ref="D66:D67"/>
    <mergeCell ref="E66:E67"/>
    <mergeCell ref="F66:F67"/>
    <mergeCell ref="G66:G67"/>
    <mergeCell ref="J66:J67"/>
    <mergeCell ref="K66:K67"/>
    <mergeCell ref="L66:L67"/>
    <mergeCell ref="M66:M67"/>
    <mergeCell ref="N66:N67"/>
    <mergeCell ref="O66:O67"/>
    <mergeCell ref="P66:P67"/>
    <mergeCell ref="Q66:Q67"/>
    <mergeCell ref="R66:R67"/>
    <mergeCell ref="A60:R60"/>
    <mergeCell ref="A61:A64"/>
    <mergeCell ref="B61:B64"/>
    <mergeCell ref="C61:C64"/>
    <mergeCell ref="D61:D64"/>
    <mergeCell ref="E61:E64"/>
    <mergeCell ref="F61:F64"/>
    <mergeCell ref="J61:J64"/>
    <mergeCell ref="K61:K64"/>
    <mergeCell ref="L61:L64"/>
    <mergeCell ref="M61:M64"/>
    <mergeCell ref="N61:N64"/>
    <mergeCell ref="O61:O64"/>
    <mergeCell ref="P61:P64"/>
    <mergeCell ref="Q61:Q64"/>
    <mergeCell ref="R61:R64"/>
    <mergeCell ref="G62:G63"/>
    <mergeCell ref="A56:R56"/>
    <mergeCell ref="A57:A59"/>
    <mergeCell ref="B57:B59"/>
    <mergeCell ref="C57:C59"/>
    <mergeCell ref="D57:D59"/>
    <mergeCell ref="E57:E59"/>
    <mergeCell ref="F57:F59"/>
    <mergeCell ref="J57:J59"/>
    <mergeCell ref="K57:K59"/>
    <mergeCell ref="L57:L59"/>
    <mergeCell ref="M57:M59"/>
    <mergeCell ref="N57:N59"/>
    <mergeCell ref="O57:O59"/>
    <mergeCell ref="P57:P59"/>
    <mergeCell ref="Q57:Q59"/>
    <mergeCell ref="R57:R59"/>
    <mergeCell ref="G58:G59"/>
    <mergeCell ref="A53:R53"/>
    <mergeCell ref="A54:A55"/>
    <mergeCell ref="B54:B55"/>
    <mergeCell ref="C54:C55"/>
    <mergeCell ref="D54:D55"/>
    <mergeCell ref="E54:E55"/>
    <mergeCell ref="F54:F55"/>
    <mergeCell ref="G54:G55"/>
    <mergeCell ref="J54:J55"/>
    <mergeCell ref="K54:K55"/>
    <mergeCell ref="L54:L55"/>
    <mergeCell ref="M54:M55"/>
    <mergeCell ref="N54:N55"/>
    <mergeCell ref="O54:O55"/>
    <mergeCell ref="P54:P55"/>
    <mergeCell ref="Q54:Q55"/>
    <mergeCell ref="R54:R55"/>
    <mergeCell ref="A49:R49"/>
    <mergeCell ref="A50:A52"/>
    <mergeCell ref="B50:B52"/>
    <mergeCell ref="C50:C52"/>
    <mergeCell ref="D50:D52"/>
    <mergeCell ref="E50:E52"/>
    <mergeCell ref="F50:F52"/>
    <mergeCell ref="J50:J52"/>
    <mergeCell ref="K50:K52"/>
    <mergeCell ref="L50:L52"/>
    <mergeCell ref="M50:M52"/>
    <mergeCell ref="N50:N52"/>
    <mergeCell ref="O50:O52"/>
    <mergeCell ref="P50:P52"/>
    <mergeCell ref="Q50:Q52"/>
    <mergeCell ref="R50:R52"/>
    <mergeCell ref="G51:G52"/>
    <mergeCell ref="N41:N43"/>
    <mergeCell ref="O41:O43"/>
    <mergeCell ref="P41:P43"/>
    <mergeCell ref="Q41:Q43"/>
    <mergeCell ref="R41:R43"/>
    <mergeCell ref="A44:R44"/>
    <mergeCell ref="A45:A48"/>
    <mergeCell ref="B45:B48"/>
    <mergeCell ref="C45:C48"/>
    <mergeCell ref="D45:D48"/>
    <mergeCell ref="E45:E48"/>
    <mergeCell ref="F45:F48"/>
    <mergeCell ref="G45:G46"/>
    <mergeCell ref="J45:J48"/>
    <mergeCell ref="K45:K48"/>
    <mergeCell ref="L45:L48"/>
    <mergeCell ref="M45:M48"/>
    <mergeCell ref="N45:N48"/>
    <mergeCell ref="O45:O48"/>
    <mergeCell ref="P45:P48"/>
    <mergeCell ref="Q45:Q48"/>
    <mergeCell ref="R45:R48"/>
    <mergeCell ref="A41:A43"/>
    <mergeCell ref="B41:B43"/>
    <mergeCell ref="C41:C43"/>
    <mergeCell ref="D41:D43"/>
    <mergeCell ref="E41:E43"/>
    <mergeCell ref="F41:F43"/>
    <mergeCell ref="J41:J43"/>
    <mergeCell ref="K41:K43"/>
    <mergeCell ref="L41:L43"/>
    <mergeCell ref="M33:M34"/>
    <mergeCell ref="E33:E34"/>
    <mergeCell ref="F33:F34"/>
    <mergeCell ref="J33:J34"/>
    <mergeCell ref="K33:K34"/>
    <mergeCell ref="L33:L34"/>
    <mergeCell ref="M41:M43"/>
    <mergeCell ref="N33:N34"/>
    <mergeCell ref="O33:O34"/>
    <mergeCell ref="P33:P34"/>
    <mergeCell ref="Q33:Q34"/>
    <mergeCell ref="R33:R34"/>
    <mergeCell ref="A37:A39"/>
    <mergeCell ref="B37:B39"/>
    <mergeCell ref="C37:C39"/>
    <mergeCell ref="D37:D39"/>
    <mergeCell ref="E37:E39"/>
    <mergeCell ref="F37:F39"/>
    <mergeCell ref="J37:J39"/>
    <mergeCell ref="K37:K39"/>
    <mergeCell ref="L37:L39"/>
    <mergeCell ref="M37:M39"/>
    <mergeCell ref="N37:N39"/>
    <mergeCell ref="O37:O39"/>
    <mergeCell ref="P37:P39"/>
    <mergeCell ref="Q37:Q39"/>
    <mergeCell ref="R37:R39"/>
    <mergeCell ref="A33:A34"/>
    <mergeCell ref="B33:B34"/>
    <mergeCell ref="C33:C34"/>
    <mergeCell ref="D33:D34"/>
    <mergeCell ref="O23:O26"/>
    <mergeCell ref="P23:P26"/>
    <mergeCell ref="Q23:Q26"/>
    <mergeCell ref="R23:R26"/>
    <mergeCell ref="A27:A32"/>
    <mergeCell ref="B27:B32"/>
    <mergeCell ref="C27:C32"/>
    <mergeCell ref="D27:D32"/>
    <mergeCell ref="E27:E32"/>
    <mergeCell ref="F27:F32"/>
    <mergeCell ref="J27:J32"/>
    <mergeCell ref="K27:K32"/>
    <mergeCell ref="L27:L32"/>
    <mergeCell ref="M27:M32"/>
    <mergeCell ref="N27:N32"/>
    <mergeCell ref="O27:O32"/>
    <mergeCell ref="P27:P32"/>
    <mergeCell ref="Q27:Q32"/>
    <mergeCell ref="R27:R32"/>
    <mergeCell ref="O14:O15"/>
    <mergeCell ref="P14:P15"/>
    <mergeCell ref="Q14:Q15"/>
    <mergeCell ref="R14:R15"/>
    <mergeCell ref="A16:A18"/>
    <mergeCell ref="B16:B18"/>
    <mergeCell ref="C16:C18"/>
    <mergeCell ref="D16:D18"/>
    <mergeCell ref="E16:E18"/>
    <mergeCell ref="F16:F18"/>
    <mergeCell ref="G16:G17"/>
    <mergeCell ref="J16:J18"/>
    <mergeCell ref="K16:K18"/>
    <mergeCell ref="L16:L18"/>
    <mergeCell ref="M16:M18"/>
    <mergeCell ref="N16:N18"/>
    <mergeCell ref="O16:O18"/>
    <mergeCell ref="P16:P18"/>
    <mergeCell ref="Q16:Q18"/>
    <mergeCell ref="R16:R18"/>
    <mergeCell ref="O19:O21"/>
    <mergeCell ref="P19:P21"/>
    <mergeCell ref="Q19:Q21"/>
    <mergeCell ref="R19:R21"/>
    <mergeCell ref="A22:R22"/>
    <mergeCell ref="A23:A26"/>
    <mergeCell ref="B23:B26"/>
    <mergeCell ref="C23:C26"/>
    <mergeCell ref="D23:D26"/>
    <mergeCell ref="E23:E26"/>
    <mergeCell ref="F23:F26"/>
    <mergeCell ref="J23:J26"/>
    <mergeCell ref="K23:K26"/>
    <mergeCell ref="L23:L26"/>
    <mergeCell ref="A19:A21"/>
    <mergeCell ref="B19:B21"/>
    <mergeCell ref="C19:C21"/>
    <mergeCell ref="D19:D21"/>
    <mergeCell ref="E19:E21"/>
    <mergeCell ref="F19:F21"/>
    <mergeCell ref="G19:G20"/>
    <mergeCell ref="J19:J21"/>
    <mergeCell ref="K19:K21"/>
    <mergeCell ref="L19:L21"/>
    <mergeCell ref="M19:M21"/>
    <mergeCell ref="N19:N21"/>
    <mergeCell ref="M23:M26"/>
    <mergeCell ref="A14:A15"/>
    <mergeCell ref="B14:B15"/>
    <mergeCell ref="C14:C15"/>
    <mergeCell ref="D14:D15"/>
    <mergeCell ref="E14:E15"/>
    <mergeCell ref="F14:F15"/>
    <mergeCell ref="J14:J15"/>
    <mergeCell ref="K14:K15"/>
    <mergeCell ref="L14:L15"/>
    <mergeCell ref="M14:M15"/>
    <mergeCell ref="N14:N15"/>
    <mergeCell ref="N23:N26"/>
    <mergeCell ref="K9:K12"/>
    <mergeCell ref="L9:L12"/>
    <mergeCell ref="M9:M12"/>
    <mergeCell ref="N9:N12"/>
    <mergeCell ref="O9:O12"/>
    <mergeCell ref="P9:P12"/>
    <mergeCell ref="Q9:Q12"/>
    <mergeCell ref="R9:R12"/>
    <mergeCell ref="A13:R13"/>
    <mergeCell ref="G11:G12"/>
    <mergeCell ref="G9:G10"/>
    <mergeCell ref="J9:J12"/>
    <mergeCell ref="A4:A5"/>
    <mergeCell ref="B4:B5"/>
    <mergeCell ref="E4:E5"/>
    <mergeCell ref="F4:F5"/>
    <mergeCell ref="A9:A12"/>
    <mergeCell ref="B9:B12"/>
    <mergeCell ref="C9:C12"/>
    <mergeCell ref="D9:D12"/>
    <mergeCell ref="E9:E12"/>
    <mergeCell ref="F9:F12"/>
    <mergeCell ref="Q4:Q5"/>
    <mergeCell ref="R4:R5"/>
    <mergeCell ref="M4:N4"/>
    <mergeCell ref="O4:P4"/>
    <mergeCell ref="C4:C5"/>
    <mergeCell ref="D4:D5"/>
    <mergeCell ref="G4:G5"/>
    <mergeCell ref="H4:I4"/>
    <mergeCell ref="J4:J5"/>
    <mergeCell ref="K4:L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2:S72"/>
  <sheetViews>
    <sheetView tabSelected="1" zoomScale="70" zoomScaleNormal="70" workbookViewId="0"/>
  </sheetViews>
  <sheetFormatPr defaultRowHeight="15" x14ac:dyDescent="0.25"/>
  <cols>
    <col min="1" max="1" width="4.7109375" style="98" customWidth="1"/>
    <col min="2" max="2" width="8.85546875" style="98" customWidth="1"/>
    <col min="3" max="3" width="11.42578125" style="98" customWidth="1"/>
    <col min="4" max="4" width="9.7109375" style="98" customWidth="1"/>
    <col min="5" max="5" width="45.7109375" style="98" customWidth="1"/>
    <col min="6" max="6" width="62.28515625" style="98" customWidth="1"/>
    <col min="7" max="7" width="35.7109375" style="98" customWidth="1"/>
    <col min="8" max="8" width="20.42578125" style="98" customWidth="1"/>
    <col min="9" max="9" width="12.140625" style="98" customWidth="1"/>
    <col min="10" max="10" width="32.140625" style="98" customWidth="1"/>
    <col min="11" max="11" width="12.140625" style="98" customWidth="1"/>
    <col min="12" max="12" width="12.7109375" style="98" customWidth="1"/>
    <col min="13" max="13" width="17.85546875" style="98" customWidth="1"/>
    <col min="14" max="14" width="17.28515625" style="98" customWidth="1"/>
    <col min="15" max="16" width="18" style="98" customWidth="1"/>
    <col min="17" max="17" width="21.28515625" style="98" customWidth="1"/>
    <col min="18" max="18" width="23.5703125" style="98" customWidth="1"/>
    <col min="19" max="19" width="19.5703125" style="98" customWidth="1"/>
    <col min="20" max="258" width="9.140625" style="98"/>
    <col min="259" max="259" width="4.7109375" style="98" bestFit="1" customWidth="1"/>
    <col min="260" max="260" width="9.7109375" style="98" bestFit="1" customWidth="1"/>
    <col min="261" max="261" width="10" style="98" bestFit="1" customWidth="1"/>
    <col min="262" max="262" width="8.85546875" style="98" bestFit="1" customWidth="1"/>
    <col min="263" max="263" width="22.85546875" style="98" customWidth="1"/>
    <col min="264" max="264" width="59.7109375" style="98" bestFit="1" customWidth="1"/>
    <col min="265" max="265" width="57.85546875" style="98" bestFit="1" customWidth="1"/>
    <col min="266" max="266" width="35.28515625" style="98" bestFit="1" customWidth="1"/>
    <col min="267" max="267" width="28.140625" style="98" bestFit="1" customWidth="1"/>
    <col min="268" max="268" width="33.140625" style="98" bestFit="1" customWidth="1"/>
    <col min="269" max="269" width="26" style="98" bestFit="1" customWidth="1"/>
    <col min="270" max="270" width="19.140625" style="98" bestFit="1" customWidth="1"/>
    <col min="271" max="271" width="10.42578125" style="98" customWidth="1"/>
    <col min="272" max="272" width="11.85546875" style="98" customWidth="1"/>
    <col min="273" max="273" width="14.7109375" style="98" customWidth="1"/>
    <col min="274" max="274" width="9" style="98" bestFit="1" customWidth="1"/>
    <col min="275" max="514" width="9.140625" style="98"/>
    <col min="515" max="515" width="4.7109375" style="98" bestFit="1" customWidth="1"/>
    <col min="516" max="516" width="9.7109375" style="98" bestFit="1" customWidth="1"/>
    <col min="517" max="517" width="10" style="98" bestFit="1" customWidth="1"/>
    <col min="518" max="518" width="8.85546875" style="98" bestFit="1" customWidth="1"/>
    <col min="519" max="519" width="22.85546875" style="98" customWidth="1"/>
    <col min="520" max="520" width="59.7109375" style="98" bestFit="1" customWidth="1"/>
    <col min="521" max="521" width="57.85546875" style="98" bestFit="1" customWidth="1"/>
    <col min="522" max="522" width="35.28515625" style="98" bestFit="1" customWidth="1"/>
    <col min="523" max="523" width="28.140625" style="98" bestFit="1" customWidth="1"/>
    <col min="524" max="524" width="33.140625" style="98" bestFit="1" customWidth="1"/>
    <col min="525" max="525" width="26" style="98" bestFit="1" customWidth="1"/>
    <col min="526" max="526" width="19.140625" style="98" bestFit="1" customWidth="1"/>
    <col min="527" max="527" width="10.42578125" style="98" customWidth="1"/>
    <col min="528" max="528" width="11.85546875" style="98" customWidth="1"/>
    <col min="529" max="529" width="14.7109375" style="98" customWidth="1"/>
    <col min="530" max="530" width="9" style="98" bestFit="1" customWidth="1"/>
    <col min="531" max="770" width="9.140625" style="98"/>
    <col min="771" max="771" width="4.7109375" style="98" bestFit="1" customWidth="1"/>
    <col min="772" max="772" width="9.7109375" style="98" bestFit="1" customWidth="1"/>
    <col min="773" max="773" width="10" style="98" bestFit="1" customWidth="1"/>
    <col min="774" max="774" width="8.85546875" style="98" bestFit="1" customWidth="1"/>
    <col min="775" max="775" width="22.85546875" style="98" customWidth="1"/>
    <col min="776" max="776" width="59.7109375" style="98" bestFit="1" customWidth="1"/>
    <col min="777" max="777" width="57.85546875" style="98" bestFit="1" customWidth="1"/>
    <col min="778" max="778" width="35.28515625" style="98" bestFit="1" customWidth="1"/>
    <col min="779" max="779" width="28.140625" style="98" bestFit="1" customWidth="1"/>
    <col min="780" max="780" width="33.140625" style="98" bestFit="1" customWidth="1"/>
    <col min="781" max="781" width="26" style="98" bestFit="1" customWidth="1"/>
    <col min="782" max="782" width="19.140625" style="98" bestFit="1" customWidth="1"/>
    <col min="783" max="783" width="10.42578125" style="98" customWidth="1"/>
    <col min="784" max="784" width="11.85546875" style="98" customWidth="1"/>
    <col min="785" max="785" width="14.7109375" style="98" customWidth="1"/>
    <col min="786" max="786" width="9" style="98" bestFit="1" customWidth="1"/>
    <col min="787" max="1026" width="9.140625" style="98"/>
    <col min="1027" max="1027" width="4.7109375" style="98" bestFit="1" customWidth="1"/>
    <col min="1028" max="1028" width="9.7109375" style="98" bestFit="1" customWidth="1"/>
    <col min="1029" max="1029" width="10" style="98" bestFit="1" customWidth="1"/>
    <col min="1030" max="1030" width="8.85546875" style="98" bestFit="1" customWidth="1"/>
    <col min="1031" max="1031" width="22.85546875" style="98" customWidth="1"/>
    <col min="1032" max="1032" width="59.7109375" style="98" bestFit="1" customWidth="1"/>
    <col min="1033" max="1033" width="57.85546875" style="98" bestFit="1" customWidth="1"/>
    <col min="1034" max="1034" width="35.28515625" style="98" bestFit="1" customWidth="1"/>
    <col min="1035" max="1035" width="28.140625" style="98" bestFit="1" customWidth="1"/>
    <col min="1036" max="1036" width="33.140625" style="98" bestFit="1" customWidth="1"/>
    <col min="1037" max="1037" width="26" style="98" bestFit="1" customWidth="1"/>
    <col min="1038" max="1038" width="19.140625" style="98" bestFit="1" customWidth="1"/>
    <col min="1039" max="1039" width="10.42578125" style="98" customWidth="1"/>
    <col min="1040" max="1040" width="11.85546875" style="98" customWidth="1"/>
    <col min="1041" max="1041" width="14.7109375" style="98" customWidth="1"/>
    <col min="1042" max="1042" width="9" style="98" bestFit="1" customWidth="1"/>
    <col min="1043" max="1282" width="9.140625" style="98"/>
    <col min="1283" max="1283" width="4.7109375" style="98" bestFit="1" customWidth="1"/>
    <col min="1284" max="1284" width="9.7109375" style="98" bestFit="1" customWidth="1"/>
    <col min="1285" max="1285" width="10" style="98" bestFit="1" customWidth="1"/>
    <col min="1286" max="1286" width="8.85546875" style="98" bestFit="1" customWidth="1"/>
    <col min="1287" max="1287" width="22.85546875" style="98" customWidth="1"/>
    <col min="1288" max="1288" width="59.7109375" style="98" bestFit="1" customWidth="1"/>
    <col min="1289" max="1289" width="57.85546875" style="98" bestFit="1" customWidth="1"/>
    <col min="1290" max="1290" width="35.28515625" style="98" bestFit="1" customWidth="1"/>
    <col min="1291" max="1291" width="28.140625" style="98" bestFit="1" customWidth="1"/>
    <col min="1292" max="1292" width="33.140625" style="98" bestFit="1" customWidth="1"/>
    <col min="1293" max="1293" width="26" style="98" bestFit="1" customWidth="1"/>
    <col min="1294" max="1294" width="19.140625" style="98" bestFit="1" customWidth="1"/>
    <col min="1295" max="1295" width="10.42578125" style="98" customWidth="1"/>
    <col min="1296" max="1296" width="11.85546875" style="98" customWidth="1"/>
    <col min="1297" max="1297" width="14.7109375" style="98" customWidth="1"/>
    <col min="1298" max="1298" width="9" style="98" bestFit="1" customWidth="1"/>
    <col min="1299" max="1538" width="9.140625" style="98"/>
    <col min="1539" max="1539" width="4.7109375" style="98" bestFit="1" customWidth="1"/>
    <col min="1540" max="1540" width="9.7109375" style="98" bestFit="1" customWidth="1"/>
    <col min="1541" max="1541" width="10" style="98" bestFit="1" customWidth="1"/>
    <col min="1542" max="1542" width="8.85546875" style="98" bestFit="1" customWidth="1"/>
    <col min="1543" max="1543" width="22.85546875" style="98" customWidth="1"/>
    <col min="1544" max="1544" width="59.7109375" style="98" bestFit="1" customWidth="1"/>
    <col min="1545" max="1545" width="57.85546875" style="98" bestFit="1" customWidth="1"/>
    <col min="1546" max="1546" width="35.28515625" style="98" bestFit="1" customWidth="1"/>
    <col min="1547" max="1547" width="28.140625" style="98" bestFit="1" customWidth="1"/>
    <col min="1548" max="1548" width="33.140625" style="98" bestFit="1" customWidth="1"/>
    <col min="1549" max="1549" width="26" style="98" bestFit="1" customWidth="1"/>
    <col min="1550" max="1550" width="19.140625" style="98" bestFit="1" customWidth="1"/>
    <col min="1551" max="1551" width="10.42578125" style="98" customWidth="1"/>
    <col min="1552" max="1552" width="11.85546875" style="98" customWidth="1"/>
    <col min="1553" max="1553" width="14.7109375" style="98" customWidth="1"/>
    <col min="1554" max="1554" width="9" style="98" bestFit="1" customWidth="1"/>
    <col min="1555" max="1794" width="9.140625" style="98"/>
    <col min="1795" max="1795" width="4.7109375" style="98" bestFit="1" customWidth="1"/>
    <col min="1796" max="1796" width="9.7109375" style="98" bestFit="1" customWidth="1"/>
    <col min="1797" max="1797" width="10" style="98" bestFit="1" customWidth="1"/>
    <col min="1798" max="1798" width="8.85546875" style="98" bestFit="1" customWidth="1"/>
    <col min="1799" max="1799" width="22.85546875" style="98" customWidth="1"/>
    <col min="1800" max="1800" width="59.7109375" style="98" bestFit="1" customWidth="1"/>
    <col min="1801" max="1801" width="57.85546875" style="98" bestFit="1" customWidth="1"/>
    <col min="1802" max="1802" width="35.28515625" style="98" bestFit="1" customWidth="1"/>
    <col min="1803" max="1803" width="28.140625" style="98" bestFit="1" customWidth="1"/>
    <col min="1804" max="1804" width="33.140625" style="98" bestFit="1" customWidth="1"/>
    <col min="1805" max="1805" width="26" style="98" bestFit="1" customWidth="1"/>
    <col min="1806" max="1806" width="19.140625" style="98" bestFit="1" customWidth="1"/>
    <col min="1807" max="1807" width="10.42578125" style="98" customWidth="1"/>
    <col min="1808" max="1808" width="11.85546875" style="98" customWidth="1"/>
    <col min="1809" max="1809" width="14.7109375" style="98" customWidth="1"/>
    <col min="1810" max="1810" width="9" style="98" bestFit="1" customWidth="1"/>
    <col min="1811" max="2050" width="9.140625" style="98"/>
    <col min="2051" max="2051" width="4.7109375" style="98" bestFit="1" customWidth="1"/>
    <col min="2052" max="2052" width="9.7109375" style="98" bestFit="1" customWidth="1"/>
    <col min="2053" max="2053" width="10" style="98" bestFit="1" customWidth="1"/>
    <col min="2054" max="2054" width="8.85546875" style="98" bestFit="1" customWidth="1"/>
    <col min="2055" max="2055" width="22.85546875" style="98" customWidth="1"/>
    <col min="2056" max="2056" width="59.7109375" style="98" bestFit="1" customWidth="1"/>
    <col min="2057" max="2057" width="57.85546875" style="98" bestFit="1" customWidth="1"/>
    <col min="2058" max="2058" width="35.28515625" style="98" bestFit="1" customWidth="1"/>
    <col min="2059" max="2059" width="28.140625" style="98" bestFit="1" customWidth="1"/>
    <col min="2060" max="2060" width="33.140625" style="98" bestFit="1" customWidth="1"/>
    <col min="2061" max="2061" width="26" style="98" bestFit="1" customWidth="1"/>
    <col min="2062" max="2062" width="19.140625" style="98" bestFit="1" customWidth="1"/>
    <col min="2063" max="2063" width="10.42578125" style="98" customWidth="1"/>
    <col min="2064" max="2064" width="11.85546875" style="98" customWidth="1"/>
    <col min="2065" max="2065" width="14.7109375" style="98" customWidth="1"/>
    <col min="2066" max="2066" width="9" style="98" bestFit="1" customWidth="1"/>
    <col min="2067" max="2306" width="9.140625" style="98"/>
    <col min="2307" max="2307" width="4.7109375" style="98" bestFit="1" customWidth="1"/>
    <col min="2308" max="2308" width="9.7109375" style="98" bestFit="1" customWidth="1"/>
    <col min="2309" max="2309" width="10" style="98" bestFit="1" customWidth="1"/>
    <col min="2310" max="2310" width="8.85546875" style="98" bestFit="1" customWidth="1"/>
    <col min="2311" max="2311" width="22.85546875" style="98" customWidth="1"/>
    <col min="2312" max="2312" width="59.7109375" style="98" bestFit="1" customWidth="1"/>
    <col min="2313" max="2313" width="57.85546875" style="98" bestFit="1" customWidth="1"/>
    <col min="2314" max="2314" width="35.28515625" style="98" bestFit="1" customWidth="1"/>
    <col min="2315" max="2315" width="28.140625" style="98" bestFit="1" customWidth="1"/>
    <col min="2316" max="2316" width="33.140625" style="98" bestFit="1" customWidth="1"/>
    <col min="2317" max="2317" width="26" style="98" bestFit="1" customWidth="1"/>
    <col min="2318" max="2318" width="19.140625" style="98" bestFit="1" customWidth="1"/>
    <col min="2319" max="2319" width="10.42578125" style="98" customWidth="1"/>
    <col min="2320" max="2320" width="11.85546875" style="98" customWidth="1"/>
    <col min="2321" max="2321" width="14.7109375" style="98" customWidth="1"/>
    <col min="2322" max="2322" width="9" style="98" bestFit="1" customWidth="1"/>
    <col min="2323" max="2562" width="9.140625" style="98"/>
    <col min="2563" max="2563" width="4.7109375" style="98" bestFit="1" customWidth="1"/>
    <col min="2564" max="2564" width="9.7109375" style="98" bestFit="1" customWidth="1"/>
    <col min="2565" max="2565" width="10" style="98" bestFit="1" customWidth="1"/>
    <col min="2566" max="2566" width="8.85546875" style="98" bestFit="1" customWidth="1"/>
    <col min="2567" max="2567" width="22.85546875" style="98" customWidth="1"/>
    <col min="2568" max="2568" width="59.7109375" style="98" bestFit="1" customWidth="1"/>
    <col min="2569" max="2569" width="57.85546875" style="98" bestFit="1" customWidth="1"/>
    <col min="2570" max="2570" width="35.28515625" style="98" bestFit="1" customWidth="1"/>
    <col min="2571" max="2571" width="28.140625" style="98" bestFit="1" customWidth="1"/>
    <col min="2572" max="2572" width="33.140625" style="98" bestFit="1" customWidth="1"/>
    <col min="2573" max="2573" width="26" style="98" bestFit="1" customWidth="1"/>
    <col min="2574" max="2574" width="19.140625" style="98" bestFit="1" customWidth="1"/>
    <col min="2575" max="2575" width="10.42578125" style="98" customWidth="1"/>
    <col min="2576" max="2576" width="11.85546875" style="98" customWidth="1"/>
    <col min="2577" max="2577" width="14.7109375" style="98" customWidth="1"/>
    <col min="2578" max="2578" width="9" style="98" bestFit="1" customWidth="1"/>
    <col min="2579" max="2818" width="9.140625" style="98"/>
    <col min="2819" max="2819" width="4.7109375" style="98" bestFit="1" customWidth="1"/>
    <col min="2820" max="2820" width="9.7109375" style="98" bestFit="1" customWidth="1"/>
    <col min="2821" max="2821" width="10" style="98" bestFit="1" customWidth="1"/>
    <col min="2822" max="2822" width="8.85546875" style="98" bestFit="1" customWidth="1"/>
    <col min="2823" max="2823" width="22.85546875" style="98" customWidth="1"/>
    <col min="2824" max="2824" width="59.7109375" style="98" bestFit="1" customWidth="1"/>
    <col min="2825" max="2825" width="57.85546875" style="98" bestFit="1" customWidth="1"/>
    <col min="2826" max="2826" width="35.28515625" style="98" bestFit="1" customWidth="1"/>
    <col min="2827" max="2827" width="28.140625" style="98" bestFit="1" customWidth="1"/>
    <col min="2828" max="2828" width="33.140625" style="98" bestFit="1" customWidth="1"/>
    <col min="2829" max="2829" width="26" style="98" bestFit="1" customWidth="1"/>
    <col min="2830" max="2830" width="19.140625" style="98" bestFit="1" customWidth="1"/>
    <col min="2831" max="2831" width="10.42578125" style="98" customWidth="1"/>
    <col min="2832" max="2832" width="11.85546875" style="98" customWidth="1"/>
    <col min="2833" max="2833" width="14.7109375" style="98" customWidth="1"/>
    <col min="2834" max="2834" width="9" style="98" bestFit="1" customWidth="1"/>
    <col min="2835" max="3074" width="9.140625" style="98"/>
    <col min="3075" max="3075" width="4.7109375" style="98" bestFit="1" customWidth="1"/>
    <col min="3076" max="3076" width="9.7109375" style="98" bestFit="1" customWidth="1"/>
    <col min="3077" max="3077" width="10" style="98" bestFit="1" customWidth="1"/>
    <col min="3078" max="3078" width="8.85546875" style="98" bestFit="1" customWidth="1"/>
    <col min="3079" max="3079" width="22.85546875" style="98" customWidth="1"/>
    <col min="3080" max="3080" width="59.7109375" style="98" bestFit="1" customWidth="1"/>
    <col min="3081" max="3081" width="57.85546875" style="98" bestFit="1" customWidth="1"/>
    <col min="3082" max="3082" width="35.28515625" style="98" bestFit="1" customWidth="1"/>
    <col min="3083" max="3083" width="28.140625" style="98" bestFit="1" customWidth="1"/>
    <col min="3084" max="3084" width="33.140625" style="98" bestFit="1" customWidth="1"/>
    <col min="3085" max="3085" width="26" style="98" bestFit="1" customWidth="1"/>
    <col min="3086" max="3086" width="19.140625" style="98" bestFit="1" customWidth="1"/>
    <col min="3087" max="3087" width="10.42578125" style="98" customWidth="1"/>
    <col min="3088" max="3088" width="11.85546875" style="98" customWidth="1"/>
    <col min="3089" max="3089" width="14.7109375" style="98" customWidth="1"/>
    <col min="3090" max="3090" width="9" style="98" bestFit="1" customWidth="1"/>
    <col min="3091" max="3330" width="9.140625" style="98"/>
    <col min="3331" max="3331" width="4.7109375" style="98" bestFit="1" customWidth="1"/>
    <col min="3332" max="3332" width="9.7109375" style="98" bestFit="1" customWidth="1"/>
    <col min="3333" max="3333" width="10" style="98" bestFit="1" customWidth="1"/>
    <col min="3334" max="3334" width="8.85546875" style="98" bestFit="1" customWidth="1"/>
    <col min="3335" max="3335" width="22.85546875" style="98" customWidth="1"/>
    <col min="3336" max="3336" width="59.7109375" style="98" bestFit="1" customWidth="1"/>
    <col min="3337" max="3337" width="57.85546875" style="98" bestFit="1" customWidth="1"/>
    <col min="3338" max="3338" width="35.28515625" style="98" bestFit="1" customWidth="1"/>
    <col min="3339" max="3339" width="28.140625" style="98" bestFit="1" customWidth="1"/>
    <col min="3340" max="3340" width="33.140625" style="98" bestFit="1" customWidth="1"/>
    <col min="3341" max="3341" width="26" style="98" bestFit="1" customWidth="1"/>
    <col min="3342" max="3342" width="19.140625" style="98" bestFit="1" customWidth="1"/>
    <col min="3343" max="3343" width="10.42578125" style="98" customWidth="1"/>
    <col min="3344" max="3344" width="11.85546875" style="98" customWidth="1"/>
    <col min="3345" max="3345" width="14.7109375" style="98" customWidth="1"/>
    <col min="3346" max="3346" width="9" style="98" bestFit="1" customWidth="1"/>
    <col min="3347" max="3586" width="9.140625" style="98"/>
    <col min="3587" max="3587" width="4.7109375" style="98" bestFit="1" customWidth="1"/>
    <col min="3588" max="3588" width="9.7109375" style="98" bestFit="1" customWidth="1"/>
    <col min="3589" max="3589" width="10" style="98" bestFit="1" customWidth="1"/>
    <col min="3590" max="3590" width="8.85546875" style="98" bestFit="1" customWidth="1"/>
    <col min="3591" max="3591" width="22.85546875" style="98" customWidth="1"/>
    <col min="3592" max="3592" width="59.7109375" style="98" bestFit="1" customWidth="1"/>
    <col min="3593" max="3593" width="57.85546875" style="98" bestFit="1" customWidth="1"/>
    <col min="3594" max="3594" width="35.28515625" style="98" bestFit="1" customWidth="1"/>
    <col min="3595" max="3595" width="28.140625" style="98" bestFit="1" customWidth="1"/>
    <col min="3596" max="3596" width="33.140625" style="98" bestFit="1" customWidth="1"/>
    <col min="3597" max="3597" width="26" style="98" bestFit="1" customWidth="1"/>
    <col min="3598" max="3598" width="19.140625" style="98" bestFit="1" customWidth="1"/>
    <col min="3599" max="3599" width="10.42578125" style="98" customWidth="1"/>
    <col min="3600" max="3600" width="11.85546875" style="98" customWidth="1"/>
    <col min="3601" max="3601" width="14.7109375" style="98" customWidth="1"/>
    <col min="3602" max="3602" width="9" style="98" bestFit="1" customWidth="1"/>
    <col min="3603" max="3842" width="9.140625" style="98"/>
    <col min="3843" max="3843" width="4.7109375" style="98" bestFit="1" customWidth="1"/>
    <col min="3844" max="3844" width="9.7109375" style="98" bestFit="1" customWidth="1"/>
    <col min="3845" max="3845" width="10" style="98" bestFit="1" customWidth="1"/>
    <col min="3846" max="3846" width="8.85546875" style="98" bestFit="1" customWidth="1"/>
    <col min="3847" max="3847" width="22.85546875" style="98" customWidth="1"/>
    <col min="3848" max="3848" width="59.7109375" style="98" bestFit="1" customWidth="1"/>
    <col min="3849" max="3849" width="57.85546875" style="98" bestFit="1" customWidth="1"/>
    <col min="3850" max="3850" width="35.28515625" style="98" bestFit="1" customWidth="1"/>
    <col min="3851" max="3851" width="28.140625" style="98" bestFit="1" customWidth="1"/>
    <col min="3852" max="3852" width="33.140625" style="98" bestFit="1" customWidth="1"/>
    <col min="3853" max="3853" width="26" style="98" bestFit="1" customWidth="1"/>
    <col min="3854" max="3854" width="19.140625" style="98" bestFit="1" customWidth="1"/>
    <col min="3855" max="3855" width="10.42578125" style="98" customWidth="1"/>
    <col min="3856" max="3856" width="11.85546875" style="98" customWidth="1"/>
    <col min="3857" max="3857" width="14.7109375" style="98" customWidth="1"/>
    <col min="3858" max="3858" width="9" style="98" bestFit="1" customWidth="1"/>
    <col min="3859" max="4098" width="9.140625" style="98"/>
    <col min="4099" max="4099" width="4.7109375" style="98" bestFit="1" customWidth="1"/>
    <col min="4100" max="4100" width="9.7109375" style="98" bestFit="1" customWidth="1"/>
    <col min="4101" max="4101" width="10" style="98" bestFit="1" customWidth="1"/>
    <col min="4102" max="4102" width="8.85546875" style="98" bestFit="1" customWidth="1"/>
    <col min="4103" max="4103" width="22.85546875" style="98" customWidth="1"/>
    <col min="4104" max="4104" width="59.7109375" style="98" bestFit="1" customWidth="1"/>
    <col min="4105" max="4105" width="57.85546875" style="98" bestFit="1" customWidth="1"/>
    <col min="4106" max="4106" width="35.28515625" style="98" bestFit="1" customWidth="1"/>
    <col min="4107" max="4107" width="28.140625" style="98" bestFit="1" customWidth="1"/>
    <col min="4108" max="4108" width="33.140625" style="98" bestFit="1" customWidth="1"/>
    <col min="4109" max="4109" width="26" style="98" bestFit="1" customWidth="1"/>
    <col min="4110" max="4110" width="19.140625" style="98" bestFit="1" customWidth="1"/>
    <col min="4111" max="4111" width="10.42578125" style="98" customWidth="1"/>
    <col min="4112" max="4112" width="11.85546875" style="98" customWidth="1"/>
    <col min="4113" max="4113" width="14.7109375" style="98" customWidth="1"/>
    <col min="4114" max="4114" width="9" style="98" bestFit="1" customWidth="1"/>
    <col min="4115" max="4354" width="9.140625" style="98"/>
    <col min="4355" max="4355" width="4.7109375" style="98" bestFit="1" customWidth="1"/>
    <col min="4356" max="4356" width="9.7109375" style="98" bestFit="1" customWidth="1"/>
    <col min="4357" max="4357" width="10" style="98" bestFit="1" customWidth="1"/>
    <col min="4358" max="4358" width="8.85546875" style="98" bestFit="1" customWidth="1"/>
    <col min="4359" max="4359" width="22.85546875" style="98" customWidth="1"/>
    <col min="4360" max="4360" width="59.7109375" style="98" bestFit="1" customWidth="1"/>
    <col min="4361" max="4361" width="57.85546875" style="98" bestFit="1" customWidth="1"/>
    <col min="4362" max="4362" width="35.28515625" style="98" bestFit="1" customWidth="1"/>
    <col min="4363" max="4363" width="28.140625" style="98" bestFit="1" customWidth="1"/>
    <col min="4364" max="4364" width="33.140625" style="98" bestFit="1" customWidth="1"/>
    <col min="4365" max="4365" width="26" style="98" bestFit="1" customWidth="1"/>
    <col min="4366" max="4366" width="19.140625" style="98" bestFit="1" customWidth="1"/>
    <col min="4367" max="4367" width="10.42578125" style="98" customWidth="1"/>
    <col min="4368" max="4368" width="11.85546875" style="98" customWidth="1"/>
    <col min="4369" max="4369" width="14.7109375" style="98" customWidth="1"/>
    <col min="4370" max="4370" width="9" style="98" bestFit="1" customWidth="1"/>
    <col min="4371" max="4610" width="9.140625" style="98"/>
    <col min="4611" max="4611" width="4.7109375" style="98" bestFit="1" customWidth="1"/>
    <col min="4612" max="4612" width="9.7109375" style="98" bestFit="1" customWidth="1"/>
    <col min="4613" max="4613" width="10" style="98" bestFit="1" customWidth="1"/>
    <col min="4614" max="4614" width="8.85546875" style="98" bestFit="1" customWidth="1"/>
    <col min="4615" max="4615" width="22.85546875" style="98" customWidth="1"/>
    <col min="4616" max="4616" width="59.7109375" style="98" bestFit="1" customWidth="1"/>
    <col min="4617" max="4617" width="57.85546875" style="98" bestFit="1" customWidth="1"/>
    <col min="4618" max="4618" width="35.28515625" style="98" bestFit="1" customWidth="1"/>
    <col min="4619" max="4619" width="28.140625" style="98" bestFit="1" customWidth="1"/>
    <col min="4620" max="4620" width="33.140625" style="98" bestFit="1" customWidth="1"/>
    <col min="4621" max="4621" width="26" style="98" bestFit="1" customWidth="1"/>
    <col min="4622" max="4622" width="19.140625" style="98" bestFit="1" customWidth="1"/>
    <col min="4623" max="4623" width="10.42578125" style="98" customWidth="1"/>
    <col min="4624" max="4624" width="11.85546875" style="98" customWidth="1"/>
    <col min="4625" max="4625" width="14.7109375" style="98" customWidth="1"/>
    <col min="4626" max="4626" width="9" style="98" bestFit="1" customWidth="1"/>
    <col min="4627" max="4866" width="9.140625" style="98"/>
    <col min="4867" max="4867" width="4.7109375" style="98" bestFit="1" customWidth="1"/>
    <col min="4868" max="4868" width="9.7109375" style="98" bestFit="1" customWidth="1"/>
    <col min="4869" max="4869" width="10" style="98" bestFit="1" customWidth="1"/>
    <col min="4870" max="4870" width="8.85546875" style="98" bestFit="1" customWidth="1"/>
    <col min="4871" max="4871" width="22.85546875" style="98" customWidth="1"/>
    <col min="4872" max="4872" width="59.7109375" style="98" bestFit="1" customWidth="1"/>
    <col min="4873" max="4873" width="57.85546875" style="98" bestFit="1" customWidth="1"/>
    <col min="4874" max="4874" width="35.28515625" style="98" bestFit="1" customWidth="1"/>
    <col min="4875" max="4875" width="28.140625" style="98" bestFit="1" customWidth="1"/>
    <col min="4876" max="4876" width="33.140625" style="98" bestFit="1" customWidth="1"/>
    <col min="4877" max="4877" width="26" style="98" bestFit="1" customWidth="1"/>
    <col min="4878" max="4878" width="19.140625" style="98" bestFit="1" customWidth="1"/>
    <col min="4879" max="4879" width="10.42578125" style="98" customWidth="1"/>
    <col min="4880" max="4880" width="11.85546875" style="98" customWidth="1"/>
    <col min="4881" max="4881" width="14.7109375" style="98" customWidth="1"/>
    <col min="4882" max="4882" width="9" style="98" bestFit="1" customWidth="1"/>
    <col min="4883" max="5122" width="9.140625" style="98"/>
    <col min="5123" max="5123" width="4.7109375" style="98" bestFit="1" customWidth="1"/>
    <col min="5124" max="5124" width="9.7109375" style="98" bestFit="1" customWidth="1"/>
    <col min="5125" max="5125" width="10" style="98" bestFit="1" customWidth="1"/>
    <col min="5126" max="5126" width="8.85546875" style="98" bestFit="1" customWidth="1"/>
    <col min="5127" max="5127" width="22.85546875" style="98" customWidth="1"/>
    <col min="5128" max="5128" width="59.7109375" style="98" bestFit="1" customWidth="1"/>
    <col min="5129" max="5129" width="57.85546875" style="98" bestFit="1" customWidth="1"/>
    <col min="5130" max="5130" width="35.28515625" style="98" bestFit="1" customWidth="1"/>
    <col min="5131" max="5131" width="28.140625" style="98" bestFit="1" customWidth="1"/>
    <col min="5132" max="5132" width="33.140625" style="98" bestFit="1" customWidth="1"/>
    <col min="5133" max="5133" width="26" style="98" bestFit="1" customWidth="1"/>
    <col min="5134" max="5134" width="19.140625" style="98" bestFit="1" customWidth="1"/>
    <col min="5135" max="5135" width="10.42578125" style="98" customWidth="1"/>
    <col min="5136" max="5136" width="11.85546875" style="98" customWidth="1"/>
    <col min="5137" max="5137" width="14.7109375" style="98" customWidth="1"/>
    <col min="5138" max="5138" width="9" style="98" bestFit="1" customWidth="1"/>
    <col min="5139" max="5378" width="9.140625" style="98"/>
    <col min="5379" max="5379" width="4.7109375" style="98" bestFit="1" customWidth="1"/>
    <col min="5380" max="5380" width="9.7109375" style="98" bestFit="1" customWidth="1"/>
    <col min="5381" max="5381" width="10" style="98" bestFit="1" customWidth="1"/>
    <col min="5382" max="5382" width="8.85546875" style="98" bestFit="1" customWidth="1"/>
    <col min="5383" max="5383" width="22.85546875" style="98" customWidth="1"/>
    <col min="5384" max="5384" width="59.7109375" style="98" bestFit="1" customWidth="1"/>
    <col min="5385" max="5385" width="57.85546875" style="98" bestFit="1" customWidth="1"/>
    <col min="5386" max="5386" width="35.28515625" style="98" bestFit="1" customWidth="1"/>
    <col min="5387" max="5387" width="28.140625" style="98" bestFit="1" customWidth="1"/>
    <col min="5388" max="5388" width="33.140625" style="98" bestFit="1" customWidth="1"/>
    <col min="5389" max="5389" width="26" style="98" bestFit="1" customWidth="1"/>
    <col min="5390" max="5390" width="19.140625" style="98" bestFit="1" customWidth="1"/>
    <col min="5391" max="5391" width="10.42578125" style="98" customWidth="1"/>
    <col min="5392" max="5392" width="11.85546875" style="98" customWidth="1"/>
    <col min="5393" max="5393" width="14.7109375" style="98" customWidth="1"/>
    <col min="5394" max="5394" width="9" style="98" bestFit="1" customWidth="1"/>
    <col min="5395" max="5634" width="9.140625" style="98"/>
    <col min="5635" max="5635" width="4.7109375" style="98" bestFit="1" customWidth="1"/>
    <col min="5636" max="5636" width="9.7109375" style="98" bestFit="1" customWidth="1"/>
    <col min="5637" max="5637" width="10" style="98" bestFit="1" customWidth="1"/>
    <col min="5638" max="5638" width="8.85546875" style="98" bestFit="1" customWidth="1"/>
    <col min="5639" max="5639" width="22.85546875" style="98" customWidth="1"/>
    <col min="5640" max="5640" width="59.7109375" style="98" bestFit="1" customWidth="1"/>
    <col min="5641" max="5641" width="57.85546875" style="98" bestFit="1" customWidth="1"/>
    <col min="5642" max="5642" width="35.28515625" style="98" bestFit="1" customWidth="1"/>
    <col min="5643" max="5643" width="28.140625" style="98" bestFit="1" customWidth="1"/>
    <col min="5644" max="5644" width="33.140625" style="98" bestFit="1" customWidth="1"/>
    <col min="5645" max="5645" width="26" style="98" bestFit="1" customWidth="1"/>
    <col min="5646" max="5646" width="19.140625" style="98" bestFit="1" customWidth="1"/>
    <col min="5647" max="5647" width="10.42578125" style="98" customWidth="1"/>
    <col min="5648" max="5648" width="11.85546875" style="98" customWidth="1"/>
    <col min="5649" max="5649" width="14.7109375" style="98" customWidth="1"/>
    <col min="5650" max="5650" width="9" style="98" bestFit="1" customWidth="1"/>
    <col min="5651" max="5890" width="9.140625" style="98"/>
    <col min="5891" max="5891" width="4.7109375" style="98" bestFit="1" customWidth="1"/>
    <col min="5892" max="5892" width="9.7109375" style="98" bestFit="1" customWidth="1"/>
    <col min="5893" max="5893" width="10" style="98" bestFit="1" customWidth="1"/>
    <col min="5894" max="5894" width="8.85546875" style="98" bestFit="1" customWidth="1"/>
    <col min="5895" max="5895" width="22.85546875" style="98" customWidth="1"/>
    <col min="5896" max="5896" width="59.7109375" style="98" bestFit="1" customWidth="1"/>
    <col min="5897" max="5897" width="57.85546875" style="98" bestFit="1" customWidth="1"/>
    <col min="5898" max="5898" width="35.28515625" style="98" bestFit="1" customWidth="1"/>
    <col min="5899" max="5899" width="28.140625" style="98" bestFit="1" customWidth="1"/>
    <col min="5900" max="5900" width="33.140625" style="98" bestFit="1" customWidth="1"/>
    <col min="5901" max="5901" width="26" style="98" bestFit="1" customWidth="1"/>
    <col min="5902" max="5902" width="19.140625" style="98" bestFit="1" customWidth="1"/>
    <col min="5903" max="5903" width="10.42578125" style="98" customWidth="1"/>
    <col min="5904" max="5904" width="11.85546875" style="98" customWidth="1"/>
    <col min="5905" max="5905" width="14.7109375" style="98" customWidth="1"/>
    <col min="5906" max="5906" width="9" style="98" bestFit="1" customWidth="1"/>
    <col min="5907" max="6146" width="9.140625" style="98"/>
    <col min="6147" max="6147" width="4.7109375" style="98" bestFit="1" customWidth="1"/>
    <col min="6148" max="6148" width="9.7109375" style="98" bestFit="1" customWidth="1"/>
    <col min="6149" max="6149" width="10" style="98" bestFit="1" customWidth="1"/>
    <col min="6150" max="6150" width="8.85546875" style="98" bestFit="1" customWidth="1"/>
    <col min="6151" max="6151" width="22.85546875" style="98" customWidth="1"/>
    <col min="6152" max="6152" width="59.7109375" style="98" bestFit="1" customWidth="1"/>
    <col min="6153" max="6153" width="57.85546875" style="98" bestFit="1" customWidth="1"/>
    <col min="6154" max="6154" width="35.28515625" style="98" bestFit="1" customWidth="1"/>
    <col min="6155" max="6155" width="28.140625" style="98" bestFit="1" customWidth="1"/>
    <col min="6156" max="6156" width="33.140625" style="98" bestFit="1" customWidth="1"/>
    <col min="6157" max="6157" width="26" style="98" bestFit="1" customWidth="1"/>
    <col min="6158" max="6158" width="19.140625" style="98" bestFit="1" customWidth="1"/>
    <col min="6159" max="6159" width="10.42578125" style="98" customWidth="1"/>
    <col min="6160" max="6160" width="11.85546875" style="98" customWidth="1"/>
    <col min="6161" max="6161" width="14.7109375" style="98" customWidth="1"/>
    <col min="6162" max="6162" width="9" style="98" bestFit="1" customWidth="1"/>
    <col min="6163" max="6402" width="9.140625" style="98"/>
    <col min="6403" max="6403" width="4.7109375" style="98" bestFit="1" customWidth="1"/>
    <col min="6404" max="6404" width="9.7109375" style="98" bestFit="1" customWidth="1"/>
    <col min="6405" max="6405" width="10" style="98" bestFit="1" customWidth="1"/>
    <col min="6406" max="6406" width="8.85546875" style="98" bestFit="1" customWidth="1"/>
    <col min="6407" max="6407" width="22.85546875" style="98" customWidth="1"/>
    <col min="6408" max="6408" width="59.7109375" style="98" bestFit="1" customWidth="1"/>
    <col min="6409" max="6409" width="57.85546875" style="98" bestFit="1" customWidth="1"/>
    <col min="6410" max="6410" width="35.28515625" style="98" bestFit="1" customWidth="1"/>
    <col min="6411" max="6411" width="28.140625" style="98" bestFit="1" customWidth="1"/>
    <col min="6412" max="6412" width="33.140625" style="98" bestFit="1" customWidth="1"/>
    <col min="6413" max="6413" width="26" style="98" bestFit="1" customWidth="1"/>
    <col min="6414" max="6414" width="19.140625" style="98" bestFit="1" customWidth="1"/>
    <col min="6415" max="6415" width="10.42578125" style="98" customWidth="1"/>
    <col min="6416" max="6416" width="11.85546875" style="98" customWidth="1"/>
    <col min="6417" max="6417" width="14.7109375" style="98" customWidth="1"/>
    <col min="6418" max="6418" width="9" style="98" bestFit="1" customWidth="1"/>
    <col min="6419" max="6658" width="9.140625" style="98"/>
    <col min="6659" max="6659" width="4.7109375" style="98" bestFit="1" customWidth="1"/>
    <col min="6660" max="6660" width="9.7109375" style="98" bestFit="1" customWidth="1"/>
    <col min="6661" max="6661" width="10" style="98" bestFit="1" customWidth="1"/>
    <col min="6662" max="6662" width="8.85546875" style="98" bestFit="1" customWidth="1"/>
    <col min="6663" max="6663" width="22.85546875" style="98" customWidth="1"/>
    <col min="6664" max="6664" width="59.7109375" style="98" bestFit="1" customWidth="1"/>
    <col min="6665" max="6665" width="57.85546875" style="98" bestFit="1" customWidth="1"/>
    <col min="6666" max="6666" width="35.28515625" style="98" bestFit="1" customWidth="1"/>
    <col min="6667" max="6667" width="28.140625" style="98" bestFit="1" customWidth="1"/>
    <col min="6668" max="6668" width="33.140625" style="98" bestFit="1" customWidth="1"/>
    <col min="6669" max="6669" width="26" style="98" bestFit="1" customWidth="1"/>
    <col min="6670" max="6670" width="19.140625" style="98" bestFit="1" customWidth="1"/>
    <col min="6671" max="6671" width="10.42578125" style="98" customWidth="1"/>
    <col min="6672" max="6672" width="11.85546875" style="98" customWidth="1"/>
    <col min="6673" max="6673" width="14.7109375" style="98" customWidth="1"/>
    <col min="6674" max="6674" width="9" style="98" bestFit="1" customWidth="1"/>
    <col min="6675" max="6914" width="9.140625" style="98"/>
    <col min="6915" max="6915" width="4.7109375" style="98" bestFit="1" customWidth="1"/>
    <col min="6916" max="6916" width="9.7109375" style="98" bestFit="1" customWidth="1"/>
    <col min="6917" max="6917" width="10" style="98" bestFit="1" customWidth="1"/>
    <col min="6918" max="6918" width="8.85546875" style="98" bestFit="1" customWidth="1"/>
    <col min="6919" max="6919" width="22.85546875" style="98" customWidth="1"/>
    <col min="6920" max="6920" width="59.7109375" style="98" bestFit="1" customWidth="1"/>
    <col min="6921" max="6921" width="57.85546875" style="98" bestFit="1" customWidth="1"/>
    <col min="6922" max="6922" width="35.28515625" style="98" bestFit="1" customWidth="1"/>
    <col min="6923" max="6923" width="28.140625" style="98" bestFit="1" customWidth="1"/>
    <col min="6924" max="6924" width="33.140625" style="98" bestFit="1" customWidth="1"/>
    <col min="6925" max="6925" width="26" style="98" bestFit="1" customWidth="1"/>
    <col min="6926" max="6926" width="19.140625" style="98" bestFit="1" customWidth="1"/>
    <col min="6927" max="6927" width="10.42578125" style="98" customWidth="1"/>
    <col min="6928" max="6928" width="11.85546875" style="98" customWidth="1"/>
    <col min="6929" max="6929" width="14.7109375" style="98" customWidth="1"/>
    <col min="6930" max="6930" width="9" style="98" bestFit="1" customWidth="1"/>
    <col min="6931" max="7170" width="9.140625" style="98"/>
    <col min="7171" max="7171" width="4.7109375" style="98" bestFit="1" customWidth="1"/>
    <col min="7172" max="7172" width="9.7109375" style="98" bestFit="1" customWidth="1"/>
    <col min="7173" max="7173" width="10" style="98" bestFit="1" customWidth="1"/>
    <col min="7174" max="7174" width="8.85546875" style="98" bestFit="1" customWidth="1"/>
    <col min="7175" max="7175" width="22.85546875" style="98" customWidth="1"/>
    <col min="7176" max="7176" width="59.7109375" style="98" bestFit="1" customWidth="1"/>
    <col min="7177" max="7177" width="57.85546875" style="98" bestFit="1" customWidth="1"/>
    <col min="7178" max="7178" width="35.28515625" style="98" bestFit="1" customWidth="1"/>
    <col min="7179" max="7179" width="28.140625" style="98" bestFit="1" customWidth="1"/>
    <col min="7180" max="7180" width="33.140625" style="98" bestFit="1" customWidth="1"/>
    <col min="7181" max="7181" width="26" style="98" bestFit="1" customWidth="1"/>
    <col min="7182" max="7182" width="19.140625" style="98" bestFit="1" customWidth="1"/>
    <col min="7183" max="7183" width="10.42578125" style="98" customWidth="1"/>
    <col min="7184" max="7184" width="11.85546875" style="98" customWidth="1"/>
    <col min="7185" max="7185" width="14.7109375" style="98" customWidth="1"/>
    <col min="7186" max="7186" width="9" style="98" bestFit="1" customWidth="1"/>
    <col min="7187" max="7426" width="9.140625" style="98"/>
    <col min="7427" max="7427" width="4.7109375" style="98" bestFit="1" customWidth="1"/>
    <col min="7428" max="7428" width="9.7109375" style="98" bestFit="1" customWidth="1"/>
    <col min="7429" max="7429" width="10" style="98" bestFit="1" customWidth="1"/>
    <col min="7430" max="7430" width="8.85546875" style="98" bestFit="1" customWidth="1"/>
    <col min="7431" max="7431" width="22.85546875" style="98" customWidth="1"/>
    <col min="7432" max="7432" width="59.7109375" style="98" bestFit="1" customWidth="1"/>
    <col min="7433" max="7433" width="57.85546875" style="98" bestFit="1" customWidth="1"/>
    <col min="7434" max="7434" width="35.28515625" style="98" bestFit="1" customWidth="1"/>
    <col min="7435" max="7435" width="28.140625" style="98" bestFit="1" customWidth="1"/>
    <col min="7436" max="7436" width="33.140625" style="98" bestFit="1" customWidth="1"/>
    <col min="7437" max="7437" width="26" style="98" bestFit="1" customWidth="1"/>
    <col min="7438" max="7438" width="19.140625" style="98" bestFit="1" customWidth="1"/>
    <col min="7439" max="7439" width="10.42578125" style="98" customWidth="1"/>
    <col min="7440" max="7440" width="11.85546875" style="98" customWidth="1"/>
    <col min="7441" max="7441" width="14.7109375" style="98" customWidth="1"/>
    <col min="7442" max="7442" width="9" style="98" bestFit="1" customWidth="1"/>
    <col min="7443" max="7682" width="9.140625" style="98"/>
    <col min="7683" max="7683" width="4.7109375" style="98" bestFit="1" customWidth="1"/>
    <col min="7684" max="7684" width="9.7109375" style="98" bestFit="1" customWidth="1"/>
    <col min="7685" max="7685" width="10" style="98" bestFit="1" customWidth="1"/>
    <col min="7686" max="7686" width="8.85546875" style="98" bestFit="1" customWidth="1"/>
    <col min="7687" max="7687" width="22.85546875" style="98" customWidth="1"/>
    <col min="7688" max="7688" width="59.7109375" style="98" bestFit="1" customWidth="1"/>
    <col min="7689" max="7689" width="57.85546875" style="98" bestFit="1" customWidth="1"/>
    <col min="7690" max="7690" width="35.28515625" style="98" bestFit="1" customWidth="1"/>
    <col min="7691" max="7691" width="28.140625" style="98" bestFit="1" customWidth="1"/>
    <col min="7692" max="7692" width="33.140625" style="98" bestFit="1" customWidth="1"/>
    <col min="7693" max="7693" width="26" style="98" bestFit="1" customWidth="1"/>
    <col min="7694" max="7694" width="19.140625" style="98" bestFit="1" customWidth="1"/>
    <col min="7695" max="7695" width="10.42578125" style="98" customWidth="1"/>
    <col min="7696" max="7696" width="11.85546875" style="98" customWidth="1"/>
    <col min="7697" max="7697" width="14.7109375" style="98" customWidth="1"/>
    <col min="7698" max="7698" width="9" style="98" bestFit="1" customWidth="1"/>
    <col min="7699" max="7938" width="9.140625" style="98"/>
    <col min="7939" max="7939" width="4.7109375" style="98" bestFit="1" customWidth="1"/>
    <col min="7940" max="7940" width="9.7109375" style="98" bestFit="1" customWidth="1"/>
    <col min="7941" max="7941" width="10" style="98" bestFit="1" customWidth="1"/>
    <col min="7942" max="7942" width="8.85546875" style="98" bestFit="1" customWidth="1"/>
    <col min="7943" max="7943" width="22.85546875" style="98" customWidth="1"/>
    <col min="7944" max="7944" width="59.7109375" style="98" bestFit="1" customWidth="1"/>
    <col min="7945" max="7945" width="57.85546875" style="98" bestFit="1" customWidth="1"/>
    <col min="7946" max="7946" width="35.28515625" style="98" bestFit="1" customWidth="1"/>
    <col min="7947" max="7947" width="28.140625" style="98" bestFit="1" customWidth="1"/>
    <col min="7948" max="7948" width="33.140625" style="98" bestFit="1" customWidth="1"/>
    <col min="7949" max="7949" width="26" style="98" bestFit="1" customWidth="1"/>
    <col min="7950" max="7950" width="19.140625" style="98" bestFit="1" customWidth="1"/>
    <col min="7951" max="7951" width="10.42578125" style="98" customWidth="1"/>
    <col min="7952" max="7952" width="11.85546875" style="98" customWidth="1"/>
    <col min="7953" max="7953" width="14.7109375" style="98" customWidth="1"/>
    <col min="7954" max="7954" width="9" style="98" bestFit="1" customWidth="1"/>
    <col min="7955" max="8194" width="9.140625" style="98"/>
    <col min="8195" max="8195" width="4.7109375" style="98" bestFit="1" customWidth="1"/>
    <col min="8196" max="8196" width="9.7109375" style="98" bestFit="1" customWidth="1"/>
    <col min="8197" max="8197" width="10" style="98" bestFit="1" customWidth="1"/>
    <col min="8198" max="8198" width="8.85546875" style="98" bestFit="1" customWidth="1"/>
    <col min="8199" max="8199" width="22.85546875" style="98" customWidth="1"/>
    <col min="8200" max="8200" width="59.7109375" style="98" bestFit="1" customWidth="1"/>
    <col min="8201" max="8201" width="57.85546875" style="98" bestFit="1" customWidth="1"/>
    <col min="8202" max="8202" width="35.28515625" style="98" bestFit="1" customWidth="1"/>
    <col min="8203" max="8203" width="28.140625" style="98" bestFit="1" customWidth="1"/>
    <col min="8204" max="8204" width="33.140625" style="98" bestFit="1" customWidth="1"/>
    <col min="8205" max="8205" width="26" style="98" bestFit="1" customWidth="1"/>
    <col min="8206" max="8206" width="19.140625" style="98" bestFit="1" customWidth="1"/>
    <col min="8207" max="8207" width="10.42578125" style="98" customWidth="1"/>
    <col min="8208" max="8208" width="11.85546875" style="98" customWidth="1"/>
    <col min="8209" max="8209" width="14.7109375" style="98" customWidth="1"/>
    <col min="8210" max="8210" width="9" style="98" bestFit="1" customWidth="1"/>
    <col min="8211" max="8450" width="9.140625" style="98"/>
    <col min="8451" max="8451" width="4.7109375" style="98" bestFit="1" customWidth="1"/>
    <col min="8452" max="8452" width="9.7109375" style="98" bestFit="1" customWidth="1"/>
    <col min="8453" max="8453" width="10" style="98" bestFit="1" customWidth="1"/>
    <col min="8454" max="8454" width="8.85546875" style="98" bestFit="1" customWidth="1"/>
    <col min="8455" max="8455" width="22.85546875" style="98" customWidth="1"/>
    <col min="8456" max="8456" width="59.7109375" style="98" bestFit="1" customWidth="1"/>
    <col min="8457" max="8457" width="57.85546875" style="98" bestFit="1" customWidth="1"/>
    <col min="8458" max="8458" width="35.28515625" style="98" bestFit="1" customWidth="1"/>
    <col min="8459" max="8459" width="28.140625" style="98" bestFit="1" customWidth="1"/>
    <col min="8460" max="8460" width="33.140625" style="98" bestFit="1" customWidth="1"/>
    <col min="8461" max="8461" width="26" style="98" bestFit="1" customWidth="1"/>
    <col min="8462" max="8462" width="19.140625" style="98" bestFit="1" customWidth="1"/>
    <col min="8463" max="8463" width="10.42578125" style="98" customWidth="1"/>
    <col min="8464" max="8464" width="11.85546875" style="98" customWidth="1"/>
    <col min="8465" max="8465" width="14.7109375" style="98" customWidth="1"/>
    <col min="8466" max="8466" width="9" style="98" bestFit="1" customWidth="1"/>
    <col min="8467" max="8706" width="9.140625" style="98"/>
    <col min="8707" max="8707" width="4.7109375" style="98" bestFit="1" customWidth="1"/>
    <col min="8708" max="8708" width="9.7109375" style="98" bestFit="1" customWidth="1"/>
    <col min="8709" max="8709" width="10" style="98" bestFit="1" customWidth="1"/>
    <col min="8710" max="8710" width="8.85546875" style="98" bestFit="1" customWidth="1"/>
    <col min="8711" max="8711" width="22.85546875" style="98" customWidth="1"/>
    <col min="8712" max="8712" width="59.7109375" style="98" bestFit="1" customWidth="1"/>
    <col min="8713" max="8713" width="57.85546875" style="98" bestFit="1" customWidth="1"/>
    <col min="8714" max="8714" width="35.28515625" style="98" bestFit="1" customWidth="1"/>
    <col min="8715" max="8715" width="28.140625" style="98" bestFit="1" customWidth="1"/>
    <col min="8716" max="8716" width="33.140625" style="98" bestFit="1" customWidth="1"/>
    <col min="8717" max="8717" width="26" style="98" bestFit="1" customWidth="1"/>
    <col min="8718" max="8718" width="19.140625" style="98" bestFit="1" customWidth="1"/>
    <col min="8719" max="8719" width="10.42578125" style="98" customWidth="1"/>
    <col min="8720" max="8720" width="11.85546875" style="98" customWidth="1"/>
    <col min="8721" max="8721" width="14.7109375" style="98" customWidth="1"/>
    <col min="8722" max="8722" width="9" style="98" bestFit="1" customWidth="1"/>
    <col min="8723" max="8962" width="9.140625" style="98"/>
    <col min="8963" max="8963" width="4.7109375" style="98" bestFit="1" customWidth="1"/>
    <col min="8964" max="8964" width="9.7109375" style="98" bestFit="1" customWidth="1"/>
    <col min="8965" max="8965" width="10" style="98" bestFit="1" customWidth="1"/>
    <col min="8966" max="8966" width="8.85546875" style="98" bestFit="1" customWidth="1"/>
    <col min="8967" max="8967" width="22.85546875" style="98" customWidth="1"/>
    <col min="8968" max="8968" width="59.7109375" style="98" bestFit="1" customWidth="1"/>
    <col min="8969" max="8969" width="57.85546875" style="98" bestFit="1" customWidth="1"/>
    <col min="8970" max="8970" width="35.28515625" style="98" bestFit="1" customWidth="1"/>
    <col min="8971" max="8971" width="28.140625" style="98" bestFit="1" customWidth="1"/>
    <col min="8972" max="8972" width="33.140625" style="98" bestFit="1" customWidth="1"/>
    <col min="8973" max="8973" width="26" style="98" bestFit="1" customWidth="1"/>
    <col min="8974" max="8974" width="19.140625" style="98" bestFit="1" customWidth="1"/>
    <col min="8975" max="8975" width="10.42578125" style="98" customWidth="1"/>
    <col min="8976" max="8976" width="11.85546875" style="98" customWidth="1"/>
    <col min="8977" max="8977" width="14.7109375" style="98" customWidth="1"/>
    <col min="8978" max="8978" width="9" style="98" bestFit="1" customWidth="1"/>
    <col min="8979" max="9218" width="9.140625" style="98"/>
    <col min="9219" max="9219" width="4.7109375" style="98" bestFit="1" customWidth="1"/>
    <col min="9220" max="9220" width="9.7109375" style="98" bestFit="1" customWidth="1"/>
    <col min="9221" max="9221" width="10" style="98" bestFit="1" customWidth="1"/>
    <col min="9222" max="9222" width="8.85546875" style="98" bestFit="1" customWidth="1"/>
    <col min="9223" max="9223" width="22.85546875" style="98" customWidth="1"/>
    <col min="9224" max="9224" width="59.7109375" style="98" bestFit="1" customWidth="1"/>
    <col min="9225" max="9225" width="57.85546875" style="98" bestFit="1" customWidth="1"/>
    <col min="9226" max="9226" width="35.28515625" style="98" bestFit="1" customWidth="1"/>
    <col min="9227" max="9227" width="28.140625" style="98" bestFit="1" customWidth="1"/>
    <col min="9228" max="9228" width="33.140625" style="98" bestFit="1" customWidth="1"/>
    <col min="9229" max="9229" width="26" style="98" bestFit="1" customWidth="1"/>
    <col min="9230" max="9230" width="19.140625" style="98" bestFit="1" customWidth="1"/>
    <col min="9231" max="9231" width="10.42578125" style="98" customWidth="1"/>
    <col min="9232" max="9232" width="11.85546875" style="98" customWidth="1"/>
    <col min="9233" max="9233" width="14.7109375" style="98" customWidth="1"/>
    <col min="9234" max="9234" width="9" style="98" bestFit="1" customWidth="1"/>
    <col min="9235" max="9474" width="9.140625" style="98"/>
    <col min="9475" max="9475" width="4.7109375" style="98" bestFit="1" customWidth="1"/>
    <col min="9476" max="9476" width="9.7109375" style="98" bestFit="1" customWidth="1"/>
    <col min="9477" max="9477" width="10" style="98" bestFit="1" customWidth="1"/>
    <col min="9478" max="9478" width="8.85546875" style="98" bestFit="1" customWidth="1"/>
    <col min="9479" max="9479" width="22.85546875" style="98" customWidth="1"/>
    <col min="9480" max="9480" width="59.7109375" style="98" bestFit="1" customWidth="1"/>
    <col min="9481" max="9481" width="57.85546875" style="98" bestFit="1" customWidth="1"/>
    <col min="9482" max="9482" width="35.28515625" style="98" bestFit="1" customWidth="1"/>
    <col min="9483" max="9483" width="28.140625" style="98" bestFit="1" customWidth="1"/>
    <col min="9484" max="9484" width="33.140625" style="98" bestFit="1" customWidth="1"/>
    <col min="9485" max="9485" width="26" style="98" bestFit="1" customWidth="1"/>
    <col min="9486" max="9486" width="19.140625" style="98" bestFit="1" customWidth="1"/>
    <col min="9487" max="9487" width="10.42578125" style="98" customWidth="1"/>
    <col min="9488" max="9488" width="11.85546875" style="98" customWidth="1"/>
    <col min="9489" max="9489" width="14.7109375" style="98" customWidth="1"/>
    <col min="9490" max="9490" width="9" style="98" bestFit="1" customWidth="1"/>
    <col min="9491" max="9730" width="9.140625" style="98"/>
    <col min="9731" max="9731" width="4.7109375" style="98" bestFit="1" customWidth="1"/>
    <col min="9732" max="9732" width="9.7109375" style="98" bestFit="1" customWidth="1"/>
    <col min="9733" max="9733" width="10" style="98" bestFit="1" customWidth="1"/>
    <col min="9734" max="9734" width="8.85546875" style="98" bestFit="1" customWidth="1"/>
    <col min="9735" max="9735" width="22.85546875" style="98" customWidth="1"/>
    <col min="9736" max="9736" width="59.7109375" style="98" bestFit="1" customWidth="1"/>
    <col min="9737" max="9737" width="57.85546875" style="98" bestFit="1" customWidth="1"/>
    <col min="9738" max="9738" width="35.28515625" style="98" bestFit="1" customWidth="1"/>
    <col min="9739" max="9739" width="28.140625" style="98" bestFit="1" customWidth="1"/>
    <col min="9740" max="9740" width="33.140625" style="98" bestFit="1" customWidth="1"/>
    <col min="9741" max="9741" width="26" style="98" bestFit="1" customWidth="1"/>
    <col min="9742" max="9742" width="19.140625" style="98" bestFit="1" customWidth="1"/>
    <col min="9743" max="9743" width="10.42578125" style="98" customWidth="1"/>
    <col min="9744" max="9744" width="11.85546875" style="98" customWidth="1"/>
    <col min="9745" max="9745" width="14.7109375" style="98" customWidth="1"/>
    <col min="9746" max="9746" width="9" style="98" bestFit="1" customWidth="1"/>
    <col min="9747" max="9986" width="9.140625" style="98"/>
    <col min="9987" max="9987" width="4.7109375" style="98" bestFit="1" customWidth="1"/>
    <col min="9988" max="9988" width="9.7109375" style="98" bestFit="1" customWidth="1"/>
    <col min="9989" max="9989" width="10" style="98" bestFit="1" customWidth="1"/>
    <col min="9990" max="9990" width="8.85546875" style="98" bestFit="1" customWidth="1"/>
    <col min="9991" max="9991" width="22.85546875" style="98" customWidth="1"/>
    <col min="9992" max="9992" width="59.7109375" style="98" bestFit="1" customWidth="1"/>
    <col min="9993" max="9993" width="57.85546875" style="98" bestFit="1" customWidth="1"/>
    <col min="9994" max="9994" width="35.28515625" style="98" bestFit="1" customWidth="1"/>
    <col min="9995" max="9995" width="28.140625" style="98" bestFit="1" customWidth="1"/>
    <col min="9996" max="9996" width="33.140625" style="98" bestFit="1" customWidth="1"/>
    <col min="9997" max="9997" width="26" style="98" bestFit="1" customWidth="1"/>
    <col min="9998" max="9998" width="19.140625" style="98" bestFit="1" customWidth="1"/>
    <col min="9999" max="9999" width="10.42578125" style="98" customWidth="1"/>
    <col min="10000" max="10000" width="11.85546875" style="98" customWidth="1"/>
    <col min="10001" max="10001" width="14.7109375" style="98" customWidth="1"/>
    <col min="10002" max="10002" width="9" style="98" bestFit="1" customWidth="1"/>
    <col min="10003" max="10242" width="9.140625" style="98"/>
    <col min="10243" max="10243" width="4.7109375" style="98" bestFit="1" customWidth="1"/>
    <col min="10244" max="10244" width="9.7109375" style="98" bestFit="1" customWidth="1"/>
    <col min="10245" max="10245" width="10" style="98" bestFit="1" customWidth="1"/>
    <col min="10246" max="10246" width="8.85546875" style="98" bestFit="1" customWidth="1"/>
    <col min="10247" max="10247" width="22.85546875" style="98" customWidth="1"/>
    <col min="10248" max="10248" width="59.7109375" style="98" bestFit="1" customWidth="1"/>
    <col min="10249" max="10249" width="57.85546875" style="98" bestFit="1" customWidth="1"/>
    <col min="10250" max="10250" width="35.28515625" style="98" bestFit="1" customWidth="1"/>
    <col min="10251" max="10251" width="28.140625" style="98" bestFit="1" customWidth="1"/>
    <col min="10252" max="10252" width="33.140625" style="98" bestFit="1" customWidth="1"/>
    <col min="10253" max="10253" width="26" style="98" bestFit="1" customWidth="1"/>
    <col min="10254" max="10254" width="19.140625" style="98" bestFit="1" customWidth="1"/>
    <col min="10255" max="10255" width="10.42578125" style="98" customWidth="1"/>
    <col min="10256" max="10256" width="11.85546875" style="98" customWidth="1"/>
    <col min="10257" max="10257" width="14.7109375" style="98" customWidth="1"/>
    <col min="10258" max="10258" width="9" style="98" bestFit="1" customWidth="1"/>
    <col min="10259" max="10498" width="9.140625" style="98"/>
    <col min="10499" max="10499" width="4.7109375" style="98" bestFit="1" customWidth="1"/>
    <col min="10500" max="10500" width="9.7109375" style="98" bestFit="1" customWidth="1"/>
    <col min="10501" max="10501" width="10" style="98" bestFit="1" customWidth="1"/>
    <col min="10502" max="10502" width="8.85546875" style="98" bestFit="1" customWidth="1"/>
    <col min="10503" max="10503" width="22.85546875" style="98" customWidth="1"/>
    <col min="10504" max="10504" width="59.7109375" style="98" bestFit="1" customWidth="1"/>
    <col min="10505" max="10505" width="57.85546875" style="98" bestFit="1" customWidth="1"/>
    <col min="10506" max="10506" width="35.28515625" style="98" bestFit="1" customWidth="1"/>
    <col min="10507" max="10507" width="28.140625" style="98" bestFit="1" customWidth="1"/>
    <col min="10508" max="10508" width="33.140625" style="98" bestFit="1" customWidth="1"/>
    <col min="10509" max="10509" width="26" style="98" bestFit="1" customWidth="1"/>
    <col min="10510" max="10510" width="19.140625" style="98" bestFit="1" customWidth="1"/>
    <col min="10511" max="10511" width="10.42578125" style="98" customWidth="1"/>
    <col min="10512" max="10512" width="11.85546875" style="98" customWidth="1"/>
    <col min="10513" max="10513" width="14.7109375" style="98" customWidth="1"/>
    <col min="10514" max="10514" width="9" style="98" bestFit="1" customWidth="1"/>
    <col min="10515" max="10754" width="9.140625" style="98"/>
    <col min="10755" max="10755" width="4.7109375" style="98" bestFit="1" customWidth="1"/>
    <col min="10756" max="10756" width="9.7109375" style="98" bestFit="1" customWidth="1"/>
    <col min="10757" max="10757" width="10" style="98" bestFit="1" customWidth="1"/>
    <col min="10758" max="10758" width="8.85546875" style="98" bestFit="1" customWidth="1"/>
    <col min="10759" max="10759" width="22.85546875" style="98" customWidth="1"/>
    <col min="10760" max="10760" width="59.7109375" style="98" bestFit="1" customWidth="1"/>
    <col min="10761" max="10761" width="57.85546875" style="98" bestFit="1" customWidth="1"/>
    <col min="10762" max="10762" width="35.28515625" style="98" bestFit="1" customWidth="1"/>
    <col min="10763" max="10763" width="28.140625" style="98" bestFit="1" customWidth="1"/>
    <col min="10764" max="10764" width="33.140625" style="98" bestFit="1" customWidth="1"/>
    <col min="10765" max="10765" width="26" style="98" bestFit="1" customWidth="1"/>
    <col min="10766" max="10766" width="19.140625" style="98" bestFit="1" customWidth="1"/>
    <col min="10767" max="10767" width="10.42578125" style="98" customWidth="1"/>
    <col min="10768" max="10768" width="11.85546875" style="98" customWidth="1"/>
    <col min="10769" max="10769" width="14.7109375" style="98" customWidth="1"/>
    <col min="10770" max="10770" width="9" style="98" bestFit="1" customWidth="1"/>
    <col min="10771" max="11010" width="9.140625" style="98"/>
    <col min="11011" max="11011" width="4.7109375" style="98" bestFit="1" customWidth="1"/>
    <col min="11012" max="11012" width="9.7109375" style="98" bestFit="1" customWidth="1"/>
    <col min="11013" max="11013" width="10" style="98" bestFit="1" customWidth="1"/>
    <col min="11014" max="11014" width="8.85546875" style="98" bestFit="1" customWidth="1"/>
    <col min="11015" max="11015" width="22.85546875" style="98" customWidth="1"/>
    <col min="11016" max="11016" width="59.7109375" style="98" bestFit="1" customWidth="1"/>
    <col min="11017" max="11017" width="57.85546875" style="98" bestFit="1" customWidth="1"/>
    <col min="11018" max="11018" width="35.28515625" style="98" bestFit="1" customWidth="1"/>
    <col min="11019" max="11019" width="28.140625" style="98" bestFit="1" customWidth="1"/>
    <col min="11020" max="11020" width="33.140625" style="98" bestFit="1" customWidth="1"/>
    <col min="11021" max="11021" width="26" style="98" bestFit="1" customWidth="1"/>
    <col min="11022" max="11022" width="19.140625" style="98" bestFit="1" customWidth="1"/>
    <col min="11023" max="11023" width="10.42578125" style="98" customWidth="1"/>
    <col min="11024" max="11024" width="11.85546875" style="98" customWidth="1"/>
    <col min="11025" max="11025" width="14.7109375" style="98" customWidth="1"/>
    <col min="11026" max="11026" width="9" style="98" bestFit="1" customWidth="1"/>
    <col min="11027" max="11266" width="9.140625" style="98"/>
    <col min="11267" max="11267" width="4.7109375" style="98" bestFit="1" customWidth="1"/>
    <col min="11268" max="11268" width="9.7109375" style="98" bestFit="1" customWidth="1"/>
    <col min="11269" max="11269" width="10" style="98" bestFit="1" customWidth="1"/>
    <col min="11270" max="11270" width="8.85546875" style="98" bestFit="1" customWidth="1"/>
    <col min="11271" max="11271" width="22.85546875" style="98" customWidth="1"/>
    <col min="11272" max="11272" width="59.7109375" style="98" bestFit="1" customWidth="1"/>
    <col min="11273" max="11273" width="57.85546875" style="98" bestFit="1" customWidth="1"/>
    <col min="11274" max="11274" width="35.28515625" style="98" bestFit="1" customWidth="1"/>
    <col min="11275" max="11275" width="28.140625" style="98" bestFit="1" customWidth="1"/>
    <col min="11276" max="11276" width="33.140625" style="98" bestFit="1" customWidth="1"/>
    <col min="11277" max="11277" width="26" style="98" bestFit="1" customWidth="1"/>
    <col min="11278" max="11278" width="19.140625" style="98" bestFit="1" customWidth="1"/>
    <col min="11279" max="11279" width="10.42578125" style="98" customWidth="1"/>
    <col min="11280" max="11280" width="11.85546875" style="98" customWidth="1"/>
    <col min="11281" max="11281" width="14.7109375" style="98" customWidth="1"/>
    <col min="11282" max="11282" width="9" style="98" bestFit="1" customWidth="1"/>
    <col min="11283" max="11522" width="9.140625" style="98"/>
    <col min="11523" max="11523" width="4.7109375" style="98" bestFit="1" customWidth="1"/>
    <col min="11524" max="11524" width="9.7109375" style="98" bestFit="1" customWidth="1"/>
    <col min="11525" max="11525" width="10" style="98" bestFit="1" customWidth="1"/>
    <col min="11526" max="11526" width="8.85546875" style="98" bestFit="1" customWidth="1"/>
    <col min="11527" max="11527" width="22.85546875" style="98" customWidth="1"/>
    <col min="11528" max="11528" width="59.7109375" style="98" bestFit="1" customWidth="1"/>
    <col min="11529" max="11529" width="57.85546875" style="98" bestFit="1" customWidth="1"/>
    <col min="11530" max="11530" width="35.28515625" style="98" bestFit="1" customWidth="1"/>
    <col min="11531" max="11531" width="28.140625" style="98" bestFit="1" customWidth="1"/>
    <col min="11532" max="11532" width="33.140625" style="98" bestFit="1" customWidth="1"/>
    <col min="11533" max="11533" width="26" style="98" bestFit="1" customWidth="1"/>
    <col min="11534" max="11534" width="19.140625" style="98" bestFit="1" customWidth="1"/>
    <col min="11535" max="11535" width="10.42578125" style="98" customWidth="1"/>
    <col min="11536" max="11536" width="11.85546875" style="98" customWidth="1"/>
    <col min="11537" max="11537" width="14.7109375" style="98" customWidth="1"/>
    <col min="11538" max="11538" width="9" style="98" bestFit="1" customWidth="1"/>
    <col min="11539" max="11778" width="9.140625" style="98"/>
    <col min="11779" max="11779" width="4.7109375" style="98" bestFit="1" customWidth="1"/>
    <col min="11780" max="11780" width="9.7109375" style="98" bestFit="1" customWidth="1"/>
    <col min="11781" max="11781" width="10" style="98" bestFit="1" customWidth="1"/>
    <col min="11782" max="11782" width="8.85546875" style="98" bestFit="1" customWidth="1"/>
    <col min="11783" max="11783" width="22.85546875" style="98" customWidth="1"/>
    <col min="11784" max="11784" width="59.7109375" style="98" bestFit="1" customWidth="1"/>
    <col min="11785" max="11785" width="57.85546875" style="98" bestFit="1" customWidth="1"/>
    <col min="11786" max="11786" width="35.28515625" style="98" bestFit="1" customWidth="1"/>
    <col min="11787" max="11787" width="28.140625" style="98" bestFit="1" customWidth="1"/>
    <col min="11788" max="11788" width="33.140625" style="98" bestFit="1" customWidth="1"/>
    <col min="11789" max="11789" width="26" style="98" bestFit="1" customWidth="1"/>
    <col min="11790" max="11790" width="19.140625" style="98" bestFit="1" customWidth="1"/>
    <col min="11791" max="11791" width="10.42578125" style="98" customWidth="1"/>
    <col min="11792" max="11792" width="11.85546875" style="98" customWidth="1"/>
    <col min="11793" max="11793" width="14.7109375" style="98" customWidth="1"/>
    <col min="11794" max="11794" width="9" style="98" bestFit="1" customWidth="1"/>
    <col min="11795" max="12034" width="9.140625" style="98"/>
    <col min="12035" max="12035" width="4.7109375" style="98" bestFit="1" customWidth="1"/>
    <col min="12036" max="12036" width="9.7109375" style="98" bestFit="1" customWidth="1"/>
    <col min="12037" max="12037" width="10" style="98" bestFit="1" customWidth="1"/>
    <col min="12038" max="12038" width="8.85546875" style="98" bestFit="1" customWidth="1"/>
    <col min="12039" max="12039" width="22.85546875" style="98" customWidth="1"/>
    <col min="12040" max="12040" width="59.7109375" style="98" bestFit="1" customWidth="1"/>
    <col min="12041" max="12041" width="57.85546875" style="98" bestFit="1" customWidth="1"/>
    <col min="12042" max="12042" width="35.28515625" style="98" bestFit="1" customWidth="1"/>
    <col min="12043" max="12043" width="28.140625" style="98" bestFit="1" customWidth="1"/>
    <col min="12044" max="12044" width="33.140625" style="98" bestFit="1" customWidth="1"/>
    <col min="12045" max="12045" width="26" style="98" bestFit="1" customWidth="1"/>
    <col min="12046" max="12046" width="19.140625" style="98" bestFit="1" customWidth="1"/>
    <col min="12047" max="12047" width="10.42578125" style="98" customWidth="1"/>
    <col min="12048" max="12048" width="11.85546875" style="98" customWidth="1"/>
    <col min="12049" max="12049" width="14.7109375" style="98" customWidth="1"/>
    <col min="12050" max="12050" width="9" style="98" bestFit="1" customWidth="1"/>
    <col min="12051" max="12290" width="9.140625" style="98"/>
    <col min="12291" max="12291" width="4.7109375" style="98" bestFit="1" customWidth="1"/>
    <col min="12292" max="12292" width="9.7109375" style="98" bestFit="1" customWidth="1"/>
    <col min="12293" max="12293" width="10" style="98" bestFit="1" customWidth="1"/>
    <col min="12294" max="12294" width="8.85546875" style="98" bestFit="1" customWidth="1"/>
    <col min="12295" max="12295" width="22.85546875" style="98" customWidth="1"/>
    <col min="12296" max="12296" width="59.7109375" style="98" bestFit="1" customWidth="1"/>
    <col min="12297" max="12297" width="57.85546875" style="98" bestFit="1" customWidth="1"/>
    <col min="12298" max="12298" width="35.28515625" style="98" bestFit="1" customWidth="1"/>
    <col min="12299" max="12299" width="28.140625" style="98" bestFit="1" customWidth="1"/>
    <col min="12300" max="12300" width="33.140625" style="98" bestFit="1" customWidth="1"/>
    <col min="12301" max="12301" width="26" style="98" bestFit="1" customWidth="1"/>
    <col min="12302" max="12302" width="19.140625" style="98" bestFit="1" customWidth="1"/>
    <col min="12303" max="12303" width="10.42578125" style="98" customWidth="1"/>
    <col min="12304" max="12304" width="11.85546875" style="98" customWidth="1"/>
    <col min="12305" max="12305" width="14.7109375" style="98" customWidth="1"/>
    <col min="12306" max="12306" width="9" style="98" bestFit="1" customWidth="1"/>
    <col min="12307" max="12546" width="9.140625" style="98"/>
    <col min="12547" max="12547" width="4.7109375" style="98" bestFit="1" customWidth="1"/>
    <col min="12548" max="12548" width="9.7109375" style="98" bestFit="1" customWidth="1"/>
    <col min="12549" max="12549" width="10" style="98" bestFit="1" customWidth="1"/>
    <col min="12550" max="12550" width="8.85546875" style="98" bestFit="1" customWidth="1"/>
    <col min="12551" max="12551" width="22.85546875" style="98" customWidth="1"/>
    <col min="12552" max="12552" width="59.7109375" style="98" bestFit="1" customWidth="1"/>
    <col min="12553" max="12553" width="57.85546875" style="98" bestFit="1" customWidth="1"/>
    <col min="12554" max="12554" width="35.28515625" style="98" bestFit="1" customWidth="1"/>
    <col min="12555" max="12555" width="28.140625" style="98" bestFit="1" customWidth="1"/>
    <col min="12556" max="12556" width="33.140625" style="98" bestFit="1" customWidth="1"/>
    <col min="12557" max="12557" width="26" style="98" bestFit="1" customWidth="1"/>
    <col min="12558" max="12558" width="19.140625" style="98" bestFit="1" customWidth="1"/>
    <col min="12559" max="12559" width="10.42578125" style="98" customWidth="1"/>
    <col min="12560" max="12560" width="11.85546875" style="98" customWidth="1"/>
    <col min="12561" max="12561" width="14.7109375" style="98" customWidth="1"/>
    <col min="12562" max="12562" width="9" style="98" bestFit="1" customWidth="1"/>
    <col min="12563" max="12802" width="9.140625" style="98"/>
    <col min="12803" max="12803" width="4.7109375" style="98" bestFit="1" customWidth="1"/>
    <col min="12804" max="12804" width="9.7109375" style="98" bestFit="1" customWidth="1"/>
    <col min="12805" max="12805" width="10" style="98" bestFit="1" customWidth="1"/>
    <col min="12806" max="12806" width="8.85546875" style="98" bestFit="1" customWidth="1"/>
    <col min="12807" max="12807" width="22.85546875" style="98" customWidth="1"/>
    <col min="12808" max="12808" width="59.7109375" style="98" bestFit="1" customWidth="1"/>
    <col min="12809" max="12809" width="57.85546875" style="98" bestFit="1" customWidth="1"/>
    <col min="12810" max="12810" width="35.28515625" style="98" bestFit="1" customWidth="1"/>
    <col min="12811" max="12811" width="28.140625" style="98" bestFit="1" customWidth="1"/>
    <col min="12812" max="12812" width="33.140625" style="98" bestFit="1" customWidth="1"/>
    <col min="12813" max="12813" width="26" style="98" bestFit="1" customWidth="1"/>
    <col min="12814" max="12814" width="19.140625" style="98" bestFit="1" customWidth="1"/>
    <col min="12815" max="12815" width="10.42578125" style="98" customWidth="1"/>
    <col min="12816" max="12816" width="11.85546875" style="98" customWidth="1"/>
    <col min="12817" max="12817" width="14.7109375" style="98" customWidth="1"/>
    <col min="12818" max="12818" width="9" style="98" bestFit="1" customWidth="1"/>
    <col min="12819" max="13058" width="9.140625" style="98"/>
    <col min="13059" max="13059" width="4.7109375" style="98" bestFit="1" customWidth="1"/>
    <col min="13060" max="13060" width="9.7109375" style="98" bestFit="1" customWidth="1"/>
    <col min="13061" max="13061" width="10" style="98" bestFit="1" customWidth="1"/>
    <col min="13062" max="13062" width="8.85546875" style="98" bestFit="1" customWidth="1"/>
    <col min="13063" max="13063" width="22.85546875" style="98" customWidth="1"/>
    <col min="13064" max="13064" width="59.7109375" style="98" bestFit="1" customWidth="1"/>
    <col min="13065" max="13065" width="57.85546875" style="98" bestFit="1" customWidth="1"/>
    <col min="13066" max="13066" width="35.28515625" style="98" bestFit="1" customWidth="1"/>
    <col min="13067" max="13067" width="28.140625" style="98" bestFit="1" customWidth="1"/>
    <col min="13068" max="13068" width="33.140625" style="98" bestFit="1" customWidth="1"/>
    <col min="13069" max="13069" width="26" style="98" bestFit="1" customWidth="1"/>
    <col min="13070" max="13070" width="19.140625" style="98" bestFit="1" customWidth="1"/>
    <col min="13071" max="13071" width="10.42578125" style="98" customWidth="1"/>
    <col min="13072" max="13072" width="11.85546875" style="98" customWidth="1"/>
    <col min="13073" max="13073" width="14.7109375" style="98" customWidth="1"/>
    <col min="13074" max="13074" width="9" style="98" bestFit="1" customWidth="1"/>
    <col min="13075" max="13314" width="9.140625" style="98"/>
    <col min="13315" max="13315" width="4.7109375" style="98" bestFit="1" customWidth="1"/>
    <col min="13316" max="13316" width="9.7109375" style="98" bestFit="1" customWidth="1"/>
    <col min="13317" max="13317" width="10" style="98" bestFit="1" customWidth="1"/>
    <col min="13318" max="13318" width="8.85546875" style="98" bestFit="1" customWidth="1"/>
    <col min="13319" max="13319" width="22.85546875" style="98" customWidth="1"/>
    <col min="13320" max="13320" width="59.7109375" style="98" bestFit="1" customWidth="1"/>
    <col min="13321" max="13321" width="57.85546875" style="98" bestFit="1" customWidth="1"/>
    <col min="13322" max="13322" width="35.28515625" style="98" bestFit="1" customWidth="1"/>
    <col min="13323" max="13323" width="28.140625" style="98" bestFit="1" customWidth="1"/>
    <col min="13324" max="13324" width="33.140625" style="98" bestFit="1" customWidth="1"/>
    <col min="13325" max="13325" width="26" style="98" bestFit="1" customWidth="1"/>
    <col min="13326" max="13326" width="19.140625" style="98" bestFit="1" customWidth="1"/>
    <col min="13327" max="13327" width="10.42578125" style="98" customWidth="1"/>
    <col min="13328" max="13328" width="11.85546875" style="98" customWidth="1"/>
    <col min="13329" max="13329" width="14.7109375" style="98" customWidth="1"/>
    <col min="13330" max="13330" width="9" style="98" bestFit="1" customWidth="1"/>
    <col min="13331" max="13570" width="9.140625" style="98"/>
    <col min="13571" max="13571" width="4.7109375" style="98" bestFit="1" customWidth="1"/>
    <col min="13572" max="13572" width="9.7109375" style="98" bestFit="1" customWidth="1"/>
    <col min="13573" max="13573" width="10" style="98" bestFit="1" customWidth="1"/>
    <col min="13574" max="13574" width="8.85546875" style="98" bestFit="1" customWidth="1"/>
    <col min="13575" max="13575" width="22.85546875" style="98" customWidth="1"/>
    <col min="13576" max="13576" width="59.7109375" style="98" bestFit="1" customWidth="1"/>
    <col min="13577" max="13577" width="57.85546875" style="98" bestFit="1" customWidth="1"/>
    <col min="13578" max="13578" width="35.28515625" style="98" bestFit="1" customWidth="1"/>
    <col min="13579" max="13579" width="28.140625" style="98" bestFit="1" customWidth="1"/>
    <col min="13580" max="13580" width="33.140625" style="98" bestFit="1" customWidth="1"/>
    <col min="13581" max="13581" width="26" style="98" bestFit="1" customWidth="1"/>
    <col min="13582" max="13582" width="19.140625" style="98" bestFit="1" customWidth="1"/>
    <col min="13583" max="13583" width="10.42578125" style="98" customWidth="1"/>
    <col min="13584" max="13584" width="11.85546875" style="98" customWidth="1"/>
    <col min="13585" max="13585" width="14.7109375" style="98" customWidth="1"/>
    <col min="13586" max="13586" width="9" style="98" bestFit="1" customWidth="1"/>
    <col min="13587" max="13826" width="9.140625" style="98"/>
    <col min="13827" max="13827" width="4.7109375" style="98" bestFit="1" customWidth="1"/>
    <col min="13828" max="13828" width="9.7109375" style="98" bestFit="1" customWidth="1"/>
    <col min="13829" max="13829" width="10" style="98" bestFit="1" customWidth="1"/>
    <col min="13830" max="13830" width="8.85546875" style="98" bestFit="1" customWidth="1"/>
    <col min="13831" max="13831" width="22.85546875" style="98" customWidth="1"/>
    <col min="13832" max="13832" width="59.7109375" style="98" bestFit="1" customWidth="1"/>
    <col min="13833" max="13833" width="57.85546875" style="98" bestFit="1" customWidth="1"/>
    <col min="13834" max="13834" width="35.28515625" style="98" bestFit="1" customWidth="1"/>
    <col min="13835" max="13835" width="28.140625" style="98" bestFit="1" customWidth="1"/>
    <col min="13836" max="13836" width="33.140625" style="98" bestFit="1" customWidth="1"/>
    <col min="13837" max="13837" width="26" style="98" bestFit="1" customWidth="1"/>
    <col min="13838" max="13838" width="19.140625" style="98" bestFit="1" customWidth="1"/>
    <col min="13839" max="13839" width="10.42578125" style="98" customWidth="1"/>
    <col min="13840" max="13840" width="11.85546875" style="98" customWidth="1"/>
    <col min="13841" max="13841" width="14.7109375" style="98" customWidth="1"/>
    <col min="13842" max="13842" width="9" style="98" bestFit="1" customWidth="1"/>
    <col min="13843" max="14082" width="9.140625" style="98"/>
    <col min="14083" max="14083" width="4.7109375" style="98" bestFit="1" customWidth="1"/>
    <col min="14084" max="14084" width="9.7109375" style="98" bestFit="1" customWidth="1"/>
    <col min="14085" max="14085" width="10" style="98" bestFit="1" customWidth="1"/>
    <col min="14086" max="14086" width="8.85546875" style="98" bestFit="1" customWidth="1"/>
    <col min="14087" max="14087" width="22.85546875" style="98" customWidth="1"/>
    <col min="14088" max="14088" width="59.7109375" style="98" bestFit="1" customWidth="1"/>
    <col min="14089" max="14089" width="57.85546875" style="98" bestFit="1" customWidth="1"/>
    <col min="14090" max="14090" width="35.28515625" style="98" bestFit="1" customWidth="1"/>
    <col min="14091" max="14091" width="28.140625" style="98" bestFit="1" customWidth="1"/>
    <col min="14092" max="14092" width="33.140625" style="98" bestFit="1" customWidth="1"/>
    <col min="14093" max="14093" width="26" style="98" bestFit="1" customWidth="1"/>
    <col min="14094" max="14094" width="19.140625" style="98" bestFit="1" customWidth="1"/>
    <col min="14095" max="14095" width="10.42578125" style="98" customWidth="1"/>
    <col min="14096" max="14096" width="11.85546875" style="98" customWidth="1"/>
    <col min="14097" max="14097" width="14.7109375" style="98" customWidth="1"/>
    <col min="14098" max="14098" width="9" style="98" bestFit="1" customWidth="1"/>
    <col min="14099" max="14338" width="9.140625" style="98"/>
    <col min="14339" max="14339" width="4.7109375" style="98" bestFit="1" customWidth="1"/>
    <col min="14340" max="14340" width="9.7109375" style="98" bestFit="1" customWidth="1"/>
    <col min="14341" max="14341" width="10" style="98" bestFit="1" customWidth="1"/>
    <col min="14342" max="14342" width="8.85546875" style="98" bestFit="1" customWidth="1"/>
    <col min="14343" max="14343" width="22.85546875" style="98" customWidth="1"/>
    <col min="14344" max="14344" width="59.7109375" style="98" bestFit="1" customWidth="1"/>
    <col min="14345" max="14345" width="57.85546875" style="98" bestFit="1" customWidth="1"/>
    <col min="14346" max="14346" width="35.28515625" style="98" bestFit="1" customWidth="1"/>
    <col min="14347" max="14347" width="28.140625" style="98" bestFit="1" customWidth="1"/>
    <col min="14348" max="14348" width="33.140625" style="98" bestFit="1" customWidth="1"/>
    <col min="14349" max="14349" width="26" style="98" bestFit="1" customWidth="1"/>
    <col min="14350" max="14350" width="19.140625" style="98" bestFit="1" customWidth="1"/>
    <col min="14351" max="14351" width="10.42578125" style="98" customWidth="1"/>
    <col min="14352" max="14352" width="11.85546875" style="98" customWidth="1"/>
    <col min="14353" max="14353" width="14.7109375" style="98" customWidth="1"/>
    <col min="14354" max="14354" width="9" style="98" bestFit="1" customWidth="1"/>
    <col min="14355" max="14594" width="9.140625" style="98"/>
    <col min="14595" max="14595" width="4.7109375" style="98" bestFit="1" customWidth="1"/>
    <col min="14596" max="14596" width="9.7109375" style="98" bestFit="1" customWidth="1"/>
    <col min="14597" max="14597" width="10" style="98" bestFit="1" customWidth="1"/>
    <col min="14598" max="14598" width="8.85546875" style="98" bestFit="1" customWidth="1"/>
    <col min="14599" max="14599" width="22.85546875" style="98" customWidth="1"/>
    <col min="14600" max="14600" width="59.7109375" style="98" bestFit="1" customWidth="1"/>
    <col min="14601" max="14601" width="57.85546875" style="98" bestFit="1" customWidth="1"/>
    <col min="14602" max="14602" width="35.28515625" style="98" bestFit="1" customWidth="1"/>
    <col min="14603" max="14603" width="28.140625" style="98" bestFit="1" customWidth="1"/>
    <col min="14604" max="14604" width="33.140625" style="98" bestFit="1" customWidth="1"/>
    <col min="14605" max="14605" width="26" style="98" bestFit="1" customWidth="1"/>
    <col min="14606" max="14606" width="19.140625" style="98" bestFit="1" customWidth="1"/>
    <col min="14607" max="14607" width="10.42578125" style="98" customWidth="1"/>
    <col min="14608" max="14608" width="11.85546875" style="98" customWidth="1"/>
    <col min="14609" max="14609" width="14.7109375" style="98" customWidth="1"/>
    <col min="14610" max="14610" width="9" style="98" bestFit="1" customWidth="1"/>
    <col min="14611" max="14850" width="9.140625" style="98"/>
    <col min="14851" max="14851" width="4.7109375" style="98" bestFit="1" customWidth="1"/>
    <col min="14852" max="14852" width="9.7109375" style="98" bestFit="1" customWidth="1"/>
    <col min="14853" max="14853" width="10" style="98" bestFit="1" customWidth="1"/>
    <col min="14854" max="14854" width="8.85546875" style="98" bestFit="1" customWidth="1"/>
    <col min="14855" max="14855" width="22.85546875" style="98" customWidth="1"/>
    <col min="14856" max="14856" width="59.7109375" style="98" bestFit="1" customWidth="1"/>
    <col min="14857" max="14857" width="57.85546875" style="98" bestFit="1" customWidth="1"/>
    <col min="14858" max="14858" width="35.28515625" style="98" bestFit="1" customWidth="1"/>
    <col min="14859" max="14859" width="28.140625" style="98" bestFit="1" customWidth="1"/>
    <col min="14860" max="14860" width="33.140625" style="98" bestFit="1" customWidth="1"/>
    <col min="14861" max="14861" width="26" style="98" bestFit="1" customWidth="1"/>
    <col min="14862" max="14862" width="19.140625" style="98" bestFit="1" customWidth="1"/>
    <col min="14863" max="14863" width="10.42578125" style="98" customWidth="1"/>
    <col min="14864" max="14864" width="11.85546875" style="98" customWidth="1"/>
    <col min="14865" max="14865" width="14.7109375" style="98" customWidth="1"/>
    <col min="14866" max="14866" width="9" style="98" bestFit="1" customWidth="1"/>
    <col min="14867" max="15106" width="9.140625" style="98"/>
    <col min="15107" max="15107" width="4.7109375" style="98" bestFit="1" customWidth="1"/>
    <col min="15108" max="15108" width="9.7109375" style="98" bestFit="1" customWidth="1"/>
    <col min="15109" max="15109" width="10" style="98" bestFit="1" customWidth="1"/>
    <col min="15110" max="15110" width="8.85546875" style="98" bestFit="1" customWidth="1"/>
    <col min="15111" max="15111" width="22.85546875" style="98" customWidth="1"/>
    <col min="15112" max="15112" width="59.7109375" style="98" bestFit="1" customWidth="1"/>
    <col min="15113" max="15113" width="57.85546875" style="98" bestFit="1" customWidth="1"/>
    <col min="15114" max="15114" width="35.28515625" style="98" bestFit="1" customWidth="1"/>
    <col min="15115" max="15115" width="28.140625" style="98" bestFit="1" customWidth="1"/>
    <col min="15116" max="15116" width="33.140625" style="98" bestFit="1" customWidth="1"/>
    <col min="15117" max="15117" width="26" style="98" bestFit="1" customWidth="1"/>
    <col min="15118" max="15118" width="19.140625" style="98" bestFit="1" customWidth="1"/>
    <col min="15119" max="15119" width="10.42578125" style="98" customWidth="1"/>
    <col min="15120" max="15120" width="11.85546875" style="98" customWidth="1"/>
    <col min="15121" max="15121" width="14.7109375" style="98" customWidth="1"/>
    <col min="15122" max="15122" width="9" style="98" bestFit="1" customWidth="1"/>
    <col min="15123" max="15362" width="9.140625" style="98"/>
    <col min="15363" max="15363" width="4.7109375" style="98" bestFit="1" customWidth="1"/>
    <col min="15364" max="15364" width="9.7109375" style="98" bestFit="1" customWidth="1"/>
    <col min="15365" max="15365" width="10" style="98" bestFit="1" customWidth="1"/>
    <col min="15366" max="15366" width="8.85546875" style="98" bestFit="1" customWidth="1"/>
    <col min="15367" max="15367" width="22.85546875" style="98" customWidth="1"/>
    <col min="15368" max="15368" width="59.7109375" style="98" bestFit="1" customWidth="1"/>
    <col min="15369" max="15369" width="57.85546875" style="98" bestFit="1" customWidth="1"/>
    <col min="15370" max="15370" width="35.28515625" style="98" bestFit="1" customWidth="1"/>
    <col min="15371" max="15371" width="28.140625" style="98" bestFit="1" customWidth="1"/>
    <col min="15372" max="15372" width="33.140625" style="98" bestFit="1" customWidth="1"/>
    <col min="15373" max="15373" width="26" style="98" bestFit="1" customWidth="1"/>
    <col min="15374" max="15374" width="19.140625" style="98" bestFit="1" customWidth="1"/>
    <col min="15375" max="15375" width="10.42578125" style="98" customWidth="1"/>
    <col min="15376" max="15376" width="11.85546875" style="98" customWidth="1"/>
    <col min="15377" max="15377" width="14.7109375" style="98" customWidth="1"/>
    <col min="15378" max="15378" width="9" style="98" bestFit="1" customWidth="1"/>
    <col min="15379" max="15618" width="9.140625" style="98"/>
    <col min="15619" max="15619" width="4.7109375" style="98" bestFit="1" customWidth="1"/>
    <col min="15620" max="15620" width="9.7109375" style="98" bestFit="1" customWidth="1"/>
    <col min="15621" max="15621" width="10" style="98" bestFit="1" customWidth="1"/>
    <col min="15622" max="15622" width="8.85546875" style="98" bestFit="1" customWidth="1"/>
    <col min="15623" max="15623" width="22.85546875" style="98" customWidth="1"/>
    <col min="15624" max="15624" width="59.7109375" style="98" bestFit="1" customWidth="1"/>
    <col min="15625" max="15625" width="57.85546875" style="98" bestFit="1" customWidth="1"/>
    <col min="15626" max="15626" width="35.28515625" style="98" bestFit="1" customWidth="1"/>
    <col min="15627" max="15627" width="28.140625" style="98" bestFit="1" customWidth="1"/>
    <col min="15628" max="15628" width="33.140625" style="98" bestFit="1" customWidth="1"/>
    <col min="15629" max="15629" width="26" style="98" bestFit="1" customWidth="1"/>
    <col min="15630" max="15630" width="19.140625" style="98" bestFit="1" customWidth="1"/>
    <col min="15631" max="15631" width="10.42578125" style="98" customWidth="1"/>
    <col min="15632" max="15632" width="11.85546875" style="98" customWidth="1"/>
    <col min="15633" max="15633" width="14.7109375" style="98" customWidth="1"/>
    <col min="15634" max="15634" width="9" style="98" bestFit="1" customWidth="1"/>
    <col min="15635" max="15874" width="9.140625" style="98"/>
    <col min="15875" max="15875" width="4.7109375" style="98" bestFit="1" customWidth="1"/>
    <col min="15876" max="15876" width="9.7109375" style="98" bestFit="1" customWidth="1"/>
    <col min="15877" max="15877" width="10" style="98" bestFit="1" customWidth="1"/>
    <col min="15878" max="15878" width="8.85546875" style="98" bestFit="1" customWidth="1"/>
    <col min="15879" max="15879" width="22.85546875" style="98" customWidth="1"/>
    <col min="15880" max="15880" width="59.7109375" style="98" bestFit="1" customWidth="1"/>
    <col min="15881" max="15881" width="57.85546875" style="98" bestFit="1" customWidth="1"/>
    <col min="15882" max="15882" width="35.28515625" style="98" bestFit="1" customWidth="1"/>
    <col min="15883" max="15883" width="28.140625" style="98" bestFit="1" customWidth="1"/>
    <col min="15884" max="15884" width="33.140625" style="98" bestFit="1" customWidth="1"/>
    <col min="15885" max="15885" width="26" style="98" bestFit="1" customWidth="1"/>
    <col min="15886" max="15886" width="19.140625" style="98" bestFit="1" customWidth="1"/>
    <col min="15887" max="15887" width="10.42578125" style="98" customWidth="1"/>
    <col min="15888" max="15888" width="11.85546875" style="98" customWidth="1"/>
    <col min="15889" max="15889" width="14.7109375" style="98" customWidth="1"/>
    <col min="15890" max="15890" width="9" style="98" bestFit="1" customWidth="1"/>
    <col min="15891" max="16130" width="9.140625" style="98"/>
    <col min="16131" max="16131" width="4.7109375" style="98" bestFit="1" customWidth="1"/>
    <col min="16132" max="16132" width="9.7109375" style="98" bestFit="1" customWidth="1"/>
    <col min="16133" max="16133" width="10" style="98" bestFit="1" customWidth="1"/>
    <col min="16134" max="16134" width="8.85546875" style="98" bestFit="1" customWidth="1"/>
    <col min="16135" max="16135" width="22.85546875" style="98" customWidth="1"/>
    <col min="16136" max="16136" width="59.7109375" style="98" bestFit="1" customWidth="1"/>
    <col min="16137" max="16137" width="57.85546875" style="98" bestFit="1" customWidth="1"/>
    <col min="16138" max="16138" width="35.28515625" style="98" bestFit="1" customWidth="1"/>
    <col min="16139" max="16139" width="28.140625" style="98" bestFit="1" customWidth="1"/>
    <col min="16140" max="16140" width="33.140625" style="98" bestFit="1" customWidth="1"/>
    <col min="16141" max="16141" width="26" style="98" bestFit="1" customWidth="1"/>
    <col min="16142" max="16142" width="19.140625" style="98" bestFit="1" customWidth="1"/>
    <col min="16143" max="16143" width="10.42578125" style="98" customWidth="1"/>
    <col min="16144" max="16144" width="11.85546875" style="98" customWidth="1"/>
    <col min="16145" max="16145" width="14.7109375" style="98" customWidth="1"/>
    <col min="16146" max="16146" width="9" style="98" bestFit="1" customWidth="1"/>
    <col min="16147" max="16384" width="9.140625" style="98"/>
  </cols>
  <sheetData>
    <row r="2" spans="1:19" x14ac:dyDescent="0.25">
      <c r="A2" s="111" t="s">
        <v>1990</v>
      </c>
    </row>
    <row r="3" spans="1:19" x14ac:dyDescent="0.25">
      <c r="M3" s="2"/>
      <c r="N3" s="2"/>
      <c r="O3" s="2"/>
      <c r="P3" s="2"/>
    </row>
    <row r="4" spans="1:19" s="4" customFormat="1" ht="42.75" customHeight="1" x14ac:dyDescent="0.25">
      <c r="A4" s="832" t="s">
        <v>0</v>
      </c>
      <c r="B4" s="829" t="s">
        <v>1</v>
      </c>
      <c r="C4" s="829" t="s">
        <v>2</v>
      </c>
      <c r="D4" s="829" t="s">
        <v>3</v>
      </c>
      <c r="E4" s="832" t="s">
        <v>4</v>
      </c>
      <c r="F4" s="832" t="s">
        <v>5</v>
      </c>
      <c r="G4" s="832" t="s">
        <v>6</v>
      </c>
      <c r="H4" s="840" t="s">
        <v>7</v>
      </c>
      <c r="I4" s="840"/>
      <c r="J4" s="832" t="s">
        <v>8</v>
      </c>
      <c r="K4" s="841" t="s">
        <v>9</v>
      </c>
      <c r="L4" s="842"/>
      <c r="M4" s="831" t="s">
        <v>10</v>
      </c>
      <c r="N4" s="831"/>
      <c r="O4" s="831" t="s">
        <v>11</v>
      </c>
      <c r="P4" s="831"/>
      <c r="Q4" s="832" t="s">
        <v>12</v>
      </c>
      <c r="R4" s="829" t="s">
        <v>13</v>
      </c>
      <c r="S4" s="3"/>
    </row>
    <row r="5" spans="1:19" s="4" customFormat="1" x14ac:dyDescent="0.2">
      <c r="A5" s="833"/>
      <c r="B5" s="830"/>
      <c r="C5" s="830"/>
      <c r="D5" s="830"/>
      <c r="E5" s="833"/>
      <c r="F5" s="833"/>
      <c r="G5" s="833"/>
      <c r="H5" s="106" t="s">
        <v>14</v>
      </c>
      <c r="I5" s="106" t="s">
        <v>15</v>
      </c>
      <c r="J5" s="833"/>
      <c r="K5" s="108">
        <v>2020</v>
      </c>
      <c r="L5" s="108">
        <v>2021</v>
      </c>
      <c r="M5" s="5">
        <v>2020</v>
      </c>
      <c r="N5" s="5">
        <v>2021</v>
      </c>
      <c r="O5" s="5">
        <v>2020</v>
      </c>
      <c r="P5" s="5">
        <v>2021</v>
      </c>
      <c r="Q5" s="833"/>
      <c r="R5" s="830"/>
      <c r="S5" s="3"/>
    </row>
    <row r="6" spans="1:19" s="4" customFormat="1" ht="15" customHeight="1" x14ac:dyDescent="0.2">
      <c r="A6" s="104" t="s">
        <v>16</v>
      </c>
      <c r="B6" s="106" t="s">
        <v>17</v>
      </c>
      <c r="C6" s="106" t="s">
        <v>18</v>
      </c>
      <c r="D6" s="106" t="s">
        <v>19</v>
      </c>
      <c r="E6" s="104" t="s">
        <v>20</v>
      </c>
      <c r="F6" s="104" t="s">
        <v>21</v>
      </c>
      <c r="G6" s="104" t="s">
        <v>22</v>
      </c>
      <c r="H6" s="106" t="s">
        <v>23</v>
      </c>
      <c r="I6" s="106" t="s">
        <v>24</v>
      </c>
      <c r="J6" s="104" t="s">
        <v>25</v>
      </c>
      <c r="K6" s="108" t="s">
        <v>26</v>
      </c>
      <c r="L6" s="108" t="s">
        <v>27</v>
      </c>
      <c r="M6" s="109" t="s">
        <v>28</v>
      </c>
      <c r="N6" s="109" t="s">
        <v>29</v>
      </c>
      <c r="O6" s="109" t="s">
        <v>30</v>
      </c>
      <c r="P6" s="109" t="s">
        <v>31</v>
      </c>
      <c r="Q6" s="104" t="s">
        <v>32</v>
      </c>
      <c r="R6" s="106" t="s">
        <v>33</v>
      </c>
      <c r="S6" s="3"/>
    </row>
    <row r="7" spans="1:19" ht="96" customHeight="1" x14ac:dyDescent="0.25">
      <c r="A7" s="765">
        <v>1</v>
      </c>
      <c r="B7" s="765">
        <v>1</v>
      </c>
      <c r="C7" s="765">
        <v>4</v>
      </c>
      <c r="D7" s="696">
        <v>2</v>
      </c>
      <c r="E7" s="696" t="s">
        <v>1091</v>
      </c>
      <c r="F7" s="696" t="s">
        <v>1090</v>
      </c>
      <c r="G7" s="1523" t="s">
        <v>1089</v>
      </c>
      <c r="H7" s="481" t="s">
        <v>1088</v>
      </c>
      <c r="I7" s="481">
        <v>1</v>
      </c>
      <c r="J7" s="1523" t="s">
        <v>1087</v>
      </c>
      <c r="K7" s="1525" t="s">
        <v>39</v>
      </c>
      <c r="L7" s="696"/>
      <c r="M7" s="769">
        <v>70000</v>
      </c>
      <c r="N7" s="696"/>
      <c r="O7" s="769">
        <v>70000</v>
      </c>
      <c r="P7" s="696"/>
      <c r="Q7" s="696" t="s">
        <v>1041</v>
      </c>
      <c r="R7" s="696" t="s">
        <v>1086</v>
      </c>
      <c r="S7" s="10"/>
    </row>
    <row r="8" spans="1:19" ht="80.25" customHeight="1" x14ac:dyDescent="0.25">
      <c r="A8" s="766"/>
      <c r="B8" s="766"/>
      <c r="C8" s="766"/>
      <c r="D8" s="697"/>
      <c r="E8" s="697"/>
      <c r="F8" s="697"/>
      <c r="G8" s="1524"/>
      <c r="H8" s="481" t="s">
        <v>1085</v>
      </c>
      <c r="I8" s="483" t="s">
        <v>993</v>
      </c>
      <c r="J8" s="1524"/>
      <c r="K8" s="1526"/>
      <c r="L8" s="697"/>
      <c r="M8" s="697"/>
      <c r="N8" s="697"/>
      <c r="O8" s="697"/>
      <c r="P8" s="697"/>
      <c r="Q8" s="697"/>
      <c r="R8" s="697"/>
      <c r="S8" s="10"/>
    </row>
    <row r="9" spans="1:19" s="40" customFormat="1" ht="57" customHeight="1" x14ac:dyDescent="0.25">
      <c r="A9" s="689">
        <v>1</v>
      </c>
      <c r="B9" s="689">
        <v>1</v>
      </c>
      <c r="C9" s="689">
        <v>4</v>
      </c>
      <c r="D9" s="632">
        <v>2</v>
      </c>
      <c r="E9" s="632" t="s">
        <v>1091</v>
      </c>
      <c r="F9" s="632" t="s">
        <v>1090</v>
      </c>
      <c r="G9" s="1527" t="s">
        <v>1089</v>
      </c>
      <c r="H9" s="473" t="s">
        <v>1088</v>
      </c>
      <c r="I9" s="473">
        <v>1</v>
      </c>
      <c r="J9" s="1527" t="s">
        <v>1087</v>
      </c>
      <c r="K9" s="1529" t="s">
        <v>39</v>
      </c>
      <c r="L9" s="632"/>
      <c r="M9" s="772">
        <v>65246.71</v>
      </c>
      <c r="N9" s="632"/>
      <c r="O9" s="772">
        <v>65246.71</v>
      </c>
      <c r="P9" s="632"/>
      <c r="Q9" s="632" t="s">
        <v>1041</v>
      </c>
      <c r="R9" s="632" t="s">
        <v>1086</v>
      </c>
    </row>
    <row r="10" spans="1:19" s="6" customFormat="1" ht="130.5" customHeight="1" x14ac:dyDescent="0.25">
      <c r="A10" s="767"/>
      <c r="B10" s="767"/>
      <c r="C10" s="767"/>
      <c r="D10" s="633"/>
      <c r="E10" s="633"/>
      <c r="F10" s="633"/>
      <c r="G10" s="1528"/>
      <c r="H10" s="473" t="s">
        <v>1085</v>
      </c>
      <c r="I10" s="516" t="s">
        <v>993</v>
      </c>
      <c r="J10" s="1528"/>
      <c r="K10" s="1530"/>
      <c r="L10" s="633"/>
      <c r="M10" s="729"/>
      <c r="N10" s="633"/>
      <c r="O10" s="729"/>
      <c r="P10" s="633"/>
      <c r="Q10" s="633"/>
      <c r="R10" s="633"/>
    </row>
    <row r="11" spans="1:19" s="6" customFormat="1" ht="29.25" customHeight="1" x14ac:dyDescent="0.25">
      <c r="A11" s="656" t="s">
        <v>2199</v>
      </c>
      <c r="B11" s="776"/>
      <c r="C11" s="776"/>
      <c r="D11" s="776"/>
      <c r="E11" s="776"/>
      <c r="F11" s="776"/>
      <c r="G11" s="776"/>
      <c r="H11" s="776"/>
      <c r="I11" s="776"/>
      <c r="J11" s="776"/>
      <c r="K11" s="776"/>
      <c r="L11" s="776"/>
      <c r="M11" s="776"/>
      <c r="N11" s="776"/>
      <c r="O11" s="776"/>
      <c r="P11" s="776"/>
      <c r="Q11" s="776"/>
      <c r="R11" s="777"/>
    </row>
    <row r="12" spans="1:19" ht="168.75" customHeight="1" x14ac:dyDescent="0.25">
      <c r="A12" s="484">
        <v>2</v>
      </c>
      <c r="B12" s="484">
        <v>1</v>
      </c>
      <c r="C12" s="484">
        <v>4</v>
      </c>
      <c r="D12" s="484">
        <v>2</v>
      </c>
      <c r="E12" s="482" t="s">
        <v>1084</v>
      </c>
      <c r="F12" s="517" t="s">
        <v>1083</v>
      </c>
      <c r="G12" s="481" t="s">
        <v>168</v>
      </c>
      <c r="H12" s="482" t="s">
        <v>60</v>
      </c>
      <c r="I12" s="481">
        <v>30</v>
      </c>
      <c r="J12" s="482" t="s">
        <v>1082</v>
      </c>
      <c r="K12" s="484"/>
      <c r="L12" s="484" t="s">
        <v>39</v>
      </c>
      <c r="M12" s="488"/>
      <c r="N12" s="488">
        <v>30000</v>
      </c>
      <c r="O12" s="488"/>
      <c r="P12" s="488">
        <v>30000</v>
      </c>
      <c r="Q12" s="481" t="s">
        <v>1041</v>
      </c>
      <c r="R12" s="481" t="s">
        <v>1081</v>
      </c>
    </row>
    <row r="13" spans="1:19" ht="50.25" customHeight="1" x14ac:dyDescent="0.25">
      <c r="A13" s="765">
        <v>3</v>
      </c>
      <c r="B13" s="765">
        <v>1</v>
      </c>
      <c r="C13" s="765">
        <v>4</v>
      </c>
      <c r="D13" s="765">
        <v>5</v>
      </c>
      <c r="E13" s="696" t="s">
        <v>1080</v>
      </c>
      <c r="F13" s="1470" t="s">
        <v>1079</v>
      </c>
      <c r="G13" s="696" t="s">
        <v>1078</v>
      </c>
      <c r="H13" s="482" t="s">
        <v>1077</v>
      </c>
      <c r="I13" s="481">
        <v>1</v>
      </c>
      <c r="J13" s="696" t="s">
        <v>1076</v>
      </c>
      <c r="K13" s="696" t="s">
        <v>1075</v>
      </c>
      <c r="L13" s="696"/>
      <c r="M13" s="1481">
        <v>50000</v>
      </c>
      <c r="N13" s="696"/>
      <c r="O13" s="1481">
        <v>50000</v>
      </c>
      <c r="P13" s="1523"/>
      <c r="Q13" s="696" t="s">
        <v>1041</v>
      </c>
      <c r="R13" s="696" t="s">
        <v>1045</v>
      </c>
    </row>
    <row r="14" spans="1:19" ht="374.25" customHeight="1" x14ac:dyDescent="0.25">
      <c r="A14" s="766"/>
      <c r="B14" s="766"/>
      <c r="C14" s="766"/>
      <c r="D14" s="766"/>
      <c r="E14" s="697"/>
      <c r="F14" s="1472"/>
      <c r="G14" s="697"/>
      <c r="H14" s="482" t="s">
        <v>165</v>
      </c>
      <c r="I14" s="484">
        <v>2</v>
      </c>
      <c r="J14" s="697"/>
      <c r="K14" s="697"/>
      <c r="L14" s="697"/>
      <c r="M14" s="1483"/>
      <c r="N14" s="697"/>
      <c r="O14" s="1483"/>
      <c r="P14" s="1524"/>
      <c r="Q14" s="697"/>
      <c r="R14" s="697"/>
    </row>
    <row r="15" spans="1:19" ht="63" customHeight="1" x14ac:dyDescent="0.25">
      <c r="A15" s="632">
        <v>3</v>
      </c>
      <c r="B15" s="632">
        <v>1</v>
      </c>
      <c r="C15" s="632">
        <v>4</v>
      </c>
      <c r="D15" s="632">
        <v>5</v>
      </c>
      <c r="E15" s="632" t="s">
        <v>1080</v>
      </c>
      <c r="F15" s="1449" t="s">
        <v>1079</v>
      </c>
      <c r="G15" s="632" t="s">
        <v>2200</v>
      </c>
      <c r="H15" s="518" t="s">
        <v>1991</v>
      </c>
      <c r="I15" s="498">
        <v>1</v>
      </c>
      <c r="J15" s="632" t="s">
        <v>1076</v>
      </c>
      <c r="K15" s="632" t="s">
        <v>1075</v>
      </c>
      <c r="L15" s="632"/>
      <c r="M15" s="772">
        <v>61270.77</v>
      </c>
      <c r="N15" s="632"/>
      <c r="O15" s="772">
        <v>61270.77</v>
      </c>
      <c r="P15" s="632"/>
      <c r="Q15" s="632" t="s">
        <v>1041</v>
      </c>
      <c r="R15" s="632" t="s">
        <v>1045</v>
      </c>
    </row>
    <row r="16" spans="1:19" ht="62.25" customHeight="1" x14ac:dyDescent="0.25">
      <c r="A16" s="1468"/>
      <c r="B16" s="1468"/>
      <c r="C16" s="1468"/>
      <c r="D16" s="1468"/>
      <c r="E16" s="1468"/>
      <c r="F16" s="1474"/>
      <c r="G16" s="1468"/>
      <c r="H16" s="519" t="s">
        <v>60</v>
      </c>
      <c r="I16" s="489">
        <v>50</v>
      </c>
      <c r="J16" s="1468"/>
      <c r="K16" s="1468"/>
      <c r="L16" s="1468"/>
      <c r="M16" s="1531"/>
      <c r="N16" s="1468"/>
      <c r="O16" s="1531"/>
      <c r="P16" s="1468"/>
      <c r="Q16" s="1468"/>
      <c r="R16" s="1468"/>
    </row>
    <row r="17" spans="1:18" ht="365.25" customHeight="1" x14ac:dyDescent="0.25">
      <c r="A17" s="1006"/>
      <c r="B17" s="1006"/>
      <c r="C17" s="1006"/>
      <c r="D17" s="1006"/>
      <c r="E17" s="1006"/>
      <c r="F17" s="1007"/>
      <c r="G17" s="1006"/>
      <c r="H17" s="518" t="s">
        <v>165</v>
      </c>
      <c r="I17" s="490">
        <v>5</v>
      </c>
      <c r="J17" s="1006"/>
      <c r="K17" s="1006"/>
      <c r="L17" s="1006"/>
      <c r="M17" s="729"/>
      <c r="N17" s="1006"/>
      <c r="O17" s="729"/>
      <c r="P17" s="1006"/>
      <c r="Q17" s="1006"/>
      <c r="R17" s="1006"/>
    </row>
    <row r="18" spans="1:18" ht="38.25" customHeight="1" x14ac:dyDescent="0.25">
      <c r="A18" s="656" t="s">
        <v>2201</v>
      </c>
      <c r="B18" s="776"/>
      <c r="C18" s="776"/>
      <c r="D18" s="776"/>
      <c r="E18" s="776"/>
      <c r="F18" s="776"/>
      <c r="G18" s="776"/>
      <c r="H18" s="776"/>
      <c r="I18" s="776"/>
      <c r="J18" s="776"/>
      <c r="K18" s="776"/>
      <c r="L18" s="776"/>
      <c r="M18" s="776"/>
      <c r="N18" s="776"/>
      <c r="O18" s="776"/>
      <c r="P18" s="776"/>
      <c r="Q18" s="776"/>
      <c r="R18" s="777"/>
    </row>
    <row r="19" spans="1:18" ht="187.5" customHeight="1" x14ac:dyDescent="0.25">
      <c r="A19" s="481">
        <v>4</v>
      </c>
      <c r="B19" s="481">
        <v>1</v>
      </c>
      <c r="C19" s="481">
        <v>4</v>
      </c>
      <c r="D19" s="481">
        <v>2</v>
      </c>
      <c r="E19" s="482" t="s">
        <v>1074</v>
      </c>
      <c r="F19" s="482" t="s">
        <v>1073</v>
      </c>
      <c r="G19" s="481" t="s">
        <v>168</v>
      </c>
      <c r="H19" s="481" t="s">
        <v>60</v>
      </c>
      <c r="I19" s="481">
        <v>35</v>
      </c>
      <c r="J19" s="481" t="s">
        <v>1042</v>
      </c>
      <c r="K19" s="481" t="s">
        <v>39</v>
      </c>
      <c r="L19" s="502"/>
      <c r="M19" s="486">
        <v>43000</v>
      </c>
      <c r="N19" s="502"/>
      <c r="O19" s="486">
        <v>43000</v>
      </c>
      <c r="P19" s="520"/>
      <c r="Q19" s="481" t="s">
        <v>1041</v>
      </c>
      <c r="R19" s="481" t="s">
        <v>1040</v>
      </c>
    </row>
    <row r="20" spans="1:18" ht="214.5" customHeight="1" x14ac:dyDescent="0.25">
      <c r="A20" s="481">
        <v>5</v>
      </c>
      <c r="B20" s="481">
        <v>1</v>
      </c>
      <c r="C20" s="481">
        <v>4</v>
      </c>
      <c r="D20" s="481">
        <v>2</v>
      </c>
      <c r="E20" s="481" t="s">
        <v>1072</v>
      </c>
      <c r="F20" s="482" t="s">
        <v>1071</v>
      </c>
      <c r="G20" s="481" t="s">
        <v>1069</v>
      </c>
      <c r="H20" s="481" t="s">
        <v>104</v>
      </c>
      <c r="I20" s="484">
        <v>1</v>
      </c>
      <c r="J20" s="481" t="s">
        <v>1070</v>
      </c>
      <c r="K20" s="481"/>
      <c r="L20" s="485" t="s">
        <v>39</v>
      </c>
      <c r="M20" s="486"/>
      <c r="N20" s="486">
        <v>20000</v>
      </c>
      <c r="O20" s="486"/>
      <c r="P20" s="486">
        <v>20000</v>
      </c>
      <c r="Q20" s="481" t="s">
        <v>1041</v>
      </c>
      <c r="R20" s="481" t="s">
        <v>1040</v>
      </c>
    </row>
    <row r="21" spans="1:18" ht="251.25" customHeight="1" x14ac:dyDescent="0.25">
      <c r="A21" s="481">
        <v>6</v>
      </c>
      <c r="B21" s="481">
        <v>1</v>
      </c>
      <c r="C21" s="481">
        <v>4</v>
      </c>
      <c r="D21" s="481">
        <v>2</v>
      </c>
      <c r="E21" s="481" t="s">
        <v>1068</v>
      </c>
      <c r="F21" s="482" t="s">
        <v>1067</v>
      </c>
      <c r="G21" s="481" t="s">
        <v>1061</v>
      </c>
      <c r="H21" s="481" t="s">
        <v>165</v>
      </c>
      <c r="I21" s="484">
        <v>2</v>
      </c>
      <c r="J21" s="481" t="s">
        <v>1066</v>
      </c>
      <c r="K21" s="481" t="s">
        <v>1065</v>
      </c>
      <c r="L21" s="485"/>
      <c r="M21" s="486">
        <v>20000</v>
      </c>
      <c r="N21" s="487"/>
      <c r="O21" s="486">
        <v>20000</v>
      </c>
      <c r="P21" s="487"/>
      <c r="Q21" s="481" t="s">
        <v>1041</v>
      </c>
      <c r="R21" s="481" t="s">
        <v>1064</v>
      </c>
    </row>
    <row r="22" spans="1:18" ht="312.75" customHeight="1" x14ac:dyDescent="0.25">
      <c r="A22" s="473">
        <v>6</v>
      </c>
      <c r="B22" s="473">
        <v>1</v>
      </c>
      <c r="C22" s="473">
        <v>4</v>
      </c>
      <c r="D22" s="473">
        <v>2</v>
      </c>
      <c r="E22" s="473" t="s">
        <v>1068</v>
      </c>
      <c r="F22" s="518" t="s">
        <v>1067</v>
      </c>
      <c r="G22" s="473" t="s">
        <v>1061</v>
      </c>
      <c r="H22" s="473" t="s">
        <v>165</v>
      </c>
      <c r="I22" s="490">
        <v>1</v>
      </c>
      <c r="J22" s="473" t="s">
        <v>1066</v>
      </c>
      <c r="K22" s="473"/>
      <c r="L22" s="521" t="s">
        <v>34</v>
      </c>
      <c r="M22" s="522"/>
      <c r="N22" s="523">
        <v>20000</v>
      </c>
      <c r="O22" s="522"/>
      <c r="P22" s="523">
        <v>20000</v>
      </c>
      <c r="Q22" s="473" t="s">
        <v>1041</v>
      </c>
      <c r="R22" s="473" t="s">
        <v>1064</v>
      </c>
    </row>
    <row r="23" spans="1:18" ht="33.75" customHeight="1" x14ac:dyDescent="0.25">
      <c r="A23" s="656" t="s">
        <v>2202</v>
      </c>
      <c r="B23" s="776"/>
      <c r="C23" s="776"/>
      <c r="D23" s="776"/>
      <c r="E23" s="776"/>
      <c r="F23" s="776"/>
      <c r="G23" s="776"/>
      <c r="H23" s="776"/>
      <c r="I23" s="776"/>
      <c r="J23" s="776"/>
      <c r="K23" s="776"/>
      <c r="L23" s="776"/>
      <c r="M23" s="776"/>
      <c r="N23" s="776"/>
      <c r="O23" s="776"/>
      <c r="P23" s="776"/>
      <c r="Q23" s="776"/>
      <c r="R23" s="777"/>
    </row>
    <row r="24" spans="1:18" ht="279" customHeight="1" x14ac:dyDescent="0.25">
      <c r="A24" s="481">
        <v>7</v>
      </c>
      <c r="B24" s="481">
        <v>1</v>
      </c>
      <c r="C24" s="481">
        <v>4</v>
      </c>
      <c r="D24" s="481">
        <v>2</v>
      </c>
      <c r="E24" s="481" t="s">
        <v>1063</v>
      </c>
      <c r="F24" s="482" t="s">
        <v>1062</v>
      </c>
      <c r="G24" s="481" t="s">
        <v>1061</v>
      </c>
      <c r="H24" s="481" t="s">
        <v>165</v>
      </c>
      <c r="I24" s="484">
        <v>1</v>
      </c>
      <c r="J24" s="481" t="s">
        <v>1060</v>
      </c>
      <c r="K24" s="484" t="s">
        <v>34</v>
      </c>
      <c r="L24" s="485"/>
      <c r="M24" s="486"/>
      <c r="N24" s="486">
        <v>20000</v>
      </c>
      <c r="O24" s="486"/>
      <c r="P24" s="486">
        <v>20000</v>
      </c>
      <c r="Q24" s="481" t="s">
        <v>1041</v>
      </c>
      <c r="R24" s="481" t="s">
        <v>1050</v>
      </c>
    </row>
    <row r="25" spans="1:18" ht="299.25" customHeight="1" x14ac:dyDescent="0.25">
      <c r="A25" s="524">
        <v>8</v>
      </c>
      <c r="B25" s="524">
        <v>1</v>
      </c>
      <c r="C25" s="524">
        <v>4</v>
      </c>
      <c r="D25" s="524">
        <v>2</v>
      </c>
      <c r="E25" s="524" t="s">
        <v>1059</v>
      </c>
      <c r="F25" s="525" t="s">
        <v>1058</v>
      </c>
      <c r="G25" s="524" t="s">
        <v>168</v>
      </c>
      <c r="H25" s="481" t="s">
        <v>60</v>
      </c>
      <c r="I25" s="484">
        <v>15</v>
      </c>
      <c r="J25" s="524" t="s">
        <v>1057</v>
      </c>
      <c r="K25" s="526" t="s">
        <v>39</v>
      </c>
      <c r="L25" s="527"/>
      <c r="M25" s="528">
        <v>36100</v>
      </c>
      <c r="N25" s="529"/>
      <c r="O25" s="528">
        <v>36100</v>
      </c>
      <c r="P25" s="529"/>
      <c r="Q25" s="524" t="s">
        <v>1041</v>
      </c>
      <c r="R25" s="524" t="s">
        <v>1056</v>
      </c>
    </row>
    <row r="26" spans="1:18" ht="78.75" customHeight="1" x14ac:dyDescent="0.25">
      <c r="A26" s="632">
        <v>8</v>
      </c>
      <c r="B26" s="632">
        <v>1</v>
      </c>
      <c r="C26" s="632">
        <v>4</v>
      </c>
      <c r="D26" s="632">
        <v>2</v>
      </c>
      <c r="E26" s="632" t="s">
        <v>1059</v>
      </c>
      <c r="F26" s="1532" t="s">
        <v>1058</v>
      </c>
      <c r="G26" s="632" t="s">
        <v>1992</v>
      </c>
      <c r="H26" s="473" t="s">
        <v>60</v>
      </c>
      <c r="I26" s="498">
        <v>15</v>
      </c>
      <c r="J26" s="632" t="s">
        <v>1057</v>
      </c>
      <c r="K26" s="632" t="s">
        <v>39</v>
      </c>
      <c r="L26" s="1529"/>
      <c r="M26" s="772">
        <v>61183.81</v>
      </c>
      <c r="N26" s="1534"/>
      <c r="O26" s="772">
        <v>61183.81</v>
      </c>
      <c r="P26" s="1534"/>
      <c r="Q26" s="632" t="s">
        <v>1041</v>
      </c>
      <c r="R26" s="632" t="s">
        <v>1056</v>
      </c>
    </row>
    <row r="27" spans="1:18" ht="240.75" customHeight="1" x14ac:dyDescent="0.25">
      <c r="A27" s="1006"/>
      <c r="B27" s="1006"/>
      <c r="C27" s="1006"/>
      <c r="D27" s="1006"/>
      <c r="E27" s="1006"/>
      <c r="F27" s="1533"/>
      <c r="G27" s="1006"/>
      <c r="H27" s="190" t="s">
        <v>165</v>
      </c>
      <c r="I27" s="190">
        <v>1</v>
      </c>
      <c r="J27" s="1006"/>
      <c r="K27" s="1006"/>
      <c r="L27" s="1006"/>
      <c r="M27" s="729"/>
      <c r="N27" s="1006"/>
      <c r="O27" s="729"/>
      <c r="P27" s="1006"/>
      <c r="Q27" s="1006"/>
      <c r="R27" s="1006"/>
    </row>
    <row r="28" spans="1:18" ht="35.25" customHeight="1" x14ac:dyDescent="0.25">
      <c r="A28" s="656" t="s">
        <v>1993</v>
      </c>
      <c r="B28" s="776"/>
      <c r="C28" s="776"/>
      <c r="D28" s="776"/>
      <c r="E28" s="776"/>
      <c r="F28" s="776"/>
      <c r="G28" s="776"/>
      <c r="H28" s="776"/>
      <c r="I28" s="776"/>
      <c r="J28" s="776"/>
      <c r="K28" s="776"/>
      <c r="L28" s="776"/>
      <c r="M28" s="776"/>
      <c r="N28" s="776"/>
      <c r="O28" s="776"/>
      <c r="P28" s="776"/>
      <c r="Q28" s="776"/>
      <c r="R28" s="777"/>
    </row>
    <row r="29" spans="1:18" ht="107.25" customHeight="1" x14ac:dyDescent="0.25">
      <c r="A29" s="696">
        <v>9</v>
      </c>
      <c r="B29" s="696">
        <v>1</v>
      </c>
      <c r="C29" s="765">
        <v>4</v>
      </c>
      <c r="D29" s="696">
        <v>2</v>
      </c>
      <c r="E29" s="696" t="s">
        <v>420</v>
      </c>
      <c r="F29" s="696" t="s">
        <v>383</v>
      </c>
      <c r="G29" s="696" t="s">
        <v>59</v>
      </c>
      <c r="H29" s="493" t="s">
        <v>146</v>
      </c>
      <c r="I29" s="493">
        <v>2</v>
      </c>
      <c r="J29" s="743" t="s">
        <v>1055</v>
      </c>
      <c r="K29" s="743" t="s">
        <v>39</v>
      </c>
      <c r="L29" s="743"/>
      <c r="M29" s="746">
        <v>40000</v>
      </c>
      <c r="N29" s="746"/>
      <c r="O29" s="746">
        <v>40000</v>
      </c>
      <c r="P29" s="746"/>
      <c r="Q29" s="743" t="s">
        <v>1041</v>
      </c>
      <c r="R29" s="743" t="s">
        <v>1050</v>
      </c>
    </row>
    <row r="30" spans="1:18" ht="92.25" customHeight="1" x14ac:dyDescent="0.25">
      <c r="A30" s="698"/>
      <c r="B30" s="698"/>
      <c r="C30" s="768"/>
      <c r="D30" s="698"/>
      <c r="E30" s="698"/>
      <c r="F30" s="698"/>
      <c r="G30" s="697"/>
      <c r="H30" s="493" t="s">
        <v>87</v>
      </c>
      <c r="I30" s="493">
        <v>80</v>
      </c>
      <c r="J30" s="744"/>
      <c r="K30" s="744"/>
      <c r="L30" s="744"/>
      <c r="M30" s="747"/>
      <c r="N30" s="747"/>
      <c r="O30" s="747"/>
      <c r="P30" s="747"/>
      <c r="Q30" s="744"/>
      <c r="R30" s="744"/>
    </row>
    <row r="31" spans="1:18" ht="81.75" customHeight="1" x14ac:dyDescent="0.25">
      <c r="A31" s="697"/>
      <c r="B31" s="697"/>
      <c r="C31" s="766"/>
      <c r="D31" s="697"/>
      <c r="E31" s="697"/>
      <c r="F31" s="697"/>
      <c r="G31" s="484" t="s">
        <v>417</v>
      </c>
      <c r="H31" s="484" t="s">
        <v>105</v>
      </c>
      <c r="I31" s="484">
        <v>1</v>
      </c>
      <c r="J31" s="745"/>
      <c r="K31" s="745"/>
      <c r="L31" s="745"/>
      <c r="M31" s="748"/>
      <c r="N31" s="748"/>
      <c r="O31" s="748"/>
      <c r="P31" s="748"/>
      <c r="Q31" s="745"/>
      <c r="R31" s="745"/>
    </row>
    <row r="32" spans="1:18" ht="51.75" customHeight="1" x14ac:dyDescent="0.25">
      <c r="A32" s="632">
        <v>9</v>
      </c>
      <c r="B32" s="632">
        <v>1</v>
      </c>
      <c r="C32" s="689">
        <v>4</v>
      </c>
      <c r="D32" s="632">
        <v>2</v>
      </c>
      <c r="E32" s="632" t="s">
        <v>420</v>
      </c>
      <c r="F32" s="632" t="s">
        <v>383</v>
      </c>
      <c r="G32" s="632" t="s">
        <v>59</v>
      </c>
      <c r="H32" s="530" t="s">
        <v>146</v>
      </c>
      <c r="I32" s="530">
        <v>2</v>
      </c>
      <c r="J32" s="755" t="s">
        <v>1055</v>
      </c>
      <c r="K32" s="755" t="s">
        <v>39</v>
      </c>
      <c r="L32" s="755"/>
      <c r="M32" s="758">
        <v>25300</v>
      </c>
      <c r="N32" s="762"/>
      <c r="O32" s="758">
        <v>25300</v>
      </c>
      <c r="P32" s="762"/>
      <c r="Q32" s="755" t="s">
        <v>1041</v>
      </c>
      <c r="R32" s="755" t="s">
        <v>1050</v>
      </c>
    </row>
    <row r="33" spans="1:18" ht="38.25" customHeight="1" x14ac:dyDescent="0.25">
      <c r="A33" s="659"/>
      <c r="B33" s="659"/>
      <c r="C33" s="690"/>
      <c r="D33" s="659"/>
      <c r="E33" s="659"/>
      <c r="F33" s="659"/>
      <c r="G33" s="633"/>
      <c r="H33" s="530" t="s">
        <v>87</v>
      </c>
      <c r="I33" s="530">
        <v>80</v>
      </c>
      <c r="J33" s="756"/>
      <c r="K33" s="756"/>
      <c r="L33" s="756"/>
      <c r="M33" s="759"/>
      <c r="N33" s="763"/>
      <c r="O33" s="759"/>
      <c r="P33" s="763"/>
      <c r="Q33" s="756"/>
      <c r="R33" s="756"/>
    </row>
    <row r="34" spans="1:18" ht="180.75" customHeight="1" x14ac:dyDescent="0.25">
      <c r="A34" s="633"/>
      <c r="B34" s="633"/>
      <c r="C34" s="767"/>
      <c r="D34" s="633"/>
      <c r="E34" s="633"/>
      <c r="F34" s="633"/>
      <c r="G34" s="498" t="s">
        <v>417</v>
      </c>
      <c r="H34" s="498" t="s">
        <v>105</v>
      </c>
      <c r="I34" s="498">
        <v>1</v>
      </c>
      <c r="J34" s="757"/>
      <c r="K34" s="757"/>
      <c r="L34" s="757"/>
      <c r="M34" s="760"/>
      <c r="N34" s="764"/>
      <c r="O34" s="760"/>
      <c r="P34" s="764"/>
      <c r="Q34" s="757"/>
      <c r="R34" s="757"/>
    </row>
    <row r="35" spans="1:18" ht="32.25" customHeight="1" x14ac:dyDescent="0.25">
      <c r="A35" s="656" t="s">
        <v>2203</v>
      </c>
      <c r="B35" s="776"/>
      <c r="C35" s="776"/>
      <c r="D35" s="776"/>
      <c r="E35" s="776"/>
      <c r="F35" s="776"/>
      <c r="G35" s="776"/>
      <c r="H35" s="776"/>
      <c r="I35" s="776"/>
      <c r="J35" s="776"/>
      <c r="K35" s="776"/>
      <c r="L35" s="776"/>
      <c r="M35" s="776"/>
      <c r="N35" s="776"/>
      <c r="O35" s="776"/>
      <c r="P35" s="776"/>
      <c r="Q35" s="776"/>
      <c r="R35" s="777"/>
    </row>
    <row r="36" spans="1:18" ht="115.5" customHeight="1" x14ac:dyDescent="0.25">
      <c r="A36" s="696">
        <v>10</v>
      </c>
      <c r="B36" s="696">
        <v>1</v>
      </c>
      <c r="C36" s="765">
        <v>4</v>
      </c>
      <c r="D36" s="696">
        <v>2</v>
      </c>
      <c r="E36" s="696" t="s">
        <v>1054</v>
      </c>
      <c r="F36" s="696" t="s">
        <v>1053</v>
      </c>
      <c r="G36" s="696" t="s">
        <v>1047</v>
      </c>
      <c r="H36" s="493" t="s">
        <v>1052</v>
      </c>
      <c r="I36" s="493">
        <v>1</v>
      </c>
      <c r="J36" s="743" t="s">
        <v>1051</v>
      </c>
      <c r="K36" s="743" t="s">
        <v>1046</v>
      </c>
      <c r="L36" s="743"/>
      <c r="M36" s="746">
        <v>20000</v>
      </c>
      <c r="N36" s="746"/>
      <c r="O36" s="746">
        <v>20000</v>
      </c>
      <c r="P36" s="746"/>
      <c r="Q36" s="743" t="s">
        <v>1041</v>
      </c>
      <c r="R36" s="743" t="s">
        <v>1050</v>
      </c>
    </row>
    <row r="37" spans="1:18" ht="37.5" customHeight="1" x14ac:dyDescent="0.25">
      <c r="A37" s="698"/>
      <c r="B37" s="698"/>
      <c r="C37" s="768"/>
      <c r="D37" s="698"/>
      <c r="E37" s="698"/>
      <c r="F37" s="698"/>
      <c r="G37" s="697"/>
      <c r="H37" s="493" t="s">
        <v>87</v>
      </c>
      <c r="I37" s="493">
        <v>50</v>
      </c>
      <c r="J37" s="744"/>
      <c r="K37" s="744"/>
      <c r="L37" s="744"/>
      <c r="M37" s="747"/>
      <c r="N37" s="747"/>
      <c r="O37" s="747"/>
      <c r="P37" s="747"/>
      <c r="Q37" s="744"/>
      <c r="R37" s="744"/>
    </row>
    <row r="38" spans="1:18" ht="61.5" customHeight="1" x14ac:dyDescent="0.25">
      <c r="A38" s="697"/>
      <c r="B38" s="697"/>
      <c r="C38" s="766"/>
      <c r="D38" s="697"/>
      <c r="E38" s="697"/>
      <c r="F38" s="697"/>
      <c r="G38" s="484" t="s">
        <v>518</v>
      </c>
      <c r="H38" s="484" t="s">
        <v>62</v>
      </c>
      <c r="I38" s="484">
        <v>1</v>
      </c>
      <c r="J38" s="745"/>
      <c r="K38" s="745"/>
      <c r="L38" s="745"/>
      <c r="M38" s="748"/>
      <c r="N38" s="748"/>
      <c r="O38" s="748"/>
      <c r="P38" s="748"/>
      <c r="Q38" s="745"/>
      <c r="R38" s="745"/>
    </row>
    <row r="39" spans="1:18" x14ac:dyDescent="0.25">
      <c r="A39" s="632">
        <v>10</v>
      </c>
      <c r="B39" s="632">
        <v>1</v>
      </c>
      <c r="C39" s="689">
        <v>4</v>
      </c>
      <c r="D39" s="632">
        <v>2</v>
      </c>
      <c r="E39" s="632" t="s">
        <v>1054</v>
      </c>
      <c r="F39" s="632" t="s">
        <v>1053</v>
      </c>
      <c r="G39" s="632" t="s">
        <v>1047</v>
      </c>
      <c r="H39" s="530" t="s">
        <v>1052</v>
      </c>
      <c r="I39" s="530">
        <v>1</v>
      </c>
      <c r="J39" s="755" t="s">
        <v>1051</v>
      </c>
      <c r="K39" s="755" t="s">
        <v>1046</v>
      </c>
      <c r="L39" s="755"/>
      <c r="M39" s="758">
        <v>6000</v>
      </c>
      <c r="N39" s="762"/>
      <c r="O39" s="758">
        <v>6000</v>
      </c>
      <c r="P39" s="762"/>
      <c r="Q39" s="755" t="s">
        <v>1041</v>
      </c>
      <c r="R39" s="755" t="s">
        <v>1050</v>
      </c>
    </row>
    <row r="40" spans="1:18" ht="91.5" customHeight="1" x14ac:dyDescent="0.25">
      <c r="A40" s="659"/>
      <c r="B40" s="659"/>
      <c r="C40" s="690"/>
      <c r="D40" s="659"/>
      <c r="E40" s="659"/>
      <c r="F40" s="659"/>
      <c r="G40" s="633"/>
      <c r="H40" s="530" t="s">
        <v>87</v>
      </c>
      <c r="I40" s="530">
        <v>50</v>
      </c>
      <c r="J40" s="756"/>
      <c r="K40" s="756"/>
      <c r="L40" s="756"/>
      <c r="M40" s="759"/>
      <c r="N40" s="763"/>
      <c r="O40" s="759"/>
      <c r="P40" s="763"/>
      <c r="Q40" s="756"/>
      <c r="R40" s="756"/>
    </row>
    <row r="41" spans="1:18" ht="54.75" customHeight="1" x14ac:dyDescent="0.25">
      <c r="A41" s="633"/>
      <c r="B41" s="633"/>
      <c r="C41" s="767"/>
      <c r="D41" s="633"/>
      <c r="E41" s="633"/>
      <c r="F41" s="633"/>
      <c r="G41" s="498" t="s">
        <v>518</v>
      </c>
      <c r="H41" s="498" t="s">
        <v>62</v>
      </c>
      <c r="I41" s="498">
        <v>1</v>
      </c>
      <c r="J41" s="757"/>
      <c r="K41" s="757"/>
      <c r="L41" s="757"/>
      <c r="M41" s="760"/>
      <c r="N41" s="764"/>
      <c r="O41" s="760"/>
      <c r="P41" s="764"/>
      <c r="Q41" s="757"/>
      <c r="R41" s="757"/>
    </row>
    <row r="42" spans="1:18" ht="27" customHeight="1" x14ac:dyDescent="0.25">
      <c r="A42" s="656" t="s">
        <v>2204</v>
      </c>
      <c r="B42" s="776"/>
      <c r="C42" s="776"/>
      <c r="D42" s="776"/>
      <c r="E42" s="776"/>
      <c r="F42" s="776"/>
      <c r="G42" s="776"/>
      <c r="H42" s="776"/>
      <c r="I42" s="776"/>
      <c r="J42" s="776"/>
      <c r="K42" s="776"/>
      <c r="L42" s="776"/>
      <c r="M42" s="776"/>
      <c r="N42" s="776"/>
      <c r="O42" s="776"/>
      <c r="P42" s="776"/>
      <c r="Q42" s="776"/>
      <c r="R42" s="777"/>
    </row>
    <row r="43" spans="1:18" ht="36.75" customHeight="1" x14ac:dyDescent="0.25">
      <c r="A43" s="765">
        <v>11</v>
      </c>
      <c r="B43" s="765">
        <v>1</v>
      </c>
      <c r="C43" s="765">
        <v>4</v>
      </c>
      <c r="D43" s="765">
        <v>2</v>
      </c>
      <c r="E43" s="696" t="s">
        <v>1049</v>
      </c>
      <c r="F43" s="1470" t="s">
        <v>1048</v>
      </c>
      <c r="G43" s="696" t="s">
        <v>1047</v>
      </c>
      <c r="H43" s="481" t="s">
        <v>104</v>
      </c>
      <c r="I43" s="481">
        <v>2</v>
      </c>
      <c r="J43" s="696" t="s">
        <v>599</v>
      </c>
      <c r="K43" s="696" t="s">
        <v>1046</v>
      </c>
      <c r="L43" s="696"/>
      <c r="M43" s="1481">
        <v>28900</v>
      </c>
      <c r="N43" s="696"/>
      <c r="O43" s="1481">
        <v>28900</v>
      </c>
      <c r="P43" s="696"/>
      <c r="Q43" s="696" t="s">
        <v>1041</v>
      </c>
      <c r="R43" s="696" t="s">
        <v>1045</v>
      </c>
    </row>
    <row r="44" spans="1:18" ht="141" customHeight="1" x14ac:dyDescent="0.25">
      <c r="A44" s="766"/>
      <c r="B44" s="766"/>
      <c r="C44" s="766"/>
      <c r="D44" s="766"/>
      <c r="E44" s="697"/>
      <c r="F44" s="1472"/>
      <c r="G44" s="697"/>
      <c r="H44" s="481" t="s">
        <v>60</v>
      </c>
      <c r="I44" s="484">
        <v>100</v>
      </c>
      <c r="J44" s="697"/>
      <c r="K44" s="697"/>
      <c r="L44" s="697"/>
      <c r="M44" s="1483"/>
      <c r="N44" s="697"/>
      <c r="O44" s="1483"/>
      <c r="P44" s="697"/>
      <c r="Q44" s="697"/>
      <c r="R44" s="697"/>
    </row>
    <row r="45" spans="1:18" ht="31.5" customHeight="1" x14ac:dyDescent="0.25">
      <c r="A45" s="689">
        <v>11</v>
      </c>
      <c r="B45" s="689">
        <v>1</v>
      </c>
      <c r="C45" s="689">
        <v>4</v>
      </c>
      <c r="D45" s="689">
        <v>2</v>
      </c>
      <c r="E45" s="632" t="s">
        <v>1049</v>
      </c>
      <c r="F45" s="1449" t="s">
        <v>1048</v>
      </c>
      <c r="G45" s="632" t="s">
        <v>1047</v>
      </c>
      <c r="H45" s="473" t="s">
        <v>104</v>
      </c>
      <c r="I45" s="473">
        <v>2</v>
      </c>
      <c r="J45" s="632" t="s">
        <v>599</v>
      </c>
      <c r="K45" s="632" t="s">
        <v>1046</v>
      </c>
      <c r="L45" s="632"/>
      <c r="M45" s="1455">
        <v>2000</v>
      </c>
      <c r="N45" s="632"/>
      <c r="O45" s="1455">
        <v>2000</v>
      </c>
      <c r="P45" s="632"/>
      <c r="Q45" s="632" t="s">
        <v>1041</v>
      </c>
      <c r="R45" s="632" t="s">
        <v>1045</v>
      </c>
    </row>
    <row r="46" spans="1:18" ht="134.25" customHeight="1" x14ac:dyDescent="0.25">
      <c r="A46" s="767"/>
      <c r="B46" s="767"/>
      <c r="C46" s="767"/>
      <c r="D46" s="767"/>
      <c r="E46" s="633"/>
      <c r="F46" s="1451"/>
      <c r="G46" s="633"/>
      <c r="H46" s="473" t="s">
        <v>60</v>
      </c>
      <c r="I46" s="498">
        <v>100</v>
      </c>
      <c r="J46" s="633"/>
      <c r="K46" s="633"/>
      <c r="L46" s="633"/>
      <c r="M46" s="1457"/>
      <c r="N46" s="633"/>
      <c r="O46" s="1457"/>
      <c r="P46" s="633"/>
      <c r="Q46" s="633"/>
      <c r="R46" s="633"/>
    </row>
    <row r="47" spans="1:18" ht="33" customHeight="1" x14ac:dyDescent="0.25">
      <c r="A47" s="656" t="s">
        <v>2204</v>
      </c>
      <c r="B47" s="776"/>
      <c r="C47" s="776"/>
      <c r="D47" s="776"/>
      <c r="E47" s="776"/>
      <c r="F47" s="776"/>
      <c r="G47" s="776"/>
      <c r="H47" s="776"/>
      <c r="I47" s="776"/>
      <c r="J47" s="776"/>
      <c r="K47" s="776"/>
      <c r="L47" s="776"/>
      <c r="M47" s="776"/>
      <c r="N47" s="776"/>
      <c r="O47" s="776"/>
      <c r="P47" s="776"/>
      <c r="Q47" s="776"/>
      <c r="R47" s="777"/>
    </row>
    <row r="48" spans="1:18" ht="148.5" customHeight="1" x14ac:dyDescent="0.25">
      <c r="A48" s="481">
        <v>12</v>
      </c>
      <c r="B48" s="481">
        <v>1</v>
      </c>
      <c r="C48" s="481">
        <v>4</v>
      </c>
      <c r="D48" s="481">
        <v>2</v>
      </c>
      <c r="E48" s="482" t="s">
        <v>1044</v>
      </c>
      <c r="F48" s="537" t="s">
        <v>1043</v>
      </c>
      <c r="G48" s="481" t="s">
        <v>168</v>
      </c>
      <c r="H48" s="481" t="s">
        <v>60</v>
      </c>
      <c r="I48" s="481">
        <v>13</v>
      </c>
      <c r="J48" s="481" t="s">
        <v>1042</v>
      </c>
      <c r="K48" s="481" t="s">
        <v>39</v>
      </c>
      <c r="L48" s="502"/>
      <c r="M48" s="486">
        <v>44160</v>
      </c>
      <c r="N48" s="502"/>
      <c r="O48" s="486">
        <v>44160</v>
      </c>
      <c r="P48" s="520"/>
      <c r="Q48" s="481" t="s">
        <v>1041</v>
      </c>
      <c r="R48" s="481" t="s">
        <v>1040</v>
      </c>
    </row>
    <row r="49" spans="1:18" ht="222" customHeight="1" x14ac:dyDescent="0.25">
      <c r="A49" s="514">
        <v>13</v>
      </c>
      <c r="B49" s="514">
        <v>1</v>
      </c>
      <c r="C49" s="514">
        <v>4</v>
      </c>
      <c r="D49" s="514">
        <v>2</v>
      </c>
      <c r="E49" s="535" t="s">
        <v>1994</v>
      </c>
      <c r="F49" s="188" t="s">
        <v>1995</v>
      </c>
      <c r="G49" s="536" t="s">
        <v>2205</v>
      </c>
      <c r="H49" s="514" t="s">
        <v>1996</v>
      </c>
      <c r="I49" s="514">
        <v>4</v>
      </c>
      <c r="J49" s="514" t="s">
        <v>1997</v>
      </c>
      <c r="K49" s="514"/>
      <c r="L49" s="514" t="s">
        <v>34</v>
      </c>
      <c r="M49" s="532"/>
      <c r="N49" s="532">
        <v>60000</v>
      </c>
      <c r="O49" s="532"/>
      <c r="P49" s="533">
        <v>60000</v>
      </c>
      <c r="Q49" s="514" t="s">
        <v>1041</v>
      </c>
      <c r="R49" s="514" t="s">
        <v>1040</v>
      </c>
    </row>
    <row r="50" spans="1:18" ht="32.25" customHeight="1" x14ac:dyDescent="0.25">
      <c r="A50" s="811" t="s">
        <v>1998</v>
      </c>
      <c r="B50" s="913"/>
      <c r="C50" s="913"/>
      <c r="D50" s="913"/>
      <c r="E50" s="913"/>
      <c r="F50" s="1541"/>
      <c r="G50" s="913"/>
      <c r="H50" s="913"/>
      <c r="I50" s="913"/>
      <c r="J50" s="913"/>
      <c r="K50" s="913"/>
      <c r="L50" s="913"/>
      <c r="M50" s="913"/>
      <c r="N50" s="913"/>
      <c r="O50" s="913"/>
      <c r="P50" s="913"/>
      <c r="Q50" s="913"/>
      <c r="R50" s="914"/>
    </row>
    <row r="51" spans="1:18" ht="193.5" customHeight="1" x14ac:dyDescent="0.25">
      <c r="A51" s="514">
        <v>14</v>
      </c>
      <c r="B51" s="514">
        <v>1</v>
      </c>
      <c r="C51" s="514">
        <v>4</v>
      </c>
      <c r="D51" s="514">
        <v>2</v>
      </c>
      <c r="E51" s="531" t="s">
        <v>2206</v>
      </c>
      <c r="F51" s="538" t="s">
        <v>1999</v>
      </c>
      <c r="G51" s="514" t="s">
        <v>168</v>
      </c>
      <c r="H51" s="514" t="s">
        <v>60</v>
      </c>
      <c r="I51" s="514">
        <v>20</v>
      </c>
      <c r="J51" s="514" t="s">
        <v>2207</v>
      </c>
      <c r="K51" s="514"/>
      <c r="L51" s="514" t="s">
        <v>34</v>
      </c>
      <c r="M51" s="532"/>
      <c r="N51" s="532">
        <v>80000</v>
      </c>
      <c r="O51" s="532"/>
      <c r="P51" s="533">
        <v>80000</v>
      </c>
      <c r="Q51" s="514" t="s">
        <v>1041</v>
      </c>
      <c r="R51" s="514" t="s">
        <v>1040</v>
      </c>
    </row>
    <row r="52" spans="1:18" ht="37.5" customHeight="1" x14ac:dyDescent="0.25">
      <c r="A52" s="811" t="s">
        <v>2000</v>
      </c>
      <c r="B52" s="913"/>
      <c r="C52" s="913"/>
      <c r="D52" s="913"/>
      <c r="E52" s="913"/>
      <c r="F52" s="913"/>
      <c r="G52" s="913"/>
      <c r="H52" s="913"/>
      <c r="I52" s="913"/>
      <c r="J52" s="913"/>
      <c r="K52" s="913"/>
      <c r="L52" s="913"/>
      <c r="M52" s="913"/>
      <c r="N52" s="913"/>
      <c r="O52" s="913"/>
      <c r="P52" s="913"/>
      <c r="Q52" s="913"/>
      <c r="R52" s="914"/>
    </row>
    <row r="53" spans="1:18" ht="195" x14ac:dyDescent="0.25">
      <c r="A53" s="514">
        <v>15</v>
      </c>
      <c r="B53" s="514">
        <v>1</v>
      </c>
      <c r="C53" s="514">
        <v>4</v>
      </c>
      <c r="D53" s="514">
        <v>2</v>
      </c>
      <c r="E53" s="531" t="s">
        <v>2001</v>
      </c>
      <c r="F53" s="538" t="s">
        <v>2208</v>
      </c>
      <c r="G53" s="514" t="s">
        <v>1089</v>
      </c>
      <c r="H53" s="514" t="s">
        <v>1088</v>
      </c>
      <c r="I53" s="514">
        <v>1</v>
      </c>
      <c r="J53" s="514" t="s">
        <v>1087</v>
      </c>
      <c r="K53" s="514"/>
      <c r="L53" s="514" t="s">
        <v>39</v>
      </c>
      <c r="M53" s="532"/>
      <c r="N53" s="532">
        <v>55000</v>
      </c>
      <c r="O53" s="532"/>
      <c r="P53" s="533">
        <v>55000</v>
      </c>
      <c r="Q53" s="514" t="s">
        <v>1041</v>
      </c>
      <c r="R53" s="514" t="s">
        <v>1040</v>
      </c>
    </row>
    <row r="54" spans="1:18" ht="42" customHeight="1" x14ac:dyDescent="0.25">
      <c r="A54" s="811" t="s">
        <v>2209</v>
      </c>
      <c r="B54" s="913"/>
      <c r="C54" s="913"/>
      <c r="D54" s="913"/>
      <c r="E54" s="913"/>
      <c r="F54" s="913"/>
      <c r="G54" s="913"/>
      <c r="H54" s="913"/>
      <c r="I54" s="913"/>
      <c r="J54" s="913"/>
      <c r="K54" s="913"/>
      <c r="L54" s="913"/>
      <c r="M54" s="913"/>
      <c r="N54" s="913"/>
      <c r="O54" s="913"/>
      <c r="P54" s="913"/>
      <c r="Q54" s="913"/>
      <c r="R54" s="914"/>
    </row>
    <row r="55" spans="1:18" ht="228" customHeight="1" x14ac:dyDescent="0.25">
      <c r="A55" s="514">
        <v>16</v>
      </c>
      <c r="B55" s="514">
        <v>1</v>
      </c>
      <c r="C55" s="514">
        <v>4</v>
      </c>
      <c r="D55" s="514">
        <v>5</v>
      </c>
      <c r="E55" s="531" t="s">
        <v>2210</v>
      </c>
      <c r="F55" s="539" t="s">
        <v>2211</v>
      </c>
      <c r="G55" s="514" t="s">
        <v>45</v>
      </c>
      <c r="H55" s="514" t="s">
        <v>60</v>
      </c>
      <c r="I55" s="514">
        <v>20</v>
      </c>
      <c r="J55" s="514" t="s">
        <v>2212</v>
      </c>
      <c r="K55" s="514"/>
      <c r="L55" s="514" t="s">
        <v>34</v>
      </c>
      <c r="M55" s="532"/>
      <c r="N55" s="532">
        <v>80000</v>
      </c>
      <c r="O55" s="532"/>
      <c r="P55" s="533">
        <v>80000</v>
      </c>
      <c r="Q55" s="514" t="s">
        <v>1041</v>
      </c>
      <c r="R55" s="514" t="s">
        <v>1040</v>
      </c>
    </row>
    <row r="56" spans="1:18" ht="58.5" customHeight="1" x14ac:dyDescent="0.25">
      <c r="A56" s="811" t="s">
        <v>2213</v>
      </c>
      <c r="B56" s="913"/>
      <c r="C56" s="913"/>
      <c r="D56" s="913"/>
      <c r="E56" s="913"/>
      <c r="F56" s="913"/>
      <c r="G56" s="913"/>
      <c r="H56" s="913"/>
      <c r="I56" s="913"/>
      <c r="J56" s="913"/>
      <c r="K56" s="913"/>
      <c r="L56" s="913"/>
      <c r="M56" s="913"/>
      <c r="N56" s="913"/>
      <c r="O56" s="913"/>
      <c r="P56" s="913"/>
      <c r="Q56" s="913"/>
      <c r="R56" s="914"/>
    </row>
    <row r="57" spans="1:18" ht="51.75" customHeight="1" x14ac:dyDescent="0.25">
      <c r="A57" s="818">
        <v>17</v>
      </c>
      <c r="B57" s="818">
        <v>1</v>
      </c>
      <c r="C57" s="825">
        <v>4</v>
      </c>
      <c r="D57" s="818">
        <v>2</v>
      </c>
      <c r="E57" s="818" t="s">
        <v>2002</v>
      </c>
      <c r="F57" s="818" t="s">
        <v>2214</v>
      </c>
      <c r="G57" s="818" t="s">
        <v>59</v>
      </c>
      <c r="H57" s="534" t="s">
        <v>146</v>
      </c>
      <c r="I57" s="534">
        <v>12</v>
      </c>
      <c r="J57" s="1538" t="s">
        <v>1055</v>
      </c>
      <c r="K57" s="1538"/>
      <c r="L57" s="1538" t="s">
        <v>34</v>
      </c>
      <c r="M57" s="1535"/>
      <c r="N57" s="1535">
        <v>200000</v>
      </c>
      <c r="O57" s="1535"/>
      <c r="P57" s="1535">
        <v>200000</v>
      </c>
      <c r="Q57" s="1538" t="s">
        <v>1041</v>
      </c>
      <c r="R57" s="1538" t="s">
        <v>1050</v>
      </c>
    </row>
    <row r="58" spans="1:18" ht="49.5" customHeight="1" x14ac:dyDescent="0.25">
      <c r="A58" s="819"/>
      <c r="B58" s="819"/>
      <c r="C58" s="826"/>
      <c r="D58" s="819"/>
      <c r="E58" s="819"/>
      <c r="F58" s="819"/>
      <c r="G58" s="820"/>
      <c r="H58" s="534" t="s">
        <v>87</v>
      </c>
      <c r="I58" s="534">
        <v>240</v>
      </c>
      <c r="J58" s="1539"/>
      <c r="K58" s="1539"/>
      <c r="L58" s="1539"/>
      <c r="M58" s="1536"/>
      <c r="N58" s="1536"/>
      <c r="O58" s="1536"/>
      <c r="P58" s="1536"/>
      <c r="Q58" s="1539"/>
      <c r="R58" s="1539"/>
    </row>
    <row r="59" spans="1:18" ht="193.5" customHeight="1" x14ac:dyDescent="0.25">
      <c r="A59" s="820"/>
      <c r="B59" s="820"/>
      <c r="C59" s="827"/>
      <c r="D59" s="820"/>
      <c r="E59" s="820"/>
      <c r="F59" s="820"/>
      <c r="G59" s="513" t="s">
        <v>417</v>
      </c>
      <c r="H59" s="513" t="s">
        <v>105</v>
      </c>
      <c r="I59" s="513">
        <v>6</v>
      </c>
      <c r="J59" s="1540"/>
      <c r="K59" s="1540"/>
      <c r="L59" s="1540"/>
      <c r="M59" s="1537"/>
      <c r="N59" s="1537"/>
      <c r="O59" s="1537"/>
      <c r="P59" s="1537"/>
      <c r="Q59" s="1540"/>
      <c r="R59" s="1540"/>
    </row>
    <row r="60" spans="1:18" ht="51.75" customHeight="1" x14ac:dyDescent="0.25">
      <c r="A60" s="811" t="s">
        <v>2215</v>
      </c>
      <c r="B60" s="913"/>
      <c r="C60" s="913"/>
      <c r="D60" s="913"/>
      <c r="E60" s="913"/>
      <c r="F60" s="913"/>
      <c r="G60" s="913"/>
      <c r="H60" s="913"/>
      <c r="I60" s="913"/>
      <c r="J60" s="913"/>
      <c r="K60" s="913"/>
      <c r="L60" s="913"/>
      <c r="M60" s="913"/>
      <c r="N60" s="913"/>
      <c r="O60" s="913"/>
      <c r="P60" s="913"/>
      <c r="Q60" s="913"/>
      <c r="R60" s="914"/>
    </row>
    <row r="66" spans="13:17" ht="15.75" x14ac:dyDescent="0.25">
      <c r="M66" s="814"/>
      <c r="N66" s="815" t="s">
        <v>35</v>
      </c>
      <c r="O66" s="815"/>
      <c r="P66" s="815"/>
    </row>
    <row r="67" spans="13:17" x14ac:dyDescent="0.25">
      <c r="M67" s="814"/>
      <c r="N67" s="124" t="s">
        <v>36</v>
      </c>
      <c r="O67" s="814" t="s">
        <v>37</v>
      </c>
      <c r="P67" s="814"/>
    </row>
    <row r="68" spans="13:17" x14ac:dyDescent="0.25">
      <c r="M68" s="814"/>
      <c r="N68" s="124"/>
      <c r="O68" s="124">
        <v>2020</v>
      </c>
      <c r="P68" s="124">
        <v>2021</v>
      </c>
    </row>
    <row r="69" spans="13:17" x14ac:dyDescent="0.25">
      <c r="M69" s="124" t="s">
        <v>1516</v>
      </c>
      <c r="N69" s="51">
        <v>12</v>
      </c>
      <c r="O69" s="2">
        <f>O7+O13+O19+O21+O25+O29+O36+O43+O48</f>
        <v>352160</v>
      </c>
      <c r="P69" s="65">
        <f>P24+P20+P12</f>
        <v>70000</v>
      </c>
    </row>
    <row r="70" spans="13:17" x14ac:dyDescent="0.25">
      <c r="M70" s="124" t="s">
        <v>2044</v>
      </c>
      <c r="N70" s="51">
        <v>17</v>
      </c>
      <c r="O70" s="65">
        <f>O48+O45+O39+O32+O26+O19+O15+O9</f>
        <v>308161.28999999998</v>
      </c>
      <c r="P70" s="65">
        <f>P57+P55+P53+P51+P49+P24+P22+P20+P12</f>
        <v>565000</v>
      </c>
      <c r="Q70" s="2"/>
    </row>
    <row r="71" spans="13:17" ht="21" x14ac:dyDescent="0.35">
      <c r="O71" s="582"/>
      <c r="P71" s="2"/>
    </row>
    <row r="72" spans="13:17" x14ac:dyDescent="0.25">
      <c r="O72" s="2"/>
    </row>
  </sheetData>
  <mergeCells count="221">
    <mergeCell ref="M66:M68"/>
    <mergeCell ref="N66:P66"/>
    <mergeCell ref="O67:P67"/>
    <mergeCell ref="O57:O59"/>
    <mergeCell ref="P57:P59"/>
    <mergeCell ref="Q57:Q59"/>
    <mergeCell ref="R57:R59"/>
    <mergeCell ref="A60:R60"/>
    <mergeCell ref="A50:R50"/>
    <mergeCell ref="A52:R52"/>
    <mergeCell ref="A54:R54"/>
    <mergeCell ref="A56:R56"/>
    <mergeCell ref="A57:A59"/>
    <mergeCell ref="B57:B59"/>
    <mergeCell ref="C57:C59"/>
    <mergeCell ref="D57:D59"/>
    <mergeCell ref="E57:E59"/>
    <mergeCell ref="F57:F59"/>
    <mergeCell ref="G57:G58"/>
    <mergeCell ref="J57:J59"/>
    <mergeCell ref="K57:K59"/>
    <mergeCell ref="L57:L59"/>
    <mergeCell ref="M57:M59"/>
    <mergeCell ref="N57:N59"/>
    <mergeCell ref="O45:O46"/>
    <mergeCell ref="P45:P46"/>
    <mergeCell ref="Q45:Q46"/>
    <mergeCell ref="R45:R46"/>
    <mergeCell ref="A47:R47"/>
    <mergeCell ref="O43:O44"/>
    <mergeCell ref="P43:P44"/>
    <mergeCell ref="Q43:Q44"/>
    <mergeCell ref="R43:R44"/>
    <mergeCell ref="A45:A46"/>
    <mergeCell ref="B45:B46"/>
    <mergeCell ref="C45:C46"/>
    <mergeCell ref="D45:D46"/>
    <mergeCell ref="E45:E46"/>
    <mergeCell ref="F45:F46"/>
    <mergeCell ref="G45:G46"/>
    <mergeCell ref="J45:J46"/>
    <mergeCell ref="K45:K46"/>
    <mergeCell ref="L45:L46"/>
    <mergeCell ref="M45:M46"/>
    <mergeCell ref="N45:N46"/>
    <mergeCell ref="P39:P41"/>
    <mergeCell ref="Q39:Q41"/>
    <mergeCell ref="R39:R41"/>
    <mergeCell ref="A42:R42"/>
    <mergeCell ref="A43:A44"/>
    <mergeCell ref="B43:B44"/>
    <mergeCell ref="C43:C44"/>
    <mergeCell ref="D43:D44"/>
    <mergeCell ref="E43:E44"/>
    <mergeCell ref="F43:F44"/>
    <mergeCell ref="G43:G44"/>
    <mergeCell ref="J43:J44"/>
    <mergeCell ref="K43:K44"/>
    <mergeCell ref="L43:L44"/>
    <mergeCell ref="M43:M44"/>
    <mergeCell ref="N43:N44"/>
    <mergeCell ref="A39:A41"/>
    <mergeCell ref="B39:B41"/>
    <mergeCell ref="C39:C41"/>
    <mergeCell ref="D39:D41"/>
    <mergeCell ref="E39:E41"/>
    <mergeCell ref="F39:F41"/>
    <mergeCell ref="G39:G40"/>
    <mergeCell ref="J39:J41"/>
    <mergeCell ref="K39:K41"/>
    <mergeCell ref="L32:L34"/>
    <mergeCell ref="M32:M34"/>
    <mergeCell ref="N32:N34"/>
    <mergeCell ref="O32:O34"/>
    <mergeCell ref="E32:E34"/>
    <mergeCell ref="F32:F34"/>
    <mergeCell ref="G32:G33"/>
    <mergeCell ref="J32:J34"/>
    <mergeCell ref="K32:K34"/>
    <mergeCell ref="L39:L41"/>
    <mergeCell ref="M39:M41"/>
    <mergeCell ref="N39:N41"/>
    <mergeCell ref="O39:O41"/>
    <mergeCell ref="P32:P34"/>
    <mergeCell ref="Q32:Q34"/>
    <mergeCell ref="R32:R34"/>
    <mergeCell ref="A35:R35"/>
    <mergeCell ref="A36:A38"/>
    <mergeCell ref="B36:B38"/>
    <mergeCell ref="C36:C38"/>
    <mergeCell ref="D36:D38"/>
    <mergeCell ref="E36:E38"/>
    <mergeCell ref="F36:F38"/>
    <mergeCell ref="G36:G37"/>
    <mergeCell ref="J36:J38"/>
    <mergeCell ref="K36:K38"/>
    <mergeCell ref="L36:L38"/>
    <mergeCell ref="M36:M38"/>
    <mergeCell ref="N36:N38"/>
    <mergeCell ref="O36:O38"/>
    <mergeCell ref="P36:P38"/>
    <mergeCell ref="Q36:Q38"/>
    <mergeCell ref="R36:R38"/>
    <mergeCell ref="A32:A34"/>
    <mergeCell ref="B32:B34"/>
    <mergeCell ref="C32:C34"/>
    <mergeCell ref="D32:D34"/>
    <mergeCell ref="A28:R28"/>
    <mergeCell ref="A29:A31"/>
    <mergeCell ref="B29:B31"/>
    <mergeCell ref="C29:C31"/>
    <mergeCell ref="D29:D31"/>
    <mergeCell ref="E29:E31"/>
    <mergeCell ref="F29:F31"/>
    <mergeCell ref="G29:G30"/>
    <mergeCell ref="J29:J31"/>
    <mergeCell ref="K29:K31"/>
    <mergeCell ref="L29:L31"/>
    <mergeCell ref="M29:M31"/>
    <mergeCell ref="N29:N31"/>
    <mergeCell ref="O29:O31"/>
    <mergeCell ref="P29:P31"/>
    <mergeCell ref="Q29:Q31"/>
    <mergeCell ref="R29:R31"/>
    <mergeCell ref="R15:R17"/>
    <mergeCell ref="A18:R18"/>
    <mergeCell ref="A23:R23"/>
    <mergeCell ref="A26:A27"/>
    <mergeCell ref="B26:B27"/>
    <mergeCell ref="C26:C27"/>
    <mergeCell ref="D26:D27"/>
    <mergeCell ref="E26:E27"/>
    <mergeCell ref="F26:F27"/>
    <mergeCell ref="G26:G27"/>
    <mergeCell ref="J26:J27"/>
    <mergeCell ref="K26:K27"/>
    <mergeCell ref="L26:L27"/>
    <mergeCell ref="M26:M27"/>
    <mergeCell ref="N26:N27"/>
    <mergeCell ref="O26:O27"/>
    <mergeCell ref="P26:P27"/>
    <mergeCell ref="Q26:Q27"/>
    <mergeCell ref="R26:R27"/>
    <mergeCell ref="R13:R14"/>
    <mergeCell ref="A15:A17"/>
    <mergeCell ref="B15:B17"/>
    <mergeCell ref="C15:C17"/>
    <mergeCell ref="D15:D17"/>
    <mergeCell ref="E15:E17"/>
    <mergeCell ref="F15:F17"/>
    <mergeCell ref="G15:G17"/>
    <mergeCell ref="J15:J17"/>
    <mergeCell ref="K15:K17"/>
    <mergeCell ref="L15:L17"/>
    <mergeCell ref="M15:M17"/>
    <mergeCell ref="N15:N17"/>
    <mergeCell ref="O15:O17"/>
    <mergeCell ref="P15:P17"/>
    <mergeCell ref="Q15:Q17"/>
    <mergeCell ref="M13:M14"/>
    <mergeCell ref="N13:N14"/>
    <mergeCell ref="O13:O14"/>
    <mergeCell ref="P13:P14"/>
    <mergeCell ref="Q13:Q14"/>
    <mergeCell ref="F13:F14"/>
    <mergeCell ref="G13:G14"/>
    <mergeCell ref="J13:J14"/>
    <mergeCell ref="K13:K14"/>
    <mergeCell ref="L13:L14"/>
    <mergeCell ref="A13:A14"/>
    <mergeCell ref="B13:B14"/>
    <mergeCell ref="C13:C14"/>
    <mergeCell ref="D13:D14"/>
    <mergeCell ref="E13:E14"/>
    <mergeCell ref="M9:M10"/>
    <mergeCell ref="N9:N10"/>
    <mergeCell ref="P9:P10"/>
    <mergeCell ref="Q9:Q10"/>
    <mergeCell ref="F9:F10"/>
    <mergeCell ref="G9:G10"/>
    <mergeCell ref="J9:J10"/>
    <mergeCell ref="K9:K10"/>
    <mergeCell ref="L9:L10"/>
    <mergeCell ref="A9:A10"/>
    <mergeCell ref="B9:B10"/>
    <mergeCell ref="C9:C10"/>
    <mergeCell ref="D9:D10"/>
    <mergeCell ref="E9:E10"/>
    <mergeCell ref="B4:B5"/>
    <mergeCell ref="C4:C5"/>
    <mergeCell ref="D4:D5"/>
    <mergeCell ref="E4:E5"/>
    <mergeCell ref="F4:F5"/>
    <mergeCell ref="G4:G5"/>
    <mergeCell ref="H4:I4"/>
    <mergeCell ref="J4:J5"/>
    <mergeCell ref="O9:O10"/>
    <mergeCell ref="R9:R10"/>
    <mergeCell ref="A11:R11"/>
    <mergeCell ref="K4:L4"/>
    <mergeCell ref="M4:N4"/>
    <mergeCell ref="O4:P4"/>
    <mergeCell ref="Q4:Q5"/>
    <mergeCell ref="R4:R5"/>
    <mergeCell ref="A7:A8"/>
    <mergeCell ref="B7:B8"/>
    <mergeCell ref="C7:C8"/>
    <mergeCell ref="D7:D8"/>
    <mergeCell ref="E7:E8"/>
    <mergeCell ref="F7:F8"/>
    <mergeCell ref="G7:G8"/>
    <mergeCell ref="J7:J8"/>
    <mergeCell ref="K7:K8"/>
    <mergeCell ref="L7:L8"/>
    <mergeCell ref="M7:M8"/>
    <mergeCell ref="N7:N8"/>
    <mergeCell ref="O7:O8"/>
    <mergeCell ref="P7:P8"/>
    <mergeCell ref="Q7:Q8"/>
    <mergeCell ref="R7:R8"/>
    <mergeCell ref="A4:A5"/>
  </mergeCell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444F1-22F8-48C0-B03A-B1E62F0A4F9E}">
  <dimension ref="A1:R22"/>
  <sheetViews>
    <sheetView zoomScale="80" zoomScaleNormal="80" workbookViewId="0">
      <selection activeCell="E9" sqref="E9"/>
    </sheetView>
  </sheetViews>
  <sheetFormatPr defaultRowHeight="15.75" x14ac:dyDescent="0.25"/>
  <cols>
    <col min="1" max="1" width="10.7109375" style="53" customWidth="1"/>
    <col min="2" max="2" width="22" style="53" customWidth="1"/>
    <col min="3" max="3" width="11.42578125" style="53" customWidth="1"/>
    <col min="4" max="4" width="11.5703125" style="53" customWidth="1"/>
    <col min="5" max="5" width="64.85546875" style="54" bestFit="1" customWidth="1"/>
    <col min="6" max="6" width="91.85546875" style="53" customWidth="1"/>
    <col min="7" max="7" width="33.140625" style="53" customWidth="1"/>
    <col min="8" max="8" width="23.85546875" style="53" customWidth="1"/>
    <col min="9" max="9" width="45.42578125" style="53" customWidth="1"/>
    <col min="10" max="10" width="73.140625" style="53" bestFit="1" customWidth="1"/>
    <col min="11" max="11" width="11.140625" style="583" customWidth="1"/>
    <col min="12" max="12" width="11.85546875" style="55" customWidth="1"/>
    <col min="13" max="13" width="18.42578125" style="53" customWidth="1"/>
    <col min="14" max="14" width="25.85546875" style="53" customWidth="1"/>
    <col min="15" max="16" width="19.28515625" style="53" customWidth="1"/>
    <col min="17" max="17" width="39.5703125" style="53" customWidth="1"/>
    <col min="18" max="18" width="21.7109375" style="53" customWidth="1"/>
    <col min="19" max="249" width="9.140625" style="53"/>
    <col min="250" max="250" width="4.7109375" style="53" bestFit="1" customWidth="1"/>
    <col min="251" max="251" width="9.7109375" style="53" bestFit="1" customWidth="1"/>
    <col min="252" max="252" width="10" style="53" bestFit="1" customWidth="1"/>
    <col min="253" max="253" width="8.85546875" style="53" bestFit="1" customWidth="1"/>
    <col min="254" max="254" width="22.85546875" style="53" customWidth="1"/>
    <col min="255" max="255" width="59.7109375" style="53" bestFit="1" customWidth="1"/>
    <col min="256" max="256" width="57.85546875" style="53" bestFit="1" customWidth="1"/>
    <col min="257" max="257" width="35.28515625" style="53" bestFit="1" customWidth="1"/>
    <col min="258" max="258" width="28.140625" style="53" bestFit="1" customWidth="1"/>
    <col min="259" max="259" width="33.140625" style="53" bestFit="1" customWidth="1"/>
    <col min="260" max="260" width="26" style="53" bestFit="1" customWidth="1"/>
    <col min="261" max="261" width="19.140625" style="53" bestFit="1" customWidth="1"/>
    <col min="262" max="262" width="10.42578125" style="53" customWidth="1"/>
    <col min="263" max="263" width="11.85546875" style="53" customWidth="1"/>
    <col min="264" max="264" width="14.7109375" style="53" customWidth="1"/>
    <col min="265" max="265" width="9" style="53" bestFit="1" customWidth="1"/>
    <col min="266" max="505" width="9.140625" style="53"/>
    <col min="506" max="506" width="4.7109375" style="53" bestFit="1" customWidth="1"/>
    <col min="507" max="507" width="9.7109375" style="53" bestFit="1" customWidth="1"/>
    <col min="508" max="508" width="10" style="53" bestFit="1" customWidth="1"/>
    <col min="509" max="509" width="8.85546875" style="53" bestFit="1" customWidth="1"/>
    <col min="510" max="510" width="22.85546875" style="53" customWidth="1"/>
    <col min="511" max="511" width="59.7109375" style="53" bestFit="1" customWidth="1"/>
    <col min="512" max="512" width="57.85546875" style="53" bestFit="1" customWidth="1"/>
    <col min="513" max="513" width="35.28515625" style="53" bestFit="1" customWidth="1"/>
    <col min="514" max="514" width="28.140625" style="53" bestFit="1" customWidth="1"/>
    <col min="515" max="515" width="33.140625" style="53" bestFit="1" customWidth="1"/>
    <col min="516" max="516" width="26" style="53" bestFit="1" customWidth="1"/>
    <col min="517" max="517" width="19.140625" style="53" bestFit="1" customWidth="1"/>
    <col min="518" max="518" width="10.42578125" style="53" customWidth="1"/>
    <col min="519" max="519" width="11.85546875" style="53" customWidth="1"/>
    <col min="520" max="520" width="14.7109375" style="53" customWidth="1"/>
    <col min="521" max="521" width="9" style="53" bestFit="1" customWidth="1"/>
    <col min="522" max="761" width="9.140625" style="53"/>
    <col min="762" max="762" width="4.7109375" style="53" bestFit="1" customWidth="1"/>
    <col min="763" max="763" width="9.7109375" style="53" bestFit="1" customWidth="1"/>
    <col min="764" max="764" width="10" style="53" bestFit="1" customWidth="1"/>
    <col min="765" max="765" width="8.85546875" style="53" bestFit="1" customWidth="1"/>
    <col min="766" max="766" width="22.85546875" style="53" customWidth="1"/>
    <col min="767" max="767" width="59.7109375" style="53" bestFit="1" customWidth="1"/>
    <col min="768" max="768" width="57.85546875" style="53" bestFit="1" customWidth="1"/>
    <col min="769" max="769" width="35.28515625" style="53" bestFit="1" customWidth="1"/>
    <col min="770" max="770" width="28.140625" style="53" bestFit="1" customWidth="1"/>
    <col min="771" max="771" width="33.140625" style="53" bestFit="1" customWidth="1"/>
    <col min="772" max="772" width="26" style="53" bestFit="1" customWidth="1"/>
    <col min="773" max="773" width="19.140625" style="53" bestFit="1" customWidth="1"/>
    <col min="774" max="774" width="10.42578125" style="53" customWidth="1"/>
    <col min="775" max="775" width="11.85546875" style="53" customWidth="1"/>
    <col min="776" max="776" width="14.7109375" style="53" customWidth="1"/>
    <col min="777" max="777" width="9" style="53" bestFit="1" customWidth="1"/>
    <col min="778" max="1017" width="9.140625" style="53"/>
    <col min="1018" max="1018" width="4.7109375" style="53" bestFit="1" customWidth="1"/>
    <col min="1019" max="1019" width="9.7109375" style="53" bestFit="1" customWidth="1"/>
    <col min="1020" max="1020" width="10" style="53" bestFit="1" customWidth="1"/>
    <col min="1021" max="1021" width="8.85546875" style="53" bestFit="1" customWidth="1"/>
    <col min="1022" max="1022" width="22.85546875" style="53" customWidth="1"/>
    <col min="1023" max="1023" width="59.7109375" style="53" bestFit="1" customWidth="1"/>
    <col min="1024" max="1024" width="57.85546875" style="53" bestFit="1" customWidth="1"/>
    <col min="1025" max="1025" width="35.28515625" style="53" bestFit="1" customWidth="1"/>
    <col min="1026" max="1026" width="28.140625" style="53" bestFit="1" customWidth="1"/>
    <col min="1027" max="1027" width="33.140625" style="53" bestFit="1" customWidth="1"/>
    <col min="1028" max="1028" width="26" style="53" bestFit="1" customWidth="1"/>
    <col min="1029" max="1029" width="19.140625" style="53" bestFit="1" customWidth="1"/>
    <col min="1030" max="1030" width="10.42578125" style="53" customWidth="1"/>
    <col min="1031" max="1031" width="11.85546875" style="53" customWidth="1"/>
    <col min="1032" max="1032" width="14.7109375" style="53" customWidth="1"/>
    <col min="1033" max="1033" width="9" style="53" bestFit="1" customWidth="1"/>
    <col min="1034" max="1273" width="9.140625" style="53"/>
    <col min="1274" max="1274" width="4.7109375" style="53" bestFit="1" customWidth="1"/>
    <col min="1275" max="1275" width="9.7109375" style="53" bestFit="1" customWidth="1"/>
    <col min="1276" max="1276" width="10" style="53" bestFit="1" customWidth="1"/>
    <col min="1277" max="1277" width="8.85546875" style="53" bestFit="1" customWidth="1"/>
    <col min="1278" max="1278" width="22.85546875" style="53" customWidth="1"/>
    <col min="1279" max="1279" width="59.7109375" style="53" bestFit="1" customWidth="1"/>
    <col min="1280" max="1280" width="57.85546875" style="53" bestFit="1" customWidth="1"/>
    <col min="1281" max="1281" width="35.28515625" style="53" bestFit="1" customWidth="1"/>
    <col min="1282" max="1282" width="28.140625" style="53" bestFit="1" customWidth="1"/>
    <col min="1283" max="1283" width="33.140625" style="53" bestFit="1" customWidth="1"/>
    <col min="1284" max="1284" width="26" style="53" bestFit="1" customWidth="1"/>
    <col min="1285" max="1285" width="19.140625" style="53" bestFit="1" customWidth="1"/>
    <col min="1286" max="1286" width="10.42578125" style="53" customWidth="1"/>
    <col min="1287" max="1287" width="11.85546875" style="53" customWidth="1"/>
    <col min="1288" max="1288" width="14.7109375" style="53" customWidth="1"/>
    <col min="1289" max="1289" width="9" style="53" bestFit="1" customWidth="1"/>
    <col min="1290" max="1529" width="9.140625" style="53"/>
    <col min="1530" max="1530" width="4.7109375" style="53" bestFit="1" customWidth="1"/>
    <col min="1531" max="1531" width="9.7109375" style="53" bestFit="1" customWidth="1"/>
    <col min="1532" max="1532" width="10" style="53" bestFit="1" customWidth="1"/>
    <col min="1533" max="1533" width="8.85546875" style="53" bestFit="1" customWidth="1"/>
    <col min="1534" max="1534" width="22.85546875" style="53" customWidth="1"/>
    <col min="1535" max="1535" width="59.7109375" style="53" bestFit="1" customWidth="1"/>
    <col min="1536" max="1536" width="57.85546875" style="53" bestFit="1" customWidth="1"/>
    <col min="1537" max="1537" width="35.28515625" style="53" bestFit="1" customWidth="1"/>
    <col min="1538" max="1538" width="28.140625" style="53" bestFit="1" customWidth="1"/>
    <col min="1539" max="1539" width="33.140625" style="53" bestFit="1" customWidth="1"/>
    <col min="1540" max="1540" width="26" style="53" bestFit="1" customWidth="1"/>
    <col min="1541" max="1541" width="19.140625" style="53" bestFit="1" customWidth="1"/>
    <col min="1542" max="1542" width="10.42578125" style="53" customWidth="1"/>
    <col min="1543" max="1543" width="11.85546875" style="53" customWidth="1"/>
    <col min="1544" max="1544" width="14.7109375" style="53" customWidth="1"/>
    <col min="1545" max="1545" width="9" style="53" bestFit="1" customWidth="1"/>
    <col min="1546" max="1785" width="9.140625" style="53"/>
    <col min="1786" max="1786" width="4.7109375" style="53" bestFit="1" customWidth="1"/>
    <col min="1787" max="1787" width="9.7109375" style="53" bestFit="1" customWidth="1"/>
    <col min="1788" max="1788" width="10" style="53" bestFit="1" customWidth="1"/>
    <col min="1789" max="1789" width="8.85546875" style="53" bestFit="1" customWidth="1"/>
    <col min="1790" max="1790" width="22.85546875" style="53" customWidth="1"/>
    <col min="1791" max="1791" width="59.7109375" style="53" bestFit="1" customWidth="1"/>
    <col min="1792" max="1792" width="57.85546875" style="53" bestFit="1" customWidth="1"/>
    <col min="1793" max="1793" width="35.28515625" style="53" bestFit="1" customWidth="1"/>
    <col min="1794" max="1794" width="28.140625" style="53" bestFit="1" customWidth="1"/>
    <col min="1795" max="1795" width="33.140625" style="53" bestFit="1" customWidth="1"/>
    <col min="1796" max="1796" width="26" style="53" bestFit="1" customWidth="1"/>
    <col min="1797" max="1797" width="19.140625" style="53" bestFit="1" customWidth="1"/>
    <col min="1798" max="1798" width="10.42578125" style="53" customWidth="1"/>
    <col min="1799" max="1799" width="11.85546875" style="53" customWidth="1"/>
    <col min="1800" max="1800" width="14.7109375" style="53" customWidth="1"/>
    <col min="1801" max="1801" width="9" style="53" bestFit="1" customWidth="1"/>
    <col min="1802" max="2041" width="9.140625" style="53"/>
    <col min="2042" max="2042" width="4.7109375" style="53" bestFit="1" customWidth="1"/>
    <col min="2043" max="2043" width="9.7109375" style="53" bestFit="1" customWidth="1"/>
    <col min="2044" max="2044" width="10" style="53" bestFit="1" customWidth="1"/>
    <col min="2045" max="2045" width="8.85546875" style="53" bestFit="1" customWidth="1"/>
    <col min="2046" max="2046" width="22.85546875" style="53" customWidth="1"/>
    <col min="2047" max="2047" width="59.7109375" style="53" bestFit="1" customWidth="1"/>
    <col min="2048" max="2048" width="57.85546875" style="53" bestFit="1" customWidth="1"/>
    <col min="2049" max="2049" width="35.28515625" style="53" bestFit="1" customWidth="1"/>
    <col min="2050" max="2050" width="28.140625" style="53" bestFit="1" customWidth="1"/>
    <col min="2051" max="2051" width="33.140625" style="53" bestFit="1" customWidth="1"/>
    <col min="2052" max="2052" width="26" style="53" bestFit="1" customWidth="1"/>
    <col min="2053" max="2053" width="19.140625" style="53" bestFit="1" customWidth="1"/>
    <col min="2054" max="2054" width="10.42578125" style="53" customWidth="1"/>
    <col min="2055" max="2055" width="11.85546875" style="53" customWidth="1"/>
    <col min="2056" max="2056" width="14.7109375" style="53" customWidth="1"/>
    <col min="2057" max="2057" width="9" style="53" bestFit="1" customWidth="1"/>
    <col min="2058" max="2297" width="9.140625" style="53"/>
    <col min="2298" max="2298" width="4.7109375" style="53" bestFit="1" customWidth="1"/>
    <col min="2299" max="2299" width="9.7109375" style="53" bestFit="1" customWidth="1"/>
    <col min="2300" max="2300" width="10" style="53" bestFit="1" customWidth="1"/>
    <col min="2301" max="2301" width="8.85546875" style="53" bestFit="1" customWidth="1"/>
    <col min="2302" max="2302" width="22.85546875" style="53" customWidth="1"/>
    <col min="2303" max="2303" width="59.7109375" style="53" bestFit="1" customWidth="1"/>
    <col min="2304" max="2304" width="57.85546875" style="53" bestFit="1" customWidth="1"/>
    <col min="2305" max="2305" width="35.28515625" style="53" bestFit="1" customWidth="1"/>
    <col min="2306" max="2306" width="28.140625" style="53" bestFit="1" customWidth="1"/>
    <col min="2307" max="2307" width="33.140625" style="53" bestFit="1" customWidth="1"/>
    <col min="2308" max="2308" width="26" style="53" bestFit="1" customWidth="1"/>
    <col min="2309" max="2309" width="19.140625" style="53" bestFit="1" customWidth="1"/>
    <col min="2310" max="2310" width="10.42578125" style="53" customWidth="1"/>
    <col min="2311" max="2311" width="11.85546875" style="53" customWidth="1"/>
    <col min="2312" max="2312" width="14.7109375" style="53" customWidth="1"/>
    <col min="2313" max="2313" width="9" style="53" bestFit="1" customWidth="1"/>
    <col min="2314" max="2553" width="9.140625" style="53"/>
    <col min="2554" max="2554" width="4.7109375" style="53" bestFit="1" customWidth="1"/>
    <col min="2555" max="2555" width="9.7109375" style="53" bestFit="1" customWidth="1"/>
    <col min="2556" max="2556" width="10" style="53" bestFit="1" customWidth="1"/>
    <col min="2557" max="2557" width="8.85546875" style="53" bestFit="1" customWidth="1"/>
    <col min="2558" max="2558" width="22.85546875" style="53" customWidth="1"/>
    <col min="2559" max="2559" width="59.7109375" style="53" bestFit="1" customWidth="1"/>
    <col min="2560" max="2560" width="57.85546875" style="53" bestFit="1" customWidth="1"/>
    <col min="2561" max="2561" width="35.28515625" style="53" bestFit="1" customWidth="1"/>
    <col min="2562" max="2562" width="28.140625" style="53" bestFit="1" customWidth="1"/>
    <col min="2563" max="2563" width="33.140625" style="53" bestFit="1" customWidth="1"/>
    <col min="2564" max="2564" width="26" style="53" bestFit="1" customWidth="1"/>
    <col min="2565" max="2565" width="19.140625" style="53" bestFit="1" customWidth="1"/>
    <col min="2566" max="2566" width="10.42578125" style="53" customWidth="1"/>
    <col min="2567" max="2567" width="11.85546875" style="53" customWidth="1"/>
    <col min="2568" max="2568" width="14.7109375" style="53" customWidth="1"/>
    <col min="2569" max="2569" width="9" style="53" bestFit="1" customWidth="1"/>
    <col min="2570" max="2809" width="9.140625" style="53"/>
    <col min="2810" max="2810" width="4.7109375" style="53" bestFit="1" customWidth="1"/>
    <col min="2811" max="2811" width="9.7109375" style="53" bestFit="1" customWidth="1"/>
    <col min="2812" max="2812" width="10" style="53" bestFit="1" customWidth="1"/>
    <col min="2813" max="2813" width="8.85546875" style="53" bestFit="1" customWidth="1"/>
    <col min="2814" max="2814" width="22.85546875" style="53" customWidth="1"/>
    <col min="2815" max="2815" width="59.7109375" style="53" bestFit="1" customWidth="1"/>
    <col min="2816" max="2816" width="57.85546875" style="53" bestFit="1" customWidth="1"/>
    <col min="2817" max="2817" width="35.28515625" style="53" bestFit="1" customWidth="1"/>
    <col min="2818" max="2818" width="28.140625" style="53" bestFit="1" customWidth="1"/>
    <col min="2819" max="2819" width="33.140625" style="53" bestFit="1" customWidth="1"/>
    <col min="2820" max="2820" width="26" style="53" bestFit="1" customWidth="1"/>
    <col min="2821" max="2821" width="19.140625" style="53" bestFit="1" customWidth="1"/>
    <col min="2822" max="2822" width="10.42578125" style="53" customWidth="1"/>
    <col min="2823" max="2823" width="11.85546875" style="53" customWidth="1"/>
    <col min="2824" max="2824" width="14.7109375" style="53" customWidth="1"/>
    <col min="2825" max="2825" width="9" style="53" bestFit="1" customWidth="1"/>
    <col min="2826" max="3065" width="9.140625" style="53"/>
    <col min="3066" max="3066" width="4.7109375" style="53" bestFit="1" customWidth="1"/>
    <col min="3067" max="3067" width="9.7109375" style="53" bestFit="1" customWidth="1"/>
    <col min="3068" max="3068" width="10" style="53" bestFit="1" customWidth="1"/>
    <col min="3069" max="3069" width="8.85546875" style="53" bestFit="1" customWidth="1"/>
    <col min="3070" max="3070" width="22.85546875" style="53" customWidth="1"/>
    <col min="3071" max="3071" width="59.7109375" style="53" bestFit="1" customWidth="1"/>
    <col min="3072" max="3072" width="57.85546875" style="53" bestFit="1" customWidth="1"/>
    <col min="3073" max="3073" width="35.28515625" style="53" bestFit="1" customWidth="1"/>
    <col min="3074" max="3074" width="28.140625" style="53" bestFit="1" customWidth="1"/>
    <col min="3075" max="3075" width="33.140625" style="53" bestFit="1" customWidth="1"/>
    <col min="3076" max="3076" width="26" style="53" bestFit="1" customWidth="1"/>
    <col min="3077" max="3077" width="19.140625" style="53" bestFit="1" customWidth="1"/>
    <col min="3078" max="3078" width="10.42578125" style="53" customWidth="1"/>
    <col min="3079" max="3079" width="11.85546875" style="53" customWidth="1"/>
    <col min="3080" max="3080" width="14.7109375" style="53" customWidth="1"/>
    <col min="3081" max="3081" width="9" style="53" bestFit="1" customWidth="1"/>
    <col min="3082" max="3321" width="9.140625" style="53"/>
    <col min="3322" max="3322" width="4.7109375" style="53" bestFit="1" customWidth="1"/>
    <col min="3323" max="3323" width="9.7109375" style="53" bestFit="1" customWidth="1"/>
    <col min="3324" max="3324" width="10" style="53" bestFit="1" customWidth="1"/>
    <col min="3325" max="3325" width="8.85546875" style="53" bestFit="1" customWidth="1"/>
    <col min="3326" max="3326" width="22.85546875" style="53" customWidth="1"/>
    <col min="3327" max="3327" width="59.7109375" style="53" bestFit="1" customWidth="1"/>
    <col min="3328" max="3328" width="57.85546875" style="53" bestFit="1" customWidth="1"/>
    <col min="3329" max="3329" width="35.28515625" style="53" bestFit="1" customWidth="1"/>
    <col min="3330" max="3330" width="28.140625" style="53" bestFit="1" customWidth="1"/>
    <col min="3331" max="3331" width="33.140625" style="53" bestFit="1" customWidth="1"/>
    <col min="3332" max="3332" width="26" style="53" bestFit="1" customWidth="1"/>
    <col min="3333" max="3333" width="19.140625" style="53" bestFit="1" customWidth="1"/>
    <col min="3334" max="3334" width="10.42578125" style="53" customWidth="1"/>
    <col min="3335" max="3335" width="11.85546875" style="53" customWidth="1"/>
    <col min="3336" max="3336" width="14.7109375" style="53" customWidth="1"/>
    <col min="3337" max="3337" width="9" style="53" bestFit="1" customWidth="1"/>
    <col min="3338" max="3577" width="9.140625" style="53"/>
    <col min="3578" max="3578" width="4.7109375" style="53" bestFit="1" customWidth="1"/>
    <col min="3579" max="3579" width="9.7109375" style="53" bestFit="1" customWidth="1"/>
    <col min="3580" max="3580" width="10" style="53" bestFit="1" customWidth="1"/>
    <col min="3581" max="3581" width="8.85546875" style="53" bestFit="1" customWidth="1"/>
    <col min="3582" max="3582" width="22.85546875" style="53" customWidth="1"/>
    <col min="3583" max="3583" width="59.7109375" style="53" bestFit="1" customWidth="1"/>
    <col min="3584" max="3584" width="57.85546875" style="53" bestFit="1" customWidth="1"/>
    <col min="3585" max="3585" width="35.28515625" style="53" bestFit="1" customWidth="1"/>
    <col min="3586" max="3586" width="28.140625" style="53" bestFit="1" customWidth="1"/>
    <col min="3587" max="3587" width="33.140625" style="53" bestFit="1" customWidth="1"/>
    <col min="3588" max="3588" width="26" style="53" bestFit="1" customWidth="1"/>
    <col min="3589" max="3589" width="19.140625" style="53" bestFit="1" customWidth="1"/>
    <col min="3590" max="3590" width="10.42578125" style="53" customWidth="1"/>
    <col min="3591" max="3591" width="11.85546875" style="53" customWidth="1"/>
    <col min="3592" max="3592" width="14.7109375" style="53" customWidth="1"/>
    <col min="3593" max="3593" width="9" style="53" bestFit="1" customWidth="1"/>
    <col min="3594" max="3833" width="9.140625" style="53"/>
    <col min="3834" max="3834" width="4.7109375" style="53" bestFit="1" customWidth="1"/>
    <col min="3835" max="3835" width="9.7109375" style="53" bestFit="1" customWidth="1"/>
    <col min="3836" max="3836" width="10" style="53" bestFit="1" customWidth="1"/>
    <col min="3837" max="3837" width="8.85546875" style="53" bestFit="1" customWidth="1"/>
    <col min="3838" max="3838" width="22.85546875" style="53" customWidth="1"/>
    <col min="3839" max="3839" width="59.7109375" style="53" bestFit="1" customWidth="1"/>
    <col min="3840" max="3840" width="57.85546875" style="53" bestFit="1" customWidth="1"/>
    <col min="3841" max="3841" width="35.28515625" style="53" bestFit="1" customWidth="1"/>
    <col min="3842" max="3842" width="28.140625" style="53" bestFit="1" customWidth="1"/>
    <col min="3843" max="3843" width="33.140625" style="53" bestFit="1" customWidth="1"/>
    <col min="3844" max="3844" width="26" style="53" bestFit="1" customWidth="1"/>
    <col min="3845" max="3845" width="19.140625" style="53" bestFit="1" customWidth="1"/>
    <col min="3846" max="3846" width="10.42578125" style="53" customWidth="1"/>
    <col min="3847" max="3847" width="11.85546875" style="53" customWidth="1"/>
    <col min="3848" max="3848" width="14.7109375" style="53" customWidth="1"/>
    <col min="3849" max="3849" width="9" style="53" bestFit="1" customWidth="1"/>
    <col min="3850" max="4089" width="9.140625" style="53"/>
    <col min="4090" max="4090" width="4.7109375" style="53" bestFit="1" customWidth="1"/>
    <col min="4091" max="4091" width="9.7109375" style="53" bestFit="1" customWidth="1"/>
    <col min="4092" max="4092" width="10" style="53" bestFit="1" customWidth="1"/>
    <col min="4093" max="4093" width="8.85546875" style="53" bestFit="1" customWidth="1"/>
    <col min="4094" max="4094" width="22.85546875" style="53" customWidth="1"/>
    <col min="4095" max="4095" width="59.7109375" style="53" bestFit="1" customWidth="1"/>
    <col min="4096" max="4096" width="57.85546875" style="53" bestFit="1" customWidth="1"/>
    <col min="4097" max="4097" width="35.28515625" style="53" bestFit="1" customWidth="1"/>
    <col min="4098" max="4098" width="28.140625" style="53" bestFit="1" customWidth="1"/>
    <col min="4099" max="4099" width="33.140625" style="53" bestFit="1" customWidth="1"/>
    <col min="4100" max="4100" width="26" style="53" bestFit="1" customWidth="1"/>
    <col min="4101" max="4101" width="19.140625" style="53" bestFit="1" customWidth="1"/>
    <col min="4102" max="4102" width="10.42578125" style="53" customWidth="1"/>
    <col min="4103" max="4103" width="11.85546875" style="53" customWidth="1"/>
    <col min="4104" max="4104" width="14.7109375" style="53" customWidth="1"/>
    <col min="4105" max="4105" width="9" style="53" bestFit="1" customWidth="1"/>
    <col min="4106" max="4345" width="9.140625" style="53"/>
    <col min="4346" max="4346" width="4.7109375" style="53" bestFit="1" customWidth="1"/>
    <col min="4347" max="4347" width="9.7109375" style="53" bestFit="1" customWidth="1"/>
    <col min="4348" max="4348" width="10" style="53" bestFit="1" customWidth="1"/>
    <col min="4349" max="4349" width="8.85546875" style="53" bestFit="1" customWidth="1"/>
    <col min="4350" max="4350" width="22.85546875" style="53" customWidth="1"/>
    <col min="4351" max="4351" width="59.7109375" style="53" bestFit="1" customWidth="1"/>
    <col min="4352" max="4352" width="57.85546875" style="53" bestFit="1" customWidth="1"/>
    <col min="4353" max="4353" width="35.28515625" style="53" bestFit="1" customWidth="1"/>
    <col min="4354" max="4354" width="28.140625" style="53" bestFit="1" customWidth="1"/>
    <col min="4355" max="4355" width="33.140625" style="53" bestFit="1" customWidth="1"/>
    <col min="4356" max="4356" width="26" style="53" bestFit="1" customWidth="1"/>
    <col min="4357" max="4357" width="19.140625" style="53" bestFit="1" customWidth="1"/>
    <col min="4358" max="4358" width="10.42578125" style="53" customWidth="1"/>
    <col min="4359" max="4359" width="11.85546875" style="53" customWidth="1"/>
    <col min="4360" max="4360" width="14.7109375" style="53" customWidth="1"/>
    <col min="4361" max="4361" width="9" style="53" bestFit="1" customWidth="1"/>
    <col min="4362" max="4601" width="9.140625" style="53"/>
    <col min="4602" max="4602" width="4.7109375" style="53" bestFit="1" customWidth="1"/>
    <col min="4603" max="4603" width="9.7109375" style="53" bestFit="1" customWidth="1"/>
    <col min="4604" max="4604" width="10" style="53" bestFit="1" customWidth="1"/>
    <col min="4605" max="4605" width="8.85546875" style="53" bestFit="1" customWidth="1"/>
    <col min="4606" max="4606" width="22.85546875" style="53" customWidth="1"/>
    <col min="4607" max="4607" width="59.7109375" style="53" bestFit="1" customWidth="1"/>
    <col min="4608" max="4608" width="57.85546875" style="53" bestFit="1" customWidth="1"/>
    <col min="4609" max="4609" width="35.28515625" style="53" bestFit="1" customWidth="1"/>
    <col min="4610" max="4610" width="28.140625" style="53" bestFit="1" customWidth="1"/>
    <col min="4611" max="4611" width="33.140625" style="53" bestFit="1" customWidth="1"/>
    <col min="4612" max="4612" width="26" style="53" bestFit="1" customWidth="1"/>
    <col min="4613" max="4613" width="19.140625" style="53" bestFit="1" customWidth="1"/>
    <col min="4614" max="4614" width="10.42578125" style="53" customWidth="1"/>
    <col min="4615" max="4615" width="11.85546875" style="53" customWidth="1"/>
    <col min="4616" max="4616" width="14.7109375" style="53" customWidth="1"/>
    <col min="4617" max="4617" width="9" style="53" bestFit="1" customWidth="1"/>
    <col min="4618" max="4857" width="9.140625" style="53"/>
    <col min="4858" max="4858" width="4.7109375" style="53" bestFit="1" customWidth="1"/>
    <col min="4859" max="4859" width="9.7109375" style="53" bestFit="1" customWidth="1"/>
    <col min="4860" max="4860" width="10" style="53" bestFit="1" customWidth="1"/>
    <col min="4861" max="4861" width="8.85546875" style="53" bestFit="1" customWidth="1"/>
    <col min="4862" max="4862" width="22.85546875" style="53" customWidth="1"/>
    <col min="4863" max="4863" width="59.7109375" style="53" bestFit="1" customWidth="1"/>
    <col min="4864" max="4864" width="57.85546875" style="53" bestFit="1" customWidth="1"/>
    <col min="4865" max="4865" width="35.28515625" style="53" bestFit="1" customWidth="1"/>
    <col min="4866" max="4866" width="28.140625" style="53" bestFit="1" customWidth="1"/>
    <col min="4867" max="4867" width="33.140625" style="53" bestFit="1" customWidth="1"/>
    <col min="4868" max="4868" width="26" style="53" bestFit="1" customWidth="1"/>
    <col min="4869" max="4869" width="19.140625" style="53" bestFit="1" customWidth="1"/>
    <col min="4870" max="4870" width="10.42578125" style="53" customWidth="1"/>
    <col min="4871" max="4871" width="11.85546875" style="53" customWidth="1"/>
    <col min="4872" max="4872" width="14.7109375" style="53" customWidth="1"/>
    <col min="4873" max="4873" width="9" style="53" bestFit="1" customWidth="1"/>
    <col min="4874" max="5113" width="9.140625" style="53"/>
    <col min="5114" max="5114" width="4.7109375" style="53" bestFit="1" customWidth="1"/>
    <col min="5115" max="5115" width="9.7109375" style="53" bestFit="1" customWidth="1"/>
    <col min="5116" max="5116" width="10" style="53" bestFit="1" customWidth="1"/>
    <col min="5117" max="5117" width="8.85546875" style="53" bestFit="1" customWidth="1"/>
    <col min="5118" max="5118" width="22.85546875" style="53" customWidth="1"/>
    <col min="5119" max="5119" width="59.7109375" style="53" bestFit="1" customWidth="1"/>
    <col min="5120" max="5120" width="57.85546875" style="53" bestFit="1" customWidth="1"/>
    <col min="5121" max="5121" width="35.28515625" style="53" bestFit="1" customWidth="1"/>
    <col min="5122" max="5122" width="28.140625" style="53" bestFit="1" customWidth="1"/>
    <col min="5123" max="5123" width="33.140625" style="53" bestFit="1" customWidth="1"/>
    <col min="5124" max="5124" width="26" style="53" bestFit="1" customWidth="1"/>
    <col min="5125" max="5125" width="19.140625" style="53" bestFit="1" customWidth="1"/>
    <col min="5126" max="5126" width="10.42578125" style="53" customWidth="1"/>
    <col min="5127" max="5127" width="11.85546875" style="53" customWidth="1"/>
    <col min="5128" max="5128" width="14.7109375" style="53" customWidth="1"/>
    <col min="5129" max="5129" width="9" style="53" bestFit="1" customWidth="1"/>
    <col min="5130" max="5369" width="9.140625" style="53"/>
    <col min="5370" max="5370" width="4.7109375" style="53" bestFit="1" customWidth="1"/>
    <col min="5371" max="5371" width="9.7109375" style="53" bestFit="1" customWidth="1"/>
    <col min="5372" max="5372" width="10" style="53" bestFit="1" customWidth="1"/>
    <col min="5373" max="5373" width="8.85546875" style="53" bestFit="1" customWidth="1"/>
    <col min="5374" max="5374" width="22.85546875" style="53" customWidth="1"/>
    <col min="5375" max="5375" width="59.7109375" style="53" bestFit="1" customWidth="1"/>
    <col min="5376" max="5376" width="57.85546875" style="53" bestFit="1" customWidth="1"/>
    <col min="5377" max="5377" width="35.28515625" style="53" bestFit="1" customWidth="1"/>
    <col min="5378" max="5378" width="28.140625" style="53" bestFit="1" customWidth="1"/>
    <col min="5379" max="5379" width="33.140625" style="53" bestFit="1" customWidth="1"/>
    <col min="5380" max="5380" width="26" style="53" bestFit="1" customWidth="1"/>
    <col min="5381" max="5381" width="19.140625" style="53" bestFit="1" customWidth="1"/>
    <col min="5382" max="5382" width="10.42578125" style="53" customWidth="1"/>
    <col min="5383" max="5383" width="11.85546875" style="53" customWidth="1"/>
    <col min="5384" max="5384" width="14.7109375" style="53" customWidth="1"/>
    <col min="5385" max="5385" width="9" style="53" bestFit="1" customWidth="1"/>
    <col min="5386" max="5625" width="9.140625" style="53"/>
    <col min="5626" max="5626" width="4.7109375" style="53" bestFit="1" customWidth="1"/>
    <col min="5627" max="5627" width="9.7109375" style="53" bestFit="1" customWidth="1"/>
    <col min="5628" max="5628" width="10" style="53" bestFit="1" customWidth="1"/>
    <col min="5629" max="5629" width="8.85546875" style="53" bestFit="1" customWidth="1"/>
    <col min="5630" max="5630" width="22.85546875" style="53" customWidth="1"/>
    <col min="5631" max="5631" width="59.7109375" style="53" bestFit="1" customWidth="1"/>
    <col min="5632" max="5632" width="57.85546875" style="53" bestFit="1" customWidth="1"/>
    <col min="5633" max="5633" width="35.28515625" style="53" bestFit="1" customWidth="1"/>
    <col min="5634" max="5634" width="28.140625" style="53" bestFit="1" customWidth="1"/>
    <col min="5635" max="5635" width="33.140625" style="53" bestFit="1" customWidth="1"/>
    <col min="5636" max="5636" width="26" style="53" bestFit="1" customWidth="1"/>
    <col min="5637" max="5637" width="19.140625" style="53" bestFit="1" customWidth="1"/>
    <col min="5638" max="5638" width="10.42578125" style="53" customWidth="1"/>
    <col min="5639" max="5639" width="11.85546875" style="53" customWidth="1"/>
    <col min="5640" max="5640" width="14.7109375" style="53" customWidth="1"/>
    <col min="5641" max="5641" width="9" style="53" bestFit="1" customWidth="1"/>
    <col min="5642" max="5881" width="9.140625" style="53"/>
    <col min="5882" max="5882" width="4.7109375" style="53" bestFit="1" customWidth="1"/>
    <col min="5883" max="5883" width="9.7109375" style="53" bestFit="1" customWidth="1"/>
    <col min="5884" max="5884" width="10" style="53" bestFit="1" customWidth="1"/>
    <col min="5885" max="5885" width="8.85546875" style="53" bestFit="1" customWidth="1"/>
    <col min="5886" max="5886" width="22.85546875" style="53" customWidth="1"/>
    <col min="5887" max="5887" width="59.7109375" style="53" bestFit="1" customWidth="1"/>
    <col min="5888" max="5888" width="57.85546875" style="53" bestFit="1" customWidth="1"/>
    <col min="5889" max="5889" width="35.28515625" style="53" bestFit="1" customWidth="1"/>
    <col min="5890" max="5890" width="28.140625" style="53" bestFit="1" customWidth="1"/>
    <col min="5891" max="5891" width="33.140625" style="53" bestFit="1" customWidth="1"/>
    <col min="5892" max="5892" width="26" style="53" bestFit="1" customWidth="1"/>
    <col min="5893" max="5893" width="19.140625" style="53" bestFit="1" customWidth="1"/>
    <col min="5894" max="5894" width="10.42578125" style="53" customWidth="1"/>
    <col min="5895" max="5895" width="11.85546875" style="53" customWidth="1"/>
    <col min="5896" max="5896" width="14.7109375" style="53" customWidth="1"/>
    <col min="5897" max="5897" width="9" style="53" bestFit="1" customWidth="1"/>
    <col min="5898" max="6137" width="9.140625" style="53"/>
    <col min="6138" max="6138" width="4.7109375" style="53" bestFit="1" customWidth="1"/>
    <col min="6139" max="6139" width="9.7109375" style="53" bestFit="1" customWidth="1"/>
    <col min="6140" max="6140" width="10" style="53" bestFit="1" customWidth="1"/>
    <col min="6141" max="6141" width="8.85546875" style="53" bestFit="1" customWidth="1"/>
    <col min="6142" max="6142" width="22.85546875" style="53" customWidth="1"/>
    <col min="6143" max="6143" width="59.7109375" style="53" bestFit="1" customWidth="1"/>
    <col min="6144" max="6144" width="57.85546875" style="53" bestFit="1" customWidth="1"/>
    <col min="6145" max="6145" width="35.28515625" style="53" bestFit="1" customWidth="1"/>
    <col min="6146" max="6146" width="28.140625" style="53" bestFit="1" customWidth="1"/>
    <col min="6147" max="6147" width="33.140625" style="53" bestFit="1" customWidth="1"/>
    <col min="6148" max="6148" width="26" style="53" bestFit="1" customWidth="1"/>
    <col min="6149" max="6149" width="19.140625" style="53" bestFit="1" customWidth="1"/>
    <col min="6150" max="6150" width="10.42578125" style="53" customWidth="1"/>
    <col min="6151" max="6151" width="11.85546875" style="53" customWidth="1"/>
    <col min="6152" max="6152" width="14.7109375" style="53" customWidth="1"/>
    <col min="6153" max="6153" width="9" style="53" bestFit="1" customWidth="1"/>
    <col min="6154" max="6393" width="9.140625" style="53"/>
    <col min="6394" max="6394" width="4.7109375" style="53" bestFit="1" customWidth="1"/>
    <col min="6395" max="6395" width="9.7109375" style="53" bestFit="1" customWidth="1"/>
    <col min="6396" max="6396" width="10" style="53" bestFit="1" customWidth="1"/>
    <col min="6397" max="6397" width="8.85546875" style="53" bestFit="1" customWidth="1"/>
    <col min="6398" max="6398" width="22.85546875" style="53" customWidth="1"/>
    <col min="6399" max="6399" width="59.7109375" style="53" bestFit="1" customWidth="1"/>
    <col min="6400" max="6400" width="57.85546875" style="53" bestFit="1" customWidth="1"/>
    <col min="6401" max="6401" width="35.28515625" style="53" bestFit="1" customWidth="1"/>
    <col min="6402" max="6402" width="28.140625" style="53" bestFit="1" customWidth="1"/>
    <col min="6403" max="6403" width="33.140625" style="53" bestFit="1" customWidth="1"/>
    <col min="6404" max="6404" width="26" style="53" bestFit="1" customWidth="1"/>
    <col min="6405" max="6405" width="19.140625" style="53" bestFit="1" customWidth="1"/>
    <col min="6406" max="6406" width="10.42578125" style="53" customWidth="1"/>
    <col min="6407" max="6407" width="11.85546875" style="53" customWidth="1"/>
    <col min="6408" max="6408" width="14.7109375" style="53" customWidth="1"/>
    <col min="6409" max="6409" width="9" style="53" bestFit="1" customWidth="1"/>
    <col min="6410" max="6649" width="9.140625" style="53"/>
    <col min="6650" max="6650" width="4.7109375" style="53" bestFit="1" customWidth="1"/>
    <col min="6651" max="6651" width="9.7109375" style="53" bestFit="1" customWidth="1"/>
    <col min="6652" max="6652" width="10" style="53" bestFit="1" customWidth="1"/>
    <col min="6653" max="6653" width="8.85546875" style="53" bestFit="1" customWidth="1"/>
    <col min="6654" max="6654" width="22.85546875" style="53" customWidth="1"/>
    <col min="6655" max="6655" width="59.7109375" style="53" bestFit="1" customWidth="1"/>
    <col min="6656" max="6656" width="57.85546875" style="53" bestFit="1" customWidth="1"/>
    <col min="6657" max="6657" width="35.28515625" style="53" bestFit="1" customWidth="1"/>
    <col min="6658" max="6658" width="28.140625" style="53" bestFit="1" customWidth="1"/>
    <col min="6659" max="6659" width="33.140625" style="53" bestFit="1" customWidth="1"/>
    <col min="6660" max="6660" width="26" style="53" bestFit="1" customWidth="1"/>
    <col min="6661" max="6661" width="19.140625" style="53" bestFit="1" customWidth="1"/>
    <col min="6662" max="6662" width="10.42578125" style="53" customWidth="1"/>
    <col min="6663" max="6663" width="11.85546875" style="53" customWidth="1"/>
    <col min="6664" max="6664" width="14.7109375" style="53" customWidth="1"/>
    <col min="6665" max="6665" width="9" style="53" bestFit="1" customWidth="1"/>
    <col min="6666" max="6905" width="9.140625" style="53"/>
    <col min="6906" max="6906" width="4.7109375" style="53" bestFit="1" customWidth="1"/>
    <col min="6907" max="6907" width="9.7109375" style="53" bestFit="1" customWidth="1"/>
    <col min="6908" max="6908" width="10" style="53" bestFit="1" customWidth="1"/>
    <col min="6909" max="6909" width="8.85546875" style="53" bestFit="1" customWidth="1"/>
    <col min="6910" max="6910" width="22.85546875" style="53" customWidth="1"/>
    <col min="6911" max="6911" width="59.7109375" style="53" bestFit="1" customWidth="1"/>
    <col min="6912" max="6912" width="57.85546875" style="53" bestFit="1" customWidth="1"/>
    <col min="6913" max="6913" width="35.28515625" style="53" bestFit="1" customWidth="1"/>
    <col min="6914" max="6914" width="28.140625" style="53" bestFit="1" customWidth="1"/>
    <col min="6915" max="6915" width="33.140625" style="53" bestFit="1" customWidth="1"/>
    <col min="6916" max="6916" width="26" style="53" bestFit="1" customWidth="1"/>
    <col min="6917" max="6917" width="19.140625" style="53" bestFit="1" customWidth="1"/>
    <col min="6918" max="6918" width="10.42578125" style="53" customWidth="1"/>
    <col min="6919" max="6919" width="11.85546875" style="53" customWidth="1"/>
    <col min="6920" max="6920" width="14.7109375" style="53" customWidth="1"/>
    <col min="6921" max="6921" width="9" style="53" bestFit="1" customWidth="1"/>
    <col min="6922" max="7161" width="9.140625" style="53"/>
    <col min="7162" max="7162" width="4.7109375" style="53" bestFit="1" customWidth="1"/>
    <col min="7163" max="7163" width="9.7109375" style="53" bestFit="1" customWidth="1"/>
    <col min="7164" max="7164" width="10" style="53" bestFit="1" customWidth="1"/>
    <col min="7165" max="7165" width="8.85546875" style="53" bestFit="1" customWidth="1"/>
    <col min="7166" max="7166" width="22.85546875" style="53" customWidth="1"/>
    <col min="7167" max="7167" width="59.7109375" style="53" bestFit="1" customWidth="1"/>
    <col min="7168" max="7168" width="57.85546875" style="53" bestFit="1" customWidth="1"/>
    <col min="7169" max="7169" width="35.28515625" style="53" bestFit="1" customWidth="1"/>
    <col min="7170" max="7170" width="28.140625" style="53" bestFit="1" customWidth="1"/>
    <col min="7171" max="7171" width="33.140625" style="53" bestFit="1" customWidth="1"/>
    <col min="7172" max="7172" width="26" style="53" bestFit="1" customWidth="1"/>
    <col min="7173" max="7173" width="19.140625" style="53" bestFit="1" customWidth="1"/>
    <col min="7174" max="7174" width="10.42578125" style="53" customWidth="1"/>
    <col min="7175" max="7175" width="11.85546875" style="53" customWidth="1"/>
    <col min="7176" max="7176" width="14.7109375" style="53" customWidth="1"/>
    <col min="7177" max="7177" width="9" style="53" bestFit="1" customWidth="1"/>
    <col min="7178" max="7417" width="9.140625" style="53"/>
    <col min="7418" max="7418" width="4.7109375" style="53" bestFit="1" customWidth="1"/>
    <col min="7419" max="7419" width="9.7109375" style="53" bestFit="1" customWidth="1"/>
    <col min="7420" max="7420" width="10" style="53" bestFit="1" customWidth="1"/>
    <col min="7421" max="7421" width="8.85546875" style="53" bestFit="1" customWidth="1"/>
    <col min="7422" max="7422" width="22.85546875" style="53" customWidth="1"/>
    <col min="7423" max="7423" width="59.7109375" style="53" bestFit="1" customWidth="1"/>
    <col min="7424" max="7424" width="57.85546875" style="53" bestFit="1" customWidth="1"/>
    <col min="7425" max="7425" width="35.28515625" style="53" bestFit="1" customWidth="1"/>
    <col min="7426" max="7426" width="28.140625" style="53" bestFit="1" customWidth="1"/>
    <col min="7427" max="7427" width="33.140625" style="53" bestFit="1" customWidth="1"/>
    <col min="7428" max="7428" width="26" style="53" bestFit="1" customWidth="1"/>
    <col min="7429" max="7429" width="19.140625" style="53" bestFit="1" customWidth="1"/>
    <col min="7430" max="7430" width="10.42578125" style="53" customWidth="1"/>
    <col min="7431" max="7431" width="11.85546875" style="53" customWidth="1"/>
    <col min="7432" max="7432" width="14.7109375" style="53" customWidth="1"/>
    <col min="7433" max="7433" width="9" style="53" bestFit="1" customWidth="1"/>
    <col min="7434" max="7673" width="9.140625" style="53"/>
    <col min="7674" max="7674" width="4.7109375" style="53" bestFit="1" customWidth="1"/>
    <col min="7675" max="7675" width="9.7109375" style="53" bestFit="1" customWidth="1"/>
    <col min="7676" max="7676" width="10" style="53" bestFit="1" customWidth="1"/>
    <col min="7677" max="7677" width="8.85546875" style="53" bestFit="1" customWidth="1"/>
    <col min="7678" max="7678" width="22.85546875" style="53" customWidth="1"/>
    <col min="7679" max="7679" width="59.7109375" style="53" bestFit="1" customWidth="1"/>
    <col min="7680" max="7680" width="57.85546875" style="53" bestFit="1" customWidth="1"/>
    <col min="7681" max="7681" width="35.28515625" style="53" bestFit="1" customWidth="1"/>
    <col min="7682" max="7682" width="28.140625" style="53" bestFit="1" customWidth="1"/>
    <col min="7683" max="7683" width="33.140625" style="53" bestFit="1" customWidth="1"/>
    <col min="7684" max="7684" width="26" style="53" bestFit="1" customWidth="1"/>
    <col min="7685" max="7685" width="19.140625" style="53" bestFit="1" customWidth="1"/>
    <col min="7686" max="7686" width="10.42578125" style="53" customWidth="1"/>
    <col min="7687" max="7687" width="11.85546875" style="53" customWidth="1"/>
    <col min="7688" max="7688" width="14.7109375" style="53" customWidth="1"/>
    <col min="7689" max="7689" width="9" style="53" bestFit="1" customWidth="1"/>
    <col min="7690" max="7929" width="9.140625" style="53"/>
    <col min="7930" max="7930" width="4.7109375" style="53" bestFit="1" customWidth="1"/>
    <col min="7931" max="7931" width="9.7109375" style="53" bestFit="1" customWidth="1"/>
    <col min="7932" max="7932" width="10" style="53" bestFit="1" customWidth="1"/>
    <col min="7933" max="7933" width="8.85546875" style="53" bestFit="1" customWidth="1"/>
    <col min="7934" max="7934" width="22.85546875" style="53" customWidth="1"/>
    <col min="7935" max="7935" width="59.7109375" style="53" bestFit="1" customWidth="1"/>
    <col min="7936" max="7936" width="57.85546875" style="53" bestFit="1" customWidth="1"/>
    <col min="7937" max="7937" width="35.28515625" style="53" bestFit="1" customWidth="1"/>
    <col min="7938" max="7938" width="28.140625" style="53" bestFit="1" customWidth="1"/>
    <col min="7939" max="7939" width="33.140625" style="53" bestFit="1" customWidth="1"/>
    <col min="7940" max="7940" width="26" style="53" bestFit="1" customWidth="1"/>
    <col min="7941" max="7941" width="19.140625" style="53" bestFit="1" customWidth="1"/>
    <col min="7942" max="7942" width="10.42578125" style="53" customWidth="1"/>
    <col min="7943" max="7943" width="11.85546875" style="53" customWidth="1"/>
    <col min="7944" max="7944" width="14.7109375" style="53" customWidth="1"/>
    <col min="7945" max="7945" width="9" style="53" bestFit="1" customWidth="1"/>
    <col min="7946" max="8185" width="9.140625" style="53"/>
    <col min="8186" max="8186" width="4.7109375" style="53" bestFit="1" customWidth="1"/>
    <col min="8187" max="8187" width="9.7109375" style="53" bestFit="1" customWidth="1"/>
    <col min="8188" max="8188" width="10" style="53" bestFit="1" customWidth="1"/>
    <col min="8189" max="8189" width="8.85546875" style="53" bestFit="1" customWidth="1"/>
    <col min="8190" max="8190" width="22.85546875" style="53" customWidth="1"/>
    <col min="8191" max="8191" width="59.7109375" style="53" bestFit="1" customWidth="1"/>
    <col min="8192" max="8192" width="57.85546875" style="53" bestFit="1" customWidth="1"/>
    <col min="8193" max="8193" width="35.28515625" style="53" bestFit="1" customWidth="1"/>
    <col min="8194" max="8194" width="28.140625" style="53" bestFit="1" customWidth="1"/>
    <col min="8195" max="8195" width="33.140625" style="53" bestFit="1" customWidth="1"/>
    <col min="8196" max="8196" width="26" style="53" bestFit="1" customWidth="1"/>
    <col min="8197" max="8197" width="19.140625" style="53" bestFit="1" customWidth="1"/>
    <col min="8198" max="8198" width="10.42578125" style="53" customWidth="1"/>
    <col min="8199" max="8199" width="11.85546875" style="53" customWidth="1"/>
    <col min="8200" max="8200" width="14.7109375" style="53" customWidth="1"/>
    <col min="8201" max="8201" width="9" style="53" bestFit="1" customWidth="1"/>
    <col min="8202" max="8441" width="9.140625" style="53"/>
    <col min="8442" max="8442" width="4.7109375" style="53" bestFit="1" customWidth="1"/>
    <col min="8443" max="8443" width="9.7109375" style="53" bestFit="1" customWidth="1"/>
    <col min="8444" max="8444" width="10" style="53" bestFit="1" customWidth="1"/>
    <col min="8445" max="8445" width="8.85546875" style="53" bestFit="1" customWidth="1"/>
    <col min="8446" max="8446" width="22.85546875" style="53" customWidth="1"/>
    <col min="8447" max="8447" width="59.7109375" style="53" bestFit="1" customWidth="1"/>
    <col min="8448" max="8448" width="57.85546875" style="53" bestFit="1" customWidth="1"/>
    <col min="8449" max="8449" width="35.28515625" style="53" bestFit="1" customWidth="1"/>
    <col min="8450" max="8450" width="28.140625" style="53" bestFit="1" customWidth="1"/>
    <col min="8451" max="8451" width="33.140625" style="53" bestFit="1" customWidth="1"/>
    <col min="8452" max="8452" width="26" style="53" bestFit="1" customWidth="1"/>
    <col min="8453" max="8453" width="19.140625" style="53" bestFit="1" customWidth="1"/>
    <col min="8454" max="8454" width="10.42578125" style="53" customWidth="1"/>
    <col min="8455" max="8455" width="11.85546875" style="53" customWidth="1"/>
    <col min="8456" max="8456" width="14.7109375" style="53" customWidth="1"/>
    <col min="8457" max="8457" width="9" style="53" bestFit="1" customWidth="1"/>
    <col min="8458" max="8697" width="9.140625" style="53"/>
    <col min="8698" max="8698" width="4.7109375" style="53" bestFit="1" customWidth="1"/>
    <col min="8699" max="8699" width="9.7109375" style="53" bestFit="1" customWidth="1"/>
    <col min="8700" max="8700" width="10" style="53" bestFit="1" customWidth="1"/>
    <col min="8701" max="8701" width="8.85546875" style="53" bestFit="1" customWidth="1"/>
    <col min="8702" max="8702" width="22.85546875" style="53" customWidth="1"/>
    <col min="8703" max="8703" width="59.7109375" style="53" bestFit="1" customWidth="1"/>
    <col min="8704" max="8704" width="57.85546875" style="53" bestFit="1" customWidth="1"/>
    <col min="8705" max="8705" width="35.28515625" style="53" bestFit="1" customWidth="1"/>
    <col min="8706" max="8706" width="28.140625" style="53" bestFit="1" customWidth="1"/>
    <col min="8707" max="8707" width="33.140625" style="53" bestFit="1" customWidth="1"/>
    <col min="8708" max="8708" width="26" style="53" bestFit="1" customWidth="1"/>
    <col min="8709" max="8709" width="19.140625" style="53" bestFit="1" customWidth="1"/>
    <col min="8710" max="8710" width="10.42578125" style="53" customWidth="1"/>
    <col min="8711" max="8711" width="11.85546875" style="53" customWidth="1"/>
    <col min="8712" max="8712" width="14.7109375" style="53" customWidth="1"/>
    <col min="8713" max="8713" width="9" style="53" bestFit="1" customWidth="1"/>
    <col min="8714" max="8953" width="9.140625" style="53"/>
    <col min="8954" max="8954" width="4.7109375" style="53" bestFit="1" customWidth="1"/>
    <col min="8955" max="8955" width="9.7109375" style="53" bestFit="1" customWidth="1"/>
    <col min="8956" max="8956" width="10" style="53" bestFit="1" customWidth="1"/>
    <col min="8957" max="8957" width="8.85546875" style="53" bestFit="1" customWidth="1"/>
    <col min="8958" max="8958" width="22.85546875" style="53" customWidth="1"/>
    <col min="8959" max="8959" width="59.7109375" style="53" bestFit="1" customWidth="1"/>
    <col min="8960" max="8960" width="57.85546875" style="53" bestFit="1" customWidth="1"/>
    <col min="8961" max="8961" width="35.28515625" style="53" bestFit="1" customWidth="1"/>
    <col min="8962" max="8962" width="28.140625" style="53" bestFit="1" customWidth="1"/>
    <col min="8963" max="8963" width="33.140625" style="53" bestFit="1" customWidth="1"/>
    <col min="8964" max="8964" width="26" style="53" bestFit="1" customWidth="1"/>
    <col min="8965" max="8965" width="19.140625" style="53" bestFit="1" customWidth="1"/>
    <col min="8966" max="8966" width="10.42578125" style="53" customWidth="1"/>
    <col min="8967" max="8967" width="11.85546875" style="53" customWidth="1"/>
    <col min="8968" max="8968" width="14.7109375" style="53" customWidth="1"/>
    <col min="8969" max="8969" width="9" style="53" bestFit="1" customWidth="1"/>
    <col min="8970" max="9209" width="9.140625" style="53"/>
    <col min="9210" max="9210" width="4.7109375" style="53" bestFit="1" customWidth="1"/>
    <col min="9211" max="9211" width="9.7109375" style="53" bestFit="1" customWidth="1"/>
    <col min="9212" max="9212" width="10" style="53" bestFit="1" customWidth="1"/>
    <col min="9213" max="9213" width="8.85546875" style="53" bestFit="1" customWidth="1"/>
    <col min="9214" max="9214" width="22.85546875" style="53" customWidth="1"/>
    <col min="9215" max="9215" width="59.7109375" style="53" bestFit="1" customWidth="1"/>
    <col min="9216" max="9216" width="57.85546875" style="53" bestFit="1" customWidth="1"/>
    <col min="9217" max="9217" width="35.28515625" style="53" bestFit="1" customWidth="1"/>
    <col min="9218" max="9218" width="28.140625" style="53" bestFit="1" customWidth="1"/>
    <col min="9219" max="9219" width="33.140625" style="53" bestFit="1" customWidth="1"/>
    <col min="9220" max="9220" width="26" style="53" bestFit="1" customWidth="1"/>
    <col min="9221" max="9221" width="19.140625" style="53" bestFit="1" customWidth="1"/>
    <col min="9222" max="9222" width="10.42578125" style="53" customWidth="1"/>
    <col min="9223" max="9223" width="11.85546875" style="53" customWidth="1"/>
    <col min="9224" max="9224" width="14.7109375" style="53" customWidth="1"/>
    <col min="9225" max="9225" width="9" style="53" bestFit="1" customWidth="1"/>
    <col min="9226" max="9465" width="9.140625" style="53"/>
    <col min="9466" max="9466" width="4.7109375" style="53" bestFit="1" customWidth="1"/>
    <col min="9467" max="9467" width="9.7109375" style="53" bestFit="1" customWidth="1"/>
    <col min="9468" max="9468" width="10" style="53" bestFit="1" customWidth="1"/>
    <col min="9469" max="9469" width="8.85546875" style="53" bestFit="1" customWidth="1"/>
    <col min="9470" max="9470" width="22.85546875" style="53" customWidth="1"/>
    <col min="9471" max="9471" width="59.7109375" style="53" bestFit="1" customWidth="1"/>
    <col min="9472" max="9472" width="57.85546875" style="53" bestFit="1" customWidth="1"/>
    <col min="9473" max="9473" width="35.28515625" style="53" bestFit="1" customWidth="1"/>
    <col min="9474" max="9474" width="28.140625" style="53" bestFit="1" customWidth="1"/>
    <col min="9475" max="9475" width="33.140625" style="53" bestFit="1" customWidth="1"/>
    <col min="9476" max="9476" width="26" style="53" bestFit="1" customWidth="1"/>
    <col min="9477" max="9477" width="19.140625" style="53" bestFit="1" customWidth="1"/>
    <col min="9478" max="9478" width="10.42578125" style="53" customWidth="1"/>
    <col min="9479" max="9479" width="11.85546875" style="53" customWidth="1"/>
    <col min="9480" max="9480" width="14.7109375" style="53" customWidth="1"/>
    <col min="9481" max="9481" width="9" style="53" bestFit="1" customWidth="1"/>
    <col min="9482" max="9721" width="9.140625" style="53"/>
    <col min="9722" max="9722" width="4.7109375" style="53" bestFit="1" customWidth="1"/>
    <col min="9723" max="9723" width="9.7109375" style="53" bestFit="1" customWidth="1"/>
    <col min="9724" max="9724" width="10" style="53" bestFit="1" customWidth="1"/>
    <col min="9725" max="9725" width="8.85546875" style="53" bestFit="1" customWidth="1"/>
    <col min="9726" max="9726" width="22.85546875" style="53" customWidth="1"/>
    <col min="9727" max="9727" width="59.7109375" style="53" bestFit="1" customWidth="1"/>
    <col min="9728" max="9728" width="57.85546875" style="53" bestFit="1" customWidth="1"/>
    <col min="9729" max="9729" width="35.28515625" style="53" bestFit="1" customWidth="1"/>
    <col min="9730" max="9730" width="28.140625" style="53" bestFit="1" customWidth="1"/>
    <col min="9731" max="9731" width="33.140625" style="53" bestFit="1" customWidth="1"/>
    <col min="9732" max="9732" width="26" style="53" bestFit="1" customWidth="1"/>
    <col min="9733" max="9733" width="19.140625" style="53" bestFit="1" customWidth="1"/>
    <col min="9734" max="9734" width="10.42578125" style="53" customWidth="1"/>
    <col min="9735" max="9735" width="11.85546875" style="53" customWidth="1"/>
    <col min="9736" max="9736" width="14.7109375" style="53" customWidth="1"/>
    <col min="9737" max="9737" width="9" style="53" bestFit="1" customWidth="1"/>
    <col min="9738" max="9977" width="9.140625" style="53"/>
    <col min="9978" max="9978" width="4.7109375" style="53" bestFit="1" customWidth="1"/>
    <col min="9979" max="9979" width="9.7109375" style="53" bestFit="1" customWidth="1"/>
    <col min="9980" max="9980" width="10" style="53" bestFit="1" customWidth="1"/>
    <col min="9981" max="9981" width="8.85546875" style="53" bestFit="1" customWidth="1"/>
    <col min="9982" max="9982" width="22.85546875" style="53" customWidth="1"/>
    <col min="9983" max="9983" width="59.7109375" style="53" bestFit="1" customWidth="1"/>
    <col min="9984" max="9984" width="57.85546875" style="53" bestFit="1" customWidth="1"/>
    <col min="9985" max="9985" width="35.28515625" style="53" bestFit="1" customWidth="1"/>
    <col min="9986" max="9986" width="28.140625" style="53" bestFit="1" customWidth="1"/>
    <col min="9987" max="9987" width="33.140625" style="53" bestFit="1" customWidth="1"/>
    <col min="9988" max="9988" width="26" style="53" bestFit="1" customWidth="1"/>
    <col min="9989" max="9989" width="19.140625" style="53" bestFit="1" customWidth="1"/>
    <col min="9990" max="9990" width="10.42578125" style="53" customWidth="1"/>
    <col min="9991" max="9991" width="11.85546875" style="53" customWidth="1"/>
    <col min="9992" max="9992" width="14.7109375" style="53" customWidth="1"/>
    <col min="9993" max="9993" width="9" style="53" bestFit="1" customWidth="1"/>
    <col min="9994" max="10233" width="9.140625" style="53"/>
    <col min="10234" max="10234" width="4.7109375" style="53" bestFit="1" customWidth="1"/>
    <col min="10235" max="10235" width="9.7109375" style="53" bestFit="1" customWidth="1"/>
    <col min="10236" max="10236" width="10" style="53" bestFit="1" customWidth="1"/>
    <col min="10237" max="10237" width="8.85546875" style="53" bestFit="1" customWidth="1"/>
    <col min="10238" max="10238" width="22.85546875" style="53" customWidth="1"/>
    <col min="10239" max="10239" width="59.7109375" style="53" bestFit="1" customWidth="1"/>
    <col min="10240" max="10240" width="57.85546875" style="53" bestFit="1" customWidth="1"/>
    <col min="10241" max="10241" width="35.28515625" style="53" bestFit="1" customWidth="1"/>
    <col min="10242" max="10242" width="28.140625" style="53" bestFit="1" customWidth="1"/>
    <col min="10243" max="10243" width="33.140625" style="53" bestFit="1" customWidth="1"/>
    <col min="10244" max="10244" width="26" style="53" bestFit="1" customWidth="1"/>
    <col min="10245" max="10245" width="19.140625" style="53" bestFit="1" customWidth="1"/>
    <col min="10246" max="10246" width="10.42578125" style="53" customWidth="1"/>
    <col min="10247" max="10247" width="11.85546875" style="53" customWidth="1"/>
    <col min="10248" max="10248" width="14.7109375" style="53" customWidth="1"/>
    <col min="10249" max="10249" width="9" style="53" bestFit="1" customWidth="1"/>
    <col min="10250" max="10489" width="9.140625" style="53"/>
    <col min="10490" max="10490" width="4.7109375" style="53" bestFit="1" customWidth="1"/>
    <col min="10491" max="10491" width="9.7109375" style="53" bestFit="1" customWidth="1"/>
    <col min="10492" max="10492" width="10" style="53" bestFit="1" customWidth="1"/>
    <col min="10493" max="10493" width="8.85546875" style="53" bestFit="1" customWidth="1"/>
    <col min="10494" max="10494" width="22.85546875" style="53" customWidth="1"/>
    <col min="10495" max="10495" width="59.7109375" style="53" bestFit="1" customWidth="1"/>
    <col min="10496" max="10496" width="57.85546875" style="53" bestFit="1" customWidth="1"/>
    <col min="10497" max="10497" width="35.28515625" style="53" bestFit="1" customWidth="1"/>
    <col min="10498" max="10498" width="28.140625" style="53" bestFit="1" customWidth="1"/>
    <col min="10499" max="10499" width="33.140625" style="53" bestFit="1" customWidth="1"/>
    <col min="10500" max="10500" width="26" style="53" bestFit="1" customWidth="1"/>
    <col min="10501" max="10501" width="19.140625" style="53" bestFit="1" customWidth="1"/>
    <col min="10502" max="10502" width="10.42578125" style="53" customWidth="1"/>
    <col min="10503" max="10503" width="11.85546875" style="53" customWidth="1"/>
    <col min="10504" max="10504" width="14.7109375" style="53" customWidth="1"/>
    <col min="10505" max="10505" width="9" style="53" bestFit="1" customWidth="1"/>
    <col min="10506" max="10745" width="9.140625" style="53"/>
    <col min="10746" max="10746" width="4.7109375" style="53" bestFit="1" customWidth="1"/>
    <col min="10747" max="10747" width="9.7109375" style="53" bestFit="1" customWidth="1"/>
    <col min="10748" max="10748" width="10" style="53" bestFit="1" customWidth="1"/>
    <col min="10749" max="10749" width="8.85546875" style="53" bestFit="1" customWidth="1"/>
    <col min="10750" max="10750" width="22.85546875" style="53" customWidth="1"/>
    <col min="10751" max="10751" width="59.7109375" style="53" bestFit="1" customWidth="1"/>
    <col min="10752" max="10752" width="57.85546875" style="53" bestFit="1" customWidth="1"/>
    <col min="10753" max="10753" width="35.28515625" style="53" bestFit="1" customWidth="1"/>
    <col min="10754" max="10754" width="28.140625" style="53" bestFit="1" customWidth="1"/>
    <col min="10755" max="10755" width="33.140625" style="53" bestFit="1" customWidth="1"/>
    <col min="10756" max="10756" width="26" style="53" bestFit="1" customWidth="1"/>
    <col min="10757" max="10757" width="19.140625" style="53" bestFit="1" customWidth="1"/>
    <col min="10758" max="10758" width="10.42578125" style="53" customWidth="1"/>
    <col min="10759" max="10759" width="11.85546875" style="53" customWidth="1"/>
    <col min="10760" max="10760" width="14.7109375" style="53" customWidth="1"/>
    <col min="10761" max="10761" width="9" style="53" bestFit="1" customWidth="1"/>
    <col min="10762" max="11001" width="9.140625" style="53"/>
    <col min="11002" max="11002" width="4.7109375" style="53" bestFit="1" customWidth="1"/>
    <col min="11003" max="11003" width="9.7109375" style="53" bestFit="1" customWidth="1"/>
    <col min="11004" max="11004" width="10" style="53" bestFit="1" customWidth="1"/>
    <col min="11005" max="11005" width="8.85546875" style="53" bestFit="1" customWidth="1"/>
    <col min="11006" max="11006" width="22.85546875" style="53" customWidth="1"/>
    <col min="11007" max="11007" width="59.7109375" style="53" bestFit="1" customWidth="1"/>
    <col min="11008" max="11008" width="57.85546875" style="53" bestFit="1" customWidth="1"/>
    <col min="11009" max="11009" width="35.28515625" style="53" bestFit="1" customWidth="1"/>
    <col min="11010" max="11010" width="28.140625" style="53" bestFit="1" customWidth="1"/>
    <col min="11011" max="11011" width="33.140625" style="53" bestFit="1" customWidth="1"/>
    <col min="11012" max="11012" width="26" style="53" bestFit="1" customWidth="1"/>
    <col min="11013" max="11013" width="19.140625" style="53" bestFit="1" customWidth="1"/>
    <col min="11014" max="11014" width="10.42578125" style="53" customWidth="1"/>
    <col min="11015" max="11015" width="11.85546875" style="53" customWidth="1"/>
    <col min="11016" max="11016" width="14.7109375" style="53" customWidth="1"/>
    <col min="11017" max="11017" width="9" style="53" bestFit="1" customWidth="1"/>
    <col min="11018" max="11257" width="9.140625" style="53"/>
    <col min="11258" max="11258" width="4.7109375" style="53" bestFit="1" customWidth="1"/>
    <col min="11259" max="11259" width="9.7109375" style="53" bestFit="1" customWidth="1"/>
    <col min="11260" max="11260" width="10" style="53" bestFit="1" customWidth="1"/>
    <col min="11261" max="11261" width="8.85546875" style="53" bestFit="1" customWidth="1"/>
    <col min="11262" max="11262" width="22.85546875" style="53" customWidth="1"/>
    <col min="11263" max="11263" width="59.7109375" style="53" bestFit="1" customWidth="1"/>
    <col min="11264" max="11264" width="57.85546875" style="53" bestFit="1" customWidth="1"/>
    <col min="11265" max="11265" width="35.28515625" style="53" bestFit="1" customWidth="1"/>
    <col min="11266" max="11266" width="28.140625" style="53" bestFit="1" customWidth="1"/>
    <col min="11267" max="11267" width="33.140625" style="53" bestFit="1" customWidth="1"/>
    <col min="11268" max="11268" width="26" style="53" bestFit="1" customWidth="1"/>
    <col min="11269" max="11269" width="19.140625" style="53" bestFit="1" customWidth="1"/>
    <col min="11270" max="11270" width="10.42578125" style="53" customWidth="1"/>
    <col min="11271" max="11271" width="11.85546875" style="53" customWidth="1"/>
    <col min="11272" max="11272" width="14.7109375" style="53" customWidth="1"/>
    <col min="11273" max="11273" width="9" style="53" bestFit="1" customWidth="1"/>
    <col min="11274" max="11513" width="9.140625" style="53"/>
    <col min="11514" max="11514" width="4.7109375" style="53" bestFit="1" customWidth="1"/>
    <col min="11515" max="11515" width="9.7109375" style="53" bestFit="1" customWidth="1"/>
    <col min="11516" max="11516" width="10" style="53" bestFit="1" customWidth="1"/>
    <col min="11517" max="11517" width="8.85546875" style="53" bestFit="1" customWidth="1"/>
    <col min="11518" max="11518" width="22.85546875" style="53" customWidth="1"/>
    <col min="11519" max="11519" width="59.7109375" style="53" bestFit="1" customWidth="1"/>
    <col min="11520" max="11520" width="57.85546875" style="53" bestFit="1" customWidth="1"/>
    <col min="11521" max="11521" width="35.28515625" style="53" bestFit="1" customWidth="1"/>
    <col min="11522" max="11522" width="28.140625" style="53" bestFit="1" customWidth="1"/>
    <col min="11523" max="11523" width="33.140625" style="53" bestFit="1" customWidth="1"/>
    <col min="11524" max="11524" width="26" style="53" bestFit="1" customWidth="1"/>
    <col min="11525" max="11525" width="19.140625" style="53" bestFit="1" customWidth="1"/>
    <col min="11526" max="11526" width="10.42578125" style="53" customWidth="1"/>
    <col min="11527" max="11527" width="11.85546875" style="53" customWidth="1"/>
    <col min="11528" max="11528" width="14.7109375" style="53" customWidth="1"/>
    <col min="11529" max="11529" width="9" style="53" bestFit="1" customWidth="1"/>
    <col min="11530" max="11769" width="9.140625" style="53"/>
    <col min="11770" max="11770" width="4.7109375" style="53" bestFit="1" customWidth="1"/>
    <col min="11771" max="11771" width="9.7109375" style="53" bestFit="1" customWidth="1"/>
    <col min="11772" max="11772" width="10" style="53" bestFit="1" customWidth="1"/>
    <col min="11773" max="11773" width="8.85546875" style="53" bestFit="1" customWidth="1"/>
    <col min="11774" max="11774" width="22.85546875" style="53" customWidth="1"/>
    <col min="11775" max="11775" width="59.7109375" style="53" bestFit="1" customWidth="1"/>
    <col min="11776" max="11776" width="57.85546875" style="53" bestFit="1" customWidth="1"/>
    <col min="11777" max="11777" width="35.28515625" style="53" bestFit="1" customWidth="1"/>
    <col min="11778" max="11778" width="28.140625" style="53" bestFit="1" customWidth="1"/>
    <col min="11779" max="11779" width="33.140625" style="53" bestFit="1" customWidth="1"/>
    <col min="11780" max="11780" width="26" style="53" bestFit="1" customWidth="1"/>
    <col min="11781" max="11781" width="19.140625" style="53" bestFit="1" customWidth="1"/>
    <col min="11782" max="11782" width="10.42578125" style="53" customWidth="1"/>
    <col min="11783" max="11783" width="11.85546875" style="53" customWidth="1"/>
    <col min="11784" max="11784" width="14.7109375" style="53" customWidth="1"/>
    <col min="11785" max="11785" width="9" style="53" bestFit="1" customWidth="1"/>
    <col min="11786" max="12025" width="9.140625" style="53"/>
    <col min="12026" max="12026" width="4.7109375" style="53" bestFit="1" customWidth="1"/>
    <col min="12027" max="12027" width="9.7109375" style="53" bestFit="1" customWidth="1"/>
    <col min="12028" max="12028" width="10" style="53" bestFit="1" customWidth="1"/>
    <col min="12029" max="12029" width="8.85546875" style="53" bestFit="1" customWidth="1"/>
    <col min="12030" max="12030" width="22.85546875" style="53" customWidth="1"/>
    <col min="12031" max="12031" width="59.7109375" style="53" bestFit="1" customWidth="1"/>
    <col min="12032" max="12032" width="57.85546875" style="53" bestFit="1" customWidth="1"/>
    <col min="12033" max="12033" width="35.28515625" style="53" bestFit="1" customWidth="1"/>
    <col min="12034" max="12034" width="28.140625" style="53" bestFit="1" customWidth="1"/>
    <col min="12035" max="12035" width="33.140625" style="53" bestFit="1" customWidth="1"/>
    <col min="12036" max="12036" width="26" style="53" bestFit="1" customWidth="1"/>
    <col min="12037" max="12037" width="19.140625" style="53" bestFit="1" customWidth="1"/>
    <col min="12038" max="12038" width="10.42578125" style="53" customWidth="1"/>
    <col min="12039" max="12039" width="11.85546875" style="53" customWidth="1"/>
    <col min="12040" max="12040" width="14.7109375" style="53" customWidth="1"/>
    <col min="12041" max="12041" width="9" style="53" bestFit="1" customWidth="1"/>
    <col min="12042" max="12281" width="9.140625" style="53"/>
    <col min="12282" max="12282" width="4.7109375" style="53" bestFit="1" customWidth="1"/>
    <col min="12283" max="12283" width="9.7109375" style="53" bestFit="1" customWidth="1"/>
    <col min="12284" max="12284" width="10" style="53" bestFit="1" customWidth="1"/>
    <col min="12285" max="12285" width="8.85546875" style="53" bestFit="1" customWidth="1"/>
    <col min="12286" max="12286" width="22.85546875" style="53" customWidth="1"/>
    <col min="12287" max="12287" width="59.7109375" style="53" bestFit="1" customWidth="1"/>
    <col min="12288" max="12288" width="57.85546875" style="53" bestFit="1" customWidth="1"/>
    <col min="12289" max="12289" width="35.28515625" style="53" bestFit="1" customWidth="1"/>
    <col min="12290" max="12290" width="28.140625" style="53" bestFit="1" customWidth="1"/>
    <col min="12291" max="12291" width="33.140625" style="53" bestFit="1" customWidth="1"/>
    <col min="12292" max="12292" width="26" style="53" bestFit="1" customWidth="1"/>
    <col min="12293" max="12293" width="19.140625" style="53" bestFit="1" customWidth="1"/>
    <col min="12294" max="12294" width="10.42578125" style="53" customWidth="1"/>
    <col min="12295" max="12295" width="11.85546875" style="53" customWidth="1"/>
    <col min="12296" max="12296" width="14.7109375" style="53" customWidth="1"/>
    <col min="12297" max="12297" width="9" style="53" bestFit="1" customWidth="1"/>
    <col min="12298" max="12537" width="9.140625" style="53"/>
    <col min="12538" max="12538" width="4.7109375" style="53" bestFit="1" customWidth="1"/>
    <col min="12539" max="12539" width="9.7109375" style="53" bestFit="1" customWidth="1"/>
    <col min="12540" max="12540" width="10" style="53" bestFit="1" customWidth="1"/>
    <col min="12541" max="12541" width="8.85546875" style="53" bestFit="1" customWidth="1"/>
    <col min="12542" max="12542" width="22.85546875" style="53" customWidth="1"/>
    <col min="12543" max="12543" width="59.7109375" style="53" bestFit="1" customWidth="1"/>
    <col min="12544" max="12544" width="57.85546875" style="53" bestFit="1" customWidth="1"/>
    <col min="12545" max="12545" width="35.28515625" style="53" bestFit="1" customWidth="1"/>
    <col min="12546" max="12546" width="28.140625" style="53" bestFit="1" customWidth="1"/>
    <col min="12547" max="12547" width="33.140625" style="53" bestFit="1" customWidth="1"/>
    <col min="12548" max="12548" width="26" style="53" bestFit="1" customWidth="1"/>
    <col min="12549" max="12549" width="19.140625" style="53" bestFit="1" customWidth="1"/>
    <col min="12550" max="12550" width="10.42578125" style="53" customWidth="1"/>
    <col min="12551" max="12551" width="11.85546875" style="53" customWidth="1"/>
    <col min="12552" max="12552" width="14.7109375" style="53" customWidth="1"/>
    <col min="12553" max="12553" width="9" style="53" bestFit="1" customWidth="1"/>
    <col min="12554" max="12793" width="9.140625" style="53"/>
    <col min="12794" max="12794" width="4.7109375" style="53" bestFit="1" customWidth="1"/>
    <col min="12795" max="12795" width="9.7109375" style="53" bestFit="1" customWidth="1"/>
    <col min="12796" max="12796" width="10" style="53" bestFit="1" customWidth="1"/>
    <col min="12797" max="12797" width="8.85546875" style="53" bestFit="1" customWidth="1"/>
    <col min="12798" max="12798" width="22.85546875" style="53" customWidth="1"/>
    <col min="12799" max="12799" width="59.7109375" style="53" bestFit="1" customWidth="1"/>
    <col min="12800" max="12800" width="57.85546875" style="53" bestFit="1" customWidth="1"/>
    <col min="12801" max="12801" width="35.28515625" style="53" bestFit="1" customWidth="1"/>
    <col min="12802" max="12802" width="28.140625" style="53" bestFit="1" customWidth="1"/>
    <col min="12803" max="12803" width="33.140625" style="53" bestFit="1" customWidth="1"/>
    <col min="12804" max="12804" width="26" style="53" bestFit="1" customWidth="1"/>
    <col min="12805" max="12805" width="19.140625" style="53" bestFit="1" customWidth="1"/>
    <col min="12806" max="12806" width="10.42578125" style="53" customWidth="1"/>
    <col min="12807" max="12807" width="11.85546875" style="53" customWidth="1"/>
    <col min="12808" max="12808" width="14.7109375" style="53" customWidth="1"/>
    <col min="12809" max="12809" width="9" style="53" bestFit="1" customWidth="1"/>
    <col min="12810" max="13049" width="9.140625" style="53"/>
    <col min="13050" max="13050" width="4.7109375" style="53" bestFit="1" customWidth="1"/>
    <col min="13051" max="13051" width="9.7109375" style="53" bestFit="1" customWidth="1"/>
    <col min="13052" max="13052" width="10" style="53" bestFit="1" customWidth="1"/>
    <col min="13053" max="13053" width="8.85546875" style="53" bestFit="1" customWidth="1"/>
    <col min="13054" max="13054" width="22.85546875" style="53" customWidth="1"/>
    <col min="13055" max="13055" width="59.7109375" style="53" bestFit="1" customWidth="1"/>
    <col min="13056" max="13056" width="57.85546875" style="53" bestFit="1" customWidth="1"/>
    <col min="13057" max="13057" width="35.28515625" style="53" bestFit="1" customWidth="1"/>
    <col min="13058" max="13058" width="28.140625" style="53" bestFit="1" customWidth="1"/>
    <col min="13059" max="13059" width="33.140625" style="53" bestFit="1" customWidth="1"/>
    <col min="13060" max="13060" width="26" style="53" bestFit="1" customWidth="1"/>
    <col min="13061" max="13061" width="19.140625" style="53" bestFit="1" customWidth="1"/>
    <col min="13062" max="13062" width="10.42578125" style="53" customWidth="1"/>
    <col min="13063" max="13063" width="11.85546875" style="53" customWidth="1"/>
    <col min="13064" max="13064" width="14.7109375" style="53" customWidth="1"/>
    <col min="13065" max="13065" width="9" style="53" bestFit="1" customWidth="1"/>
    <col min="13066" max="13305" width="9.140625" style="53"/>
    <col min="13306" max="13306" width="4.7109375" style="53" bestFit="1" customWidth="1"/>
    <col min="13307" max="13307" width="9.7109375" style="53" bestFit="1" customWidth="1"/>
    <col min="13308" max="13308" width="10" style="53" bestFit="1" customWidth="1"/>
    <col min="13309" max="13309" width="8.85546875" style="53" bestFit="1" customWidth="1"/>
    <col min="13310" max="13310" width="22.85546875" style="53" customWidth="1"/>
    <col min="13311" max="13311" width="59.7109375" style="53" bestFit="1" customWidth="1"/>
    <col min="13312" max="13312" width="57.85546875" style="53" bestFit="1" customWidth="1"/>
    <col min="13313" max="13313" width="35.28515625" style="53" bestFit="1" customWidth="1"/>
    <col min="13314" max="13314" width="28.140625" style="53" bestFit="1" customWidth="1"/>
    <col min="13315" max="13315" width="33.140625" style="53" bestFit="1" customWidth="1"/>
    <col min="13316" max="13316" width="26" style="53" bestFit="1" customWidth="1"/>
    <col min="13317" max="13317" width="19.140625" style="53" bestFit="1" customWidth="1"/>
    <col min="13318" max="13318" width="10.42578125" style="53" customWidth="1"/>
    <col min="13319" max="13319" width="11.85546875" style="53" customWidth="1"/>
    <col min="13320" max="13320" width="14.7109375" style="53" customWidth="1"/>
    <col min="13321" max="13321" width="9" style="53" bestFit="1" customWidth="1"/>
    <col min="13322" max="13561" width="9.140625" style="53"/>
    <col min="13562" max="13562" width="4.7109375" style="53" bestFit="1" customWidth="1"/>
    <col min="13563" max="13563" width="9.7109375" style="53" bestFit="1" customWidth="1"/>
    <col min="13564" max="13564" width="10" style="53" bestFit="1" customWidth="1"/>
    <col min="13565" max="13565" width="8.85546875" style="53" bestFit="1" customWidth="1"/>
    <col min="13566" max="13566" width="22.85546875" style="53" customWidth="1"/>
    <col min="13567" max="13567" width="59.7109375" style="53" bestFit="1" customWidth="1"/>
    <col min="13568" max="13568" width="57.85546875" style="53" bestFit="1" customWidth="1"/>
    <col min="13569" max="13569" width="35.28515625" style="53" bestFit="1" customWidth="1"/>
    <col min="13570" max="13570" width="28.140625" style="53" bestFit="1" customWidth="1"/>
    <col min="13571" max="13571" width="33.140625" style="53" bestFit="1" customWidth="1"/>
    <col min="13572" max="13572" width="26" style="53" bestFit="1" customWidth="1"/>
    <col min="13573" max="13573" width="19.140625" style="53" bestFit="1" customWidth="1"/>
    <col min="13574" max="13574" width="10.42578125" style="53" customWidth="1"/>
    <col min="13575" max="13575" width="11.85546875" style="53" customWidth="1"/>
    <col min="13576" max="13576" width="14.7109375" style="53" customWidth="1"/>
    <col min="13577" max="13577" width="9" style="53" bestFit="1" customWidth="1"/>
    <col min="13578" max="13817" width="9.140625" style="53"/>
    <col min="13818" max="13818" width="4.7109375" style="53" bestFit="1" customWidth="1"/>
    <col min="13819" max="13819" width="9.7109375" style="53" bestFit="1" customWidth="1"/>
    <col min="13820" max="13820" width="10" style="53" bestFit="1" customWidth="1"/>
    <col min="13821" max="13821" width="8.85546875" style="53" bestFit="1" customWidth="1"/>
    <col min="13822" max="13822" width="22.85546875" style="53" customWidth="1"/>
    <col min="13823" max="13823" width="59.7109375" style="53" bestFit="1" customWidth="1"/>
    <col min="13824" max="13824" width="57.85546875" style="53" bestFit="1" customWidth="1"/>
    <col min="13825" max="13825" width="35.28515625" style="53" bestFit="1" customWidth="1"/>
    <col min="13826" max="13826" width="28.140625" style="53" bestFit="1" customWidth="1"/>
    <col min="13827" max="13827" width="33.140625" style="53" bestFit="1" customWidth="1"/>
    <col min="13828" max="13828" width="26" style="53" bestFit="1" customWidth="1"/>
    <col min="13829" max="13829" width="19.140625" style="53" bestFit="1" customWidth="1"/>
    <col min="13830" max="13830" width="10.42578125" style="53" customWidth="1"/>
    <col min="13831" max="13831" width="11.85546875" style="53" customWidth="1"/>
    <col min="13832" max="13832" width="14.7109375" style="53" customWidth="1"/>
    <col min="13833" max="13833" width="9" style="53" bestFit="1" customWidth="1"/>
    <col min="13834" max="14073" width="9.140625" style="53"/>
    <col min="14074" max="14074" width="4.7109375" style="53" bestFit="1" customWidth="1"/>
    <col min="14075" max="14075" width="9.7109375" style="53" bestFit="1" customWidth="1"/>
    <col min="14076" max="14076" width="10" style="53" bestFit="1" customWidth="1"/>
    <col min="14077" max="14077" width="8.85546875" style="53" bestFit="1" customWidth="1"/>
    <col min="14078" max="14078" width="22.85546875" style="53" customWidth="1"/>
    <col min="14079" max="14079" width="59.7109375" style="53" bestFit="1" customWidth="1"/>
    <col min="14080" max="14080" width="57.85546875" style="53" bestFit="1" customWidth="1"/>
    <col min="14081" max="14081" width="35.28515625" style="53" bestFit="1" customWidth="1"/>
    <col min="14082" max="14082" width="28.140625" style="53" bestFit="1" customWidth="1"/>
    <col min="14083" max="14083" width="33.140625" style="53" bestFit="1" customWidth="1"/>
    <col min="14084" max="14084" width="26" style="53" bestFit="1" customWidth="1"/>
    <col min="14085" max="14085" width="19.140625" style="53" bestFit="1" customWidth="1"/>
    <col min="14086" max="14086" width="10.42578125" style="53" customWidth="1"/>
    <col min="14087" max="14087" width="11.85546875" style="53" customWidth="1"/>
    <col min="14088" max="14088" width="14.7109375" style="53" customWidth="1"/>
    <col min="14089" max="14089" width="9" style="53" bestFit="1" customWidth="1"/>
    <col min="14090" max="14329" width="9.140625" style="53"/>
    <col min="14330" max="14330" width="4.7109375" style="53" bestFit="1" customWidth="1"/>
    <col min="14331" max="14331" width="9.7109375" style="53" bestFit="1" customWidth="1"/>
    <col min="14332" max="14332" width="10" style="53" bestFit="1" customWidth="1"/>
    <col min="14333" max="14333" width="8.85546875" style="53" bestFit="1" customWidth="1"/>
    <col min="14334" max="14334" width="22.85546875" style="53" customWidth="1"/>
    <col min="14335" max="14335" width="59.7109375" style="53" bestFit="1" customWidth="1"/>
    <col min="14336" max="14336" width="57.85546875" style="53" bestFit="1" customWidth="1"/>
    <col min="14337" max="14337" width="35.28515625" style="53" bestFit="1" customWidth="1"/>
    <col min="14338" max="14338" width="28.140625" style="53" bestFit="1" customWidth="1"/>
    <col min="14339" max="14339" width="33.140625" style="53" bestFit="1" customWidth="1"/>
    <col min="14340" max="14340" width="26" style="53" bestFit="1" customWidth="1"/>
    <col min="14341" max="14341" width="19.140625" style="53" bestFit="1" customWidth="1"/>
    <col min="14342" max="14342" width="10.42578125" style="53" customWidth="1"/>
    <col min="14343" max="14343" width="11.85546875" style="53" customWidth="1"/>
    <col min="14344" max="14344" width="14.7109375" style="53" customWidth="1"/>
    <col min="14345" max="14345" width="9" style="53" bestFit="1" customWidth="1"/>
    <col min="14346" max="14585" width="9.140625" style="53"/>
    <col min="14586" max="14586" width="4.7109375" style="53" bestFit="1" customWidth="1"/>
    <col min="14587" max="14587" width="9.7109375" style="53" bestFit="1" customWidth="1"/>
    <col min="14588" max="14588" width="10" style="53" bestFit="1" customWidth="1"/>
    <col min="14589" max="14589" width="8.85546875" style="53" bestFit="1" customWidth="1"/>
    <col min="14590" max="14590" width="22.85546875" style="53" customWidth="1"/>
    <col min="14591" max="14591" width="59.7109375" style="53" bestFit="1" customWidth="1"/>
    <col min="14592" max="14592" width="57.85546875" style="53" bestFit="1" customWidth="1"/>
    <col min="14593" max="14593" width="35.28515625" style="53" bestFit="1" customWidth="1"/>
    <col min="14594" max="14594" width="28.140625" style="53" bestFit="1" customWidth="1"/>
    <col min="14595" max="14595" width="33.140625" style="53" bestFit="1" customWidth="1"/>
    <col min="14596" max="14596" width="26" style="53" bestFit="1" customWidth="1"/>
    <col min="14597" max="14597" width="19.140625" style="53" bestFit="1" customWidth="1"/>
    <col min="14598" max="14598" width="10.42578125" style="53" customWidth="1"/>
    <col min="14599" max="14599" width="11.85546875" style="53" customWidth="1"/>
    <col min="14600" max="14600" width="14.7109375" style="53" customWidth="1"/>
    <col min="14601" max="14601" width="9" style="53" bestFit="1" customWidth="1"/>
    <col min="14602" max="14841" width="9.140625" style="53"/>
    <col min="14842" max="14842" width="4.7109375" style="53" bestFit="1" customWidth="1"/>
    <col min="14843" max="14843" width="9.7109375" style="53" bestFit="1" customWidth="1"/>
    <col min="14844" max="14844" width="10" style="53" bestFit="1" customWidth="1"/>
    <col min="14845" max="14845" width="8.85546875" style="53" bestFit="1" customWidth="1"/>
    <col min="14846" max="14846" width="22.85546875" style="53" customWidth="1"/>
    <col min="14847" max="14847" width="59.7109375" style="53" bestFit="1" customWidth="1"/>
    <col min="14848" max="14848" width="57.85546875" style="53" bestFit="1" customWidth="1"/>
    <col min="14849" max="14849" width="35.28515625" style="53" bestFit="1" customWidth="1"/>
    <col min="14850" max="14850" width="28.140625" style="53" bestFit="1" customWidth="1"/>
    <col min="14851" max="14851" width="33.140625" style="53" bestFit="1" customWidth="1"/>
    <col min="14852" max="14852" width="26" style="53" bestFit="1" customWidth="1"/>
    <col min="14853" max="14853" width="19.140625" style="53" bestFit="1" customWidth="1"/>
    <col min="14854" max="14854" width="10.42578125" style="53" customWidth="1"/>
    <col min="14855" max="14855" width="11.85546875" style="53" customWidth="1"/>
    <col min="14856" max="14856" width="14.7109375" style="53" customWidth="1"/>
    <col min="14857" max="14857" width="9" style="53" bestFit="1" customWidth="1"/>
    <col min="14858" max="15097" width="9.140625" style="53"/>
    <col min="15098" max="15098" width="4.7109375" style="53" bestFit="1" customWidth="1"/>
    <col min="15099" max="15099" width="9.7109375" style="53" bestFit="1" customWidth="1"/>
    <col min="15100" max="15100" width="10" style="53" bestFit="1" customWidth="1"/>
    <col min="15101" max="15101" width="8.85546875" style="53" bestFit="1" customWidth="1"/>
    <col min="15102" max="15102" width="22.85546875" style="53" customWidth="1"/>
    <col min="15103" max="15103" width="59.7109375" style="53" bestFit="1" customWidth="1"/>
    <col min="15104" max="15104" width="57.85546875" style="53" bestFit="1" customWidth="1"/>
    <col min="15105" max="15105" width="35.28515625" style="53" bestFit="1" customWidth="1"/>
    <col min="15106" max="15106" width="28.140625" style="53" bestFit="1" customWidth="1"/>
    <col min="15107" max="15107" width="33.140625" style="53" bestFit="1" customWidth="1"/>
    <col min="15108" max="15108" width="26" style="53" bestFit="1" customWidth="1"/>
    <col min="15109" max="15109" width="19.140625" style="53" bestFit="1" customWidth="1"/>
    <col min="15110" max="15110" width="10.42578125" style="53" customWidth="1"/>
    <col min="15111" max="15111" width="11.85546875" style="53" customWidth="1"/>
    <col min="15112" max="15112" width="14.7109375" style="53" customWidth="1"/>
    <col min="15113" max="15113" width="9" style="53" bestFit="1" customWidth="1"/>
    <col min="15114" max="15353" width="9.140625" style="53"/>
    <col min="15354" max="15354" width="4.7109375" style="53" bestFit="1" customWidth="1"/>
    <col min="15355" max="15355" width="9.7109375" style="53" bestFit="1" customWidth="1"/>
    <col min="15356" max="15356" width="10" style="53" bestFit="1" customWidth="1"/>
    <col min="15357" max="15357" width="8.85546875" style="53" bestFit="1" customWidth="1"/>
    <col min="15358" max="15358" width="22.85546875" style="53" customWidth="1"/>
    <col min="15359" max="15359" width="59.7109375" style="53" bestFit="1" customWidth="1"/>
    <col min="15360" max="15360" width="57.85546875" style="53" bestFit="1" customWidth="1"/>
    <col min="15361" max="15361" width="35.28515625" style="53" bestFit="1" customWidth="1"/>
    <col min="15362" max="15362" width="28.140625" style="53" bestFit="1" customWidth="1"/>
    <col min="15363" max="15363" width="33.140625" style="53" bestFit="1" customWidth="1"/>
    <col min="15364" max="15364" width="26" style="53" bestFit="1" customWidth="1"/>
    <col min="15365" max="15365" width="19.140625" style="53" bestFit="1" customWidth="1"/>
    <col min="15366" max="15366" width="10.42578125" style="53" customWidth="1"/>
    <col min="15367" max="15367" width="11.85546875" style="53" customWidth="1"/>
    <col min="15368" max="15368" width="14.7109375" style="53" customWidth="1"/>
    <col min="15369" max="15369" width="9" style="53" bestFit="1" customWidth="1"/>
    <col min="15370" max="15609" width="9.140625" style="53"/>
    <col min="15610" max="15610" width="4.7109375" style="53" bestFit="1" customWidth="1"/>
    <col min="15611" max="15611" width="9.7109375" style="53" bestFit="1" customWidth="1"/>
    <col min="15612" max="15612" width="10" style="53" bestFit="1" customWidth="1"/>
    <col min="15613" max="15613" width="8.85546875" style="53" bestFit="1" customWidth="1"/>
    <col min="15614" max="15614" width="22.85546875" style="53" customWidth="1"/>
    <col min="15615" max="15615" width="59.7109375" style="53" bestFit="1" customWidth="1"/>
    <col min="15616" max="15616" width="57.85546875" style="53" bestFit="1" customWidth="1"/>
    <col min="15617" max="15617" width="35.28515625" style="53" bestFit="1" customWidth="1"/>
    <col min="15618" max="15618" width="28.140625" style="53" bestFit="1" customWidth="1"/>
    <col min="15619" max="15619" width="33.140625" style="53" bestFit="1" customWidth="1"/>
    <col min="15620" max="15620" width="26" style="53" bestFit="1" customWidth="1"/>
    <col min="15621" max="15621" width="19.140625" style="53" bestFit="1" customWidth="1"/>
    <col min="15622" max="15622" width="10.42578125" style="53" customWidth="1"/>
    <col min="15623" max="15623" width="11.85546875" style="53" customWidth="1"/>
    <col min="15624" max="15624" width="14.7109375" style="53" customWidth="1"/>
    <col min="15625" max="15625" width="9" style="53" bestFit="1" customWidth="1"/>
    <col min="15626" max="15865" width="9.140625" style="53"/>
    <col min="15866" max="15866" width="4.7109375" style="53" bestFit="1" customWidth="1"/>
    <col min="15867" max="15867" width="9.7109375" style="53" bestFit="1" customWidth="1"/>
    <col min="15868" max="15868" width="10" style="53" bestFit="1" customWidth="1"/>
    <col min="15869" max="15869" width="8.85546875" style="53" bestFit="1" customWidth="1"/>
    <col min="15870" max="15870" width="22.85546875" style="53" customWidth="1"/>
    <col min="15871" max="15871" width="59.7109375" style="53" bestFit="1" customWidth="1"/>
    <col min="15872" max="15872" width="57.85546875" style="53" bestFit="1" customWidth="1"/>
    <col min="15873" max="15873" width="35.28515625" style="53" bestFit="1" customWidth="1"/>
    <col min="15874" max="15874" width="28.140625" style="53" bestFit="1" customWidth="1"/>
    <col min="15875" max="15875" width="33.140625" style="53" bestFit="1" customWidth="1"/>
    <col min="15876" max="15876" width="26" style="53" bestFit="1" customWidth="1"/>
    <col min="15877" max="15877" width="19.140625" style="53" bestFit="1" customWidth="1"/>
    <col min="15878" max="15878" width="10.42578125" style="53" customWidth="1"/>
    <col min="15879" max="15879" width="11.85546875" style="53" customWidth="1"/>
    <col min="15880" max="15880" width="14.7109375" style="53" customWidth="1"/>
    <col min="15881" max="15881" width="9" style="53" bestFit="1" customWidth="1"/>
    <col min="15882" max="16121" width="9.140625" style="53"/>
    <col min="16122" max="16122" width="4.7109375" style="53" bestFit="1" customWidth="1"/>
    <col min="16123" max="16123" width="9.7109375" style="53" bestFit="1" customWidth="1"/>
    <col min="16124" max="16124" width="10" style="53" bestFit="1" customWidth="1"/>
    <col min="16125" max="16125" width="8.85546875" style="53" bestFit="1" customWidth="1"/>
    <col min="16126" max="16126" width="22.85546875" style="53" customWidth="1"/>
    <col min="16127" max="16127" width="59.7109375" style="53" bestFit="1" customWidth="1"/>
    <col min="16128" max="16128" width="57.85546875" style="53" bestFit="1" customWidth="1"/>
    <col min="16129" max="16129" width="35.28515625" style="53" bestFit="1" customWidth="1"/>
    <col min="16130" max="16130" width="28.140625" style="53" bestFit="1" customWidth="1"/>
    <col min="16131" max="16131" width="33.140625" style="53" bestFit="1" customWidth="1"/>
    <col min="16132" max="16132" width="26" style="53" bestFit="1" customWidth="1"/>
    <col min="16133" max="16133" width="19.140625" style="53" bestFit="1" customWidth="1"/>
    <col min="16134" max="16134" width="10.42578125" style="53" customWidth="1"/>
    <col min="16135" max="16135" width="11.85546875" style="53" customWidth="1"/>
    <col min="16136" max="16136" width="14.7109375" style="53" customWidth="1"/>
    <col min="16137" max="16137" width="9" style="53" bestFit="1" customWidth="1"/>
    <col min="16138" max="16384" width="9.140625" style="53"/>
  </cols>
  <sheetData>
    <row r="1" spans="1:18" x14ac:dyDescent="0.25">
      <c r="M1" s="584"/>
      <c r="N1" s="584"/>
      <c r="O1" s="584"/>
      <c r="P1" s="585"/>
    </row>
    <row r="2" spans="1:18" s="583" customFormat="1" x14ac:dyDescent="0.25">
      <c r="A2" s="586" t="s">
        <v>2222</v>
      </c>
      <c r="E2" s="55"/>
      <c r="L2" s="55"/>
      <c r="M2" s="587"/>
      <c r="N2" s="587"/>
      <c r="O2" s="587"/>
      <c r="P2" s="588"/>
    </row>
    <row r="3" spans="1:18" x14ac:dyDescent="0.25">
      <c r="M3" s="584"/>
      <c r="N3" s="584"/>
      <c r="O3" s="584"/>
      <c r="P3" s="585"/>
    </row>
    <row r="4" spans="1:18" s="586" customFormat="1" ht="51.75" customHeight="1" x14ac:dyDescent="0.25">
      <c r="A4" s="620" t="s">
        <v>0</v>
      </c>
      <c r="B4" s="627" t="s">
        <v>1</v>
      </c>
      <c r="C4" s="627" t="s">
        <v>2</v>
      </c>
      <c r="D4" s="627" t="s">
        <v>3</v>
      </c>
      <c r="E4" s="620" t="s">
        <v>4</v>
      </c>
      <c r="F4" s="620" t="s">
        <v>5</v>
      </c>
      <c r="G4" s="620" t="s">
        <v>6</v>
      </c>
      <c r="H4" s="627" t="s">
        <v>7</v>
      </c>
      <c r="I4" s="627"/>
      <c r="J4" s="620" t="s">
        <v>8</v>
      </c>
      <c r="K4" s="629" t="s">
        <v>9</v>
      </c>
      <c r="L4" s="630"/>
      <c r="M4" s="628" t="s">
        <v>10</v>
      </c>
      <c r="N4" s="628"/>
      <c r="O4" s="628" t="s">
        <v>11</v>
      </c>
      <c r="P4" s="628"/>
      <c r="Q4" s="620" t="s">
        <v>12</v>
      </c>
      <c r="R4" s="627" t="s">
        <v>13</v>
      </c>
    </row>
    <row r="5" spans="1:18" s="586" customFormat="1" ht="19.5" customHeight="1" x14ac:dyDescent="0.25">
      <c r="A5" s="620"/>
      <c r="B5" s="627"/>
      <c r="C5" s="627"/>
      <c r="D5" s="627"/>
      <c r="E5" s="620"/>
      <c r="F5" s="620"/>
      <c r="G5" s="620"/>
      <c r="H5" s="575" t="s">
        <v>14</v>
      </c>
      <c r="I5" s="575" t="s">
        <v>15</v>
      </c>
      <c r="J5" s="620"/>
      <c r="K5" s="589">
        <v>2020</v>
      </c>
      <c r="L5" s="589">
        <v>2021</v>
      </c>
      <c r="M5" s="56">
        <v>2020</v>
      </c>
      <c r="N5" s="56">
        <v>2021</v>
      </c>
      <c r="O5" s="56">
        <v>2020</v>
      </c>
      <c r="P5" s="56">
        <v>2021</v>
      </c>
      <c r="Q5" s="620"/>
      <c r="R5" s="627"/>
    </row>
    <row r="6" spans="1:18" s="586" customFormat="1" x14ac:dyDescent="0.25">
      <c r="A6" s="590" t="s">
        <v>16</v>
      </c>
      <c r="B6" s="575" t="s">
        <v>17</v>
      </c>
      <c r="C6" s="575" t="s">
        <v>18</v>
      </c>
      <c r="D6" s="575" t="s">
        <v>19</v>
      </c>
      <c r="E6" s="590" t="s">
        <v>20</v>
      </c>
      <c r="F6" s="590" t="s">
        <v>21</v>
      </c>
      <c r="G6" s="590" t="s">
        <v>22</v>
      </c>
      <c r="H6" s="575" t="s">
        <v>23</v>
      </c>
      <c r="I6" s="575" t="s">
        <v>24</v>
      </c>
      <c r="J6" s="590" t="s">
        <v>25</v>
      </c>
      <c r="K6" s="589" t="s">
        <v>26</v>
      </c>
      <c r="L6" s="589" t="s">
        <v>27</v>
      </c>
      <c r="M6" s="576" t="s">
        <v>28</v>
      </c>
      <c r="N6" s="576" t="s">
        <v>29</v>
      </c>
      <c r="O6" s="576" t="s">
        <v>30</v>
      </c>
      <c r="P6" s="576" t="s">
        <v>31</v>
      </c>
      <c r="Q6" s="590" t="s">
        <v>32</v>
      </c>
      <c r="R6" s="575" t="s">
        <v>33</v>
      </c>
    </row>
    <row r="7" spans="1:18" ht="110.25" x14ac:dyDescent="0.25">
      <c r="A7" s="591">
        <v>1</v>
      </c>
      <c r="B7" s="592">
        <v>1</v>
      </c>
      <c r="C7" s="592">
        <v>4</v>
      </c>
      <c r="D7" s="592">
        <v>2</v>
      </c>
      <c r="E7" s="593" t="s">
        <v>2223</v>
      </c>
      <c r="F7" s="594" t="s">
        <v>2224</v>
      </c>
      <c r="G7" s="593" t="s">
        <v>2225</v>
      </c>
      <c r="H7" s="593" t="s">
        <v>2226</v>
      </c>
      <c r="I7" s="593" t="s">
        <v>2227</v>
      </c>
      <c r="J7" s="594" t="s">
        <v>2228</v>
      </c>
      <c r="K7" s="592"/>
      <c r="L7" s="592" t="s">
        <v>2229</v>
      </c>
      <c r="M7" s="595">
        <v>0</v>
      </c>
      <c r="N7" s="595">
        <v>200000</v>
      </c>
      <c r="O7" s="595">
        <v>0</v>
      </c>
      <c r="P7" s="595">
        <v>200000</v>
      </c>
      <c r="Q7" s="593" t="s">
        <v>2230</v>
      </c>
      <c r="R7" s="593" t="s">
        <v>2231</v>
      </c>
    </row>
    <row r="8" spans="1:18" ht="33.6" customHeight="1" x14ac:dyDescent="0.25">
      <c r="A8" s="624" t="s">
        <v>2253</v>
      </c>
      <c r="B8" s="625"/>
      <c r="C8" s="625"/>
      <c r="D8" s="625"/>
      <c r="E8" s="625"/>
      <c r="F8" s="625"/>
      <c r="G8" s="625"/>
      <c r="H8" s="625"/>
      <c r="I8" s="625"/>
      <c r="J8" s="625"/>
      <c r="K8" s="625"/>
      <c r="L8" s="625"/>
      <c r="M8" s="625"/>
      <c r="N8" s="625"/>
      <c r="O8" s="625"/>
      <c r="P8" s="625"/>
      <c r="Q8" s="625"/>
      <c r="R8" s="626"/>
    </row>
    <row r="9" spans="1:18" ht="181.5" customHeight="1" x14ac:dyDescent="0.25">
      <c r="A9" s="596">
        <v>2</v>
      </c>
      <c r="B9" s="117">
        <v>1</v>
      </c>
      <c r="C9" s="117">
        <v>4</v>
      </c>
      <c r="D9" s="117">
        <v>2</v>
      </c>
      <c r="E9" s="222" t="s">
        <v>2232</v>
      </c>
      <c r="F9" s="574" t="s">
        <v>2233</v>
      </c>
      <c r="G9" s="222" t="s">
        <v>2234</v>
      </c>
      <c r="H9" s="222" t="s">
        <v>2235</v>
      </c>
      <c r="I9" s="222" t="s">
        <v>2236</v>
      </c>
      <c r="J9" s="574" t="s">
        <v>2237</v>
      </c>
      <c r="K9" s="117"/>
      <c r="L9" s="117" t="s">
        <v>2229</v>
      </c>
      <c r="M9" s="597">
        <v>0</v>
      </c>
      <c r="N9" s="597">
        <v>100000</v>
      </c>
      <c r="O9" s="597">
        <v>0</v>
      </c>
      <c r="P9" s="597">
        <v>100000</v>
      </c>
      <c r="Q9" s="222" t="s">
        <v>2230</v>
      </c>
      <c r="R9" s="222" t="s">
        <v>2231</v>
      </c>
    </row>
    <row r="10" spans="1:18" ht="207" customHeight="1" x14ac:dyDescent="0.25">
      <c r="A10" s="117">
        <v>3</v>
      </c>
      <c r="B10" s="117">
        <v>1</v>
      </c>
      <c r="C10" s="117">
        <v>4</v>
      </c>
      <c r="D10" s="117">
        <v>2</v>
      </c>
      <c r="E10" s="222" t="s">
        <v>2238</v>
      </c>
      <c r="F10" s="323" t="s">
        <v>2239</v>
      </c>
      <c r="G10" s="222" t="s">
        <v>58</v>
      </c>
      <c r="H10" s="222" t="s">
        <v>70</v>
      </c>
      <c r="I10" s="222">
        <v>1</v>
      </c>
      <c r="J10" s="323" t="s">
        <v>2240</v>
      </c>
      <c r="K10" s="117" t="s">
        <v>2241</v>
      </c>
      <c r="L10" s="117" t="s">
        <v>38</v>
      </c>
      <c r="M10" s="336">
        <v>50000</v>
      </c>
      <c r="N10" s="336">
        <v>0</v>
      </c>
      <c r="O10" s="336">
        <v>50000</v>
      </c>
      <c r="P10" s="336">
        <v>0</v>
      </c>
      <c r="Q10" s="222" t="s">
        <v>2230</v>
      </c>
      <c r="R10" s="574" t="s">
        <v>2231</v>
      </c>
    </row>
    <row r="11" spans="1:18" ht="207" customHeight="1" x14ac:dyDescent="0.25">
      <c r="A11" s="226">
        <v>3</v>
      </c>
      <c r="B11" s="226">
        <v>1</v>
      </c>
      <c r="C11" s="226">
        <v>4</v>
      </c>
      <c r="D11" s="226">
        <v>2</v>
      </c>
      <c r="E11" s="351" t="s">
        <v>2242</v>
      </c>
      <c r="F11" s="598" t="s">
        <v>2243</v>
      </c>
      <c r="G11" s="227" t="s">
        <v>58</v>
      </c>
      <c r="H11" s="227" t="s">
        <v>70</v>
      </c>
      <c r="I11" s="227">
        <v>1</v>
      </c>
      <c r="J11" s="598" t="s">
        <v>2240</v>
      </c>
      <c r="K11" s="337" t="s">
        <v>38</v>
      </c>
      <c r="L11" s="337" t="s">
        <v>2244</v>
      </c>
      <c r="M11" s="599">
        <v>0</v>
      </c>
      <c r="N11" s="599">
        <v>50000</v>
      </c>
      <c r="O11" s="599">
        <v>0</v>
      </c>
      <c r="P11" s="599">
        <v>50000</v>
      </c>
      <c r="Q11" s="227" t="s">
        <v>2230</v>
      </c>
      <c r="R11" s="573" t="s">
        <v>2231</v>
      </c>
    </row>
    <row r="12" spans="1:18" ht="58.5" customHeight="1" x14ac:dyDescent="0.25">
      <c r="A12" s="621" t="s">
        <v>2252</v>
      </c>
      <c r="B12" s="622"/>
      <c r="C12" s="622"/>
      <c r="D12" s="622"/>
      <c r="E12" s="622"/>
      <c r="F12" s="622"/>
      <c r="G12" s="622"/>
      <c r="H12" s="622"/>
      <c r="I12" s="622"/>
      <c r="J12" s="622"/>
      <c r="K12" s="622"/>
      <c r="L12" s="622"/>
      <c r="M12" s="622"/>
      <c r="N12" s="622"/>
      <c r="O12" s="622"/>
      <c r="P12" s="622"/>
      <c r="Q12" s="622"/>
      <c r="R12" s="623"/>
    </row>
    <row r="13" spans="1:18" ht="402.6" customHeight="1" x14ac:dyDescent="0.25">
      <c r="A13" s="600">
        <v>4</v>
      </c>
      <c r="B13" s="601">
        <v>1</v>
      </c>
      <c r="C13" s="601">
        <v>4</v>
      </c>
      <c r="D13" s="601">
        <v>2</v>
      </c>
      <c r="E13" s="602" t="s">
        <v>2245</v>
      </c>
      <c r="F13" s="603" t="s">
        <v>2246</v>
      </c>
      <c r="G13" s="602" t="s">
        <v>61</v>
      </c>
      <c r="H13" s="602" t="s">
        <v>2247</v>
      </c>
      <c r="I13" s="602" t="s">
        <v>2248</v>
      </c>
      <c r="J13" s="602" t="s">
        <v>2249</v>
      </c>
      <c r="K13" s="604" t="s">
        <v>38</v>
      </c>
      <c r="L13" s="604" t="s">
        <v>2250</v>
      </c>
      <c r="M13" s="605">
        <v>0</v>
      </c>
      <c r="N13" s="605">
        <v>65000</v>
      </c>
      <c r="O13" s="605">
        <v>0</v>
      </c>
      <c r="P13" s="605">
        <v>65000</v>
      </c>
      <c r="Q13" s="606" t="s">
        <v>2230</v>
      </c>
      <c r="R13" s="607" t="s">
        <v>2231</v>
      </c>
    </row>
    <row r="14" spans="1:18" ht="79.5" customHeight="1" x14ac:dyDescent="0.25">
      <c r="A14" s="617" t="s">
        <v>2251</v>
      </c>
      <c r="B14" s="618"/>
      <c r="C14" s="618"/>
      <c r="D14" s="618"/>
      <c r="E14" s="618"/>
      <c r="F14" s="618"/>
      <c r="G14" s="618"/>
      <c r="H14" s="618"/>
      <c r="I14" s="618"/>
      <c r="J14" s="618"/>
      <c r="K14" s="618"/>
      <c r="L14" s="618"/>
      <c r="M14" s="618"/>
      <c r="N14" s="618"/>
      <c r="O14" s="618"/>
      <c r="P14" s="618"/>
      <c r="Q14" s="618"/>
      <c r="R14" s="619"/>
    </row>
    <row r="15" spans="1:18" x14ac:dyDescent="0.25">
      <c r="B15" s="54"/>
      <c r="C15" s="54"/>
      <c r="D15" s="54"/>
      <c r="F15" s="611"/>
      <c r="G15" s="612"/>
      <c r="H15" s="612"/>
      <c r="I15" s="612"/>
      <c r="J15" s="611"/>
      <c r="K15" s="55"/>
      <c r="M15" s="610"/>
      <c r="N15" s="609"/>
    </row>
    <row r="16" spans="1:18" x14ac:dyDescent="0.25">
      <c r="B16" s="54"/>
      <c r="C16" s="54"/>
      <c r="D16" s="54"/>
      <c r="F16" s="611"/>
      <c r="G16" s="612"/>
      <c r="H16" s="612"/>
      <c r="I16" s="612"/>
      <c r="J16" s="611"/>
      <c r="K16" s="55"/>
      <c r="M16" s="610"/>
      <c r="N16" s="609"/>
    </row>
    <row r="17" spans="2:17" x14ac:dyDescent="0.25">
      <c r="B17" s="54"/>
      <c r="C17" s="54"/>
      <c r="D17" s="54"/>
      <c r="F17" s="611"/>
      <c r="G17" s="612"/>
      <c r="H17" s="612"/>
      <c r="I17" s="612"/>
      <c r="J17" s="611"/>
      <c r="K17" s="55"/>
      <c r="M17" s="610"/>
      <c r="N17" s="569"/>
      <c r="O17" s="570" t="s">
        <v>35</v>
      </c>
      <c r="P17" s="570"/>
      <c r="Q17" s="570"/>
    </row>
    <row r="18" spans="2:17" x14ac:dyDescent="0.25">
      <c r="K18" s="53"/>
      <c r="N18" s="569"/>
      <c r="O18" s="571" t="s">
        <v>36</v>
      </c>
      <c r="P18" s="569" t="s">
        <v>37</v>
      </c>
      <c r="Q18" s="569"/>
    </row>
    <row r="19" spans="2:17" x14ac:dyDescent="0.25">
      <c r="K19" s="53"/>
      <c r="N19" s="569"/>
      <c r="O19" s="572"/>
      <c r="P19" s="569">
        <v>2020</v>
      </c>
      <c r="Q19" s="569">
        <v>2021</v>
      </c>
    </row>
    <row r="20" spans="2:17" x14ac:dyDescent="0.25">
      <c r="K20" s="53"/>
      <c r="N20" s="569" t="s">
        <v>1341</v>
      </c>
      <c r="O20" s="51">
        <v>3</v>
      </c>
      <c r="P20" s="65">
        <f>O9+O10</f>
        <v>50000</v>
      </c>
      <c r="Q20" s="65">
        <f>P7</f>
        <v>200000</v>
      </c>
    </row>
    <row r="21" spans="2:17" x14ac:dyDescent="0.25">
      <c r="K21" s="53"/>
      <c r="M21" s="608"/>
      <c r="N21" s="411" t="s">
        <v>1153</v>
      </c>
      <c r="O21" s="577">
        <v>3</v>
      </c>
      <c r="P21" s="12">
        <f>O13</f>
        <v>0</v>
      </c>
      <c r="Q21" s="65">
        <f>P9+P11+P13</f>
        <v>215000</v>
      </c>
    </row>
    <row r="22" spans="2:17" x14ac:dyDescent="0.25">
      <c r="K22" s="53"/>
    </row>
  </sheetData>
  <mergeCells count="17">
    <mergeCell ref="J4:J5"/>
    <mergeCell ref="A14:R14"/>
    <mergeCell ref="Q4:Q5"/>
    <mergeCell ref="A12:R12"/>
    <mergeCell ref="A8:R8"/>
    <mergeCell ref="R4:R5"/>
    <mergeCell ref="O4:P4"/>
    <mergeCell ref="K4:L4"/>
    <mergeCell ref="M4:N4"/>
    <mergeCell ref="C4:C5"/>
    <mergeCell ref="D4:D5"/>
    <mergeCell ref="E4:E5"/>
    <mergeCell ref="F4:F5"/>
    <mergeCell ref="G4:G5"/>
    <mergeCell ref="A4:A5"/>
    <mergeCell ref="B4:B5"/>
    <mergeCell ref="H4:I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XFD231"/>
  <sheetViews>
    <sheetView zoomScale="80" zoomScaleNormal="80" workbookViewId="0">
      <selection activeCell="A2" sqref="A2"/>
    </sheetView>
  </sheetViews>
  <sheetFormatPr defaultRowHeight="21" x14ac:dyDescent="0.35"/>
  <cols>
    <col min="1" max="1" width="6" style="57" customWidth="1"/>
    <col min="2" max="2" width="8.85546875" style="98" customWidth="1"/>
    <col min="3" max="3" width="11.42578125" style="98" customWidth="1"/>
    <col min="4" max="4" width="9.7109375" style="98" customWidth="1"/>
    <col min="5" max="5" width="27" style="98" customWidth="1"/>
    <col min="6" max="6" width="78.5703125" style="98" customWidth="1"/>
    <col min="7" max="7" width="22" style="98" customWidth="1"/>
    <col min="8" max="9" width="20.7109375" style="98" customWidth="1"/>
    <col min="10" max="10" width="29.7109375" style="98" customWidth="1"/>
    <col min="11" max="12" width="19.5703125" style="98" customWidth="1"/>
    <col min="13" max="13" width="20.140625" style="2" customWidth="1"/>
    <col min="14" max="14" width="19.42578125" style="2" customWidth="1"/>
    <col min="15" max="15" width="17.85546875" style="2" customWidth="1"/>
    <col min="16" max="16" width="21.85546875" style="2" customWidth="1"/>
    <col min="17" max="17" width="21.42578125" style="98" customWidth="1"/>
    <col min="18" max="18" width="27.5703125" style="98" customWidth="1"/>
    <col min="19" max="19" width="18.140625" style="98" customWidth="1"/>
    <col min="20" max="20" width="20.7109375" style="98" customWidth="1"/>
    <col min="21" max="255" width="9.140625" style="98"/>
    <col min="256" max="256" width="4.7109375" style="98" bestFit="1" customWidth="1"/>
    <col min="257" max="257" width="9.7109375" style="98" bestFit="1" customWidth="1"/>
    <col min="258" max="258" width="10" style="98" bestFit="1" customWidth="1"/>
    <col min="259" max="259" width="8.85546875" style="98" bestFit="1" customWidth="1"/>
    <col min="260" max="260" width="22.85546875" style="98" customWidth="1"/>
    <col min="261" max="261" width="59.7109375" style="98" bestFit="1" customWidth="1"/>
    <col min="262" max="262" width="57.85546875" style="98" bestFit="1" customWidth="1"/>
    <col min="263" max="263" width="35.28515625" style="98" bestFit="1" customWidth="1"/>
    <col min="264" max="264" width="28.140625" style="98" bestFit="1" customWidth="1"/>
    <col min="265" max="265" width="33.140625" style="98" bestFit="1" customWidth="1"/>
    <col min="266" max="266" width="26" style="98" bestFit="1" customWidth="1"/>
    <col min="267" max="267" width="19.140625" style="98" bestFit="1" customWidth="1"/>
    <col min="268" max="268" width="10.42578125" style="98" customWidth="1"/>
    <col min="269" max="269" width="11.85546875" style="98" customWidth="1"/>
    <col min="270" max="270" width="14.7109375" style="98" customWidth="1"/>
    <col min="271" max="271" width="9" style="98" bestFit="1" customWidth="1"/>
    <col min="272" max="511" width="9.140625" style="98"/>
    <col min="512" max="512" width="4.7109375" style="98" bestFit="1" customWidth="1"/>
    <col min="513" max="513" width="9.7109375" style="98" bestFit="1" customWidth="1"/>
    <col min="514" max="514" width="10" style="98" bestFit="1" customWidth="1"/>
    <col min="515" max="515" width="8.85546875" style="98" bestFit="1" customWidth="1"/>
    <col min="516" max="516" width="22.85546875" style="98" customWidth="1"/>
    <col min="517" max="517" width="59.7109375" style="98" bestFit="1" customWidth="1"/>
    <col min="518" max="518" width="57.85546875" style="98" bestFit="1" customWidth="1"/>
    <col min="519" max="519" width="35.28515625" style="98" bestFit="1" customWidth="1"/>
    <col min="520" max="520" width="28.140625" style="98" bestFit="1" customWidth="1"/>
    <col min="521" max="521" width="33.140625" style="98" bestFit="1" customWidth="1"/>
    <col min="522" max="522" width="26" style="98" bestFit="1" customWidth="1"/>
    <col min="523" max="523" width="19.140625" style="98" bestFit="1" customWidth="1"/>
    <col min="524" max="524" width="10.42578125" style="98" customWidth="1"/>
    <col min="525" max="525" width="11.85546875" style="98" customWidth="1"/>
    <col min="526" max="526" width="14.7109375" style="98" customWidth="1"/>
    <col min="527" max="527" width="9" style="98" bestFit="1" customWidth="1"/>
    <col min="528" max="767" width="9.140625" style="98"/>
    <col min="768" max="768" width="4.7109375" style="98" bestFit="1" customWidth="1"/>
    <col min="769" max="769" width="9.7109375" style="98" bestFit="1" customWidth="1"/>
    <col min="770" max="770" width="10" style="98" bestFit="1" customWidth="1"/>
    <col min="771" max="771" width="8.85546875" style="98" bestFit="1" customWidth="1"/>
    <col min="772" max="772" width="22.85546875" style="98" customWidth="1"/>
    <col min="773" max="773" width="59.7109375" style="98" bestFit="1" customWidth="1"/>
    <col min="774" max="774" width="57.85546875" style="98" bestFit="1" customWidth="1"/>
    <col min="775" max="775" width="35.28515625" style="98" bestFit="1" customWidth="1"/>
    <col min="776" max="776" width="28.140625" style="98" bestFit="1" customWidth="1"/>
    <col min="777" max="777" width="33.140625" style="98" bestFit="1" customWidth="1"/>
    <col min="778" max="778" width="26" style="98" bestFit="1" customWidth="1"/>
    <col min="779" max="779" width="19.140625" style="98" bestFit="1" customWidth="1"/>
    <col min="780" max="780" width="10.42578125" style="98" customWidth="1"/>
    <col min="781" max="781" width="11.85546875" style="98" customWidth="1"/>
    <col min="782" max="782" width="14.7109375" style="98" customWidth="1"/>
    <col min="783" max="783" width="9" style="98" bestFit="1" customWidth="1"/>
    <col min="784" max="1023" width="9.140625" style="98"/>
    <col min="1024" max="1024" width="4.7109375" style="98" bestFit="1" customWidth="1"/>
    <col min="1025" max="1025" width="9.7109375" style="98" bestFit="1" customWidth="1"/>
    <col min="1026" max="1026" width="10" style="98" bestFit="1" customWidth="1"/>
    <col min="1027" max="1027" width="8.85546875" style="98" bestFit="1" customWidth="1"/>
    <col min="1028" max="1028" width="22.85546875" style="98" customWidth="1"/>
    <col min="1029" max="1029" width="59.7109375" style="98" bestFit="1" customWidth="1"/>
    <col min="1030" max="1030" width="57.85546875" style="98" bestFit="1" customWidth="1"/>
    <col min="1031" max="1031" width="35.28515625" style="98" bestFit="1" customWidth="1"/>
    <col min="1032" max="1032" width="28.140625" style="98" bestFit="1" customWidth="1"/>
    <col min="1033" max="1033" width="33.140625" style="98" bestFit="1" customWidth="1"/>
    <col min="1034" max="1034" width="26" style="98" bestFit="1" customWidth="1"/>
    <col min="1035" max="1035" width="19.140625" style="98" bestFit="1" customWidth="1"/>
    <col min="1036" max="1036" width="10.42578125" style="98" customWidth="1"/>
    <col min="1037" max="1037" width="11.85546875" style="98" customWidth="1"/>
    <col min="1038" max="1038" width="14.7109375" style="98" customWidth="1"/>
    <col min="1039" max="1039" width="9" style="98" bestFit="1" customWidth="1"/>
    <col min="1040" max="1279" width="9.140625" style="98"/>
    <col min="1280" max="1280" width="4.7109375" style="98" bestFit="1" customWidth="1"/>
    <col min="1281" max="1281" width="9.7109375" style="98" bestFit="1" customWidth="1"/>
    <col min="1282" max="1282" width="10" style="98" bestFit="1" customWidth="1"/>
    <col min="1283" max="1283" width="8.85546875" style="98" bestFit="1" customWidth="1"/>
    <col min="1284" max="1284" width="22.85546875" style="98" customWidth="1"/>
    <col min="1285" max="1285" width="59.7109375" style="98" bestFit="1" customWidth="1"/>
    <col min="1286" max="1286" width="57.85546875" style="98" bestFit="1" customWidth="1"/>
    <col min="1287" max="1287" width="35.28515625" style="98" bestFit="1" customWidth="1"/>
    <col min="1288" max="1288" width="28.140625" style="98" bestFit="1" customWidth="1"/>
    <col min="1289" max="1289" width="33.140625" style="98" bestFit="1" customWidth="1"/>
    <col min="1290" max="1290" width="26" style="98" bestFit="1" customWidth="1"/>
    <col min="1291" max="1291" width="19.140625" style="98" bestFit="1" customWidth="1"/>
    <col min="1292" max="1292" width="10.42578125" style="98" customWidth="1"/>
    <col min="1293" max="1293" width="11.85546875" style="98" customWidth="1"/>
    <col min="1294" max="1294" width="14.7109375" style="98" customWidth="1"/>
    <col min="1295" max="1295" width="9" style="98" bestFit="1" customWidth="1"/>
    <col min="1296" max="1535" width="9.140625" style="98"/>
    <col min="1536" max="1536" width="4.7109375" style="98" bestFit="1" customWidth="1"/>
    <col min="1537" max="1537" width="9.7109375" style="98" bestFit="1" customWidth="1"/>
    <col min="1538" max="1538" width="10" style="98" bestFit="1" customWidth="1"/>
    <col min="1539" max="1539" width="8.85546875" style="98" bestFit="1" customWidth="1"/>
    <col min="1540" max="1540" width="22.85546875" style="98" customWidth="1"/>
    <col min="1541" max="1541" width="59.7109375" style="98" bestFit="1" customWidth="1"/>
    <col min="1542" max="1542" width="57.85546875" style="98" bestFit="1" customWidth="1"/>
    <col min="1543" max="1543" width="35.28515625" style="98" bestFit="1" customWidth="1"/>
    <col min="1544" max="1544" width="28.140625" style="98" bestFit="1" customWidth="1"/>
    <col min="1545" max="1545" width="33.140625" style="98" bestFit="1" customWidth="1"/>
    <col min="1546" max="1546" width="26" style="98" bestFit="1" customWidth="1"/>
    <col min="1547" max="1547" width="19.140625" style="98" bestFit="1" customWidth="1"/>
    <col min="1548" max="1548" width="10.42578125" style="98" customWidth="1"/>
    <col min="1549" max="1549" width="11.85546875" style="98" customWidth="1"/>
    <col min="1550" max="1550" width="14.7109375" style="98" customWidth="1"/>
    <col min="1551" max="1551" width="9" style="98" bestFit="1" customWidth="1"/>
    <col min="1552" max="1791" width="9.140625" style="98"/>
    <col min="1792" max="1792" width="4.7109375" style="98" bestFit="1" customWidth="1"/>
    <col min="1793" max="1793" width="9.7109375" style="98" bestFit="1" customWidth="1"/>
    <col min="1794" max="1794" width="10" style="98" bestFit="1" customWidth="1"/>
    <col min="1795" max="1795" width="8.85546875" style="98" bestFit="1" customWidth="1"/>
    <col min="1796" max="1796" width="22.85546875" style="98" customWidth="1"/>
    <col min="1797" max="1797" width="59.7109375" style="98" bestFit="1" customWidth="1"/>
    <col min="1798" max="1798" width="57.85546875" style="98" bestFit="1" customWidth="1"/>
    <col min="1799" max="1799" width="35.28515625" style="98" bestFit="1" customWidth="1"/>
    <col min="1800" max="1800" width="28.140625" style="98" bestFit="1" customWidth="1"/>
    <col min="1801" max="1801" width="33.140625" style="98" bestFit="1" customWidth="1"/>
    <col min="1802" max="1802" width="26" style="98" bestFit="1" customWidth="1"/>
    <col min="1803" max="1803" width="19.140625" style="98" bestFit="1" customWidth="1"/>
    <col min="1804" max="1804" width="10.42578125" style="98" customWidth="1"/>
    <col min="1805" max="1805" width="11.85546875" style="98" customWidth="1"/>
    <col min="1806" max="1806" width="14.7109375" style="98" customWidth="1"/>
    <col min="1807" max="1807" width="9" style="98" bestFit="1" customWidth="1"/>
    <col min="1808" max="2047" width="9.140625" style="98"/>
    <col min="2048" max="2048" width="4.7109375" style="98" bestFit="1" customWidth="1"/>
    <col min="2049" max="2049" width="9.7109375" style="98" bestFit="1" customWidth="1"/>
    <col min="2050" max="2050" width="10" style="98" bestFit="1" customWidth="1"/>
    <col min="2051" max="2051" width="8.85546875" style="98" bestFit="1" customWidth="1"/>
    <col min="2052" max="2052" width="22.85546875" style="98" customWidth="1"/>
    <col min="2053" max="2053" width="59.7109375" style="98" bestFit="1" customWidth="1"/>
    <col min="2054" max="2054" width="57.85546875" style="98" bestFit="1" customWidth="1"/>
    <col min="2055" max="2055" width="35.28515625" style="98" bestFit="1" customWidth="1"/>
    <col min="2056" max="2056" width="28.140625" style="98" bestFit="1" customWidth="1"/>
    <col min="2057" max="2057" width="33.140625" style="98" bestFit="1" customWidth="1"/>
    <col min="2058" max="2058" width="26" style="98" bestFit="1" customWidth="1"/>
    <col min="2059" max="2059" width="19.140625" style="98" bestFit="1" customWidth="1"/>
    <col min="2060" max="2060" width="10.42578125" style="98" customWidth="1"/>
    <col min="2061" max="2061" width="11.85546875" style="98" customWidth="1"/>
    <col min="2062" max="2062" width="14.7109375" style="98" customWidth="1"/>
    <col min="2063" max="2063" width="9" style="98" bestFit="1" customWidth="1"/>
    <col min="2064" max="2303" width="9.140625" style="98"/>
    <col min="2304" max="2304" width="4.7109375" style="98" bestFit="1" customWidth="1"/>
    <col min="2305" max="2305" width="9.7109375" style="98" bestFit="1" customWidth="1"/>
    <col min="2306" max="2306" width="10" style="98" bestFit="1" customWidth="1"/>
    <col min="2307" max="2307" width="8.85546875" style="98" bestFit="1" customWidth="1"/>
    <col min="2308" max="2308" width="22.85546875" style="98" customWidth="1"/>
    <col min="2309" max="2309" width="59.7109375" style="98" bestFit="1" customWidth="1"/>
    <col min="2310" max="2310" width="57.85546875" style="98" bestFit="1" customWidth="1"/>
    <col min="2311" max="2311" width="35.28515625" style="98" bestFit="1" customWidth="1"/>
    <col min="2312" max="2312" width="28.140625" style="98" bestFit="1" customWidth="1"/>
    <col min="2313" max="2313" width="33.140625" style="98" bestFit="1" customWidth="1"/>
    <col min="2314" max="2314" width="26" style="98" bestFit="1" customWidth="1"/>
    <col min="2315" max="2315" width="19.140625" style="98" bestFit="1" customWidth="1"/>
    <col min="2316" max="2316" width="10.42578125" style="98" customWidth="1"/>
    <col min="2317" max="2317" width="11.85546875" style="98" customWidth="1"/>
    <col min="2318" max="2318" width="14.7109375" style="98" customWidth="1"/>
    <col min="2319" max="2319" width="9" style="98" bestFit="1" customWidth="1"/>
    <col min="2320" max="2559" width="9.140625" style="98"/>
    <col min="2560" max="2560" width="4.7109375" style="98" bestFit="1" customWidth="1"/>
    <col min="2561" max="2561" width="9.7109375" style="98" bestFit="1" customWidth="1"/>
    <col min="2562" max="2562" width="10" style="98" bestFit="1" customWidth="1"/>
    <col min="2563" max="2563" width="8.85546875" style="98" bestFit="1" customWidth="1"/>
    <col min="2564" max="2564" width="22.85546875" style="98" customWidth="1"/>
    <col min="2565" max="2565" width="59.7109375" style="98" bestFit="1" customWidth="1"/>
    <col min="2566" max="2566" width="57.85546875" style="98" bestFit="1" customWidth="1"/>
    <col min="2567" max="2567" width="35.28515625" style="98" bestFit="1" customWidth="1"/>
    <col min="2568" max="2568" width="28.140625" style="98" bestFit="1" customWidth="1"/>
    <col min="2569" max="2569" width="33.140625" style="98" bestFit="1" customWidth="1"/>
    <col min="2570" max="2570" width="26" style="98" bestFit="1" customWidth="1"/>
    <col min="2571" max="2571" width="19.140625" style="98" bestFit="1" customWidth="1"/>
    <col min="2572" max="2572" width="10.42578125" style="98" customWidth="1"/>
    <col min="2573" max="2573" width="11.85546875" style="98" customWidth="1"/>
    <col min="2574" max="2574" width="14.7109375" style="98" customWidth="1"/>
    <col min="2575" max="2575" width="9" style="98" bestFit="1" customWidth="1"/>
    <col min="2576" max="2815" width="9.140625" style="98"/>
    <col min="2816" max="2816" width="4.7109375" style="98" bestFit="1" customWidth="1"/>
    <col min="2817" max="2817" width="9.7109375" style="98" bestFit="1" customWidth="1"/>
    <col min="2818" max="2818" width="10" style="98" bestFit="1" customWidth="1"/>
    <col min="2819" max="2819" width="8.85546875" style="98" bestFit="1" customWidth="1"/>
    <col min="2820" max="2820" width="22.85546875" style="98" customWidth="1"/>
    <col min="2821" max="2821" width="59.7109375" style="98" bestFit="1" customWidth="1"/>
    <col min="2822" max="2822" width="57.85546875" style="98" bestFit="1" customWidth="1"/>
    <col min="2823" max="2823" width="35.28515625" style="98" bestFit="1" customWidth="1"/>
    <col min="2824" max="2824" width="28.140625" style="98" bestFit="1" customWidth="1"/>
    <col min="2825" max="2825" width="33.140625" style="98" bestFit="1" customWidth="1"/>
    <col min="2826" max="2826" width="26" style="98" bestFit="1" customWidth="1"/>
    <col min="2827" max="2827" width="19.140625" style="98" bestFit="1" customWidth="1"/>
    <col min="2828" max="2828" width="10.42578125" style="98" customWidth="1"/>
    <col min="2829" max="2829" width="11.85546875" style="98" customWidth="1"/>
    <col min="2830" max="2830" width="14.7109375" style="98" customWidth="1"/>
    <col min="2831" max="2831" width="9" style="98" bestFit="1" customWidth="1"/>
    <col min="2832" max="3071" width="9.140625" style="98"/>
    <col min="3072" max="3072" width="4.7109375" style="98" bestFit="1" customWidth="1"/>
    <col min="3073" max="3073" width="9.7109375" style="98" bestFit="1" customWidth="1"/>
    <col min="3074" max="3074" width="10" style="98" bestFit="1" customWidth="1"/>
    <col min="3075" max="3075" width="8.85546875" style="98" bestFit="1" customWidth="1"/>
    <col min="3076" max="3076" width="22.85546875" style="98" customWidth="1"/>
    <col min="3077" max="3077" width="59.7109375" style="98" bestFit="1" customWidth="1"/>
    <col min="3078" max="3078" width="57.85546875" style="98" bestFit="1" customWidth="1"/>
    <col min="3079" max="3079" width="35.28515625" style="98" bestFit="1" customWidth="1"/>
    <col min="3080" max="3080" width="28.140625" style="98" bestFit="1" customWidth="1"/>
    <col min="3081" max="3081" width="33.140625" style="98" bestFit="1" customWidth="1"/>
    <col min="3082" max="3082" width="26" style="98" bestFit="1" customWidth="1"/>
    <col min="3083" max="3083" width="19.140625" style="98" bestFit="1" customWidth="1"/>
    <col min="3084" max="3084" width="10.42578125" style="98" customWidth="1"/>
    <col min="3085" max="3085" width="11.85546875" style="98" customWidth="1"/>
    <col min="3086" max="3086" width="14.7109375" style="98" customWidth="1"/>
    <col min="3087" max="3087" width="9" style="98" bestFit="1" customWidth="1"/>
    <col min="3088" max="3327" width="9.140625" style="98"/>
    <col min="3328" max="3328" width="4.7109375" style="98" bestFit="1" customWidth="1"/>
    <col min="3329" max="3329" width="9.7109375" style="98" bestFit="1" customWidth="1"/>
    <col min="3330" max="3330" width="10" style="98" bestFit="1" customWidth="1"/>
    <col min="3331" max="3331" width="8.85546875" style="98" bestFit="1" customWidth="1"/>
    <col min="3332" max="3332" width="22.85546875" style="98" customWidth="1"/>
    <col min="3333" max="3333" width="59.7109375" style="98" bestFit="1" customWidth="1"/>
    <col min="3334" max="3334" width="57.85546875" style="98" bestFit="1" customWidth="1"/>
    <col min="3335" max="3335" width="35.28515625" style="98" bestFit="1" customWidth="1"/>
    <col min="3336" max="3336" width="28.140625" style="98" bestFit="1" customWidth="1"/>
    <col min="3337" max="3337" width="33.140625" style="98" bestFit="1" customWidth="1"/>
    <col min="3338" max="3338" width="26" style="98" bestFit="1" customWidth="1"/>
    <col min="3339" max="3339" width="19.140625" style="98" bestFit="1" customWidth="1"/>
    <col min="3340" max="3340" width="10.42578125" style="98" customWidth="1"/>
    <col min="3341" max="3341" width="11.85546875" style="98" customWidth="1"/>
    <col min="3342" max="3342" width="14.7109375" style="98" customWidth="1"/>
    <col min="3343" max="3343" width="9" style="98" bestFit="1" customWidth="1"/>
    <col min="3344" max="3583" width="9.140625" style="98"/>
    <col min="3584" max="3584" width="4.7109375" style="98" bestFit="1" customWidth="1"/>
    <col min="3585" max="3585" width="9.7109375" style="98" bestFit="1" customWidth="1"/>
    <col min="3586" max="3586" width="10" style="98" bestFit="1" customWidth="1"/>
    <col min="3587" max="3587" width="8.85546875" style="98" bestFit="1" customWidth="1"/>
    <col min="3588" max="3588" width="22.85546875" style="98" customWidth="1"/>
    <col min="3589" max="3589" width="59.7109375" style="98" bestFit="1" customWidth="1"/>
    <col min="3590" max="3590" width="57.85546875" style="98" bestFit="1" customWidth="1"/>
    <col min="3591" max="3591" width="35.28515625" style="98" bestFit="1" customWidth="1"/>
    <col min="3592" max="3592" width="28.140625" style="98" bestFit="1" customWidth="1"/>
    <col min="3593" max="3593" width="33.140625" style="98" bestFit="1" customWidth="1"/>
    <col min="3594" max="3594" width="26" style="98" bestFit="1" customWidth="1"/>
    <col min="3595" max="3595" width="19.140625" style="98" bestFit="1" customWidth="1"/>
    <col min="3596" max="3596" width="10.42578125" style="98" customWidth="1"/>
    <col min="3597" max="3597" width="11.85546875" style="98" customWidth="1"/>
    <col min="3598" max="3598" width="14.7109375" style="98" customWidth="1"/>
    <col min="3599" max="3599" width="9" style="98" bestFit="1" customWidth="1"/>
    <col min="3600" max="3839" width="9.140625" style="98"/>
    <col min="3840" max="3840" width="4.7109375" style="98" bestFit="1" customWidth="1"/>
    <col min="3841" max="3841" width="9.7109375" style="98" bestFit="1" customWidth="1"/>
    <col min="3842" max="3842" width="10" style="98" bestFit="1" customWidth="1"/>
    <col min="3843" max="3843" width="8.85546875" style="98" bestFit="1" customWidth="1"/>
    <col min="3844" max="3844" width="22.85546875" style="98" customWidth="1"/>
    <col min="3845" max="3845" width="59.7109375" style="98" bestFit="1" customWidth="1"/>
    <col min="3846" max="3846" width="57.85546875" style="98" bestFit="1" customWidth="1"/>
    <col min="3847" max="3847" width="35.28515625" style="98" bestFit="1" customWidth="1"/>
    <col min="3848" max="3848" width="28.140625" style="98" bestFit="1" customWidth="1"/>
    <col min="3849" max="3849" width="33.140625" style="98" bestFit="1" customWidth="1"/>
    <col min="3850" max="3850" width="26" style="98" bestFit="1" customWidth="1"/>
    <col min="3851" max="3851" width="19.140625" style="98" bestFit="1" customWidth="1"/>
    <col min="3852" max="3852" width="10.42578125" style="98" customWidth="1"/>
    <col min="3853" max="3853" width="11.85546875" style="98" customWidth="1"/>
    <col min="3854" max="3854" width="14.7109375" style="98" customWidth="1"/>
    <col min="3855" max="3855" width="9" style="98" bestFit="1" customWidth="1"/>
    <col min="3856" max="4095" width="9.140625" style="98"/>
    <col min="4096" max="4096" width="4.7109375" style="98" bestFit="1" customWidth="1"/>
    <col min="4097" max="4097" width="9.7109375" style="98" bestFit="1" customWidth="1"/>
    <col min="4098" max="4098" width="10" style="98" bestFit="1" customWidth="1"/>
    <col min="4099" max="4099" width="8.85546875" style="98" bestFit="1" customWidth="1"/>
    <col min="4100" max="4100" width="22.85546875" style="98" customWidth="1"/>
    <col min="4101" max="4101" width="59.7109375" style="98" bestFit="1" customWidth="1"/>
    <col min="4102" max="4102" width="57.85546875" style="98" bestFit="1" customWidth="1"/>
    <col min="4103" max="4103" width="35.28515625" style="98" bestFit="1" customWidth="1"/>
    <col min="4104" max="4104" width="28.140625" style="98" bestFit="1" customWidth="1"/>
    <col min="4105" max="4105" width="33.140625" style="98" bestFit="1" customWidth="1"/>
    <col min="4106" max="4106" width="26" style="98" bestFit="1" customWidth="1"/>
    <col min="4107" max="4107" width="19.140625" style="98" bestFit="1" customWidth="1"/>
    <col min="4108" max="4108" width="10.42578125" style="98" customWidth="1"/>
    <col min="4109" max="4109" width="11.85546875" style="98" customWidth="1"/>
    <col min="4110" max="4110" width="14.7109375" style="98" customWidth="1"/>
    <col min="4111" max="4111" width="9" style="98" bestFit="1" customWidth="1"/>
    <col min="4112" max="4351" width="9.140625" style="98"/>
    <col min="4352" max="4352" width="4.7109375" style="98" bestFit="1" customWidth="1"/>
    <col min="4353" max="4353" width="9.7109375" style="98" bestFit="1" customWidth="1"/>
    <col min="4354" max="4354" width="10" style="98" bestFit="1" customWidth="1"/>
    <col min="4355" max="4355" width="8.85546875" style="98" bestFit="1" customWidth="1"/>
    <col min="4356" max="4356" width="22.85546875" style="98" customWidth="1"/>
    <col min="4357" max="4357" width="59.7109375" style="98" bestFit="1" customWidth="1"/>
    <col min="4358" max="4358" width="57.85546875" style="98" bestFit="1" customWidth="1"/>
    <col min="4359" max="4359" width="35.28515625" style="98" bestFit="1" customWidth="1"/>
    <col min="4360" max="4360" width="28.140625" style="98" bestFit="1" customWidth="1"/>
    <col min="4361" max="4361" width="33.140625" style="98" bestFit="1" customWidth="1"/>
    <col min="4362" max="4362" width="26" style="98" bestFit="1" customWidth="1"/>
    <col min="4363" max="4363" width="19.140625" style="98" bestFit="1" customWidth="1"/>
    <col min="4364" max="4364" width="10.42578125" style="98" customWidth="1"/>
    <col min="4365" max="4365" width="11.85546875" style="98" customWidth="1"/>
    <col min="4366" max="4366" width="14.7109375" style="98" customWidth="1"/>
    <col min="4367" max="4367" width="9" style="98" bestFit="1" customWidth="1"/>
    <col min="4368" max="4607" width="9.140625" style="98"/>
    <col min="4608" max="4608" width="4.7109375" style="98" bestFit="1" customWidth="1"/>
    <col min="4609" max="4609" width="9.7109375" style="98" bestFit="1" customWidth="1"/>
    <col min="4610" max="4610" width="10" style="98" bestFit="1" customWidth="1"/>
    <col min="4611" max="4611" width="8.85546875" style="98" bestFit="1" customWidth="1"/>
    <col min="4612" max="4612" width="22.85546875" style="98" customWidth="1"/>
    <col min="4613" max="4613" width="59.7109375" style="98" bestFit="1" customWidth="1"/>
    <col min="4614" max="4614" width="57.85546875" style="98" bestFit="1" customWidth="1"/>
    <col min="4615" max="4615" width="35.28515625" style="98" bestFit="1" customWidth="1"/>
    <col min="4616" max="4616" width="28.140625" style="98" bestFit="1" customWidth="1"/>
    <col min="4617" max="4617" width="33.140625" style="98" bestFit="1" customWidth="1"/>
    <col min="4618" max="4618" width="26" style="98" bestFit="1" customWidth="1"/>
    <col min="4619" max="4619" width="19.140625" style="98" bestFit="1" customWidth="1"/>
    <col min="4620" max="4620" width="10.42578125" style="98" customWidth="1"/>
    <col min="4621" max="4621" width="11.85546875" style="98" customWidth="1"/>
    <col min="4622" max="4622" width="14.7109375" style="98" customWidth="1"/>
    <col min="4623" max="4623" width="9" style="98" bestFit="1" customWidth="1"/>
    <col min="4624" max="4863" width="9.140625" style="98"/>
    <col min="4864" max="4864" width="4.7109375" style="98" bestFit="1" customWidth="1"/>
    <col min="4865" max="4865" width="9.7109375" style="98" bestFit="1" customWidth="1"/>
    <col min="4866" max="4866" width="10" style="98" bestFit="1" customWidth="1"/>
    <col min="4867" max="4867" width="8.85546875" style="98" bestFit="1" customWidth="1"/>
    <col min="4868" max="4868" width="22.85546875" style="98" customWidth="1"/>
    <col min="4869" max="4869" width="59.7109375" style="98" bestFit="1" customWidth="1"/>
    <col min="4870" max="4870" width="57.85546875" style="98" bestFit="1" customWidth="1"/>
    <col min="4871" max="4871" width="35.28515625" style="98" bestFit="1" customWidth="1"/>
    <col min="4872" max="4872" width="28.140625" style="98" bestFit="1" customWidth="1"/>
    <col min="4873" max="4873" width="33.140625" style="98" bestFit="1" customWidth="1"/>
    <col min="4874" max="4874" width="26" style="98" bestFit="1" customWidth="1"/>
    <col min="4875" max="4875" width="19.140625" style="98" bestFit="1" customWidth="1"/>
    <col min="4876" max="4876" width="10.42578125" style="98" customWidth="1"/>
    <col min="4877" max="4877" width="11.85546875" style="98" customWidth="1"/>
    <col min="4878" max="4878" width="14.7109375" style="98" customWidth="1"/>
    <col min="4879" max="4879" width="9" style="98" bestFit="1" customWidth="1"/>
    <col min="4880" max="5119" width="9.140625" style="98"/>
    <col min="5120" max="5120" width="4.7109375" style="98" bestFit="1" customWidth="1"/>
    <col min="5121" max="5121" width="9.7109375" style="98" bestFit="1" customWidth="1"/>
    <col min="5122" max="5122" width="10" style="98" bestFit="1" customWidth="1"/>
    <col min="5123" max="5123" width="8.85546875" style="98" bestFit="1" customWidth="1"/>
    <col min="5124" max="5124" width="22.85546875" style="98" customWidth="1"/>
    <col min="5125" max="5125" width="59.7109375" style="98" bestFit="1" customWidth="1"/>
    <col min="5126" max="5126" width="57.85546875" style="98" bestFit="1" customWidth="1"/>
    <col min="5127" max="5127" width="35.28515625" style="98" bestFit="1" customWidth="1"/>
    <col min="5128" max="5128" width="28.140625" style="98" bestFit="1" customWidth="1"/>
    <col min="5129" max="5129" width="33.140625" style="98" bestFit="1" customWidth="1"/>
    <col min="5130" max="5130" width="26" style="98" bestFit="1" customWidth="1"/>
    <col min="5131" max="5131" width="19.140625" style="98" bestFit="1" customWidth="1"/>
    <col min="5132" max="5132" width="10.42578125" style="98" customWidth="1"/>
    <col min="5133" max="5133" width="11.85546875" style="98" customWidth="1"/>
    <col min="5134" max="5134" width="14.7109375" style="98" customWidth="1"/>
    <col min="5135" max="5135" width="9" style="98" bestFit="1" customWidth="1"/>
    <col min="5136" max="5375" width="9.140625" style="98"/>
    <col min="5376" max="5376" width="4.7109375" style="98" bestFit="1" customWidth="1"/>
    <col min="5377" max="5377" width="9.7109375" style="98" bestFit="1" customWidth="1"/>
    <col min="5378" max="5378" width="10" style="98" bestFit="1" customWidth="1"/>
    <col min="5379" max="5379" width="8.85546875" style="98" bestFit="1" customWidth="1"/>
    <col min="5380" max="5380" width="22.85546875" style="98" customWidth="1"/>
    <col min="5381" max="5381" width="59.7109375" style="98" bestFit="1" customWidth="1"/>
    <col min="5382" max="5382" width="57.85546875" style="98" bestFit="1" customWidth="1"/>
    <col min="5383" max="5383" width="35.28515625" style="98" bestFit="1" customWidth="1"/>
    <col min="5384" max="5384" width="28.140625" style="98" bestFit="1" customWidth="1"/>
    <col min="5385" max="5385" width="33.140625" style="98" bestFit="1" customWidth="1"/>
    <col min="5386" max="5386" width="26" style="98" bestFit="1" customWidth="1"/>
    <col min="5387" max="5387" width="19.140625" style="98" bestFit="1" customWidth="1"/>
    <col min="5388" max="5388" width="10.42578125" style="98" customWidth="1"/>
    <col min="5389" max="5389" width="11.85546875" style="98" customWidth="1"/>
    <col min="5390" max="5390" width="14.7109375" style="98" customWidth="1"/>
    <col min="5391" max="5391" width="9" style="98" bestFit="1" customWidth="1"/>
    <col min="5392" max="5631" width="9.140625" style="98"/>
    <col min="5632" max="5632" width="4.7109375" style="98" bestFit="1" customWidth="1"/>
    <col min="5633" max="5633" width="9.7109375" style="98" bestFit="1" customWidth="1"/>
    <col min="5634" max="5634" width="10" style="98" bestFit="1" customWidth="1"/>
    <col min="5635" max="5635" width="8.85546875" style="98" bestFit="1" customWidth="1"/>
    <col min="5636" max="5636" width="22.85546875" style="98" customWidth="1"/>
    <col min="5637" max="5637" width="59.7109375" style="98" bestFit="1" customWidth="1"/>
    <col min="5638" max="5638" width="57.85546875" style="98" bestFit="1" customWidth="1"/>
    <col min="5639" max="5639" width="35.28515625" style="98" bestFit="1" customWidth="1"/>
    <col min="5640" max="5640" width="28.140625" style="98" bestFit="1" customWidth="1"/>
    <col min="5641" max="5641" width="33.140625" style="98" bestFit="1" customWidth="1"/>
    <col min="5642" max="5642" width="26" style="98" bestFit="1" customWidth="1"/>
    <col min="5643" max="5643" width="19.140625" style="98" bestFit="1" customWidth="1"/>
    <col min="5644" max="5644" width="10.42578125" style="98" customWidth="1"/>
    <col min="5645" max="5645" width="11.85546875" style="98" customWidth="1"/>
    <col min="5646" max="5646" width="14.7109375" style="98" customWidth="1"/>
    <col min="5647" max="5647" width="9" style="98" bestFit="1" customWidth="1"/>
    <col min="5648" max="5887" width="9.140625" style="98"/>
    <col min="5888" max="5888" width="4.7109375" style="98" bestFit="1" customWidth="1"/>
    <col min="5889" max="5889" width="9.7109375" style="98" bestFit="1" customWidth="1"/>
    <col min="5890" max="5890" width="10" style="98" bestFit="1" customWidth="1"/>
    <col min="5891" max="5891" width="8.85546875" style="98" bestFit="1" customWidth="1"/>
    <col min="5892" max="5892" width="22.85546875" style="98" customWidth="1"/>
    <col min="5893" max="5893" width="59.7109375" style="98" bestFit="1" customWidth="1"/>
    <col min="5894" max="5894" width="57.85546875" style="98" bestFit="1" customWidth="1"/>
    <col min="5895" max="5895" width="35.28515625" style="98" bestFit="1" customWidth="1"/>
    <col min="5896" max="5896" width="28.140625" style="98" bestFit="1" customWidth="1"/>
    <col min="5897" max="5897" width="33.140625" style="98" bestFit="1" customWidth="1"/>
    <col min="5898" max="5898" width="26" style="98" bestFit="1" customWidth="1"/>
    <col min="5899" max="5899" width="19.140625" style="98" bestFit="1" customWidth="1"/>
    <col min="5900" max="5900" width="10.42578125" style="98" customWidth="1"/>
    <col min="5901" max="5901" width="11.85546875" style="98" customWidth="1"/>
    <col min="5902" max="5902" width="14.7109375" style="98" customWidth="1"/>
    <col min="5903" max="5903" width="9" style="98" bestFit="1" customWidth="1"/>
    <col min="5904" max="6143" width="9.140625" style="98"/>
    <col min="6144" max="6144" width="4.7109375" style="98" bestFit="1" customWidth="1"/>
    <col min="6145" max="6145" width="9.7109375" style="98" bestFit="1" customWidth="1"/>
    <col min="6146" max="6146" width="10" style="98" bestFit="1" customWidth="1"/>
    <col min="6147" max="6147" width="8.85546875" style="98" bestFit="1" customWidth="1"/>
    <col min="6148" max="6148" width="22.85546875" style="98" customWidth="1"/>
    <col min="6149" max="6149" width="59.7109375" style="98" bestFit="1" customWidth="1"/>
    <col min="6150" max="6150" width="57.85546875" style="98" bestFit="1" customWidth="1"/>
    <col min="6151" max="6151" width="35.28515625" style="98" bestFit="1" customWidth="1"/>
    <col min="6152" max="6152" width="28.140625" style="98" bestFit="1" customWidth="1"/>
    <col min="6153" max="6153" width="33.140625" style="98" bestFit="1" customWidth="1"/>
    <col min="6154" max="6154" width="26" style="98" bestFit="1" customWidth="1"/>
    <col min="6155" max="6155" width="19.140625" style="98" bestFit="1" customWidth="1"/>
    <col min="6156" max="6156" width="10.42578125" style="98" customWidth="1"/>
    <col min="6157" max="6157" width="11.85546875" style="98" customWidth="1"/>
    <col min="6158" max="6158" width="14.7109375" style="98" customWidth="1"/>
    <col min="6159" max="6159" width="9" style="98" bestFit="1" customWidth="1"/>
    <col min="6160" max="6399" width="9.140625" style="98"/>
    <col min="6400" max="6400" width="4.7109375" style="98" bestFit="1" customWidth="1"/>
    <col min="6401" max="6401" width="9.7109375" style="98" bestFit="1" customWidth="1"/>
    <col min="6402" max="6402" width="10" style="98" bestFit="1" customWidth="1"/>
    <col min="6403" max="6403" width="8.85546875" style="98" bestFit="1" customWidth="1"/>
    <col min="6404" max="6404" width="22.85546875" style="98" customWidth="1"/>
    <col min="6405" max="6405" width="59.7109375" style="98" bestFit="1" customWidth="1"/>
    <col min="6406" max="6406" width="57.85546875" style="98" bestFit="1" customWidth="1"/>
    <col min="6407" max="6407" width="35.28515625" style="98" bestFit="1" customWidth="1"/>
    <col min="6408" max="6408" width="28.140625" style="98" bestFit="1" customWidth="1"/>
    <col min="6409" max="6409" width="33.140625" style="98" bestFit="1" customWidth="1"/>
    <col min="6410" max="6410" width="26" style="98" bestFit="1" customWidth="1"/>
    <col min="6411" max="6411" width="19.140625" style="98" bestFit="1" customWidth="1"/>
    <col min="6412" max="6412" width="10.42578125" style="98" customWidth="1"/>
    <col min="6413" max="6413" width="11.85546875" style="98" customWidth="1"/>
    <col min="6414" max="6414" width="14.7109375" style="98" customWidth="1"/>
    <col min="6415" max="6415" width="9" style="98" bestFit="1" customWidth="1"/>
    <col min="6416" max="6655" width="9.140625" style="98"/>
    <col min="6656" max="6656" width="4.7109375" style="98" bestFit="1" customWidth="1"/>
    <col min="6657" max="6657" width="9.7109375" style="98" bestFit="1" customWidth="1"/>
    <col min="6658" max="6658" width="10" style="98" bestFit="1" customWidth="1"/>
    <col min="6659" max="6659" width="8.85546875" style="98" bestFit="1" customWidth="1"/>
    <col min="6660" max="6660" width="22.85546875" style="98" customWidth="1"/>
    <col min="6661" max="6661" width="59.7109375" style="98" bestFit="1" customWidth="1"/>
    <col min="6662" max="6662" width="57.85546875" style="98" bestFit="1" customWidth="1"/>
    <col min="6663" max="6663" width="35.28515625" style="98" bestFit="1" customWidth="1"/>
    <col min="6664" max="6664" width="28.140625" style="98" bestFit="1" customWidth="1"/>
    <col min="6665" max="6665" width="33.140625" style="98" bestFit="1" customWidth="1"/>
    <col min="6666" max="6666" width="26" style="98" bestFit="1" customWidth="1"/>
    <col min="6667" max="6667" width="19.140625" style="98" bestFit="1" customWidth="1"/>
    <col min="6668" max="6668" width="10.42578125" style="98" customWidth="1"/>
    <col min="6669" max="6669" width="11.85546875" style="98" customWidth="1"/>
    <col min="6670" max="6670" width="14.7109375" style="98" customWidth="1"/>
    <col min="6671" max="6671" width="9" style="98" bestFit="1" customWidth="1"/>
    <col min="6672" max="6911" width="9.140625" style="98"/>
    <col min="6912" max="6912" width="4.7109375" style="98" bestFit="1" customWidth="1"/>
    <col min="6913" max="6913" width="9.7109375" style="98" bestFit="1" customWidth="1"/>
    <col min="6914" max="6914" width="10" style="98" bestFit="1" customWidth="1"/>
    <col min="6915" max="6915" width="8.85546875" style="98" bestFit="1" customWidth="1"/>
    <col min="6916" max="6916" width="22.85546875" style="98" customWidth="1"/>
    <col min="6917" max="6917" width="59.7109375" style="98" bestFit="1" customWidth="1"/>
    <col min="6918" max="6918" width="57.85546875" style="98" bestFit="1" customWidth="1"/>
    <col min="6919" max="6919" width="35.28515625" style="98" bestFit="1" customWidth="1"/>
    <col min="6920" max="6920" width="28.140625" style="98" bestFit="1" customWidth="1"/>
    <col min="6921" max="6921" width="33.140625" style="98" bestFit="1" customWidth="1"/>
    <col min="6922" max="6922" width="26" style="98" bestFit="1" customWidth="1"/>
    <col min="6923" max="6923" width="19.140625" style="98" bestFit="1" customWidth="1"/>
    <col min="6924" max="6924" width="10.42578125" style="98" customWidth="1"/>
    <col min="6925" max="6925" width="11.85546875" style="98" customWidth="1"/>
    <col min="6926" max="6926" width="14.7109375" style="98" customWidth="1"/>
    <col min="6927" max="6927" width="9" style="98" bestFit="1" customWidth="1"/>
    <col min="6928" max="7167" width="9.140625" style="98"/>
    <col min="7168" max="7168" width="4.7109375" style="98" bestFit="1" customWidth="1"/>
    <col min="7169" max="7169" width="9.7109375" style="98" bestFit="1" customWidth="1"/>
    <col min="7170" max="7170" width="10" style="98" bestFit="1" customWidth="1"/>
    <col min="7171" max="7171" width="8.85546875" style="98" bestFit="1" customWidth="1"/>
    <col min="7172" max="7172" width="22.85546875" style="98" customWidth="1"/>
    <col min="7173" max="7173" width="59.7109375" style="98" bestFit="1" customWidth="1"/>
    <col min="7174" max="7174" width="57.85546875" style="98" bestFit="1" customWidth="1"/>
    <col min="7175" max="7175" width="35.28515625" style="98" bestFit="1" customWidth="1"/>
    <col min="7176" max="7176" width="28.140625" style="98" bestFit="1" customWidth="1"/>
    <col min="7177" max="7177" width="33.140625" style="98" bestFit="1" customWidth="1"/>
    <col min="7178" max="7178" width="26" style="98" bestFit="1" customWidth="1"/>
    <col min="7179" max="7179" width="19.140625" style="98" bestFit="1" customWidth="1"/>
    <col min="7180" max="7180" width="10.42578125" style="98" customWidth="1"/>
    <col min="7181" max="7181" width="11.85546875" style="98" customWidth="1"/>
    <col min="7182" max="7182" width="14.7109375" style="98" customWidth="1"/>
    <col min="7183" max="7183" width="9" style="98" bestFit="1" customWidth="1"/>
    <col min="7184" max="7423" width="9.140625" style="98"/>
    <col min="7424" max="7424" width="4.7109375" style="98" bestFit="1" customWidth="1"/>
    <col min="7425" max="7425" width="9.7109375" style="98" bestFit="1" customWidth="1"/>
    <col min="7426" max="7426" width="10" style="98" bestFit="1" customWidth="1"/>
    <col min="7427" max="7427" width="8.85546875" style="98" bestFit="1" customWidth="1"/>
    <col min="7428" max="7428" width="22.85546875" style="98" customWidth="1"/>
    <col min="7429" max="7429" width="59.7109375" style="98" bestFit="1" customWidth="1"/>
    <col min="7430" max="7430" width="57.85546875" style="98" bestFit="1" customWidth="1"/>
    <col min="7431" max="7431" width="35.28515625" style="98" bestFit="1" customWidth="1"/>
    <col min="7432" max="7432" width="28.140625" style="98" bestFit="1" customWidth="1"/>
    <col min="7433" max="7433" width="33.140625" style="98" bestFit="1" customWidth="1"/>
    <col min="7434" max="7434" width="26" style="98" bestFit="1" customWidth="1"/>
    <col min="7435" max="7435" width="19.140625" style="98" bestFit="1" customWidth="1"/>
    <col min="7436" max="7436" width="10.42578125" style="98" customWidth="1"/>
    <col min="7437" max="7437" width="11.85546875" style="98" customWidth="1"/>
    <col min="7438" max="7438" width="14.7109375" style="98" customWidth="1"/>
    <col min="7439" max="7439" width="9" style="98" bestFit="1" customWidth="1"/>
    <col min="7440" max="7679" width="9.140625" style="98"/>
    <col min="7680" max="7680" width="4.7109375" style="98" bestFit="1" customWidth="1"/>
    <col min="7681" max="7681" width="9.7109375" style="98" bestFit="1" customWidth="1"/>
    <col min="7682" max="7682" width="10" style="98" bestFit="1" customWidth="1"/>
    <col min="7683" max="7683" width="8.85546875" style="98" bestFit="1" customWidth="1"/>
    <col min="7684" max="7684" width="22.85546875" style="98" customWidth="1"/>
    <col min="7685" max="7685" width="59.7109375" style="98" bestFit="1" customWidth="1"/>
    <col min="7686" max="7686" width="57.85546875" style="98" bestFit="1" customWidth="1"/>
    <col min="7687" max="7687" width="35.28515625" style="98" bestFit="1" customWidth="1"/>
    <col min="7688" max="7688" width="28.140625" style="98" bestFit="1" customWidth="1"/>
    <col min="7689" max="7689" width="33.140625" style="98" bestFit="1" customWidth="1"/>
    <col min="7690" max="7690" width="26" style="98" bestFit="1" customWidth="1"/>
    <col min="7691" max="7691" width="19.140625" style="98" bestFit="1" customWidth="1"/>
    <col min="7692" max="7692" width="10.42578125" style="98" customWidth="1"/>
    <col min="7693" max="7693" width="11.85546875" style="98" customWidth="1"/>
    <col min="7694" max="7694" width="14.7109375" style="98" customWidth="1"/>
    <col min="7695" max="7695" width="9" style="98" bestFit="1" customWidth="1"/>
    <col min="7696" max="7935" width="9.140625" style="98"/>
    <col min="7936" max="7936" width="4.7109375" style="98" bestFit="1" customWidth="1"/>
    <col min="7937" max="7937" width="9.7109375" style="98" bestFit="1" customWidth="1"/>
    <col min="7938" max="7938" width="10" style="98" bestFit="1" customWidth="1"/>
    <col min="7939" max="7939" width="8.85546875" style="98" bestFit="1" customWidth="1"/>
    <col min="7940" max="7940" width="22.85546875" style="98" customWidth="1"/>
    <col min="7941" max="7941" width="59.7109375" style="98" bestFit="1" customWidth="1"/>
    <col min="7942" max="7942" width="57.85546875" style="98" bestFit="1" customWidth="1"/>
    <col min="7943" max="7943" width="35.28515625" style="98" bestFit="1" customWidth="1"/>
    <col min="7944" max="7944" width="28.140625" style="98" bestFit="1" customWidth="1"/>
    <col min="7945" max="7945" width="33.140625" style="98" bestFit="1" customWidth="1"/>
    <col min="7946" max="7946" width="26" style="98" bestFit="1" customWidth="1"/>
    <col min="7947" max="7947" width="19.140625" style="98" bestFit="1" customWidth="1"/>
    <col min="7948" max="7948" width="10.42578125" style="98" customWidth="1"/>
    <col min="7949" max="7949" width="11.85546875" style="98" customWidth="1"/>
    <col min="7950" max="7950" width="14.7109375" style="98" customWidth="1"/>
    <col min="7951" max="7951" width="9" style="98" bestFit="1" customWidth="1"/>
    <col min="7952" max="8191" width="9.140625" style="98"/>
    <col min="8192" max="8192" width="4.7109375" style="98" bestFit="1" customWidth="1"/>
    <col min="8193" max="8193" width="9.7109375" style="98" bestFit="1" customWidth="1"/>
    <col min="8194" max="8194" width="10" style="98" bestFit="1" customWidth="1"/>
    <col min="8195" max="8195" width="8.85546875" style="98" bestFit="1" customWidth="1"/>
    <col min="8196" max="8196" width="22.85546875" style="98" customWidth="1"/>
    <col min="8197" max="8197" width="59.7109375" style="98" bestFit="1" customWidth="1"/>
    <col min="8198" max="8198" width="57.85546875" style="98" bestFit="1" customWidth="1"/>
    <col min="8199" max="8199" width="35.28515625" style="98" bestFit="1" customWidth="1"/>
    <col min="8200" max="8200" width="28.140625" style="98" bestFit="1" customWidth="1"/>
    <col min="8201" max="8201" width="33.140625" style="98" bestFit="1" customWidth="1"/>
    <col min="8202" max="8202" width="26" style="98" bestFit="1" customWidth="1"/>
    <col min="8203" max="8203" width="19.140625" style="98" bestFit="1" customWidth="1"/>
    <col min="8204" max="8204" width="10.42578125" style="98" customWidth="1"/>
    <col min="8205" max="8205" width="11.85546875" style="98" customWidth="1"/>
    <col min="8206" max="8206" width="14.7109375" style="98" customWidth="1"/>
    <col min="8207" max="8207" width="9" style="98" bestFit="1" customWidth="1"/>
    <col min="8208" max="8447" width="9.140625" style="98"/>
    <col min="8448" max="8448" width="4.7109375" style="98" bestFit="1" customWidth="1"/>
    <col min="8449" max="8449" width="9.7109375" style="98" bestFit="1" customWidth="1"/>
    <col min="8450" max="8450" width="10" style="98" bestFit="1" customWidth="1"/>
    <col min="8451" max="8451" width="8.85546875" style="98" bestFit="1" customWidth="1"/>
    <col min="8452" max="8452" width="22.85546875" style="98" customWidth="1"/>
    <col min="8453" max="8453" width="59.7109375" style="98" bestFit="1" customWidth="1"/>
    <col min="8454" max="8454" width="57.85546875" style="98" bestFit="1" customWidth="1"/>
    <col min="8455" max="8455" width="35.28515625" style="98" bestFit="1" customWidth="1"/>
    <col min="8456" max="8456" width="28.140625" style="98" bestFit="1" customWidth="1"/>
    <col min="8457" max="8457" width="33.140625" style="98" bestFit="1" customWidth="1"/>
    <col min="8458" max="8458" width="26" style="98" bestFit="1" customWidth="1"/>
    <col min="8459" max="8459" width="19.140625" style="98" bestFit="1" customWidth="1"/>
    <col min="8460" max="8460" width="10.42578125" style="98" customWidth="1"/>
    <col min="8461" max="8461" width="11.85546875" style="98" customWidth="1"/>
    <col min="8462" max="8462" width="14.7109375" style="98" customWidth="1"/>
    <col min="8463" max="8463" width="9" style="98" bestFit="1" customWidth="1"/>
    <col min="8464" max="8703" width="9.140625" style="98"/>
    <col min="8704" max="8704" width="4.7109375" style="98" bestFit="1" customWidth="1"/>
    <col min="8705" max="8705" width="9.7109375" style="98" bestFit="1" customWidth="1"/>
    <col min="8706" max="8706" width="10" style="98" bestFit="1" customWidth="1"/>
    <col min="8707" max="8707" width="8.85546875" style="98" bestFit="1" customWidth="1"/>
    <col min="8708" max="8708" width="22.85546875" style="98" customWidth="1"/>
    <col min="8709" max="8709" width="59.7109375" style="98" bestFit="1" customWidth="1"/>
    <col min="8710" max="8710" width="57.85546875" style="98" bestFit="1" customWidth="1"/>
    <col min="8711" max="8711" width="35.28515625" style="98" bestFit="1" customWidth="1"/>
    <col min="8712" max="8712" width="28.140625" style="98" bestFit="1" customWidth="1"/>
    <col min="8713" max="8713" width="33.140625" style="98" bestFit="1" customWidth="1"/>
    <col min="8714" max="8714" width="26" style="98" bestFit="1" customWidth="1"/>
    <col min="8715" max="8715" width="19.140625" style="98" bestFit="1" customWidth="1"/>
    <col min="8716" max="8716" width="10.42578125" style="98" customWidth="1"/>
    <col min="8717" max="8717" width="11.85546875" style="98" customWidth="1"/>
    <col min="8718" max="8718" width="14.7109375" style="98" customWidth="1"/>
    <col min="8719" max="8719" width="9" style="98" bestFit="1" customWidth="1"/>
    <col min="8720" max="8959" width="9.140625" style="98"/>
    <col min="8960" max="8960" width="4.7109375" style="98" bestFit="1" customWidth="1"/>
    <col min="8961" max="8961" width="9.7109375" style="98" bestFit="1" customWidth="1"/>
    <col min="8962" max="8962" width="10" style="98" bestFit="1" customWidth="1"/>
    <col min="8963" max="8963" width="8.85546875" style="98" bestFit="1" customWidth="1"/>
    <col min="8964" max="8964" width="22.85546875" style="98" customWidth="1"/>
    <col min="8965" max="8965" width="59.7109375" style="98" bestFit="1" customWidth="1"/>
    <col min="8966" max="8966" width="57.85546875" style="98" bestFit="1" customWidth="1"/>
    <col min="8967" max="8967" width="35.28515625" style="98" bestFit="1" customWidth="1"/>
    <col min="8968" max="8968" width="28.140625" style="98" bestFit="1" customWidth="1"/>
    <col min="8969" max="8969" width="33.140625" style="98" bestFit="1" customWidth="1"/>
    <col min="8970" max="8970" width="26" style="98" bestFit="1" customWidth="1"/>
    <col min="8971" max="8971" width="19.140625" style="98" bestFit="1" customWidth="1"/>
    <col min="8972" max="8972" width="10.42578125" style="98" customWidth="1"/>
    <col min="8973" max="8973" width="11.85546875" style="98" customWidth="1"/>
    <col min="8974" max="8974" width="14.7109375" style="98" customWidth="1"/>
    <col min="8975" max="8975" width="9" style="98" bestFit="1" customWidth="1"/>
    <col min="8976" max="9215" width="9.140625" style="98"/>
    <col min="9216" max="9216" width="4.7109375" style="98" bestFit="1" customWidth="1"/>
    <col min="9217" max="9217" width="9.7109375" style="98" bestFit="1" customWidth="1"/>
    <col min="9218" max="9218" width="10" style="98" bestFit="1" customWidth="1"/>
    <col min="9219" max="9219" width="8.85546875" style="98" bestFit="1" customWidth="1"/>
    <col min="9220" max="9220" width="22.85546875" style="98" customWidth="1"/>
    <col min="9221" max="9221" width="59.7109375" style="98" bestFit="1" customWidth="1"/>
    <col min="9222" max="9222" width="57.85546875" style="98" bestFit="1" customWidth="1"/>
    <col min="9223" max="9223" width="35.28515625" style="98" bestFit="1" customWidth="1"/>
    <col min="9224" max="9224" width="28.140625" style="98" bestFit="1" customWidth="1"/>
    <col min="9225" max="9225" width="33.140625" style="98" bestFit="1" customWidth="1"/>
    <col min="9226" max="9226" width="26" style="98" bestFit="1" customWidth="1"/>
    <col min="9227" max="9227" width="19.140625" style="98" bestFit="1" customWidth="1"/>
    <col min="9228" max="9228" width="10.42578125" style="98" customWidth="1"/>
    <col min="9229" max="9229" width="11.85546875" style="98" customWidth="1"/>
    <col min="9230" max="9230" width="14.7109375" style="98" customWidth="1"/>
    <col min="9231" max="9231" width="9" style="98" bestFit="1" customWidth="1"/>
    <col min="9232" max="9471" width="9.140625" style="98"/>
    <col min="9472" max="9472" width="4.7109375" style="98" bestFit="1" customWidth="1"/>
    <col min="9473" max="9473" width="9.7109375" style="98" bestFit="1" customWidth="1"/>
    <col min="9474" max="9474" width="10" style="98" bestFit="1" customWidth="1"/>
    <col min="9475" max="9475" width="8.85546875" style="98" bestFit="1" customWidth="1"/>
    <col min="9476" max="9476" width="22.85546875" style="98" customWidth="1"/>
    <col min="9477" max="9477" width="59.7109375" style="98" bestFit="1" customWidth="1"/>
    <col min="9478" max="9478" width="57.85546875" style="98" bestFit="1" customWidth="1"/>
    <col min="9479" max="9479" width="35.28515625" style="98" bestFit="1" customWidth="1"/>
    <col min="9480" max="9480" width="28.140625" style="98" bestFit="1" customWidth="1"/>
    <col min="9481" max="9481" width="33.140625" style="98" bestFit="1" customWidth="1"/>
    <col min="9482" max="9482" width="26" style="98" bestFit="1" customWidth="1"/>
    <col min="9483" max="9483" width="19.140625" style="98" bestFit="1" customWidth="1"/>
    <col min="9484" max="9484" width="10.42578125" style="98" customWidth="1"/>
    <col min="9485" max="9485" width="11.85546875" style="98" customWidth="1"/>
    <col min="9486" max="9486" width="14.7109375" style="98" customWidth="1"/>
    <col min="9487" max="9487" width="9" style="98" bestFit="1" customWidth="1"/>
    <col min="9488" max="9727" width="9.140625" style="98"/>
    <col min="9728" max="9728" width="4.7109375" style="98" bestFit="1" customWidth="1"/>
    <col min="9729" max="9729" width="9.7109375" style="98" bestFit="1" customWidth="1"/>
    <col min="9730" max="9730" width="10" style="98" bestFit="1" customWidth="1"/>
    <col min="9731" max="9731" width="8.85546875" style="98" bestFit="1" customWidth="1"/>
    <col min="9732" max="9732" width="22.85546875" style="98" customWidth="1"/>
    <col min="9733" max="9733" width="59.7109375" style="98" bestFit="1" customWidth="1"/>
    <col min="9734" max="9734" width="57.85546875" style="98" bestFit="1" customWidth="1"/>
    <col min="9735" max="9735" width="35.28515625" style="98" bestFit="1" customWidth="1"/>
    <col min="9736" max="9736" width="28.140625" style="98" bestFit="1" customWidth="1"/>
    <col min="9737" max="9737" width="33.140625" style="98" bestFit="1" customWidth="1"/>
    <col min="9738" max="9738" width="26" style="98" bestFit="1" customWidth="1"/>
    <col min="9739" max="9739" width="19.140625" style="98" bestFit="1" customWidth="1"/>
    <col min="9740" max="9740" width="10.42578125" style="98" customWidth="1"/>
    <col min="9741" max="9741" width="11.85546875" style="98" customWidth="1"/>
    <col min="9742" max="9742" width="14.7109375" style="98" customWidth="1"/>
    <col min="9743" max="9743" width="9" style="98" bestFit="1" customWidth="1"/>
    <col min="9744" max="9983" width="9.140625" style="98"/>
    <col min="9984" max="9984" width="4.7109375" style="98" bestFit="1" customWidth="1"/>
    <col min="9985" max="9985" width="9.7109375" style="98" bestFit="1" customWidth="1"/>
    <col min="9986" max="9986" width="10" style="98" bestFit="1" customWidth="1"/>
    <col min="9987" max="9987" width="8.85546875" style="98" bestFit="1" customWidth="1"/>
    <col min="9988" max="9988" width="22.85546875" style="98" customWidth="1"/>
    <col min="9989" max="9989" width="59.7109375" style="98" bestFit="1" customWidth="1"/>
    <col min="9990" max="9990" width="57.85546875" style="98" bestFit="1" customWidth="1"/>
    <col min="9991" max="9991" width="35.28515625" style="98" bestFit="1" customWidth="1"/>
    <col min="9992" max="9992" width="28.140625" style="98" bestFit="1" customWidth="1"/>
    <col min="9993" max="9993" width="33.140625" style="98" bestFit="1" customWidth="1"/>
    <col min="9994" max="9994" width="26" style="98" bestFit="1" customWidth="1"/>
    <col min="9995" max="9995" width="19.140625" style="98" bestFit="1" customWidth="1"/>
    <col min="9996" max="9996" width="10.42578125" style="98" customWidth="1"/>
    <col min="9997" max="9997" width="11.85546875" style="98" customWidth="1"/>
    <col min="9998" max="9998" width="14.7109375" style="98" customWidth="1"/>
    <col min="9999" max="9999" width="9" style="98" bestFit="1" customWidth="1"/>
    <col min="10000" max="10239" width="9.140625" style="98"/>
    <col min="10240" max="10240" width="4.7109375" style="98" bestFit="1" customWidth="1"/>
    <col min="10241" max="10241" width="9.7109375" style="98" bestFit="1" customWidth="1"/>
    <col min="10242" max="10242" width="10" style="98" bestFit="1" customWidth="1"/>
    <col min="10243" max="10243" width="8.85546875" style="98" bestFit="1" customWidth="1"/>
    <col min="10244" max="10244" width="22.85546875" style="98" customWidth="1"/>
    <col min="10245" max="10245" width="59.7109375" style="98" bestFit="1" customWidth="1"/>
    <col min="10246" max="10246" width="57.85546875" style="98" bestFit="1" customWidth="1"/>
    <col min="10247" max="10247" width="35.28515625" style="98" bestFit="1" customWidth="1"/>
    <col min="10248" max="10248" width="28.140625" style="98" bestFit="1" customWidth="1"/>
    <col min="10249" max="10249" width="33.140625" style="98" bestFit="1" customWidth="1"/>
    <col min="10250" max="10250" width="26" style="98" bestFit="1" customWidth="1"/>
    <col min="10251" max="10251" width="19.140625" style="98" bestFit="1" customWidth="1"/>
    <col min="10252" max="10252" width="10.42578125" style="98" customWidth="1"/>
    <col min="10253" max="10253" width="11.85546875" style="98" customWidth="1"/>
    <col min="10254" max="10254" width="14.7109375" style="98" customWidth="1"/>
    <col min="10255" max="10255" width="9" style="98" bestFit="1" customWidth="1"/>
    <col min="10256" max="10495" width="9.140625" style="98"/>
    <col min="10496" max="10496" width="4.7109375" style="98" bestFit="1" customWidth="1"/>
    <col min="10497" max="10497" width="9.7109375" style="98" bestFit="1" customWidth="1"/>
    <col min="10498" max="10498" width="10" style="98" bestFit="1" customWidth="1"/>
    <col min="10499" max="10499" width="8.85546875" style="98" bestFit="1" customWidth="1"/>
    <col min="10500" max="10500" width="22.85546875" style="98" customWidth="1"/>
    <col min="10501" max="10501" width="59.7109375" style="98" bestFit="1" customWidth="1"/>
    <col min="10502" max="10502" width="57.85546875" style="98" bestFit="1" customWidth="1"/>
    <col min="10503" max="10503" width="35.28515625" style="98" bestFit="1" customWidth="1"/>
    <col min="10504" max="10504" width="28.140625" style="98" bestFit="1" customWidth="1"/>
    <col min="10505" max="10505" width="33.140625" style="98" bestFit="1" customWidth="1"/>
    <col min="10506" max="10506" width="26" style="98" bestFit="1" customWidth="1"/>
    <col min="10507" max="10507" width="19.140625" style="98" bestFit="1" customWidth="1"/>
    <col min="10508" max="10508" width="10.42578125" style="98" customWidth="1"/>
    <col min="10509" max="10509" width="11.85546875" style="98" customWidth="1"/>
    <col min="10510" max="10510" width="14.7109375" style="98" customWidth="1"/>
    <col min="10511" max="10511" width="9" style="98" bestFit="1" customWidth="1"/>
    <col min="10512" max="10751" width="9.140625" style="98"/>
    <col min="10752" max="10752" width="4.7109375" style="98" bestFit="1" customWidth="1"/>
    <col min="10753" max="10753" width="9.7109375" style="98" bestFit="1" customWidth="1"/>
    <col min="10754" max="10754" width="10" style="98" bestFit="1" customWidth="1"/>
    <col min="10755" max="10755" width="8.85546875" style="98" bestFit="1" customWidth="1"/>
    <col min="10756" max="10756" width="22.85546875" style="98" customWidth="1"/>
    <col min="10757" max="10757" width="59.7109375" style="98" bestFit="1" customWidth="1"/>
    <col min="10758" max="10758" width="57.85546875" style="98" bestFit="1" customWidth="1"/>
    <col min="10759" max="10759" width="35.28515625" style="98" bestFit="1" customWidth="1"/>
    <col min="10760" max="10760" width="28.140625" style="98" bestFit="1" customWidth="1"/>
    <col min="10761" max="10761" width="33.140625" style="98" bestFit="1" customWidth="1"/>
    <col min="10762" max="10762" width="26" style="98" bestFit="1" customWidth="1"/>
    <col min="10763" max="10763" width="19.140625" style="98" bestFit="1" customWidth="1"/>
    <col min="10764" max="10764" width="10.42578125" style="98" customWidth="1"/>
    <col min="10765" max="10765" width="11.85546875" style="98" customWidth="1"/>
    <col min="10766" max="10766" width="14.7109375" style="98" customWidth="1"/>
    <col min="10767" max="10767" width="9" style="98" bestFit="1" customWidth="1"/>
    <col min="10768" max="11007" width="9.140625" style="98"/>
    <col min="11008" max="11008" width="4.7109375" style="98" bestFit="1" customWidth="1"/>
    <col min="11009" max="11009" width="9.7109375" style="98" bestFit="1" customWidth="1"/>
    <col min="11010" max="11010" width="10" style="98" bestFit="1" customWidth="1"/>
    <col min="11011" max="11011" width="8.85546875" style="98" bestFit="1" customWidth="1"/>
    <col min="11012" max="11012" width="22.85546875" style="98" customWidth="1"/>
    <col min="11013" max="11013" width="59.7109375" style="98" bestFit="1" customWidth="1"/>
    <col min="11014" max="11014" width="57.85546875" style="98" bestFit="1" customWidth="1"/>
    <col min="11015" max="11015" width="35.28515625" style="98" bestFit="1" customWidth="1"/>
    <col min="11016" max="11016" width="28.140625" style="98" bestFit="1" customWidth="1"/>
    <col min="11017" max="11017" width="33.140625" style="98" bestFit="1" customWidth="1"/>
    <col min="11018" max="11018" width="26" style="98" bestFit="1" customWidth="1"/>
    <col min="11019" max="11019" width="19.140625" style="98" bestFit="1" customWidth="1"/>
    <col min="11020" max="11020" width="10.42578125" style="98" customWidth="1"/>
    <col min="11021" max="11021" width="11.85546875" style="98" customWidth="1"/>
    <col min="11022" max="11022" width="14.7109375" style="98" customWidth="1"/>
    <col min="11023" max="11023" width="9" style="98" bestFit="1" customWidth="1"/>
    <col min="11024" max="11263" width="9.140625" style="98"/>
    <col min="11264" max="11264" width="4.7109375" style="98" bestFit="1" customWidth="1"/>
    <col min="11265" max="11265" width="9.7109375" style="98" bestFit="1" customWidth="1"/>
    <col min="11266" max="11266" width="10" style="98" bestFit="1" customWidth="1"/>
    <col min="11267" max="11267" width="8.85546875" style="98" bestFit="1" customWidth="1"/>
    <col min="11268" max="11268" width="22.85546875" style="98" customWidth="1"/>
    <col min="11269" max="11269" width="59.7109375" style="98" bestFit="1" customWidth="1"/>
    <col min="11270" max="11270" width="57.85546875" style="98" bestFit="1" customWidth="1"/>
    <col min="11271" max="11271" width="35.28515625" style="98" bestFit="1" customWidth="1"/>
    <col min="11272" max="11272" width="28.140625" style="98" bestFit="1" customWidth="1"/>
    <col min="11273" max="11273" width="33.140625" style="98" bestFit="1" customWidth="1"/>
    <col min="11274" max="11274" width="26" style="98" bestFit="1" customWidth="1"/>
    <col min="11275" max="11275" width="19.140625" style="98" bestFit="1" customWidth="1"/>
    <col min="11276" max="11276" width="10.42578125" style="98" customWidth="1"/>
    <col min="11277" max="11277" width="11.85546875" style="98" customWidth="1"/>
    <col min="11278" max="11278" width="14.7109375" style="98" customWidth="1"/>
    <col min="11279" max="11279" width="9" style="98" bestFit="1" customWidth="1"/>
    <col min="11280" max="11519" width="9.140625" style="98"/>
    <col min="11520" max="11520" width="4.7109375" style="98" bestFit="1" customWidth="1"/>
    <col min="11521" max="11521" width="9.7109375" style="98" bestFit="1" customWidth="1"/>
    <col min="11522" max="11522" width="10" style="98" bestFit="1" customWidth="1"/>
    <col min="11523" max="11523" width="8.85546875" style="98" bestFit="1" customWidth="1"/>
    <col min="11524" max="11524" width="22.85546875" style="98" customWidth="1"/>
    <col min="11525" max="11525" width="59.7109375" style="98" bestFit="1" customWidth="1"/>
    <col min="11526" max="11526" width="57.85546875" style="98" bestFit="1" customWidth="1"/>
    <col min="11527" max="11527" width="35.28515625" style="98" bestFit="1" customWidth="1"/>
    <col min="11528" max="11528" width="28.140625" style="98" bestFit="1" customWidth="1"/>
    <col min="11529" max="11529" width="33.140625" style="98" bestFit="1" customWidth="1"/>
    <col min="11530" max="11530" width="26" style="98" bestFit="1" customWidth="1"/>
    <col min="11531" max="11531" width="19.140625" style="98" bestFit="1" customWidth="1"/>
    <col min="11532" max="11532" width="10.42578125" style="98" customWidth="1"/>
    <col min="11533" max="11533" width="11.85546875" style="98" customWidth="1"/>
    <col min="11534" max="11534" width="14.7109375" style="98" customWidth="1"/>
    <col min="11535" max="11535" width="9" style="98" bestFit="1" customWidth="1"/>
    <col min="11536" max="11775" width="9.140625" style="98"/>
    <col min="11776" max="11776" width="4.7109375" style="98" bestFit="1" customWidth="1"/>
    <col min="11777" max="11777" width="9.7109375" style="98" bestFit="1" customWidth="1"/>
    <col min="11778" max="11778" width="10" style="98" bestFit="1" customWidth="1"/>
    <col min="11779" max="11779" width="8.85546875" style="98" bestFit="1" customWidth="1"/>
    <col min="11780" max="11780" width="22.85546875" style="98" customWidth="1"/>
    <col min="11781" max="11781" width="59.7109375" style="98" bestFit="1" customWidth="1"/>
    <col min="11782" max="11782" width="57.85546875" style="98" bestFit="1" customWidth="1"/>
    <col min="11783" max="11783" width="35.28515625" style="98" bestFit="1" customWidth="1"/>
    <col min="11784" max="11784" width="28.140625" style="98" bestFit="1" customWidth="1"/>
    <col min="11785" max="11785" width="33.140625" style="98" bestFit="1" customWidth="1"/>
    <col min="11786" max="11786" width="26" style="98" bestFit="1" customWidth="1"/>
    <col min="11787" max="11787" width="19.140625" style="98" bestFit="1" customWidth="1"/>
    <col min="11788" max="11788" width="10.42578125" style="98" customWidth="1"/>
    <col min="11789" max="11789" width="11.85546875" style="98" customWidth="1"/>
    <col min="11790" max="11790" width="14.7109375" style="98" customWidth="1"/>
    <col min="11791" max="11791" width="9" style="98" bestFit="1" customWidth="1"/>
    <col min="11792" max="12031" width="9.140625" style="98"/>
    <col min="12032" max="12032" width="4.7109375" style="98" bestFit="1" customWidth="1"/>
    <col min="12033" max="12033" width="9.7109375" style="98" bestFit="1" customWidth="1"/>
    <col min="12034" max="12034" width="10" style="98" bestFit="1" customWidth="1"/>
    <col min="12035" max="12035" width="8.85546875" style="98" bestFit="1" customWidth="1"/>
    <col min="12036" max="12036" width="22.85546875" style="98" customWidth="1"/>
    <col min="12037" max="12037" width="59.7109375" style="98" bestFit="1" customWidth="1"/>
    <col min="12038" max="12038" width="57.85546875" style="98" bestFit="1" customWidth="1"/>
    <col min="12039" max="12039" width="35.28515625" style="98" bestFit="1" customWidth="1"/>
    <col min="12040" max="12040" width="28.140625" style="98" bestFit="1" customWidth="1"/>
    <col min="12041" max="12041" width="33.140625" style="98" bestFit="1" customWidth="1"/>
    <col min="12042" max="12042" width="26" style="98" bestFit="1" customWidth="1"/>
    <col min="12043" max="12043" width="19.140625" style="98" bestFit="1" customWidth="1"/>
    <col min="12044" max="12044" width="10.42578125" style="98" customWidth="1"/>
    <col min="12045" max="12045" width="11.85546875" style="98" customWidth="1"/>
    <col min="12046" max="12046" width="14.7109375" style="98" customWidth="1"/>
    <col min="12047" max="12047" width="9" style="98" bestFit="1" customWidth="1"/>
    <col min="12048" max="12287" width="9.140625" style="98"/>
    <col min="12288" max="12288" width="4.7109375" style="98" bestFit="1" customWidth="1"/>
    <col min="12289" max="12289" width="9.7109375" style="98" bestFit="1" customWidth="1"/>
    <col min="12290" max="12290" width="10" style="98" bestFit="1" customWidth="1"/>
    <col min="12291" max="12291" width="8.85546875" style="98" bestFit="1" customWidth="1"/>
    <col min="12292" max="12292" width="22.85546875" style="98" customWidth="1"/>
    <col min="12293" max="12293" width="59.7109375" style="98" bestFit="1" customWidth="1"/>
    <col min="12294" max="12294" width="57.85546875" style="98" bestFit="1" customWidth="1"/>
    <col min="12295" max="12295" width="35.28515625" style="98" bestFit="1" customWidth="1"/>
    <col min="12296" max="12296" width="28.140625" style="98" bestFit="1" customWidth="1"/>
    <col min="12297" max="12297" width="33.140625" style="98" bestFit="1" customWidth="1"/>
    <col min="12298" max="12298" width="26" style="98" bestFit="1" customWidth="1"/>
    <col min="12299" max="12299" width="19.140625" style="98" bestFit="1" customWidth="1"/>
    <col min="12300" max="12300" width="10.42578125" style="98" customWidth="1"/>
    <col min="12301" max="12301" width="11.85546875" style="98" customWidth="1"/>
    <col min="12302" max="12302" width="14.7109375" style="98" customWidth="1"/>
    <col min="12303" max="12303" width="9" style="98" bestFit="1" customWidth="1"/>
    <col min="12304" max="12543" width="9.140625" style="98"/>
    <col min="12544" max="12544" width="4.7109375" style="98" bestFit="1" customWidth="1"/>
    <col min="12545" max="12545" width="9.7109375" style="98" bestFit="1" customWidth="1"/>
    <col min="12546" max="12546" width="10" style="98" bestFit="1" customWidth="1"/>
    <col min="12547" max="12547" width="8.85546875" style="98" bestFit="1" customWidth="1"/>
    <col min="12548" max="12548" width="22.85546875" style="98" customWidth="1"/>
    <col min="12549" max="12549" width="59.7109375" style="98" bestFit="1" customWidth="1"/>
    <col min="12550" max="12550" width="57.85546875" style="98" bestFit="1" customWidth="1"/>
    <col min="12551" max="12551" width="35.28515625" style="98" bestFit="1" customWidth="1"/>
    <col min="12552" max="12552" width="28.140625" style="98" bestFit="1" customWidth="1"/>
    <col min="12553" max="12553" width="33.140625" style="98" bestFit="1" customWidth="1"/>
    <col min="12554" max="12554" width="26" style="98" bestFit="1" customWidth="1"/>
    <col min="12555" max="12555" width="19.140625" style="98" bestFit="1" customWidth="1"/>
    <col min="12556" max="12556" width="10.42578125" style="98" customWidth="1"/>
    <col min="12557" max="12557" width="11.85546875" style="98" customWidth="1"/>
    <col min="12558" max="12558" width="14.7109375" style="98" customWidth="1"/>
    <col min="12559" max="12559" width="9" style="98" bestFit="1" customWidth="1"/>
    <col min="12560" max="12799" width="9.140625" style="98"/>
    <col min="12800" max="12800" width="4.7109375" style="98" bestFit="1" customWidth="1"/>
    <col min="12801" max="12801" width="9.7109375" style="98" bestFit="1" customWidth="1"/>
    <col min="12802" max="12802" width="10" style="98" bestFit="1" customWidth="1"/>
    <col min="12803" max="12803" width="8.85546875" style="98" bestFit="1" customWidth="1"/>
    <col min="12804" max="12804" width="22.85546875" style="98" customWidth="1"/>
    <col min="12805" max="12805" width="59.7109375" style="98" bestFit="1" customWidth="1"/>
    <col min="12806" max="12806" width="57.85546875" style="98" bestFit="1" customWidth="1"/>
    <col min="12807" max="12807" width="35.28515625" style="98" bestFit="1" customWidth="1"/>
    <col min="12808" max="12808" width="28.140625" style="98" bestFit="1" customWidth="1"/>
    <col min="12809" max="12809" width="33.140625" style="98" bestFit="1" customWidth="1"/>
    <col min="12810" max="12810" width="26" style="98" bestFit="1" customWidth="1"/>
    <col min="12811" max="12811" width="19.140625" style="98" bestFit="1" customWidth="1"/>
    <col min="12812" max="12812" width="10.42578125" style="98" customWidth="1"/>
    <col min="12813" max="12813" width="11.85546875" style="98" customWidth="1"/>
    <col min="12814" max="12814" width="14.7109375" style="98" customWidth="1"/>
    <col min="12815" max="12815" width="9" style="98" bestFit="1" customWidth="1"/>
    <col min="12816" max="13055" width="9.140625" style="98"/>
    <col min="13056" max="13056" width="4.7109375" style="98" bestFit="1" customWidth="1"/>
    <col min="13057" max="13057" width="9.7109375" style="98" bestFit="1" customWidth="1"/>
    <col min="13058" max="13058" width="10" style="98" bestFit="1" customWidth="1"/>
    <col min="13059" max="13059" width="8.85546875" style="98" bestFit="1" customWidth="1"/>
    <col min="13060" max="13060" width="22.85546875" style="98" customWidth="1"/>
    <col min="13061" max="13061" width="59.7109375" style="98" bestFit="1" customWidth="1"/>
    <col min="13062" max="13062" width="57.85546875" style="98" bestFit="1" customWidth="1"/>
    <col min="13063" max="13063" width="35.28515625" style="98" bestFit="1" customWidth="1"/>
    <col min="13064" max="13064" width="28.140625" style="98" bestFit="1" customWidth="1"/>
    <col min="13065" max="13065" width="33.140625" style="98" bestFit="1" customWidth="1"/>
    <col min="13066" max="13066" width="26" style="98" bestFit="1" customWidth="1"/>
    <col min="13067" max="13067" width="19.140625" style="98" bestFit="1" customWidth="1"/>
    <col min="13068" max="13068" width="10.42578125" style="98" customWidth="1"/>
    <col min="13069" max="13069" width="11.85546875" style="98" customWidth="1"/>
    <col min="13070" max="13070" width="14.7109375" style="98" customWidth="1"/>
    <col min="13071" max="13071" width="9" style="98" bestFit="1" customWidth="1"/>
    <col min="13072" max="13311" width="9.140625" style="98"/>
    <col min="13312" max="13312" width="4.7109375" style="98" bestFit="1" customWidth="1"/>
    <col min="13313" max="13313" width="9.7109375" style="98" bestFit="1" customWidth="1"/>
    <col min="13314" max="13314" width="10" style="98" bestFit="1" customWidth="1"/>
    <col min="13315" max="13315" width="8.85546875" style="98" bestFit="1" customWidth="1"/>
    <col min="13316" max="13316" width="22.85546875" style="98" customWidth="1"/>
    <col min="13317" max="13317" width="59.7109375" style="98" bestFit="1" customWidth="1"/>
    <col min="13318" max="13318" width="57.85546875" style="98" bestFit="1" customWidth="1"/>
    <col min="13319" max="13319" width="35.28515625" style="98" bestFit="1" customWidth="1"/>
    <col min="13320" max="13320" width="28.140625" style="98" bestFit="1" customWidth="1"/>
    <col min="13321" max="13321" width="33.140625" style="98" bestFit="1" customWidth="1"/>
    <col min="13322" max="13322" width="26" style="98" bestFit="1" customWidth="1"/>
    <col min="13323" max="13323" width="19.140625" style="98" bestFit="1" customWidth="1"/>
    <col min="13324" max="13324" width="10.42578125" style="98" customWidth="1"/>
    <col min="13325" max="13325" width="11.85546875" style="98" customWidth="1"/>
    <col min="13326" max="13326" width="14.7109375" style="98" customWidth="1"/>
    <col min="13327" max="13327" width="9" style="98" bestFit="1" customWidth="1"/>
    <col min="13328" max="13567" width="9.140625" style="98"/>
    <col min="13568" max="13568" width="4.7109375" style="98" bestFit="1" customWidth="1"/>
    <col min="13569" max="13569" width="9.7109375" style="98" bestFit="1" customWidth="1"/>
    <col min="13570" max="13570" width="10" style="98" bestFit="1" customWidth="1"/>
    <col min="13571" max="13571" width="8.85546875" style="98" bestFit="1" customWidth="1"/>
    <col min="13572" max="13572" width="22.85546875" style="98" customWidth="1"/>
    <col min="13573" max="13573" width="59.7109375" style="98" bestFit="1" customWidth="1"/>
    <col min="13574" max="13574" width="57.85546875" style="98" bestFit="1" customWidth="1"/>
    <col min="13575" max="13575" width="35.28515625" style="98" bestFit="1" customWidth="1"/>
    <col min="13576" max="13576" width="28.140625" style="98" bestFit="1" customWidth="1"/>
    <col min="13577" max="13577" width="33.140625" style="98" bestFit="1" customWidth="1"/>
    <col min="13578" max="13578" width="26" style="98" bestFit="1" customWidth="1"/>
    <col min="13579" max="13579" width="19.140625" style="98" bestFit="1" customWidth="1"/>
    <col min="13580" max="13580" width="10.42578125" style="98" customWidth="1"/>
    <col min="13581" max="13581" width="11.85546875" style="98" customWidth="1"/>
    <col min="13582" max="13582" width="14.7109375" style="98" customWidth="1"/>
    <col min="13583" max="13583" width="9" style="98" bestFit="1" customWidth="1"/>
    <col min="13584" max="13823" width="9.140625" style="98"/>
    <col min="13824" max="13824" width="4.7109375" style="98" bestFit="1" customWidth="1"/>
    <col min="13825" max="13825" width="9.7109375" style="98" bestFit="1" customWidth="1"/>
    <col min="13826" max="13826" width="10" style="98" bestFit="1" customWidth="1"/>
    <col min="13827" max="13827" width="8.85546875" style="98" bestFit="1" customWidth="1"/>
    <col min="13828" max="13828" width="22.85546875" style="98" customWidth="1"/>
    <col min="13829" max="13829" width="59.7109375" style="98" bestFit="1" customWidth="1"/>
    <col min="13830" max="13830" width="57.85546875" style="98" bestFit="1" customWidth="1"/>
    <col min="13831" max="13831" width="35.28515625" style="98" bestFit="1" customWidth="1"/>
    <col min="13832" max="13832" width="28.140625" style="98" bestFit="1" customWidth="1"/>
    <col min="13833" max="13833" width="33.140625" style="98" bestFit="1" customWidth="1"/>
    <col min="13834" max="13834" width="26" style="98" bestFit="1" customWidth="1"/>
    <col min="13835" max="13835" width="19.140625" style="98" bestFit="1" customWidth="1"/>
    <col min="13836" max="13836" width="10.42578125" style="98" customWidth="1"/>
    <col min="13837" max="13837" width="11.85546875" style="98" customWidth="1"/>
    <col min="13838" max="13838" width="14.7109375" style="98" customWidth="1"/>
    <col min="13839" max="13839" width="9" style="98" bestFit="1" customWidth="1"/>
    <col min="13840" max="14079" width="9.140625" style="98"/>
    <col min="14080" max="14080" width="4.7109375" style="98" bestFit="1" customWidth="1"/>
    <col min="14081" max="14081" width="9.7109375" style="98" bestFit="1" customWidth="1"/>
    <col min="14082" max="14082" width="10" style="98" bestFit="1" customWidth="1"/>
    <col min="14083" max="14083" width="8.85546875" style="98" bestFit="1" customWidth="1"/>
    <col min="14084" max="14084" width="22.85546875" style="98" customWidth="1"/>
    <col min="14085" max="14085" width="59.7109375" style="98" bestFit="1" customWidth="1"/>
    <col min="14086" max="14086" width="57.85546875" style="98" bestFit="1" customWidth="1"/>
    <col min="14087" max="14087" width="35.28515625" style="98" bestFit="1" customWidth="1"/>
    <col min="14088" max="14088" width="28.140625" style="98" bestFit="1" customWidth="1"/>
    <col min="14089" max="14089" width="33.140625" style="98" bestFit="1" customWidth="1"/>
    <col min="14090" max="14090" width="26" style="98" bestFit="1" customWidth="1"/>
    <col min="14091" max="14091" width="19.140625" style="98" bestFit="1" customWidth="1"/>
    <col min="14092" max="14092" width="10.42578125" style="98" customWidth="1"/>
    <col min="14093" max="14093" width="11.85546875" style="98" customWidth="1"/>
    <col min="14094" max="14094" width="14.7109375" style="98" customWidth="1"/>
    <col min="14095" max="14095" width="9" style="98" bestFit="1" customWidth="1"/>
    <col min="14096" max="14335" width="9.140625" style="98"/>
    <col min="14336" max="14336" width="4.7109375" style="98" bestFit="1" customWidth="1"/>
    <col min="14337" max="14337" width="9.7109375" style="98" bestFit="1" customWidth="1"/>
    <col min="14338" max="14338" width="10" style="98" bestFit="1" customWidth="1"/>
    <col min="14339" max="14339" width="8.85546875" style="98" bestFit="1" customWidth="1"/>
    <col min="14340" max="14340" width="22.85546875" style="98" customWidth="1"/>
    <col min="14341" max="14341" width="59.7109375" style="98" bestFit="1" customWidth="1"/>
    <col min="14342" max="14342" width="57.85546875" style="98" bestFit="1" customWidth="1"/>
    <col min="14343" max="14343" width="35.28515625" style="98" bestFit="1" customWidth="1"/>
    <col min="14344" max="14344" width="28.140625" style="98" bestFit="1" customWidth="1"/>
    <col min="14345" max="14345" width="33.140625" style="98" bestFit="1" customWidth="1"/>
    <col min="14346" max="14346" width="26" style="98" bestFit="1" customWidth="1"/>
    <col min="14347" max="14347" width="19.140625" style="98" bestFit="1" customWidth="1"/>
    <col min="14348" max="14348" width="10.42578125" style="98" customWidth="1"/>
    <col min="14349" max="14349" width="11.85546875" style="98" customWidth="1"/>
    <col min="14350" max="14350" width="14.7109375" style="98" customWidth="1"/>
    <col min="14351" max="14351" width="9" style="98" bestFit="1" customWidth="1"/>
    <col min="14352" max="14591" width="9.140625" style="98"/>
    <col min="14592" max="14592" width="4.7109375" style="98" bestFit="1" customWidth="1"/>
    <col min="14593" max="14593" width="9.7109375" style="98" bestFit="1" customWidth="1"/>
    <col min="14594" max="14594" width="10" style="98" bestFit="1" customWidth="1"/>
    <col min="14595" max="14595" width="8.85546875" style="98" bestFit="1" customWidth="1"/>
    <col min="14596" max="14596" width="22.85546875" style="98" customWidth="1"/>
    <col min="14597" max="14597" width="59.7109375" style="98" bestFit="1" customWidth="1"/>
    <col min="14598" max="14598" width="57.85546875" style="98" bestFit="1" customWidth="1"/>
    <col min="14599" max="14599" width="35.28515625" style="98" bestFit="1" customWidth="1"/>
    <col min="14600" max="14600" width="28.140625" style="98" bestFit="1" customWidth="1"/>
    <col min="14601" max="14601" width="33.140625" style="98" bestFit="1" customWidth="1"/>
    <col min="14602" max="14602" width="26" style="98" bestFit="1" customWidth="1"/>
    <col min="14603" max="14603" width="19.140625" style="98" bestFit="1" customWidth="1"/>
    <col min="14604" max="14604" width="10.42578125" style="98" customWidth="1"/>
    <col min="14605" max="14605" width="11.85546875" style="98" customWidth="1"/>
    <col min="14606" max="14606" width="14.7109375" style="98" customWidth="1"/>
    <col min="14607" max="14607" width="9" style="98" bestFit="1" customWidth="1"/>
    <col min="14608" max="14847" width="9.140625" style="98"/>
    <col min="14848" max="14848" width="4.7109375" style="98" bestFit="1" customWidth="1"/>
    <col min="14849" max="14849" width="9.7109375" style="98" bestFit="1" customWidth="1"/>
    <col min="14850" max="14850" width="10" style="98" bestFit="1" customWidth="1"/>
    <col min="14851" max="14851" width="8.85546875" style="98" bestFit="1" customWidth="1"/>
    <col min="14852" max="14852" width="22.85546875" style="98" customWidth="1"/>
    <col min="14853" max="14853" width="59.7109375" style="98" bestFit="1" customWidth="1"/>
    <col min="14854" max="14854" width="57.85546875" style="98" bestFit="1" customWidth="1"/>
    <col min="14855" max="14855" width="35.28515625" style="98" bestFit="1" customWidth="1"/>
    <col min="14856" max="14856" width="28.140625" style="98" bestFit="1" customWidth="1"/>
    <col min="14857" max="14857" width="33.140625" style="98" bestFit="1" customWidth="1"/>
    <col min="14858" max="14858" width="26" style="98" bestFit="1" customWidth="1"/>
    <col min="14859" max="14859" width="19.140625" style="98" bestFit="1" customWidth="1"/>
    <col min="14860" max="14860" width="10.42578125" style="98" customWidth="1"/>
    <col min="14861" max="14861" width="11.85546875" style="98" customWidth="1"/>
    <col min="14862" max="14862" width="14.7109375" style="98" customWidth="1"/>
    <col min="14863" max="14863" width="9" style="98" bestFit="1" customWidth="1"/>
    <col min="14864" max="15103" width="9.140625" style="98"/>
    <col min="15104" max="15104" width="4.7109375" style="98" bestFit="1" customWidth="1"/>
    <col min="15105" max="15105" width="9.7109375" style="98" bestFit="1" customWidth="1"/>
    <col min="15106" max="15106" width="10" style="98" bestFit="1" customWidth="1"/>
    <col min="15107" max="15107" width="8.85546875" style="98" bestFit="1" customWidth="1"/>
    <col min="15108" max="15108" width="22.85546875" style="98" customWidth="1"/>
    <col min="15109" max="15109" width="59.7109375" style="98" bestFit="1" customWidth="1"/>
    <col min="15110" max="15110" width="57.85546875" style="98" bestFit="1" customWidth="1"/>
    <col min="15111" max="15111" width="35.28515625" style="98" bestFit="1" customWidth="1"/>
    <col min="15112" max="15112" width="28.140625" style="98" bestFit="1" customWidth="1"/>
    <col min="15113" max="15113" width="33.140625" style="98" bestFit="1" customWidth="1"/>
    <col min="15114" max="15114" width="26" style="98" bestFit="1" customWidth="1"/>
    <col min="15115" max="15115" width="19.140625" style="98" bestFit="1" customWidth="1"/>
    <col min="15116" max="15116" width="10.42578125" style="98" customWidth="1"/>
    <col min="15117" max="15117" width="11.85546875" style="98" customWidth="1"/>
    <col min="15118" max="15118" width="14.7109375" style="98" customWidth="1"/>
    <col min="15119" max="15119" width="9" style="98" bestFit="1" customWidth="1"/>
    <col min="15120" max="15359" width="9.140625" style="98"/>
    <col min="15360" max="15360" width="4.7109375" style="98" bestFit="1" customWidth="1"/>
    <col min="15361" max="15361" width="9.7109375" style="98" bestFit="1" customWidth="1"/>
    <col min="15362" max="15362" width="10" style="98" bestFit="1" customWidth="1"/>
    <col min="15363" max="15363" width="8.85546875" style="98" bestFit="1" customWidth="1"/>
    <col min="15364" max="15364" width="22.85546875" style="98" customWidth="1"/>
    <col min="15365" max="15365" width="59.7109375" style="98" bestFit="1" customWidth="1"/>
    <col min="15366" max="15366" width="57.85546875" style="98" bestFit="1" customWidth="1"/>
    <col min="15367" max="15367" width="35.28515625" style="98" bestFit="1" customWidth="1"/>
    <col min="15368" max="15368" width="28.140625" style="98" bestFit="1" customWidth="1"/>
    <col min="15369" max="15369" width="33.140625" style="98" bestFit="1" customWidth="1"/>
    <col min="15370" max="15370" width="26" style="98" bestFit="1" customWidth="1"/>
    <col min="15371" max="15371" width="19.140625" style="98" bestFit="1" customWidth="1"/>
    <col min="15372" max="15372" width="10.42578125" style="98" customWidth="1"/>
    <col min="15373" max="15373" width="11.85546875" style="98" customWidth="1"/>
    <col min="15374" max="15374" width="14.7109375" style="98" customWidth="1"/>
    <col min="15375" max="15375" width="9" style="98" bestFit="1" customWidth="1"/>
    <col min="15376" max="15615" width="9.140625" style="98"/>
    <col min="15616" max="15616" width="4.7109375" style="98" bestFit="1" customWidth="1"/>
    <col min="15617" max="15617" width="9.7109375" style="98" bestFit="1" customWidth="1"/>
    <col min="15618" max="15618" width="10" style="98" bestFit="1" customWidth="1"/>
    <col min="15619" max="15619" width="8.85546875" style="98" bestFit="1" customWidth="1"/>
    <col min="15620" max="15620" width="22.85546875" style="98" customWidth="1"/>
    <col min="15621" max="15621" width="59.7109375" style="98" bestFit="1" customWidth="1"/>
    <col min="15622" max="15622" width="57.85546875" style="98" bestFit="1" customWidth="1"/>
    <col min="15623" max="15623" width="35.28515625" style="98" bestFit="1" customWidth="1"/>
    <col min="15624" max="15624" width="28.140625" style="98" bestFit="1" customWidth="1"/>
    <col min="15625" max="15625" width="33.140625" style="98" bestFit="1" customWidth="1"/>
    <col min="15626" max="15626" width="26" style="98" bestFit="1" customWidth="1"/>
    <col min="15627" max="15627" width="19.140625" style="98" bestFit="1" customWidth="1"/>
    <col min="15628" max="15628" width="10.42578125" style="98" customWidth="1"/>
    <col min="15629" max="15629" width="11.85546875" style="98" customWidth="1"/>
    <col min="15630" max="15630" width="14.7109375" style="98" customWidth="1"/>
    <col min="15631" max="15631" width="9" style="98" bestFit="1" customWidth="1"/>
    <col min="15632" max="15871" width="9.140625" style="98"/>
    <col min="15872" max="15872" width="4.7109375" style="98" bestFit="1" customWidth="1"/>
    <col min="15873" max="15873" width="9.7109375" style="98" bestFit="1" customWidth="1"/>
    <col min="15874" max="15874" width="10" style="98" bestFit="1" customWidth="1"/>
    <col min="15875" max="15875" width="8.85546875" style="98" bestFit="1" customWidth="1"/>
    <col min="15876" max="15876" width="22.85546875" style="98" customWidth="1"/>
    <col min="15877" max="15877" width="59.7109375" style="98" bestFit="1" customWidth="1"/>
    <col min="15878" max="15878" width="57.85546875" style="98" bestFit="1" customWidth="1"/>
    <col min="15879" max="15879" width="35.28515625" style="98" bestFit="1" customWidth="1"/>
    <col min="15880" max="15880" width="28.140625" style="98" bestFit="1" customWidth="1"/>
    <col min="15881" max="15881" width="33.140625" style="98" bestFit="1" customWidth="1"/>
    <col min="15882" max="15882" width="26" style="98" bestFit="1" customWidth="1"/>
    <col min="15883" max="15883" width="19.140625" style="98" bestFit="1" customWidth="1"/>
    <col min="15884" max="15884" width="10.42578125" style="98" customWidth="1"/>
    <col min="15885" max="15885" width="11.85546875" style="98" customWidth="1"/>
    <col min="15886" max="15886" width="14.7109375" style="98" customWidth="1"/>
    <col min="15887" max="15887" width="9" style="98" bestFit="1" customWidth="1"/>
    <col min="15888" max="16127" width="9.140625" style="98"/>
    <col min="16128" max="16128" width="4.7109375" style="98" bestFit="1" customWidth="1"/>
    <col min="16129" max="16129" width="9.7109375" style="98" bestFit="1" customWidth="1"/>
    <col min="16130" max="16130" width="10" style="98" bestFit="1" customWidth="1"/>
    <col min="16131" max="16131" width="8.85546875" style="98" bestFit="1" customWidth="1"/>
    <col min="16132" max="16132" width="22.85546875" style="98" customWidth="1"/>
    <col min="16133" max="16133" width="59.7109375" style="98" bestFit="1" customWidth="1"/>
    <col min="16134" max="16134" width="57.85546875" style="98" bestFit="1" customWidth="1"/>
    <col min="16135" max="16135" width="35.28515625" style="98" bestFit="1" customWidth="1"/>
    <col min="16136" max="16136" width="28.140625" style="98" bestFit="1" customWidth="1"/>
    <col min="16137" max="16137" width="33.140625" style="98" bestFit="1" customWidth="1"/>
    <col min="16138" max="16138" width="26" style="98" bestFit="1" customWidth="1"/>
    <col min="16139" max="16139" width="19.140625" style="98" bestFit="1" customWidth="1"/>
    <col min="16140" max="16140" width="10.42578125" style="98" customWidth="1"/>
    <col min="16141" max="16141" width="11.85546875" style="98" customWidth="1"/>
    <col min="16142" max="16142" width="14.7109375" style="98" customWidth="1"/>
    <col min="16143" max="16143" width="9" style="98" bestFit="1" customWidth="1"/>
    <col min="16144" max="16384" width="9.140625" style="98"/>
  </cols>
  <sheetData>
    <row r="2" spans="1:20" x14ac:dyDescent="0.35">
      <c r="A2" s="57" t="s">
        <v>2003</v>
      </c>
      <c r="J2" s="64"/>
    </row>
    <row r="4" spans="1:20" s="4" customFormat="1" ht="59.25" customHeight="1" x14ac:dyDescent="0.2">
      <c r="A4" s="643" t="s">
        <v>0</v>
      </c>
      <c r="B4" s="644" t="s">
        <v>1</v>
      </c>
      <c r="C4" s="644" t="s">
        <v>2</v>
      </c>
      <c r="D4" s="644" t="s">
        <v>3</v>
      </c>
      <c r="E4" s="644" t="s">
        <v>4</v>
      </c>
      <c r="F4" s="645" t="s">
        <v>5</v>
      </c>
      <c r="G4" s="644" t="s">
        <v>6</v>
      </c>
      <c r="H4" s="644" t="s">
        <v>7</v>
      </c>
      <c r="I4" s="644"/>
      <c r="J4" s="645" t="s">
        <v>8</v>
      </c>
      <c r="K4" s="648" t="s">
        <v>301</v>
      </c>
      <c r="L4" s="648"/>
      <c r="M4" s="649" t="s">
        <v>300</v>
      </c>
      <c r="N4" s="649"/>
      <c r="O4" s="649" t="s">
        <v>11</v>
      </c>
      <c r="P4" s="649"/>
      <c r="Q4" s="644" t="s">
        <v>299</v>
      </c>
      <c r="R4" s="644" t="s">
        <v>13</v>
      </c>
    </row>
    <row r="5" spans="1:20" s="4" customFormat="1" ht="35.25" customHeight="1" x14ac:dyDescent="0.2">
      <c r="A5" s="643"/>
      <c r="B5" s="644"/>
      <c r="C5" s="644"/>
      <c r="D5" s="644"/>
      <c r="E5" s="644"/>
      <c r="F5" s="645"/>
      <c r="G5" s="644"/>
      <c r="H5" s="120" t="s">
        <v>14</v>
      </c>
      <c r="I5" s="120" t="s">
        <v>15</v>
      </c>
      <c r="J5" s="645"/>
      <c r="K5" s="120">
        <v>2020</v>
      </c>
      <c r="L5" s="120">
        <v>2021</v>
      </c>
      <c r="M5" s="63">
        <v>2020</v>
      </c>
      <c r="N5" s="63">
        <v>2021</v>
      </c>
      <c r="O5" s="63">
        <v>2020</v>
      </c>
      <c r="P5" s="63">
        <v>2021</v>
      </c>
      <c r="Q5" s="644"/>
      <c r="R5" s="644"/>
    </row>
    <row r="6" spans="1:20" s="4" customFormat="1" ht="23.25" customHeight="1" x14ac:dyDescent="0.2">
      <c r="A6" s="123" t="s">
        <v>16</v>
      </c>
      <c r="B6" s="120" t="s">
        <v>17</v>
      </c>
      <c r="C6" s="120" t="s">
        <v>18</v>
      </c>
      <c r="D6" s="120" t="s">
        <v>19</v>
      </c>
      <c r="E6" s="121" t="s">
        <v>20</v>
      </c>
      <c r="F6" s="121" t="s">
        <v>21</v>
      </c>
      <c r="G6" s="121" t="s">
        <v>22</v>
      </c>
      <c r="H6" s="120" t="s">
        <v>23</v>
      </c>
      <c r="I6" s="120" t="s">
        <v>24</v>
      </c>
      <c r="J6" s="121" t="s">
        <v>25</v>
      </c>
      <c r="K6" s="120" t="s">
        <v>26</v>
      </c>
      <c r="L6" s="120" t="s">
        <v>27</v>
      </c>
      <c r="M6" s="122" t="s">
        <v>28</v>
      </c>
      <c r="N6" s="122" t="s">
        <v>29</v>
      </c>
      <c r="O6" s="122" t="s">
        <v>30</v>
      </c>
      <c r="P6" s="122" t="s">
        <v>31</v>
      </c>
      <c r="Q6" s="121" t="s">
        <v>32</v>
      </c>
      <c r="R6" s="120" t="s">
        <v>33</v>
      </c>
    </row>
    <row r="7" spans="1:20" s="61" customFormat="1" ht="69" customHeight="1" x14ac:dyDescent="0.25">
      <c r="A7" s="646">
        <v>1</v>
      </c>
      <c r="B7" s="646">
        <v>1</v>
      </c>
      <c r="C7" s="646">
        <v>4</v>
      </c>
      <c r="D7" s="642">
        <v>2</v>
      </c>
      <c r="E7" s="642" t="s">
        <v>298</v>
      </c>
      <c r="F7" s="642" t="s">
        <v>297</v>
      </c>
      <c r="G7" s="642" t="s">
        <v>50</v>
      </c>
      <c r="H7" s="493" t="s">
        <v>79</v>
      </c>
      <c r="I7" s="493">
        <v>4</v>
      </c>
      <c r="J7" s="647" t="s">
        <v>296</v>
      </c>
      <c r="K7" s="647"/>
      <c r="L7" s="647" t="s">
        <v>238</v>
      </c>
      <c r="M7" s="650"/>
      <c r="N7" s="650">
        <v>100000</v>
      </c>
      <c r="O7" s="650"/>
      <c r="P7" s="650">
        <v>100000</v>
      </c>
      <c r="Q7" s="647" t="s">
        <v>110</v>
      </c>
      <c r="R7" s="653" t="s">
        <v>221</v>
      </c>
    </row>
    <row r="8" spans="1:20" s="61" customFormat="1" ht="67.5" customHeight="1" x14ac:dyDescent="0.25">
      <c r="A8" s="646"/>
      <c r="B8" s="646"/>
      <c r="C8" s="646"/>
      <c r="D8" s="642"/>
      <c r="E8" s="642"/>
      <c r="F8" s="642"/>
      <c r="G8" s="642"/>
      <c r="H8" s="493" t="s">
        <v>197</v>
      </c>
      <c r="I8" s="493">
        <v>200</v>
      </c>
      <c r="J8" s="647"/>
      <c r="K8" s="647"/>
      <c r="L8" s="647"/>
      <c r="M8" s="650"/>
      <c r="N8" s="650"/>
      <c r="O8" s="650"/>
      <c r="P8" s="650"/>
      <c r="Q8" s="647"/>
      <c r="R8" s="653"/>
    </row>
    <row r="9" spans="1:20" s="6" customFormat="1" ht="63" customHeight="1" x14ac:dyDescent="0.25">
      <c r="A9" s="631">
        <v>1</v>
      </c>
      <c r="B9" s="631">
        <v>1</v>
      </c>
      <c r="C9" s="631">
        <v>4</v>
      </c>
      <c r="D9" s="655">
        <v>5</v>
      </c>
      <c r="E9" s="634" t="s">
        <v>298</v>
      </c>
      <c r="F9" s="634" t="s">
        <v>2004</v>
      </c>
      <c r="G9" s="634" t="s">
        <v>50</v>
      </c>
      <c r="H9" s="530" t="s">
        <v>79</v>
      </c>
      <c r="I9" s="530">
        <v>4</v>
      </c>
      <c r="J9" s="652" t="s">
        <v>2005</v>
      </c>
      <c r="K9" s="652"/>
      <c r="L9" s="652" t="s">
        <v>238</v>
      </c>
      <c r="M9" s="651"/>
      <c r="N9" s="651">
        <v>100000</v>
      </c>
      <c r="O9" s="651"/>
      <c r="P9" s="651">
        <v>100000</v>
      </c>
      <c r="Q9" s="652" t="s">
        <v>110</v>
      </c>
      <c r="R9" s="654" t="s">
        <v>221</v>
      </c>
    </row>
    <row r="10" spans="1:20" s="6" customFormat="1" ht="100.5" customHeight="1" x14ac:dyDescent="0.25">
      <c r="A10" s="631"/>
      <c r="B10" s="631"/>
      <c r="C10" s="631"/>
      <c r="D10" s="655"/>
      <c r="E10" s="634"/>
      <c r="F10" s="634"/>
      <c r="G10" s="634"/>
      <c r="H10" s="530" t="s">
        <v>197</v>
      </c>
      <c r="I10" s="530">
        <v>200</v>
      </c>
      <c r="J10" s="652"/>
      <c r="K10" s="652"/>
      <c r="L10" s="652"/>
      <c r="M10" s="651"/>
      <c r="N10" s="651"/>
      <c r="O10" s="651"/>
      <c r="P10" s="651"/>
      <c r="Q10" s="652"/>
      <c r="R10" s="654"/>
    </row>
    <row r="11" spans="1:20" s="6" customFormat="1" ht="60.75" customHeight="1" x14ac:dyDescent="0.25">
      <c r="A11" s="656" t="s">
        <v>2045</v>
      </c>
      <c r="B11" s="657"/>
      <c r="C11" s="657"/>
      <c r="D11" s="657"/>
      <c r="E11" s="657"/>
      <c r="F11" s="657"/>
      <c r="G11" s="657"/>
      <c r="H11" s="657"/>
      <c r="I11" s="657"/>
      <c r="J11" s="657"/>
      <c r="K11" s="657"/>
      <c r="L11" s="657"/>
      <c r="M11" s="657"/>
      <c r="N11" s="657"/>
      <c r="O11" s="657"/>
      <c r="P11" s="657"/>
      <c r="Q11" s="657"/>
      <c r="R11" s="658"/>
    </row>
    <row r="12" spans="1:20" s="61" customFormat="1" ht="60" customHeight="1" x14ac:dyDescent="0.25">
      <c r="A12" s="646">
        <v>2</v>
      </c>
      <c r="B12" s="646">
        <v>1</v>
      </c>
      <c r="C12" s="646">
        <v>4</v>
      </c>
      <c r="D12" s="642">
        <v>5</v>
      </c>
      <c r="E12" s="642" t="s">
        <v>295</v>
      </c>
      <c r="F12" s="642" t="s">
        <v>294</v>
      </c>
      <c r="G12" s="642" t="s">
        <v>85</v>
      </c>
      <c r="H12" s="493" t="s">
        <v>53</v>
      </c>
      <c r="I12" s="493">
        <v>1</v>
      </c>
      <c r="J12" s="647" t="s">
        <v>293</v>
      </c>
      <c r="K12" s="647" t="s">
        <v>46</v>
      </c>
      <c r="L12" s="647" t="s">
        <v>34</v>
      </c>
      <c r="M12" s="650">
        <v>5000</v>
      </c>
      <c r="N12" s="650">
        <v>75000</v>
      </c>
      <c r="O12" s="650">
        <v>5000</v>
      </c>
      <c r="P12" s="650">
        <v>75000</v>
      </c>
      <c r="Q12" s="647" t="s">
        <v>110</v>
      </c>
      <c r="R12" s="653" t="s">
        <v>221</v>
      </c>
    </row>
    <row r="13" spans="1:20" s="61" customFormat="1" ht="63.75" customHeight="1" x14ac:dyDescent="0.25">
      <c r="A13" s="646"/>
      <c r="B13" s="646"/>
      <c r="C13" s="646"/>
      <c r="D13" s="642"/>
      <c r="E13" s="642"/>
      <c r="F13" s="642"/>
      <c r="G13" s="642"/>
      <c r="H13" s="493" t="s">
        <v>87</v>
      </c>
      <c r="I13" s="493">
        <v>100</v>
      </c>
      <c r="J13" s="647"/>
      <c r="K13" s="647"/>
      <c r="L13" s="647"/>
      <c r="M13" s="650"/>
      <c r="N13" s="650"/>
      <c r="O13" s="650"/>
      <c r="P13" s="650"/>
      <c r="Q13" s="647"/>
      <c r="R13" s="653"/>
    </row>
    <row r="14" spans="1:20" s="61" customFormat="1" ht="75" customHeight="1" x14ac:dyDescent="0.25">
      <c r="A14" s="631">
        <v>2</v>
      </c>
      <c r="B14" s="631">
        <v>1</v>
      </c>
      <c r="C14" s="631">
        <v>4</v>
      </c>
      <c r="D14" s="634">
        <v>5</v>
      </c>
      <c r="E14" s="634" t="s">
        <v>295</v>
      </c>
      <c r="F14" s="634" t="s">
        <v>294</v>
      </c>
      <c r="G14" s="634" t="s">
        <v>85</v>
      </c>
      <c r="H14" s="530" t="s">
        <v>53</v>
      </c>
      <c r="I14" s="530">
        <v>1</v>
      </c>
      <c r="J14" s="652" t="s">
        <v>293</v>
      </c>
      <c r="K14" s="652" t="s">
        <v>46</v>
      </c>
      <c r="L14" s="652" t="s">
        <v>34</v>
      </c>
      <c r="M14" s="674">
        <v>4068.25</v>
      </c>
      <c r="N14" s="651">
        <v>75000</v>
      </c>
      <c r="O14" s="674">
        <v>4068.25</v>
      </c>
      <c r="P14" s="651">
        <v>75000</v>
      </c>
      <c r="Q14" s="652" t="s">
        <v>110</v>
      </c>
      <c r="R14" s="654" t="s">
        <v>221</v>
      </c>
      <c r="S14" s="62"/>
      <c r="T14" s="62"/>
    </row>
    <row r="15" spans="1:20" ht="74.25" customHeight="1" x14ac:dyDescent="0.25">
      <c r="A15" s="631"/>
      <c r="B15" s="631"/>
      <c r="C15" s="631"/>
      <c r="D15" s="634"/>
      <c r="E15" s="634"/>
      <c r="F15" s="634"/>
      <c r="G15" s="634"/>
      <c r="H15" s="530" t="s">
        <v>87</v>
      </c>
      <c r="I15" s="530">
        <v>100</v>
      </c>
      <c r="J15" s="652"/>
      <c r="K15" s="652"/>
      <c r="L15" s="652"/>
      <c r="M15" s="674"/>
      <c r="N15" s="651"/>
      <c r="O15" s="674"/>
      <c r="P15" s="651"/>
      <c r="Q15" s="652"/>
      <c r="R15" s="654"/>
    </row>
    <row r="16" spans="1:20" ht="57" customHeight="1" x14ac:dyDescent="0.25">
      <c r="A16" s="635" t="s">
        <v>2006</v>
      </c>
      <c r="B16" s="636"/>
      <c r="C16" s="636"/>
      <c r="D16" s="636"/>
      <c r="E16" s="636"/>
      <c r="F16" s="636"/>
      <c r="G16" s="636"/>
      <c r="H16" s="636"/>
      <c r="I16" s="636"/>
      <c r="J16" s="636"/>
      <c r="K16" s="636"/>
      <c r="L16" s="636"/>
      <c r="M16" s="636"/>
      <c r="N16" s="636"/>
      <c r="O16" s="636"/>
      <c r="P16" s="636"/>
      <c r="Q16" s="636"/>
      <c r="R16" s="637"/>
    </row>
    <row r="17" spans="1:21" ht="68.25" customHeight="1" x14ac:dyDescent="0.25">
      <c r="A17" s="688">
        <v>3</v>
      </c>
      <c r="B17" s="688">
        <v>1</v>
      </c>
      <c r="C17" s="688">
        <v>4</v>
      </c>
      <c r="D17" s="638">
        <v>5</v>
      </c>
      <c r="E17" s="638" t="s">
        <v>292</v>
      </c>
      <c r="F17" s="638" t="s">
        <v>291</v>
      </c>
      <c r="G17" s="638" t="s">
        <v>50</v>
      </c>
      <c r="H17" s="540" t="s">
        <v>79</v>
      </c>
      <c r="I17" s="540">
        <v>2</v>
      </c>
      <c r="J17" s="639" t="s">
        <v>290</v>
      </c>
      <c r="K17" s="639" t="s">
        <v>46</v>
      </c>
      <c r="L17" s="639"/>
      <c r="M17" s="640">
        <v>77000</v>
      </c>
      <c r="N17" s="641"/>
      <c r="O17" s="640">
        <v>77000</v>
      </c>
      <c r="P17" s="640"/>
      <c r="Q17" s="639" t="s">
        <v>110</v>
      </c>
      <c r="R17" s="687" t="s">
        <v>221</v>
      </c>
    </row>
    <row r="18" spans="1:21" ht="73.5" customHeight="1" x14ac:dyDescent="0.25">
      <c r="A18" s="688"/>
      <c r="B18" s="688"/>
      <c r="C18" s="688"/>
      <c r="D18" s="638"/>
      <c r="E18" s="638"/>
      <c r="F18" s="638"/>
      <c r="G18" s="638"/>
      <c r="H18" s="540" t="s">
        <v>197</v>
      </c>
      <c r="I18" s="540">
        <v>100</v>
      </c>
      <c r="J18" s="639"/>
      <c r="K18" s="639"/>
      <c r="L18" s="639"/>
      <c r="M18" s="640"/>
      <c r="N18" s="640"/>
      <c r="O18" s="640"/>
      <c r="P18" s="640"/>
      <c r="Q18" s="639"/>
      <c r="R18" s="687"/>
    </row>
    <row r="19" spans="1:21" ht="60" customHeight="1" x14ac:dyDescent="0.25">
      <c r="A19" s="631">
        <v>3</v>
      </c>
      <c r="B19" s="631">
        <v>1</v>
      </c>
      <c r="C19" s="631">
        <v>4</v>
      </c>
      <c r="D19" s="634">
        <v>5</v>
      </c>
      <c r="E19" s="634" t="s">
        <v>292</v>
      </c>
      <c r="F19" s="634" t="s">
        <v>291</v>
      </c>
      <c r="G19" s="634" t="s">
        <v>50</v>
      </c>
      <c r="H19" s="530" t="s">
        <v>79</v>
      </c>
      <c r="I19" s="530">
        <v>2</v>
      </c>
      <c r="J19" s="652" t="s">
        <v>290</v>
      </c>
      <c r="K19" s="652" t="s">
        <v>46</v>
      </c>
      <c r="L19" s="652"/>
      <c r="M19" s="674">
        <v>56700.73</v>
      </c>
      <c r="N19" s="668"/>
      <c r="O19" s="674">
        <v>56700.73</v>
      </c>
      <c r="P19" s="651"/>
      <c r="Q19" s="652" t="s">
        <v>110</v>
      </c>
      <c r="R19" s="654" t="s">
        <v>221</v>
      </c>
    </row>
    <row r="20" spans="1:21" ht="60" customHeight="1" x14ac:dyDescent="0.25">
      <c r="A20" s="631"/>
      <c r="B20" s="631"/>
      <c r="C20" s="631"/>
      <c r="D20" s="634"/>
      <c r="E20" s="634"/>
      <c r="F20" s="634"/>
      <c r="G20" s="634"/>
      <c r="H20" s="496" t="s">
        <v>278</v>
      </c>
      <c r="I20" s="496" t="s">
        <v>2007</v>
      </c>
      <c r="J20" s="652"/>
      <c r="K20" s="652"/>
      <c r="L20" s="652"/>
      <c r="M20" s="674"/>
      <c r="N20" s="651"/>
      <c r="O20" s="674"/>
      <c r="P20" s="651"/>
      <c r="Q20" s="652"/>
      <c r="R20" s="654"/>
    </row>
    <row r="21" spans="1:21" ht="60" customHeight="1" x14ac:dyDescent="0.25">
      <c r="A21" s="635" t="s">
        <v>2008</v>
      </c>
      <c r="B21" s="636"/>
      <c r="C21" s="636"/>
      <c r="D21" s="636"/>
      <c r="E21" s="636"/>
      <c r="F21" s="636"/>
      <c r="G21" s="636"/>
      <c r="H21" s="636"/>
      <c r="I21" s="636"/>
      <c r="J21" s="636"/>
      <c r="K21" s="636"/>
      <c r="L21" s="636"/>
      <c r="M21" s="636"/>
      <c r="N21" s="636"/>
      <c r="O21" s="636"/>
      <c r="P21" s="636"/>
      <c r="Q21" s="636"/>
      <c r="R21" s="637"/>
    </row>
    <row r="22" spans="1:21" ht="57" customHeight="1" x14ac:dyDescent="0.25">
      <c r="A22" s="646">
        <v>4</v>
      </c>
      <c r="B22" s="646">
        <v>1</v>
      </c>
      <c r="C22" s="646">
        <v>4</v>
      </c>
      <c r="D22" s="642">
        <v>2</v>
      </c>
      <c r="E22" s="642" t="s">
        <v>289</v>
      </c>
      <c r="F22" s="642" t="s">
        <v>288</v>
      </c>
      <c r="G22" s="642" t="s">
        <v>85</v>
      </c>
      <c r="H22" s="493" t="s">
        <v>53</v>
      </c>
      <c r="I22" s="493">
        <v>1</v>
      </c>
      <c r="J22" s="647" t="s">
        <v>287</v>
      </c>
      <c r="K22" s="647" t="s">
        <v>39</v>
      </c>
      <c r="L22" s="647" t="s">
        <v>34</v>
      </c>
      <c r="M22" s="650">
        <v>5000</v>
      </c>
      <c r="N22" s="650">
        <v>75000</v>
      </c>
      <c r="O22" s="650">
        <v>5000</v>
      </c>
      <c r="P22" s="650">
        <v>75000</v>
      </c>
      <c r="Q22" s="647" t="s">
        <v>110</v>
      </c>
      <c r="R22" s="653" t="s">
        <v>221</v>
      </c>
    </row>
    <row r="23" spans="1:21" ht="63.75" customHeight="1" x14ac:dyDescent="0.25">
      <c r="A23" s="646"/>
      <c r="B23" s="646"/>
      <c r="C23" s="646"/>
      <c r="D23" s="642"/>
      <c r="E23" s="642"/>
      <c r="F23" s="642"/>
      <c r="G23" s="642"/>
      <c r="H23" s="493" t="s">
        <v>87</v>
      </c>
      <c r="I23" s="493">
        <v>100</v>
      </c>
      <c r="J23" s="647"/>
      <c r="K23" s="647"/>
      <c r="L23" s="647"/>
      <c r="M23" s="650"/>
      <c r="N23" s="650"/>
      <c r="O23" s="650"/>
      <c r="P23" s="650"/>
      <c r="Q23" s="647"/>
      <c r="R23" s="653"/>
    </row>
    <row r="24" spans="1:21" ht="63.75" customHeight="1" x14ac:dyDescent="0.25">
      <c r="A24" s="631">
        <v>4</v>
      </c>
      <c r="B24" s="631">
        <v>1</v>
      </c>
      <c r="C24" s="631">
        <v>4</v>
      </c>
      <c r="D24" s="634">
        <v>2</v>
      </c>
      <c r="E24" s="634" t="s">
        <v>289</v>
      </c>
      <c r="F24" s="634" t="s">
        <v>288</v>
      </c>
      <c r="G24" s="634" t="s">
        <v>85</v>
      </c>
      <c r="H24" s="530" t="s">
        <v>53</v>
      </c>
      <c r="I24" s="530">
        <v>1</v>
      </c>
      <c r="J24" s="652" t="s">
        <v>287</v>
      </c>
      <c r="K24" s="652" t="s">
        <v>39</v>
      </c>
      <c r="L24" s="652" t="s">
        <v>34</v>
      </c>
      <c r="M24" s="674">
        <v>4068.25</v>
      </c>
      <c r="N24" s="651">
        <v>75000</v>
      </c>
      <c r="O24" s="674">
        <v>4068.25</v>
      </c>
      <c r="P24" s="651">
        <v>75000</v>
      </c>
      <c r="Q24" s="652" t="s">
        <v>110</v>
      </c>
      <c r="R24" s="654" t="s">
        <v>221</v>
      </c>
    </row>
    <row r="25" spans="1:21" ht="93" customHeight="1" x14ac:dyDescent="0.25">
      <c r="A25" s="631"/>
      <c r="B25" s="631"/>
      <c r="C25" s="631"/>
      <c r="D25" s="634"/>
      <c r="E25" s="634"/>
      <c r="F25" s="634"/>
      <c r="G25" s="634"/>
      <c r="H25" s="530" t="s">
        <v>87</v>
      </c>
      <c r="I25" s="530">
        <v>100</v>
      </c>
      <c r="J25" s="652"/>
      <c r="K25" s="652"/>
      <c r="L25" s="652"/>
      <c r="M25" s="674"/>
      <c r="N25" s="651"/>
      <c r="O25" s="674"/>
      <c r="P25" s="651"/>
      <c r="Q25" s="652"/>
      <c r="R25" s="654"/>
    </row>
    <row r="26" spans="1:21" ht="68.25" customHeight="1" x14ac:dyDescent="0.25">
      <c r="A26" s="635" t="s">
        <v>2006</v>
      </c>
      <c r="B26" s="636"/>
      <c r="C26" s="636"/>
      <c r="D26" s="636"/>
      <c r="E26" s="636"/>
      <c r="F26" s="636"/>
      <c r="G26" s="636"/>
      <c r="H26" s="636"/>
      <c r="I26" s="636"/>
      <c r="J26" s="636"/>
      <c r="K26" s="636"/>
      <c r="L26" s="636"/>
      <c r="M26" s="636"/>
      <c r="N26" s="636"/>
      <c r="O26" s="636"/>
      <c r="P26" s="636"/>
      <c r="Q26" s="636"/>
      <c r="R26" s="637"/>
    </row>
    <row r="27" spans="1:21" s="4" customFormat="1" ht="97.5" customHeight="1" x14ac:dyDescent="0.2">
      <c r="A27" s="646">
        <v>5</v>
      </c>
      <c r="B27" s="646">
        <v>1</v>
      </c>
      <c r="C27" s="646">
        <v>4</v>
      </c>
      <c r="D27" s="642">
        <v>2</v>
      </c>
      <c r="E27" s="642" t="s">
        <v>286</v>
      </c>
      <c r="F27" s="642" t="s">
        <v>285</v>
      </c>
      <c r="G27" s="642" t="s">
        <v>284</v>
      </c>
      <c r="H27" s="493" t="s">
        <v>146</v>
      </c>
      <c r="I27" s="493">
        <v>4</v>
      </c>
      <c r="J27" s="647" t="s">
        <v>283</v>
      </c>
      <c r="K27" s="647" t="s">
        <v>34</v>
      </c>
      <c r="L27" s="647" t="s">
        <v>34</v>
      </c>
      <c r="M27" s="650">
        <v>33000</v>
      </c>
      <c r="N27" s="650">
        <v>40000</v>
      </c>
      <c r="O27" s="650">
        <v>33000</v>
      </c>
      <c r="P27" s="650">
        <v>40000</v>
      </c>
      <c r="Q27" s="647" t="s">
        <v>110</v>
      </c>
      <c r="R27" s="653" t="s">
        <v>221</v>
      </c>
      <c r="S27" s="3"/>
    </row>
    <row r="28" spans="1:21" s="4" customFormat="1" ht="66" customHeight="1" x14ac:dyDescent="0.2">
      <c r="A28" s="646"/>
      <c r="B28" s="646"/>
      <c r="C28" s="646"/>
      <c r="D28" s="642"/>
      <c r="E28" s="642"/>
      <c r="F28" s="642"/>
      <c r="G28" s="642"/>
      <c r="H28" s="493" t="s">
        <v>197</v>
      </c>
      <c r="I28" s="493">
        <v>200</v>
      </c>
      <c r="J28" s="647"/>
      <c r="K28" s="647"/>
      <c r="L28" s="647"/>
      <c r="M28" s="650"/>
      <c r="N28" s="650"/>
      <c r="O28" s="650"/>
      <c r="P28" s="650"/>
      <c r="Q28" s="647"/>
      <c r="R28" s="653"/>
      <c r="S28" s="3"/>
    </row>
    <row r="29" spans="1:21" s="60" customFormat="1" ht="75" customHeight="1" x14ac:dyDescent="0.25">
      <c r="A29" s="631">
        <v>5</v>
      </c>
      <c r="B29" s="631">
        <v>1</v>
      </c>
      <c r="C29" s="631">
        <v>4</v>
      </c>
      <c r="D29" s="634">
        <v>2</v>
      </c>
      <c r="E29" s="634" t="s">
        <v>286</v>
      </c>
      <c r="F29" s="634" t="s">
        <v>285</v>
      </c>
      <c r="G29" s="634" t="s">
        <v>284</v>
      </c>
      <c r="H29" s="530" t="s">
        <v>146</v>
      </c>
      <c r="I29" s="530">
        <v>4</v>
      </c>
      <c r="J29" s="652" t="s">
        <v>283</v>
      </c>
      <c r="K29" s="652" t="s">
        <v>34</v>
      </c>
      <c r="L29" s="652" t="s">
        <v>34</v>
      </c>
      <c r="M29" s="674">
        <v>5276.53</v>
      </c>
      <c r="N29" s="651">
        <v>40000</v>
      </c>
      <c r="O29" s="674">
        <v>5276.53</v>
      </c>
      <c r="P29" s="651">
        <v>40000</v>
      </c>
      <c r="Q29" s="652" t="s">
        <v>110</v>
      </c>
      <c r="R29" s="654" t="s">
        <v>221</v>
      </c>
      <c r="S29" s="98"/>
      <c r="T29" s="98"/>
      <c r="U29" s="98"/>
    </row>
    <row r="30" spans="1:21" s="60" customFormat="1" ht="71.25" customHeight="1" x14ac:dyDescent="0.25">
      <c r="A30" s="631"/>
      <c r="B30" s="631"/>
      <c r="C30" s="631"/>
      <c r="D30" s="634"/>
      <c r="E30" s="634"/>
      <c r="F30" s="634"/>
      <c r="G30" s="634"/>
      <c r="H30" s="530" t="s">
        <v>197</v>
      </c>
      <c r="I30" s="530">
        <v>200</v>
      </c>
      <c r="J30" s="652"/>
      <c r="K30" s="652"/>
      <c r="L30" s="652"/>
      <c r="M30" s="674"/>
      <c r="N30" s="651"/>
      <c r="O30" s="674"/>
      <c r="P30" s="651"/>
      <c r="Q30" s="652"/>
      <c r="R30" s="654"/>
      <c r="S30" s="98"/>
      <c r="T30" s="98"/>
      <c r="U30" s="98"/>
    </row>
    <row r="31" spans="1:21" s="60" customFormat="1" ht="60" customHeight="1" x14ac:dyDescent="0.25">
      <c r="A31" s="635" t="s">
        <v>2009</v>
      </c>
      <c r="B31" s="636"/>
      <c r="C31" s="636"/>
      <c r="D31" s="636"/>
      <c r="E31" s="636"/>
      <c r="F31" s="636"/>
      <c r="G31" s="636"/>
      <c r="H31" s="636"/>
      <c r="I31" s="636"/>
      <c r="J31" s="636"/>
      <c r="K31" s="636"/>
      <c r="L31" s="636"/>
      <c r="M31" s="636"/>
      <c r="N31" s="636"/>
      <c r="O31" s="636"/>
      <c r="P31" s="636"/>
      <c r="Q31" s="636"/>
      <c r="R31" s="637"/>
      <c r="S31" s="98"/>
      <c r="T31" s="98"/>
      <c r="U31" s="98"/>
    </row>
    <row r="32" spans="1:21" s="60" customFormat="1" ht="42.75" customHeight="1" x14ac:dyDescent="0.25">
      <c r="A32" s="646">
        <v>6</v>
      </c>
      <c r="B32" s="646">
        <v>1</v>
      </c>
      <c r="C32" s="646">
        <v>4</v>
      </c>
      <c r="D32" s="642">
        <v>5</v>
      </c>
      <c r="E32" s="642" t="s">
        <v>282</v>
      </c>
      <c r="F32" s="642" t="s">
        <v>281</v>
      </c>
      <c r="G32" s="642" t="s">
        <v>168</v>
      </c>
      <c r="H32" s="493" t="s">
        <v>167</v>
      </c>
      <c r="I32" s="493">
        <v>2</v>
      </c>
      <c r="J32" s="647" t="s">
        <v>280</v>
      </c>
      <c r="K32" s="647"/>
      <c r="L32" s="647" t="s">
        <v>238</v>
      </c>
      <c r="M32" s="650"/>
      <c r="N32" s="650">
        <v>220000</v>
      </c>
      <c r="O32" s="650"/>
      <c r="P32" s="650">
        <v>220000</v>
      </c>
      <c r="Q32" s="647" t="s">
        <v>279</v>
      </c>
      <c r="R32" s="642" t="s">
        <v>221</v>
      </c>
      <c r="S32" s="98"/>
      <c r="T32" s="98"/>
      <c r="U32" s="98"/>
    </row>
    <row r="33" spans="1:18" ht="47.25" customHeight="1" x14ac:dyDescent="0.25">
      <c r="A33" s="646"/>
      <c r="B33" s="646"/>
      <c r="C33" s="646"/>
      <c r="D33" s="642"/>
      <c r="E33" s="642"/>
      <c r="F33" s="642"/>
      <c r="G33" s="642"/>
      <c r="H33" s="493" t="s">
        <v>278</v>
      </c>
      <c r="I33" s="493">
        <v>15</v>
      </c>
      <c r="J33" s="647"/>
      <c r="K33" s="647"/>
      <c r="L33" s="647"/>
      <c r="M33" s="650"/>
      <c r="N33" s="650"/>
      <c r="O33" s="650"/>
      <c r="P33" s="650"/>
      <c r="Q33" s="647"/>
      <c r="R33" s="646"/>
    </row>
    <row r="34" spans="1:18" ht="114" customHeight="1" x14ac:dyDescent="0.25">
      <c r="A34" s="646"/>
      <c r="B34" s="646"/>
      <c r="C34" s="646"/>
      <c r="D34" s="642"/>
      <c r="E34" s="642"/>
      <c r="F34" s="642"/>
      <c r="G34" s="642" t="s">
        <v>277</v>
      </c>
      <c r="H34" s="481" t="s">
        <v>276</v>
      </c>
      <c r="I34" s="481">
        <v>1</v>
      </c>
      <c r="J34" s="647"/>
      <c r="K34" s="647"/>
      <c r="L34" s="647"/>
      <c r="M34" s="650"/>
      <c r="N34" s="650"/>
      <c r="O34" s="650"/>
      <c r="P34" s="650"/>
      <c r="Q34" s="647"/>
      <c r="R34" s="646"/>
    </row>
    <row r="35" spans="1:18" ht="40.5" customHeight="1" x14ac:dyDescent="0.25">
      <c r="A35" s="646"/>
      <c r="B35" s="646"/>
      <c r="C35" s="646"/>
      <c r="D35" s="642"/>
      <c r="E35" s="642"/>
      <c r="F35" s="642"/>
      <c r="G35" s="642"/>
      <c r="H35" s="481" t="s">
        <v>87</v>
      </c>
      <c r="I35" s="481">
        <v>30</v>
      </c>
      <c r="J35" s="647"/>
      <c r="K35" s="647"/>
      <c r="L35" s="647"/>
      <c r="M35" s="650"/>
      <c r="N35" s="650"/>
      <c r="O35" s="650"/>
      <c r="P35" s="650"/>
      <c r="Q35" s="647"/>
      <c r="R35" s="646"/>
    </row>
    <row r="36" spans="1:18" ht="77.25" customHeight="1" x14ac:dyDescent="0.25">
      <c r="A36" s="646"/>
      <c r="B36" s="646"/>
      <c r="C36" s="646"/>
      <c r="D36" s="642"/>
      <c r="E36" s="642"/>
      <c r="F36" s="642"/>
      <c r="G36" s="642" t="s">
        <v>275</v>
      </c>
      <c r="H36" s="481" t="s">
        <v>53</v>
      </c>
      <c r="I36" s="481">
        <v>1</v>
      </c>
      <c r="J36" s="647"/>
      <c r="K36" s="647"/>
      <c r="L36" s="647"/>
      <c r="M36" s="650"/>
      <c r="N36" s="650"/>
      <c r="O36" s="650"/>
      <c r="P36" s="650"/>
      <c r="Q36" s="647"/>
      <c r="R36" s="646"/>
    </row>
    <row r="37" spans="1:18" ht="51" customHeight="1" x14ac:dyDescent="0.25">
      <c r="A37" s="646"/>
      <c r="B37" s="646"/>
      <c r="C37" s="646"/>
      <c r="D37" s="642"/>
      <c r="E37" s="642"/>
      <c r="F37" s="642"/>
      <c r="G37" s="642"/>
      <c r="H37" s="481" t="s">
        <v>87</v>
      </c>
      <c r="I37" s="481">
        <v>100</v>
      </c>
      <c r="J37" s="647"/>
      <c r="K37" s="647"/>
      <c r="L37" s="647"/>
      <c r="M37" s="650"/>
      <c r="N37" s="650"/>
      <c r="O37" s="650"/>
      <c r="P37" s="650"/>
      <c r="Q37" s="647"/>
      <c r="R37" s="646"/>
    </row>
    <row r="38" spans="1:18" ht="79.5" customHeight="1" x14ac:dyDescent="0.25">
      <c r="A38" s="646">
        <v>7</v>
      </c>
      <c r="B38" s="646">
        <v>1</v>
      </c>
      <c r="C38" s="646">
        <v>4</v>
      </c>
      <c r="D38" s="642">
        <v>2</v>
      </c>
      <c r="E38" s="642" t="s">
        <v>274</v>
      </c>
      <c r="F38" s="642" t="s">
        <v>273</v>
      </c>
      <c r="G38" s="642" t="s">
        <v>163</v>
      </c>
      <c r="H38" s="481" t="s">
        <v>106</v>
      </c>
      <c r="I38" s="481">
        <v>1</v>
      </c>
      <c r="J38" s="642" t="s">
        <v>139</v>
      </c>
      <c r="K38" s="642" t="s">
        <v>68</v>
      </c>
      <c r="L38" s="642"/>
      <c r="M38" s="669">
        <v>30000</v>
      </c>
      <c r="N38" s="670"/>
      <c r="O38" s="670">
        <v>30000</v>
      </c>
      <c r="P38" s="670"/>
      <c r="Q38" s="642" t="s">
        <v>138</v>
      </c>
      <c r="R38" s="653" t="s">
        <v>137</v>
      </c>
    </row>
    <row r="39" spans="1:18" ht="86.25" customHeight="1" x14ac:dyDescent="0.25">
      <c r="A39" s="646"/>
      <c r="B39" s="646"/>
      <c r="C39" s="646"/>
      <c r="D39" s="642"/>
      <c r="E39" s="642"/>
      <c r="F39" s="642"/>
      <c r="G39" s="642"/>
      <c r="H39" s="481" t="s">
        <v>136</v>
      </c>
      <c r="I39" s="481">
        <v>150</v>
      </c>
      <c r="J39" s="642"/>
      <c r="K39" s="642"/>
      <c r="L39" s="642"/>
      <c r="M39" s="669"/>
      <c r="N39" s="670"/>
      <c r="O39" s="670"/>
      <c r="P39" s="670"/>
      <c r="Q39" s="642"/>
      <c r="R39" s="653"/>
    </row>
    <row r="40" spans="1:18" ht="56.25" customHeight="1" x14ac:dyDescent="0.25">
      <c r="A40" s="689">
        <v>7</v>
      </c>
      <c r="B40" s="689">
        <v>1</v>
      </c>
      <c r="C40" s="689">
        <v>4</v>
      </c>
      <c r="D40" s="632">
        <v>2</v>
      </c>
      <c r="E40" s="632" t="s">
        <v>274</v>
      </c>
      <c r="F40" s="632" t="s">
        <v>273</v>
      </c>
      <c r="G40" s="692" t="s">
        <v>163</v>
      </c>
      <c r="H40" s="473" t="s">
        <v>106</v>
      </c>
      <c r="I40" s="473">
        <v>1</v>
      </c>
      <c r="J40" s="632" t="s">
        <v>139</v>
      </c>
      <c r="K40" s="632" t="s">
        <v>68</v>
      </c>
      <c r="L40" s="632"/>
      <c r="M40" s="661">
        <v>21000</v>
      </c>
      <c r="N40" s="663"/>
      <c r="O40" s="661">
        <v>21000</v>
      </c>
      <c r="P40" s="663"/>
      <c r="Q40" s="632" t="s">
        <v>138</v>
      </c>
      <c r="R40" s="665" t="s">
        <v>137</v>
      </c>
    </row>
    <row r="41" spans="1:18" ht="55.5" customHeight="1" x14ac:dyDescent="0.25">
      <c r="A41" s="690"/>
      <c r="B41" s="690"/>
      <c r="C41" s="690"/>
      <c r="D41" s="659"/>
      <c r="E41" s="659"/>
      <c r="F41" s="659"/>
      <c r="G41" s="692"/>
      <c r="H41" s="473" t="s">
        <v>136</v>
      </c>
      <c r="I41" s="489">
        <v>365</v>
      </c>
      <c r="J41" s="659"/>
      <c r="K41" s="659"/>
      <c r="L41" s="659"/>
      <c r="M41" s="662"/>
      <c r="N41" s="664"/>
      <c r="O41" s="662"/>
      <c r="P41" s="664"/>
      <c r="Q41" s="659"/>
      <c r="R41" s="666"/>
    </row>
    <row r="42" spans="1:18" ht="103.5" customHeight="1" x14ac:dyDescent="0.25">
      <c r="A42" s="691"/>
      <c r="B42" s="691"/>
      <c r="C42" s="691"/>
      <c r="D42" s="660"/>
      <c r="E42" s="660"/>
      <c r="F42" s="660"/>
      <c r="G42" s="489" t="s">
        <v>2010</v>
      </c>
      <c r="H42" s="489" t="s">
        <v>62</v>
      </c>
      <c r="I42" s="489">
        <v>1</v>
      </c>
      <c r="J42" s="660"/>
      <c r="K42" s="660"/>
      <c r="L42" s="660"/>
      <c r="M42" s="660"/>
      <c r="N42" s="660"/>
      <c r="O42" s="660"/>
      <c r="P42" s="660"/>
      <c r="Q42" s="660"/>
      <c r="R42" s="660"/>
    </row>
    <row r="43" spans="1:18" ht="57.75" customHeight="1" x14ac:dyDescent="0.25">
      <c r="A43" s="656" t="s">
        <v>2046</v>
      </c>
      <c r="B43" s="694"/>
      <c r="C43" s="694"/>
      <c r="D43" s="694"/>
      <c r="E43" s="694"/>
      <c r="F43" s="694"/>
      <c r="G43" s="694"/>
      <c r="H43" s="694"/>
      <c r="I43" s="694"/>
      <c r="J43" s="694"/>
      <c r="K43" s="694"/>
      <c r="L43" s="694"/>
      <c r="M43" s="694"/>
      <c r="N43" s="694"/>
      <c r="O43" s="694"/>
      <c r="P43" s="694"/>
      <c r="Q43" s="694"/>
      <c r="R43" s="695"/>
    </row>
    <row r="44" spans="1:18" ht="42.75" customHeight="1" x14ac:dyDescent="0.25">
      <c r="A44" s="646">
        <v>8</v>
      </c>
      <c r="B44" s="646">
        <v>1</v>
      </c>
      <c r="C44" s="646">
        <v>4</v>
      </c>
      <c r="D44" s="642">
        <v>2</v>
      </c>
      <c r="E44" s="642" t="s">
        <v>269</v>
      </c>
      <c r="F44" s="642" t="s">
        <v>1092</v>
      </c>
      <c r="G44" s="642" t="s">
        <v>268</v>
      </c>
      <c r="H44" s="481" t="s">
        <v>53</v>
      </c>
      <c r="I44" s="481">
        <v>1</v>
      </c>
      <c r="J44" s="642" t="s">
        <v>1093</v>
      </c>
      <c r="K44" s="642" t="s">
        <v>267</v>
      </c>
      <c r="L44" s="642"/>
      <c r="M44" s="670">
        <v>160000</v>
      </c>
      <c r="N44" s="670"/>
      <c r="O44" s="670">
        <v>160000</v>
      </c>
      <c r="P44" s="670"/>
      <c r="Q44" s="642" t="s">
        <v>138</v>
      </c>
      <c r="R44" s="653" t="s">
        <v>137</v>
      </c>
    </row>
    <row r="45" spans="1:18" ht="44.25" customHeight="1" x14ac:dyDescent="0.25">
      <c r="A45" s="646"/>
      <c r="B45" s="646"/>
      <c r="C45" s="646"/>
      <c r="D45" s="642"/>
      <c r="E45" s="642"/>
      <c r="F45" s="642"/>
      <c r="G45" s="642"/>
      <c r="H45" s="481" t="s">
        <v>60</v>
      </c>
      <c r="I45" s="481">
        <v>74</v>
      </c>
      <c r="J45" s="642"/>
      <c r="K45" s="642"/>
      <c r="L45" s="642"/>
      <c r="M45" s="642"/>
      <c r="N45" s="670"/>
      <c r="O45" s="670"/>
      <c r="P45" s="670"/>
      <c r="Q45" s="642"/>
      <c r="R45" s="653"/>
    </row>
    <row r="46" spans="1:18" s="59" customFormat="1" ht="47.25" customHeight="1" x14ac:dyDescent="0.25">
      <c r="A46" s="646"/>
      <c r="B46" s="646"/>
      <c r="C46" s="646"/>
      <c r="D46" s="642"/>
      <c r="E46" s="642"/>
      <c r="F46" s="642"/>
      <c r="G46" s="696" t="s">
        <v>1094</v>
      </c>
      <c r="H46" s="481" t="s">
        <v>266</v>
      </c>
      <c r="I46" s="481">
        <v>13</v>
      </c>
      <c r="J46" s="642"/>
      <c r="K46" s="642"/>
      <c r="L46" s="642"/>
      <c r="M46" s="642"/>
      <c r="N46" s="670"/>
      <c r="O46" s="670"/>
      <c r="P46" s="670"/>
      <c r="Q46" s="642"/>
      <c r="R46" s="653"/>
    </row>
    <row r="47" spans="1:18" s="59" customFormat="1" ht="44.25" customHeight="1" x14ac:dyDescent="0.25">
      <c r="A47" s="646"/>
      <c r="B47" s="646"/>
      <c r="C47" s="646"/>
      <c r="D47" s="642"/>
      <c r="E47" s="642"/>
      <c r="F47" s="642"/>
      <c r="G47" s="697"/>
      <c r="H47" s="481" t="s">
        <v>243</v>
      </c>
      <c r="I47" s="483" t="s">
        <v>265</v>
      </c>
      <c r="J47" s="642"/>
      <c r="K47" s="642"/>
      <c r="L47" s="642"/>
      <c r="M47" s="642"/>
      <c r="N47" s="670"/>
      <c r="O47" s="670"/>
      <c r="P47" s="670"/>
      <c r="Q47" s="642"/>
      <c r="R47" s="653"/>
    </row>
    <row r="48" spans="1:18" s="59" customFormat="1" ht="32.25" customHeight="1" x14ac:dyDescent="0.25">
      <c r="A48" s="646"/>
      <c r="B48" s="646"/>
      <c r="C48" s="646"/>
      <c r="D48" s="642"/>
      <c r="E48" s="642"/>
      <c r="F48" s="642"/>
      <c r="G48" s="696" t="s">
        <v>264</v>
      </c>
      <c r="H48" s="481" t="s">
        <v>62</v>
      </c>
      <c r="I48" s="483" t="s">
        <v>72</v>
      </c>
      <c r="J48" s="642"/>
      <c r="K48" s="642"/>
      <c r="L48" s="642"/>
      <c r="M48" s="642"/>
      <c r="N48" s="670"/>
      <c r="O48" s="670"/>
      <c r="P48" s="670"/>
      <c r="Q48" s="642"/>
      <c r="R48" s="653"/>
    </row>
    <row r="49" spans="1:18" s="59" customFormat="1" ht="43.5" customHeight="1" x14ac:dyDescent="0.25">
      <c r="A49" s="646"/>
      <c r="B49" s="646"/>
      <c r="C49" s="646"/>
      <c r="D49" s="642"/>
      <c r="E49" s="642"/>
      <c r="F49" s="642"/>
      <c r="G49" s="697"/>
      <c r="H49" s="481" t="s">
        <v>263</v>
      </c>
      <c r="I49" s="481">
        <v>83</v>
      </c>
      <c r="J49" s="642"/>
      <c r="K49" s="642"/>
      <c r="L49" s="642"/>
      <c r="M49" s="642"/>
      <c r="N49" s="670"/>
      <c r="O49" s="670"/>
      <c r="P49" s="670"/>
      <c r="Q49" s="642"/>
      <c r="R49" s="653"/>
    </row>
    <row r="50" spans="1:18" s="59" customFormat="1" ht="69" customHeight="1" x14ac:dyDescent="0.25">
      <c r="A50" s="646"/>
      <c r="B50" s="646"/>
      <c r="C50" s="646"/>
      <c r="D50" s="642"/>
      <c r="E50" s="642"/>
      <c r="F50" s="642"/>
      <c r="G50" s="481" t="s">
        <v>262</v>
      </c>
      <c r="H50" s="481" t="s">
        <v>261</v>
      </c>
      <c r="I50" s="484">
        <v>1</v>
      </c>
      <c r="J50" s="642"/>
      <c r="K50" s="642"/>
      <c r="L50" s="642"/>
      <c r="M50" s="642"/>
      <c r="N50" s="670"/>
      <c r="O50" s="670"/>
      <c r="P50" s="670"/>
      <c r="Q50" s="642"/>
      <c r="R50" s="653"/>
    </row>
    <row r="51" spans="1:18" s="59" customFormat="1" ht="52.5" customHeight="1" x14ac:dyDescent="0.25">
      <c r="A51" s="631">
        <v>8</v>
      </c>
      <c r="B51" s="631">
        <v>1</v>
      </c>
      <c r="C51" s="631">
        <v>4</v>
      </c>
      <c r="D51" s="634">
        <v>2</v>
      </c>
      <c r="E51" s="634" t="s">
        <v>269</v>
      </c>
      <c r="F51" s="634" t="s">
        <v>1092</v>
      </c>
      <c r="G51" s="634" t="s">
        <v>268</v>
      </c>
      <c r="H51" s="473" t="s">
        <v>53</v>
      </c>
      <c r="I51" s="473">
        <v>1</v>
      </c>
      <c r="J51" s="634" t="s">
        <v>1093</v>
      </c>
      <c r="K51" s="634" t="s">
        <v>267</v>
      </c>
      <c r="L51" s="634"/>
      <c r="M51" s="667">
        <v>159189.37</v>
      </c>
      <c r="N51" s="668"/>
      <c r="O51" s="667">
        <v>159189.37</v>
      </c>
      <c r="P51" s="668"/>
      <c r="Q51" s="634" t="s">
        <v>138</v>
      </c>
      <c r="R51" s="654" t="s">
        <v>137</v>
      </c>
    </row>
    <row r="52" spans="1:18" ht="43.5" customHeight="1" x14ac:dyDescent="0.25">
      <c r="A52" s="631"/>
      <c r="B52" s="631"/>
      <c r="C52" s="631"/>
      <c r="D52" s="634"/>
      <c r="E52" s="634"/>
      <c r="F52" s="634"/>
      <c r="G52" s="634"/>
      <c r="H52" s="473" t="s">
        <v>60</v>
      </c>
      <c r="I52" s="473">
        <v>74</v>
      </c>
      <c r="J52" s="634"/>
      <c r="K52" s="634"/>
      <c r="L52" s="634"/>
      <c r="M52" s="655"/>
      <c r="N52" s="668"/>
      <c r="O52" s="655"/>
      <c r="P52" s="668"/>
      <c r="Q52" s="634"/>
      <c r="R52" s="654"/>
    </row>
    <row r="53" spans="1:18" ht="43.5" customHeight="1" x14ac:dyDescent="0.25">
      <c r="A53" s="631"/>
      <c r="B53" s="631"/>
      <c r="C53" s="631"/>
      <c r="D53" s="634"/>
      <c r="E53" s="634"/>
      <c r="F53" s="634"/>
      <c r="G53" s="632" t="s">
        <v>1094</v>
      </c>
      <c r="H53" s="473" t="s">
        <v>266</v>
      </c>
      <c r="I53" s="473">
        <v>13</v>
      </c>
      <c r="J53" s="634"/>
      <c r="K53" s="634"/>
      <c r="L53" s="634"/>
      <c r="M53" s="655"/>
      <c r="N53" s="668"/>
      <c r="O53" s="655"/>
      <c r="P53" s="668"/>
      <c r="Q53" s="634"/>
      <c r="R53" s="654"/>
    </row>
    <row r="54" spans="1:18" ht="45" customHeight="1" x14ac:dyDescent="0.25">
      <c r="A54" s="631"/>
      <c r="B54" s="631"/>
      <c r="C54" s="631"/>
      <c r="D54" s="634"/>
      <c r="E54" s="634"/>
      <c r="F54" s="634"/>
      <c r="G54" s="633"/>
      <c r="H54" s="473" t="s">
        <v>243</v>
      </c>
      <c r="I54" s="516" t="s">
        <v>265</v>
      </c>
      <c r="J54" s="634"/>
      <c r="K54" s="634"/>
      <c r="L54" s="634"/>
      <c r="M54" s="655"/>
      <c r="N54" s="668"/>
      <c r="O54" s="655"/>
      <c r="P54" s="668"/>
      <c r="Q54" s="634"/>
      <c r="R54" s="654"/>
    </row>
    <row r="55" spans="1:18" ht="45" customHeight="1" x14ac:dyDescent="0.25">
      <c r="A55" s="631"/>
      <c r="B55" s="631"/>
      <c r="C55" s="631"/>
      <c r="D55" s="634"/>
      <c r="E55" s="634"/>
      <c r="F55" s="634"/>
      <c r="G55" s="632" t="s">
        <v>264</v>
      </c>
      <c r="H55" s="473" t="s">
        <v>62</v>
      </c>
      <c r="I55" s="516" t="s">
        <v>72</v>
      </c>
      <c r="J55" s="634"/>
      <c r="K55" s="634"/>
      <c r="L55" s="634"/>
      <c r="M55" s="655"/>
      <c r="N55" s="668"/>
      <c r="O55" s="655"/>
      <c r="P55" s="668"/>
      <c r="Q55" s="634"/>
      <c r="R55" s="654"/>
    </row>
    <row r="56" spans="1:18" ht="42.75" customHeight="1" x14ac:dyDescent="0.25">
      <c r="A56" s="631"/>
      <c r="B56" s="631"/>
      <c r="C56" s="631"/>
      <c r="D56" s="634"/>
      <c r="E56" s="634"/>
      <c r="F56" s="634"/>
      <c r="G56" s="633"/>
      <c r="H56" s="473" t="s">
        <v>263</v>
      </c>
      <c r="I56" s="473">
        <v>83</v>
      </c>
      <c r="J56" s="634"/>
      <c r="K56" s="634"/>
      <c r="L56" s="634"/>
      <c r="M56" s="655"/>
      <c r="N56" s="668"/>
      <c r="O56" s="655"/>
      <c r="P56" s="668"/>
      <c r="Q56" s="634"/>
      <c r="R56" s="654"/>
    </row>
    <row r="57" spans="1:18" ht="64.5" customHeight="1" x14ac:dyDescent="0.25">
      <c r="A57" s="631"/>
      <c r="B57" s="631"/>
      <c r="C57" s="631"/>
      <c r="D57" s="634"/>
      <c r="E57" s="634"/>
      <c r="F57" s="634"/>
      <c r="G57" s="473" t="s">
        <v>262</v>
      </c>
      <c r="H57" s="473" t="s">
        <v>261</v>
      </c>
      <c r="I57" s="498">
        <v>1</v>
      </c>
      <c r="J57" s="634"/>
      <c r="K57" s="634"/>
      <c r="L57" s="634"/>
      <c r="M57" s="655"/>
      <c r="N57" s="668"/>
      <c r="O57" s="655"/>
      <c r="P57" s="668"/>
      <c r="Q57" s="634"/>
      <c r="R57" s="654"/>
    </row>
    <row r="58" spans="1:18" ht="67.5" customHeight="1" x14ac:dyDescent="0.25">
      <c r="A58" s="635" t="s">
        <v>2011</v>
      </c>
      <c r="B58" s="636"/>
      <c r="C58" s="636"/>
      <c r="D58" s="636"/>
      <c r="E58" s="636"/>
      <c r="F58" s="636"/>
      <c r="G58" s="636"/>
      <c r="H58" s="636"/>
      <c r="I58" s="636"/>
      <c r="J58" s="636"/>
      <c r="K58" s="636"/>
      <c r="L58" s="636"/>
      <c r="M58" s="636"/>
      <c r="N58" s="636"/>
      <c r="O58" s="636"/>
      <c r="P58" s="636"/>
      <c r="Q58" s="636"/>
      <c r="R58" s="637"/>
    </row>
    <row r="59" spans="1:18" ht="74.25" customHeight="1" x14ac:dyDescent="0.25">
      <c r="A59" s="646">
        <v>9</v>
      </c>
      <c r="B59" s="646">
        <v>1</v>
      </c>
      <c r="C59" s="646">
        <v>4</v>
      </c>
      <c r="D59" s="642">
        <v>2</v>
      </c>
      <c r="E59" s="642" t="s">
        <v>260</v>
      </c>
      <c r="F59" s="642" t="s">
        <v>259</v>
      </c>
      <c r="G59" s="696" t="s">
        <v>258</v>
      </c>
      <c r="H59" s="524" t="s">
        <v>106</v>
      </c>
      <c r="I59" s="524">
        <v>3</v>
      </c>
      <c r="J59" s="696" t="s">
        <v>257</v>
      </c>
      <c r="K59" s="646" t="s">
        <v>256</v>
      </c>
      <c r="L59" s="646"/>
      <c r="M59" s="699">
        <v>10000</v>
      </c>
      <c r="N59" s="700"/>
      <c r="O59" s="699">
        <v>10000</v>
      </c>
      <c r="P59" s="700"/>
      <c r="Q59" s="693" t="s">
        <v>138</v>
      </c>
      <c r="R59" s="642" t="s">
        <v>137</v>
      </c>
    </row>
    <row r="60" spans="1:18" ht="79.5" customHeight="1" x14ac:dyDescent="0.25">
      <c r="A60" s="646"/>
      <c r="B60" s="646"/>
      <c r="C60" s="646"/>
      <c r="D60" s="642"/>
      <c r="E60" s="642"/>
      <c r="F60" s="642"/>
      <c r="G60" s="698"/>
      <c r="H60" s="481" t="s">
        <v>255</v>
      </c>
      <c r="I60" s="481">
        <v>310</v>
      </c>
      <c r="J60" s="698"/>
      <c r="K60" s="646"/>
      <c r="L60" s="646"/>
      <c r="M60" s="699"/>
      <c r="N60" s="700"/>
      <c r="O60" s="699"/>
      <c r="P60" s="700"/>
      <c r="Q60" s="693"/>
      <c r="R60" s="646"/>
    </row>
    <row r="61" spans="1:18" ht="75" customHeight="1" x14ac:dyDescent="0.25">
      <c r="A61" s="631">
        <v>9</v>
      </c>
      <c r="B61" s="631">
        <v>1</v>
      </c>
      <c r="C61" s="631">
        <v>4</v>
      </c>
      <c r="D61" s="634">
        <v>2</v>
      </c>
      <c r="E61" s="634" t="s">
        <v>260</v>
      </c>
      <c r="F61" s="634" t="s">
        <v>259</v>
      </c>
      <c r="G61" s="634" t="s">
        <v>258</v>
      </c>
      <c r="H61" s="541" t="s">
        <v>106</v>
      </c>
      <c r="I61" s="541">
        <v>3</v>
      </c>
      <c r="J61" s="632" t="s">
        <v>257</v>
      </c>
      <c r="K61" s="631" t="s">
        <v>256</v>
      </c>
      <c r="L61" s="631"/>
      <c r="M61" s="701">
        <v>2000</v>
      </c>
      <c r="N61" s="702"/>
      <c r="O61" s="701">
        <v>2000</v>
      </c>
      <c r="P61" s="702"/>
      <c r="Q61" s="703" t="s">
        <v>138</v>
      </c>
      <c r="R61" s="634" t="s">
        <v>137</v>
      </c>
    </row>
    <row r="62" spans="1:18" ht="67.5" customHeight="1" x14ac:dyDescent="0.25">
      <c r="A62" s="631"/>
      <c r="B62" s="631"/>
      <c r="C62" s="631"/>
      <c r="D62" s="634"/>
      <c r="E62" s="634"/>
      <c r="F62" s="634"/>
      <c r="G62" s="634"/>
      <c r="H62" s="473" t="s">
        <v>255</v>
      </c>
      <c r="I62" s="489">
        <v>358</v>
      </c>
      <c r="J62" s="633"/>
      <c r="K62" s="631"/>
      <c r="L62" s="631"/>
      <c r="M62" s="701"/>
      <c r="N62" s="702"/>
      <c r="O62" s="701"/>
      <c r="P62" s="702"/>
      <c r="Q62" s="703"/>
      <c r="R62" s="631"/>
    </row>
    <row r="63" spans="1:18" ht="60" customHeight="1" x14ac:dyDescent="0.25">
      <c r="A63" s="704" t="s">
        <v>2047</v>
      </c>
      <c r="B63" s="705"/>
      <c r="C63" s="705"/>
      <c r="D63" s="705"/>
      <c r="E63" s="705"/>
      <c r="F63" s="705"/>
      <c r="G63" s="705"/>
      <c r="H63" s="705"/>
      <c r="I63" s="705"/>
      <c r="J63" s="705"/>
      <c r="K63" s="705"/>
      <c r="L63" s="705"/>
      <c r="M63" s="705"/>
      <c r="N63" s="705"/>
      <c r="O63" s="705"/>
      <c r="P63" s="705"/>
      <c r="Q63" s="705"/>
      <c r="R63" s="706"/>
    </row>
    <row r="64" spans="1:18" ht="50.1" customHeight="1" x14ac:dyDescent="0.25">
      <c r="A64" s="646">
        <v>10</v>
      </c>
      <c r="B64" s="646">
        <v>1</v>
      </c>
      <c r="C64" s="646">
        <v>4</v>
      </c>
      <c r="D64" s="642">
        <v>2</v>
      </c>
      <c r="E64" s="642" t="s">
        <v>254</v>
      </c>
      <c r="F64" s="642" t="s">
        <v>253</v>
      </c>
      <c r="G64" s="481" t="s">
        <v>252</v>
      </c>
      <c r="H64" s="493" t="s">
        <v>251</v>
      </c>
      <c r="I64" s="493">
        <v>3</v>
      </c>
      <c r="J64" s="647" t="s">
        <v>250</v>
      </c>
      <c r="K64" s="647" t="s">
        <v>39</v>
      </c>
      <c r="L64" s="647" t="s">
        <v>102</v>
      </c>
      <c r="M64" s="650">
        <v>43713</v>
      </c>
      <c r="N64" s="650">
        <v>35000</v>
      </c>
      <c r="O64" s="650">
        <v>43713</v>
      </c>
      <c r="P64" s="650">
        <v>35000</v>
      </c>
      <c r="Q64" s="647" t="s">
        <v>249</v>
      </c>
      <c r="R64" s="653" t="s">
        <v>100</v>
      </c>
    </row>
    <row r="65" spans="1:18" ht="50.1" customHeight="1" x14ac:dyDescent="0.25">
      <c r="A65" s="646"/>
      <c r="B65" s="646"/>
      <c r="C65" s="646"/>
      <c r="D65" s="642"/>
      <c r="E65" s="642"/>
      <c r="F65" s="642"/>
      <c r="G65" s="481" t="s">
        <v>248</v>
      </c>
      <c r="H65" s="481" t="s">
        <v>247</v>
      </c>
      <c r="I65" s="481">
        <v>3</v>
      </c>
      <c r="J65" s="647"/>
      <c r="K65" s="647"/>
      <c r="L65" s="647"/>
      <c r="M65" s="650"/>
      <c r="N65" s="650"/>
      <c r="O65" s="650"/>
      <c r="P65" s="650"/>
      <c r="Q65" s="647"/>
      <c r="R65" s="653"/>
    </row>
    <row r="66" spans="1:18" ht="50.1" customHeight="1" x14ac:dyDescent="0.25">
      <c r="A66" s="646"/>
      <c r="B66" s="646"/>
      <c r="C66" s="646"/>
      <c r="D66" s="642"/>
      <c r="E66" s="642"/>
      <c r="F66" s="642"/>
      <c r="G66" s="481" t="s">
        <v>246</v>
      </c>
      <c r="H66" s="481" t="s">
        <v>197</v>
      </c>
      <c r="I66" s="481">
        <v>300</v>
      </c>
      <c r="J66" s="647"/>
      <c r="K66" s="647"/>
      <c r="L66" s="647"/>
      <c r="M66" s="650"/>
      <c r="N66" s="650"/>
      <c r="O66" s="650"/>
      <c r="P66" s="650"/>
      <c r="Q66" s="647"/>
      <c r="R66" s="653"/>
    </row>
    <row r="67" spans="1:18" ht="50.1" customHeight="1" x14ac:dyDescent="0.25">
      <c r="A67" s="646"/>
      <c r="B67" s="646"/>
      <c r="C67" s="646"/>
      <c r="D67" s="642"/>
      <c r="E67" s="642"/>
      <c r="F67" s="642"/>
      <c r="G67" s="642" t="s">
        <v>245</v>
      </c>
      <c r="H67" s="493" t="s">
        <v>244</v>
      </c>
      <c r="I67" s="493">
        <v>3</v>
      </c>
      <c r="J67" s="647"/>
      <c r="K67" s="647"/>
      <c r="L67" s="647"/>
      <c r="M67" s="650"/>
      <c r="N67" s="650"/>
      <c r="O67" s="650"/>
      <c r="P67" s="650"/>
      <c r="Q67" s="647"/>
      <c r="R67" s="653"/>
    </row>
    <row r="68" spans="1:18" ht="50.1" customHeight="1" x14ac:dyDescent="0.25">
      <c r="A68" s="646"/>
      <c r="B68" s="646"/>
      <c r="C68" s="646"/>
      <c r="D68" s="642"/>
      <c r="E68" s="642"/>
      <c r="F68" s="642"/>
      <c r="G68" s="642"/>
      <c r="H68" s="481" t="s">
        <v>243</v>
      </c>
      <c r="I68" s="484">
        <v>150</v>
      </c>
      <c r="J68" s="647"/>
      <c r="K68" s="647"/>
      <c r="L68" s="647"/>
      <c r="M68" s="650"/>
      <c r="N68" s="650"/>
      <c r="O68" s="650"/>
      <c r="P68" s="650"/>
      <c r="Q68" s="647"/>
      <c r="R68" s="653"/>
    </row>
    <row r="69" spans="1:18" s="60" customFormat="1" ht="50.1" customHeight="1" x14ac:dyDescent="0.25">
      <c r="A69" s="631">
        <v>10</v>
      </c>
      <c r="B69" s="631">
        <v>1</v>
      </c>
      <c r="C69" s="631">
        <v>4</v>
      </c>
      <c r="D69" s="634">
        <v>2</v>
      </c>
      <c r="E69" s="634" t="s">
        <v>254</v>
      </c>
      <c r="F69" s="634" t="s">
        <v>253</v>
      </c>
      <c r="G69" s="473" t="s">
        <v>252</v>
      </c>
      <c r="H69" s="530" t="s">
        <v>251</v>
      </c>
      <c r="I69" s="530">
        <v>3</v>
      </c>
      <c r="J69" s="652" t="s">
        <v>250</v>
      </c>
      <c r="K69" s="652" t="s">
        <v>39</v>
      </c>
      <c r="L69" s="652" t="s">
        <v>102</v>
      </c>
      <c r="M69" s="674">
        <v>43483</v>
      </c>
      <c r="N69" s="651">
        <v>35000</v>
      </c>
      <c r="O69" s="674">
        <v>43483</v>
      </c>
      <c r="P69" s="651">
        <v>35000</v>
      </c>
      <c r="Q69" s="652" t="s">
        <v>249</v>
      </c>
      <c r="R69" s="654" t="s">
        <v>100</v>
      </c>
    </row>
    <row r="70" spans="1:18" s="60" customFormat="1" ht="50.1" customHeight="1" x14ac:dyDescent="0.25">
      <c r="A70" s="631"/>
      <c r="B70" s="631"/>
      <c r="C70" s="631"/>
      <c r="D70" s="634"/>
      <c r="E70" s="634"/>
      <c r="F70" s="634"/>
      <c r="G70" s="473" t="s">
        <v>248</v>
      </c>
      <c r="H70" s="473" t="s">
        <v>247</v>
      </c>
      <c r="I70" s="473">
        <v>3</v>
      </c>
      <c r="J70" s="652"/>
      <c r="K70" s="652"/>
      <c r="L70" s="652"/>
      <c r="M70" s="674"/>
      <c r="N70" s="651"/>
      <c r="O70" s="674"/>
      <c r="P70" s="651"/>
      <c r="Q70" s="652"/>
      <c r="R70" s="654"/>
    </row>
    <row r="71" spans="1:18" s="60" customFormat="1" ht="37.5" customHeight="1" x14ac:dyDescent="0.25">
      <c r="A71" s="631"/>
      <c r="B71" s="631"/>
      <c r="C71" s="631"/>
      <c r="D71" s="634"/>
      <c r="E71" s="634"/>
      <c r="F71" s="634"/>
      <c r="G71" s="473" t="s">
        <v>246</v>
      </c>
      <c r="H71" s="473" t="s">
        <v>197</v>
      </c>
      <c r="I71" s="473">
        <v>300</v>
      </c>
      <c r="J71" s="652"/>
      <c r="K71" s="652"/>
      <c r="L71" s="652"/>
      <c r="M71" s="674"/>
      <c r="N71" s="651"/>
      <c r="O71" s="674"/>
      <c r="P71" s="651"/>
      <c r="Q71" s="652"/>
      <c r="R71" s="654"/>
    </row>
    <row r="72" spans="1:18" s="60" customFormat="1" ht="50.1" customHeight="1" x14ac:dyDescent="0.25">
      <c r="A72" s="631"/>
      <c r="B72" s="631"/>
      <c r="C72" s="631"/>
      <c r="D72" s="634"/>
      <c r="E72" s="634"/>
      <c r="F72" s="634"/>
      <c r="G72" s="634" t="s">
        <v>245</v>
      </c>
      <c r="H72" s="530" t="s">
        <v>244</v>
      </c>
      <c r="I72" s="530">
        <v>3</v>
      </c>
      <c r="J72" s="652"/>
      <c r="K72" s="652"/>
      <c r="L72" s="652"/>
      <c r="M72" s="674"/>
      <c r="N72" s="651"/>
      <c r="O72" s="674"/>
      <c r="P72" s="651"/>
      <c r="Q72" s="652"/>
      <c r="R72" s="654"/>
    </row>
    <row r="73" spans="1:18" s="60" customFormat="1" ht="103.5" customHeight="1" x14ac:dyDescent="0.25">
      <c r="A73" s="631"/>
      <c r="B73" s="631"/>
      <c r="C73" s="631"/>
      <c r="D73" s="634"/>
      <c r="E73" s="634"/>
      <c r="F73" s="634"/>
      <c r="G73" s="634"/>
      <c r="H73" s="473" t="s">
        <v>243</v>
      </c>
      <c r="I73" s="498">
        <v>150</v>
      </c>
      <c r="J73" s="652"/>
      <c r="K73" s="652"/>
      <c r="L73" s="652"/>
      <c r="M73" s="674"/>
      <c r="N73" s="651"/>
      <c r="O73" s="674"/>
      <c r="P73" s="651"/>
      <c r="Q73" s="652"/>
      <c r="R73" s="654"/>
    </row>
    <row r="74" spans="1:18" s="60" customFormat="1" ht="42.75" customHeight="1" x14ac:dyDescent="0.25">
      <c r="A74" s="635" t="s">
        <v>2012</v>
      </c>
      <c r="B74" s="636"/>
      <c r="C74" s="636"/>
      <c r="D74" s="636"/>
      <c r="E74" s="636"/>
      <c r="F74" s="636"/>
      <c r="G74" s="636"/>
      <c r="H74" s="636"/>
      <c r="I74" s="636"/>
      <c r="J74" s="636"/>
      <c r="K74" s="636"/>
      <c r="L74" s="636"/>
      <c r="M74" s="636"/>
      <c r="N74" s="636"/>
      <c r="O74" s="636"/>
      <c r="P74" s="636"/>
      <c r="Q74" s="636"/>
      <c r="R74" s="637"/>
    </row>
    <row r="75" spans="1:18" s="60" customFormat="1" ht="60" customHeight="1" x14ac:dyDescent="0.25">
      <c r="A75" s="646">
        <v>11</v>
      </c>
      <c r="B75" s="646">
        <v>1</v>
      </c>
      <c r="C75" s="646">
        <v>4</v>
      </c>
      <c r="D75" s="642">
        <v>2</v>
      </c>
      <c r="E75" s="642" t="s">
        <v>242</v>
      </c>
      <c r="F75" s="707" t="s">
        <v>241</v>
      </c>
      <c r="G75" s="642" t="s">
        <v>99</v>
      </c>
      <c r="H75" s="493" t="s">
        <v>240</v>
      </c>
      <c r="I75" s="493">
        <v>2</v>
      </c>
      <c r="J75" s="647" t="s">
        <v>239</v>
      </c>
      <c r="K75" s="647"/>
      <c r="L75" s="647" t="s">
        <v>238</v>
      </c>
      <c r="M75" s="650"/>
      <c r="N75" s="650">
        <v>24000</v>
      </c>
      <c r="O75" s="650"/>
      <c r="P75" s="650">
        <v>24000</v>
      </c>
      <c r="Q75" s="647" t="s">
        <v>205</v>
      </c>
      <c r="R75" s="653" t="s">
        <v>169</v>
      </c>
    </row>
    <row r="76" spans="1:18" s="60" customFormat="1" ht="56.25" customHeight="1" x14ac:dyDescent="0.25">
      <c r="A76" s="646"/>
      <c r="B76" s="646"/>
      <c r="C76" s="646"/>
      <c r="D76" s="642"/>
      <c r="E76" s="642"/>
      <c r="F76" s="707"/>
      <c r="G76" s="642"/>
      <c r="H76" s="493" t="s">
        <v>197</v>
      </c>
      <c r="I76" s="493">
        <v>50</v>
      </c>
      <c r="J76" s="647"/>
      <c r="K76" s="647"/>
      <c r="L76" s="647"/>
      <c r="M76" s="650"/>
      <c r="N76" s="650"/>
      <c r="O76" s="650"/>
      <c r="P76" s="650"/>
      <c r="Q76" s="647"/>
      <c r="R76" s="653"/>
    </row>
    <row r="77" spans="1:18" s="60" customFormat="1" ht="75.75" customHeight="1" x14ac:dyDescent="0.25">
      <c r="A77" s="631">
        <v>11</v>
      </c>
      <c r="B77" s="631">
        <v>1</v>
      </c>
      <c r="C77" s="631">
        <v>4</v>
      </c>
      <c r="D77" s="634">
        <v>2</v>
      </c>
      <c r="E77" s="634" t="s">
        <v>242</v>
      </c>
      <c r="F77" s="634" t="s">
        <v>241</v>
      </c>
      <c r="G77" s="634" t="s">
        <v>99</v>
      </c>
      <c r="H77" s="530" t="s">
        <v>240</v>
      </c>
      <c r="I77" s="530">
        <v>2</v>
      </c>
      <c r="J77" s="652" t="s">
        <v>239</v>
      </c>
      <c r="K77" s="652"/>
      <c r="L77" s="652" t="s">
        <v>238</v>
      </c>
      <c r="M77" s="651"/>
      <c r="N77" s="708">
        <v>30000</v>
      </c>
      <c r="O77" s="651"/>
      <c r="P77" s="708">
        <v>30000</v>
      </c>
      <c r="Q77" s="652" t="s">
        <v>205</v>
      </c>
      <c r="R77" s="654" t="s">
        <v>169</v>
      </c>
    </row>
    <row r="78" spans="1:18" s="60" customFormat="1" ht="59.25" customHeight="1" x14ac:dyDescent="0.25">
      <c r="A78" s="631"/>
      <c r="B78" s="631"/>
      <c r="C78" s="631"/>
      <c r="D78" s="634"/>
      <c r="E78" s="634"/>
      <c r="F78" s="634"/>
      <c r="G78" s="634"/>
      <c r="H78" s="530" t="s">
        <v>197</v>
      </c>
      <c r="I78" s="530">
        <v>50</v>
      </c>
      <c r="J78" s="652"/>
      <c r="K78" s="652"/>
      <c r="L78" s="652"/>
      <c r="M78" s="651"/>
      <c r="N78" s="708"/>
      <c r="O78" s="651"/>
      <c r="P78" s="708"/>
      <c r="Q78" s="652"/>
      <c r="R78" s="654"/>
    </row>
    <row r="79" spans="1:18" s="60" customFormat="1" ht="34.5" customHeight="1" x14ac:dyDescent="0.25">
      <c r="A79" s="675" t="s">
        <v>2048</v>
      </c>
      <c r="B79" s="676"/>
      <c r="C79" s="676"/>
      <c r="D79" s="676"/>
      <c r="E79" s="676"/>
      <c r="F79" s="676"/>
      <c r="G79" s="676"/>
      <c r="H79" s="676"/>
      <c r="I79" s="676"/>
      <c r="J79" s="676"/>
      <c r="K79" s="676"/>
      <c r="L79" s="676"/>
      <c r="M79" s="676"/>
      <c r="N79" s="676"/>
      <c r="O79" s="676"/>
      <c r="P79" s="676"/>
      <c r="Q79" s="676"/>
      <c r="R79" s="677"/>
    </row>
    <row r="80" spans="1:18" s="60" customFormat="1" ht="42" customHeight="1" x14ac:dyDescent="0.25">
      <c r="A80" s="678">
        <v>12</v>
      </c>
      <c r="B80" s="678">
        <v>1</v>
      </c>
      <c r="C80" s="678">
        <v>4</v>
      </c>
      <c r="D80" s="681">
        <v>2</v>
      </c>
      <c r="E80" s="681" t="s">
        <v>236</v>
      </c>
      <c r="F80" s="681" t="s">
        <v>235</v>
      </c>
      <c r="G80" s="681" t="s">
        <v>234</v>
      </c>
      <c r="H80" s="99" t="s">
        <v>53</v>
      </c>
      <c r="I80" s="99">
        <v>1</v>
      </c>
      <c r="J80" s="681" t="s">
        <v>1095</v>
      </c>
      <c r="K80" s="681" t="s">
        <v>233</v>
      </c>
      <c r="L80" s="681"/>
      <c r="M80" s="684">
        <v>80000</v>
      </c>
      <c r="N80" s="684"/>
      <c r="O80" s="684">
        <v>80000</v>
      </c>
      <c r="P80" s="684"/>
      <c r="Q80" s="681" t="s">
        <v>205</v>
      </c>
      <c r="R80" s="681" t="s">
        <v>169</v>
      </c>
    </row>
    <row r="81" spans="1:18 16384:16384" s="60" customFormat="1" ht="48.75" customHeight="1" x14ac:dyDescent="0.25">
      <c r="A81" s="679"/>
      <c r="B81" s="679"/>
      <c r="C81" s="679"/>
      <c r="D81" s="682"/>
      <c r="E81" s="682"/>
      <c r="F81" s="682"/>
      <c r="G81" s="682"/>
      <c r="H81" s="99" t="s">
        <v>87</v>
      </c>
      <c r="I81" s="99">
        <v>300</v>
      </c>
      <c r="J81" s="682"/>
      <c r="K81" s="682"/>
      <c r="L81" s="682"/>
      <c r="M81" s="685"/>
      <c r="N81" s="685"/>
      <c r="O81" s="685"/>
      <c r="P81" s="685"/>
      <c r="Q81" s="682"/>
      <c r="R81" s="682"/>
      <c r="XFD81" s="60">
        <f>SUM(A81:XFC81)</f>
        <v>300</v>
      </c>
    </row>
    <row r="82" spans="1:18 16384:16384" ht="59.25" customHeight="1" x14ac:dyDescent="0.25">
      <c r="A82" s="679"/>
      <c r="B82" s="679"/>
      <c r="C82" s="679"/>
      <c r="D82" s="682"/>
      <c r="E82" s="682"/>
      <c r="F82" s="682"/>
      <c r="G82" s="683"/>
      <c r="H82" s="99" t="s">
        <v>232</v>
      </c>
      <c r="I82" s="99">
        <v>300</v>
      </c>
      <c r="J82" s="682"/>
      <c r="K82" s="682"/>
      <c r="L82" s="682"/>
      <c r="M82" s="685"/>
      <c r="N82" s="685"/>
      <c r="O82" s="685"/>
      <c r="P82" s="685"/>
      <c r="Q82" s="682"/>
      <c r="R82" s="682"/>
    </row>
    <row r="83" spans="1:18 16384:16384" ht="66.75" customHeight="1" x14ac:dyDescent="0.25">
      <c r="A83" s="680"/>
      <c r="B83" s="680"/>
      <c r="C83" s="680"/>
      <c r="D83" s="683"/>
      <c r="E83" s="683"/>
      <c r="F83" s="683"/>
      <c r="G83" s="99" t="s">
        <v>231</v>
      </c>
      <c r="H83" s="99" t="s">
        <v>62</v>
      </c>
      <c r="I83" s="99">
        <v>1</v>
      </c>
      <c r="J83" s="683"/>
      <c r="K83" s="683"/>
      <c r="L83" s="683"/>
      <c r="M83" s="686"/>
      <c r="N83" s="686"/>
      <c r="O83" s="686"/>
      <c r="P83" s="686"/>
      <c r="Q83" s="683"/>
      <c r="R83" s="683"/>
    </row>
    <row r="84" spans="1:18 16384:16384" ht="46.5" customHeight="1" x14ac:dyDescent="0.25">
      <c r="A84" s="671">
        <v>12</v>
      </c>
      <c r="B84" s="671">
        <v>1</v>
      </c>
      <c r="C84" s="671">
        <v>4</v>
      </c>
      <c r="D84" s="709">
        <v>2</v>
      </c>
      <c r="E84" s="709" t="s">
        <v>236</v>
      </c>
      <c r="F84" s="709" t="s">
        <v>235</v>
      </c>
      <c r="G84" s="709" t="s">
        <v>234</v>
      </c>
      <c r="H84" s="542" t="s">
        <v>53</v>
      </c>
      <c r="I84" s="542">
        <v>1</v>
      </c>
      <c r="J84" s="709" t="s">
        <v>1095</v>
      </c>
      <c r="K84" s="709" t="s">
        <v>233</v>
      </c>
      <c r="L84" s="709"/>
      <c r="M84" s="712">
        <v>61445.71</v>
      </c>
      <c r="N84" s="715"/>
      <c r="O84" s="712">
        <v>61445.71</v>
      </c>
      <c r="P84" s="715"/>
      <c r="Q84" s="709" t="s">
        <v>205</v>
      </c>
      <c r="R84" s="709" t="s">
        <v>169</v>
      </c>
    </row>
    <row r="85" spans="1:18 16384:16384" ht="46.5" customHeight="1" x14ac:dyDescent="0.25">
      <c r="A85" s="672"/>
      <c r="B85" s="672"/>
      <c r="C85" s="672"/>
      <c r="D85" s="710"/>
      <c r="E85" s="710"/>
      <c r="F85" s="710"/>
      <c r="G85" s="710"/>
      <c r="H85" s="542" t="s">
        <v>87</v>
      </c>
      <c r="I85" s="543">
        <v>352</v>
      </c>
      <c r="J85" s="710"/>
      <c r="K85" s="710"/>
      <c r="L85" s="710"/>
      <c r="M85" s="713"/>
      <c r="N85" s="716"/>
      <c r="O85" s="713"/>
      <c r="P85" s="716"/>
      <c r="Q85" s="710"/>
      <c r="R85" s="710"/>
    </row>
    <row r="86" spans="1:18 16384:16384" s="60" customFormat="1" ht="54" customHeight="1" x14ac:dyDescent="0.25">
      <c r="A86" s="672"/>
      <c r="B86" s="672"/>
      <c r="C86" s="672"/>
      <c r="D86" s="710"/>
      <c r="E86" s="710"/>
      <c r="F86" s="710"/>
      <c r="G86" s="711"/>
      <c r="H86" s="542" t="s">
        <v>232</v>
      </c>
      <c r="I86" s="542">
        <v>300</v>
      </c>
      <c r="J86" s="710"/>
      <c r="K86" s="710"/>
      <c r="L86" s="710"/>
      <c r="M86" s="713"/>
      <c r="N86" s="716"/>
      <c r="O86" s="713"/>
      <c r="P86" s="716"/>
      <c r="Q86" s="710"/>
      <c r="R86" s="710"/>
    </row>
    <row r="87" spans="1:18 16384:16384" s="60" customFormat="1" ht="49.5" customHeight="1" x14ac:dyDescent="0.25">
      <c r="A87" s="673"/>
      <c r="B87" s="673"/>
      <c r="C87" s="673"/>
      <c r="D87" s="711"/>
      <c r="E87" s="711"/>
      <c r="F87" s="711"/>
      <c r="G87" s="542" t="s">
        <v>231</v>
      </c>
      <c r="H87" s="542" t="s">
        <v>62</v>
      </c>
      <c r="I87" s="542">
        <v>1</v>
      </c>
      <c r="J87" s="711"/>
      <c r="K87" s="711"/>
      <c r="L87" s="711"/>
      <c r="M87" s="714"/>
      <c r="N87" s="717"/>
      <c r="O87" s="714"/>
      <c r="P87" s="717"/>
      <c r="Q87" s="711"/>
      <c r="R87" s="711"/>
    </row>
    <row r="88" spans="1:18 16384:16384" s="60" customFormat="1" ht="65.25" customHeight="1" x14ac:dyDescent="0.25">
      <c r="A88" s="718" t="s">
        <v>2013</v>
      </c>
      <c r="B88" s="719"/>
      <c r="C88" s="719"/>
      <c r="D88" s="719"/>
      <c r="E88" s="719"/>
      <c r="F88" s="719"/>
      <c r="G88" s="719"/>
      <c r="H88" s="719"/>
      <c r="I88" s="719"/>
      <c r="J88" s="719"/>
      <c r="K88" s="719"/>
      <c r="L88" s="719"/>
      <c r="M88" s="719"/>
      <c r="N88" s="719"/>
      <c r="O88" s="719"/>
      <c r="P88" s="719"/>
      <c r="Q88" s="719"/>
      <c r="R88" s="720"/>
    </row>
    <row r="89" spans="1:18 16384:16384" s="60" customFormat="1" ht="111" customHeight="1" x14ac:dyDescent="0.25">
      <c r="A89" s="646">
        <v>13</v>
      </c>
      <c r="B89" s="647">
        <v>1</v>
      </c>
      <c r="C89" s="647">
        <v>4</v>
      </c>
      <c r="D89" s="647">
        <v>2</v>
      </c>
      <c r="E89" s="647" t="s">
        <v>230</v>
      </c>
      <c r="F89" s="721" t="s">
        <v>229</v>
      </c>
      <c r="G89" s="647" t="s">
        <v>228</v>
      </c>
      <c r="H89" s="493" t="s">
        <v>180</v>
      </c>
      <c r="I89" s="493">
        <v>5</v>
      </c>
      <c r="J89" s="693" t="s">
        <v>227</v>
      </c>
      <c r="K89" s="722" t="s">
        <v>46</v>
      </c>
      <c r="L89" s="647" t="s">
        <v>34</v>
      </c>
      <c r="M89" s="699">
        <v>45000</v>
      </c>
      <c r="N89" s="650">
        <v>25000</v>
      </c>
      <c r="O89" s="699">
        <v>45000</v>
      </c>
      <c r="P89" s="650">
        <v>25000</v>
      </c>
      <c r="Q89" s="642" t="s">
        <v>110</v>
      </c>
      <c r="R89" s="642" t="s">
        <v>226</v>
      </c>
    </row>
    <row r="90" spans="1:18 16384:16384" s="60" customFormat="1" ht="92.25" customHeight="1" x14ac:dyDescent="0.25">
      <c r="A90" s="646"/>
      <c r="B90" s="647"/>
      <c r="C90" s="647"/>
      <c r="D90" s="647"/>
      <c r="E90" s="647"/>
      <c r="F90" s="721"/>
      <c r="G90" s="647"/>
      <c r="H90" s="493" t="s">
        <v>225</v>
      </c>
      <c r="I90" s="493">
        <v>500</v>
      </c>
      <c r="J90" s="693"/>
      <c r="K90" s="722"/>
      <c r="L90" s="647"/>
      <c r="M90" s="699"/>
      <c r="N90" s="650"/>
      <c r="O90" s="699"/>
      <c r="P90" s="650"/>
      <c r="Q90" s="642"/>
      <c r="R90" s="642"/>
    </row>
    <row r="91" spans="1:18 16384:16384" ht="100.5" customHeight="1" x14ac:dyDescent="0.25">
      <c r="A91" s="631">
        <v>13</v>
      </c>
      <c r="B91" s="652">
        <v>1</v>
      </c>
      <c r="C91" s="652">
        <v>4</v>
      </c>
      <c r="D91" s="652">
        <v>2</v>
      </c>
      <c r="E91" s="652" t="s">
        <v>230</v>
      </c>
      <c r="F91" s="725" t="s">
        <v>229</v>
      </c>
      <c r="G91" s="652" t="s">
        <v>228</v>
      </c>
      <c r="H91" s="530" t="s">
        <v>180</v>
      </c>
      <c r="I91" s="530">
        <v>5</v>
      </c>
      <c r="J91" s="703" t="s">
        <v>227</v>
      </c>
      <c r="K91" s="726" t="s">
        <v>46</v>
      </c>
      <c r="L91" s="652" t="s">
        <v>34</v>
      </c>
      <c r="M91" s="701">
        <v>44640</v>
      </c>
      <c r="N91" s="651">
        <v>25000</v>
      </c>
      <c r="O91" s="701">
        <v>44640</v>
      </c>
      <c r="P91" s="651">
        <v>25000</v>
      </c>
      <c r="Q91" s="634" t="s">
        <v>110</v>
      </c>
      <c r="R91" s="634" t="s">
        <v>226</v>
      </c>
    </row>
    <row r="92" spans="1:18 16384:16384" ht="112.5" customHeight="1" x14ac:dyDescent="0.25">
      <c r="A92" s="631"/>
      <c r="B92" s="652"/>
      <c r="C92" s="652"/>
      <c r="D92" s="652"/>
      <c r="E92" s="652"/>
      <c r="F92" s="725"/>
      <c r="G92" s="652"/>
      <c r="H92" s="530" t="s">
        <v>225</v>
      </c>
      <c r="I92" s="530">
        <v>500</v>
      </c>
      <c r="J92" s="703"/>
      <c r="K92" s="726"/>
      <c r="L92" s="652"/>
      <c r="M92" s="701"/>
      <c r="N92" s="651"/>
      <c r="O92" s="701"/>
      <c r="P92" s="651"/>
      <c r="Q92" s="634"/>
      <c r="R92" s="634"/>
    </row>
    <row r="93" spans="1:18 16384:16384" ht="62.25" customHeight="1" x14ac:dyDescent="0.25">
      <c r="A93" s="635" t="s">
        <v>2006</v>
      </c>
      <c r="B93" s="636"/>
      <c r="C93" s="636"/>
      <c r="D93" s="636"/>
      <c r="E93" s="636"/>
      <c r="F93" s="636"/>
      <c r="G93" s="636"/>
      <c r="H93" s="636"/>
      <c r="I93" s="636"/>
      <c r="J93" s="636"/>
      <c r="K93" s="636"/>
      <c r="L93" s="636"/>
      <c r="M93" s="636"/>
      <c r="N93" s="636"/>
      <c r="O93" s="636"/>
      <c r="P93" s="636"/>
      <c r="Q93" s="636"/>
      <c r="R93" s="637"/>
    </row>
    <row r="94" spans="1:18 16384:16384" ht="183.75" customHeight="1" x14ac:dyDescent="0.25">
      <c r="A94" s="642">
        <v>14</v>
      </c>
      <c r="B94" s="642">
        <v>1</v>
      </c>
      <c r="C94" s="642">
        <v>4</v>
      </c>
      <c r="D94" s="642">
        <v>2</v>
      </c>
      <c r="E94" s="642" t="s">
        <v>224</v>
      </c>
      <c r="F94" s="724" t="s">
        <v>223</v>
      </c>
      <c r="G94" s="642" t="s">
        <v>82</v>
      </c>
      <c r="H94" s="483" t="s">
        <v>62</v>
      </c>
      <c r="I94" s="481">
        <v>1</v>
      </c>
      <c r="J94" s="642" t="s">
        <v>222</v>
      </c>
      <c r="K94" s="642" t="s">
        <v>46</v>
      </c>
      <c r="L94" s="642" t="s">
        <v>34</v>
      </c>
      <c r="M94" s="723"/>
      <c r="N94" s="723">
        <v>60000</v>
      </c>
      <c r="O94" s="723"/>
      <c r="P94" s="670">
        <v>60000</v>
      </c>
      <c r="Q94" s="670" t="s">
        <v>110</v>
      </c>
      <c r="R94" s="670" t="s">
        <v>221</v>
      </c>
    </row>
    <row r="95" spans="1:18 16384:16384" ht="131.25" customHeight="1" x14ac:dyDescent="0.25">
      <c r="A95" s="642"/>
      <c r="B95" s="642"/>
      <c r="C95" s="642"/>
      <c r="D95" s="642"/>
      <c r="E95" s="642"/>
      <c r="F95" s="724"/>
      <c r="G95" s="642"/>
      <c r="H95" s="483" t="s">
        <v>220</v>
      </c>
      <c r="I95" s="481">
        <v>9</v>
      </c>
      <c r="J95" s="642"/>
      <c r="K95" s="642"/>
      <c r="L95" s="642"/>
      <c r="M95" s="723"/>
      <c r="N95" s="723"/>
      <c r="O95" s="723"/>
      <c r="P95" s="670"/>
      <c r="Q95" s="670"/>
      <c r="R95" s="670"/>
    </row>
    <row r="96" spans="1:18 16384:16384" ht="78" customHeight="1" x14ac:dyDescent="0.25">
      <c r="A96" s="646">
        <v>15</v>
      </c>
      <c r="B96" s="646">
        <v>1</v>
      </c>
      <c r="C96" s="646">
        <v>4</v>
      </c>
      <c r="D96" s="642">
        <v>2</v>
      </c>
      <c r="E96" s="642" t="s">
        <v>219</v>
      </c>
      <c r="F96" s="642" t="s">
        <v>218</v>
      </c>
      <c r="G96" s="642" t="s">
        <v>217</v>
      </c>
      <c r="H96" s="493" t="s">
        <v>216</v>
      </c>
      <c r="I96" s="493">
        <v>2000</v>
      </c>
      <c r="J96" s="647" t="s">
        <v>215</v>
      </c>
      <c r="K96" s="647" t="s">
        <v>214</v>
      </c>
      <c r="L96" s="647" t="s">
        <v>213</v>
      </c>
      <c r="M96" s="650">
        <v>18000</v>
      </c>
      <c r="N96" s="650"/>
      <c r="O96" s="650">
        <v>18000</v>
      </c>
      <c r="P96" s="650"/>
      <c r="Q96" s="647" t="s">
        <v>110</v>
      </c>
      <c r="R96" s="653" t="s">
        <v>212</v>
      </c>
    </row>
    <row r="97" spans="1:18" ht="81" customHeight="1" x14ac:dyDescent="0.25">
      <c r="A97" s="646"/>
      <c r="B97" s="646"/>
      <c r="C97" s="646"/>
      <c r="D97" s="642"/>
      <c r="E97" s="642"/>
      <c r="F97" s="642"/>
      <c r="G97" s="642"/>
      <c r="H97" s="493" t="s">
        <v>211</v>
      </c>
      <c r="I97" s="493">
        <v>1000</v>
      </c>
      <c r="J97" s="647"/>
      <c r="K97" s="647"/>
      <c r="L97" s="647"/>
      <c r="M97" s="650"/>
      <c r="N97" s="650"/>
      <c r="O97" s="650"/>
      <c r="P97" s="650"/>
      <c r="Q97" s="647"/>
      <c r="R97" s="653"/>
    </row>
    <row r="98" spans="1:18" ht="76.5" customHeight="1" x14ac:dyDescent="0.25">
      <c r="A98" s="646"/>
      <c r="B98" s="646"/>
      <c r="C98" s="646"/>
      <c r="D98" s="642"/>
      <c r="E98" s="642"/>
      <c r="F98" s="642"/>
      <c r="G98" s="642"/>
      <c r="H98" s="493" t="s">
        <v>210</v>
      </c>
      <c r="I98" s="493">
        <v>1000</v>
      </c>
      <c r="J98" s="647"/>
      <c r="K98" s="647"/>
      <c r="L98" s="647"/>
      <c r="M98" s="650"/>
      <c r="N98" s="650"/>
      <c r="O98" s="650"/>
      <c r="P98" s="650"/>
      <c r="Q98" s="647"/>
      <c r="R98" s="653"/>
    </row>
    <row r="99" spans="1:18" ht="92.25" customHeight="1" x14ac:dyDescent="0.25">
      <c r="A99" s="631">
        <v>15</v>
      </c>
      <c r="B99" s="631">
        <v>1</v>
      </c>
      <c r="C99" s="631">
        <v>4</v>
      </c>
      <c r="D99" s="634">
        <v>2</v>
      </c>
      <c r="E99" s="634" t="s">
        <v>219</v>
      </c>
      <c r="F99" s="634" t="s">
        <v>218</v>
      </c>
      <c r="G99" s="634" t="s">
        <v>217</v>
      </c>
      <c r="H99" s="530" t="s">
        <v>216</v>
      </c>
      <c r="I99" s="530">
        <v>2000</v>
      </c>
      <c r="J99" s="652" t="s">
        <v>215</v>
      </c>
      <c r="K99" s="652" t="s">
        <v>214</v>
      </c>
      <c r="L99" s="652" t="s">
        <v>213</v>
      </c>
      <c r="M99" s="674">
        <v>7969.99</v>
      </c>
      <c r="N99" s="651"/>
      <c r="O99" s="674">
        <v>7969.99</v>
      </c>
      <c r="P99" s="651"/>
      <c r="Q99" s="652" t="s">
        <v>110</v>
      </c>
      <c r="R99" s="654" t="s">
        <v>212</v>
      </c>
    </row>
    <row r="100" spans="1:18" ht="75" customHeight="1" x14ac:dyDescent="0.25">
      <c r="A100" s="631"/>
      <c r="B100" s="631"/>
      <c r="C100" s="631"/>
      <c r="D100" s="634"/>
      <c r="E100" s="634"/>
      <c r="F100" s="634"/>
      <c r="G100" s="634"/>
      <c r="H100" s="530" t="s">
        <v>211</v>
      </c>
      <c r="I100" s="530">
        <v>1000</v>
      </c>
      <c r="J100" s="652"/>
      <c r="K100" s="652"/>
      <c r="L100" s="652"/>
      <c r="M100" s="674"/>
      <c r="N100" s="651"/>
      <c r="O100" s="674"/>
      <c r="P100" s="651"/>
      <c r="Q100" s="652"/>
      <c r="R100" s="654"/>
    </row>
    <row r="101" spans="1:18" s="60" customFormat="1" ht="68.25" customHeight="1" x14ac:dyDescent="0.25">
      <c r="A101" s="631"/>
      <c r="B101" s="631"/>
      <c r="C101" s="631"/>
      <c r="D101" s="634"/>
      <c r="E101" s="634"/>
      <c r="F101" s="634"/>
      <c r="G101" s="634"/>
      <c r="H101" s="530" t="s">
        <v>210</v>
      </c>
      <c r="I101" s="530">
        <v>1000</v>
      </c>
      <c r="J101" s="652"/>
      <c r="K101" s="652"/>
      <c r="L101" s="652"/>
      <c r="M101" s="674"/>
      <c r="N101" s="651"/>
      <c r="O101" s="674"/>
      <c r="P101" s="651"/>
      <c r="Q101" s="652"/>
      <c r="R101" s="654"/>
    </row>
    <row r="102" spans="1:18" s="60" customFormat="1" ht="48.75" customHeight="1" x14ac:dyDescent="0.25">
      <c r="A102" s="635" t="s">
        <v>2006</v>
      </c>
      <c r="B102" s="636"/>
      <c r="C102" s="636"/>
      <c r="D102" s="636"/>
      <c r="E102" s="636"/>
      <c r="F102" s="636"/>
      <c r="G102" s="636"/>
      <c r="H102" s="636"/>
      <c r="I102" s="636"/>
      <c r="J102" s="636"/>
      <c r="K102" s="636"/>
      <c r="L102" s="636"/>
      <c r="M102" s="636"/>
      <c r="N102" s="636"/>
      <c r="O102" s="636"/>
      <c r="P102" s="636"/>
      <c r="Q102" s="636"/>
      <c r="R102" s="637"/>
    </row>
    <row r="103" spans="1:18" s="60" customFormat="1" ht="167.25" customHeight="1" x14ac:dyDescent="0.25">
      <c r="A103" s="484">
        <v>16</v>
      </c>
      <c r="B103" s="544">
        <v>1</v>
      </c>
      <c r="C103" s="544">
        <v>4</v>
      </c>
      <c r="D103" s="493">
        <v>2</v>
      </c>
      <c r="E103" s="493" t="s">
        <v>209</v>
      </c>
      <c r="F103" s="493" t="s">
        <v>208</v>
      </c>
      <c r="G103" s="493" t="s">
        <v>207</v>
      </c>
      <c r="H103" s="493" t="s">
        <v>207</v>
      </c>
      <c r="I103" s="493">
        <v>1</v>
      </c>
      <c r="J103" s="493" t="s">
        <v>206</v>
      </c>
      <c r="K103" s="493" t="s">
        <v>46</v>
      </c>
      <c r="L103" s="493"/>
      <c r="M103" s="504">
        <v>90000</v>
      </c>
      <c r="N103" s="504"/>
      <c r="O103" s="504">
        <v>90000</v>
      </c>
      <c r="P103" s="504"/>
      <c r="Q103" s="493" t="s">
        <v>205</v>
      </c>
      <c r="R103" s="100" t="s">
        <v>204</v>
      </c>
    </row>
    <row r="104" spans="1:18" s="60" customFormat="1" ht="189" customHeight="1" x14ac:dyDescent="0.25">
      <c r="A104" s="498">
        <v>16</v>
      </c>
      <c r="B104" s="545">
        <v>1</v>
      </c>
      <c r="C104" s="545">
        <v>4</v>
      </c>
      <c r="D104" s="530">
        <v>2</v>
      </c>
      <c r="E104" s="530" t="s">
        <v>209</v>
      </c>
      <c r="F104" s="546" t="s">
        <v>208</v>
      </c>
      <c r="G104" s="530" t="s">
        <v>207</v>
      </c>
      <c r="H104" s="530" t="s">
        <v>207</v>
      </c>
      <c r="I104" s="530">
        <v>1</v>
      </c>
      <c r="J104" s="530" t="s">
        <v>206</v>
      </c>
      <c r="K104" s="530" t="s">
        <v>46</v>
      </c>
      <c r="L104" s="530"/>
      <c r="M104" s="547">
        <v>51820</v>
      </c>
      <c r="N104" s="548"/>
      <c r="O104" s="547">
        <v>51820</v>
      </c>
      <c r="P104" s="548"/>
      <c r="Q104" s="530" t="s">
        <v>205</v>
      </c>
      <c r="R104" s="549" t="s">
        <v>204</v>
      </c>
    </row>
    <row r="105" spans="1:18" s="60" customFormat="1" ht="35.25" customHeight="1" x14ac:dyDescent="0.25">
      <c r="A105" s="731" t="s">
        <v>2014</v>
      </c>
      <c r="B105" s="732"/>
      <c r="C105" s="732"/>
      <c r="D105" s="732"/>
      <c r="E105" s="732"/>
      <c r="F105" s="732"/>
      <c r="G105" s="732"/>
      <c r="H105" s="732"/>
      <c r="I105" s="732"/>
      <c r="J105" s="732"/>
      <c r="K105" s="732"/>
      <c r="L105" s="732"/>
      <c r="M105" s="732"/>
      <c r="N105" s="732"/>
      <c r="O105" s="732"/>
      <c r="P105" s="732"/>
      <c r="Q105" s="732"/>
      <c r="R105" s="733"/>
    </row>
    <row r="106" spans="1:18" s="60" customFormat="1" ht="35.25" customHeight="1" x14ac:dyDescent="0.25">
      <c r="A106" s="734" t="s">
        <v>202</v>
      </c>
      <c r="B106" s="646">
        <v>1</v>
      </c>
      <c r="C106" s="646">
        <v>4</v>
      </c>
      <c r="D106" s="642">
        <v>2</v>
      </c>
      <c r="E106" s="642" t="s">
        <v>201</v>
      </c>
      <c r="F106" s="642" t="s">
        <v>200</v>
      </c>
      <c r="G106" s="696" t="s">
        <v>199</v>
      </c>
      <c r="H106" s="484" t="s">
        <v>146</v>
      </c>
      <c r="I106" s="481">
        <v>3</v>
      </c>
      <c r="J106" s="647" t="s">
        <v>198</v>
      </c>
      <c r="K106" s="647" t="s">
        <v>46</v>
      </c>
      <c r="L106" s="647" t="s">
        <v>34</v>
      </c>
      <c r="M106" s="650">
        <v>110000</v>
      </c>
      <c r="N106" s="735">
        <v>100000</v>
      </c>
      <c r="O106" s="650">
        <v>110000</v>
      </c>
      <c r="P106" s="699">
        <v>100000</v>
      </c>
      <c r="Q106" s="642" t="s">
        <v>116</v>
      </c>
      <c r="R106" s="647" t="s">
        <v>153</v>
      </c>
    </row>
    <row r="107" spans="1:18" s="60" customFormat="1" ht="30.75" customHeight="1" x14ac:dyDescent="0.25">
      <c r="A107" s="734"/>
      <c r="B107" s="646"/>
      <c r="C107" s="646"/>
      <c r="D107" s="642"/>
      <c r="E107" s="642"/>
      <c r="F107" s="642"/>
      <c r="G107" s="697"/>
      <c r="H107" s="481" t="s">
        <v>197</v>
      </c>
      <c r="I107" s="481">
        <v>30</v>
      </c>
      <c r="J107" s="647"/>
      <c r="K107" s="647"/>
      <c r="L107" s="647"/>
      <c r="M107" s="650"/>
      <c r="N107" s="735"/>
      <c r="O107" s="650"/>
      <c r="P107" s="699"/>
      <c r="Q107" s="642"/>
      <c r="R107" s="647"/>
    </row>
    <row r="108" spans="1:18" s="60" customFormat="1" ht="34.5" customHeight="1" x14ac:dyDescent="0.25">
      <c r="A108" s="734"/>
      <c r="B108" s="646"/>
      <c r="C108" s="646"/>
      <c r="D108" s="642"/>
      <c r="E108" s="642"/>
      <c r="F108" s="642"/>
      <c r="G108" s="481" t="s">
        <v>196</v>
      </c>
      <c r="H108" s="484" t="s">
        <v>105</v>
      </c>
      <c r="I108" s="481">
        <v>1</v>
      </c>
      <c r="J108" s="647"/>
      <c r="K108" s="647"/>
      <c r="L108" s="647"/>
      <c r="M108" s="650"/>
      <c r="N108" s="735"/>
      <c r="O108" s="650"/>
      <c r="P108" s="699"/>
      <c r="Q108" s="642"/>
      <c r="R108" s="647"/>
    </row>
    <row r="109" spans="1:18" s="60" customFormat="1" ht="38.25" customHeight="1" x14ac:dyDescent="0.25">
      <c r="A109" s="734"/>
      <c r="B109" s="646"/>
      <c r="C109" s="646"/>
      <c r="D109" s="642"/>
      <c r="E109" s="642"/>
      <c r="F109" s="642"/>
      <c r="G109" s="696" t="s">
        <v>195</v>
      </c>
      <c r="H109" s="484" t="s">
        <v>79</v>
      </c>
      <c r="I109" s="481">
        <v>3</v>
      </c>
      <c r="J109" s="647"/>
      <c r="K109" s="647"/>
      <c r="L109" s="647"/>
      <c r="M109" s="650"/>
      <c r="N109" s="735"/>
      <c r="O109" s="650"/>
      <c r="P109" s="699"/>
      <c r="Q109" s="642"/>
      <c r="R109" s="647"/>
    </row>
    <row r="110" spans="1:18" s="60" customFormat="1" ht="37.5" customHeight="1" x14ac:dyDescent="0.25">
      <c r="A110" s="734"/>
      <c r="B110" s="646"/>
      <c r="C110" s="646"/>
      <c r="D110" s="642"/>
      <c r="E110" s="642"/>
      <c r="F110" s="642"/>
      <c r="G110" s="698"/>
      <c r="H110" s="484" t="s">
        <v>87</v>
      </c>
      <c r="I110" s="481">
        <v>120</v>
      </c>
      <c r="J110" s="647"/>
      <c r="K110" s="647"/>
      <c r="L110" s="647"/>
      <c r="M110" s="650"/>
      <c r="N110" s="735"/>
      <c r="O110" s="650"/>
      <c r="P110" s="699"/>
      <c r="Q110" s="642"/>
      <c r="R110" s="647"/>
    </row>
    <row r="111" spans="1:18" s="60" customFormat="1" ht="40.5" customHeight="1" x14ac:dyDescent="0.25">
      <c r="A111" s="734"/>
      <c r="B111" s="646"/>
      <c r="C111" s="646"/>
      <c r="D111" s="642"/>
      <c r="E111" s="642"/>
      <c r="F111" s="642"/>
      <c r="G111" s="698"/>
      <c r="H111" s="484" t="s">
        <v>45</v>
      </c>
      <c r="I111" s="481">
        <v>2</v>
      </c>
      <c r="J111" s="647"/>
      <c r="K111" s="647"/>
      <c r="L111" s="647"/>
      <c r="M111" s="650"/>
      <c r="N111" s="735"/>
      <c r="O111" s="650"/>
      <c r="P111" s="699"/>
      <c r="Q111" s="642"/>
      <c r="R111" s="647"/>
    </row>
    <row r="112" spans="1:18" ht="42.75" customHeight="1" x14ac:dyDescent="0.25">
      <c r="A112" s="734"/>
      <c r="B112" s="646"/>
      <c r="C112" s="646"/>
      <c r="D112" s="642"/>
      <c r="E112" s="642"/>
      <c r="F112" s="642"/>
      <c r="G112" s="697"/>
      <c r="H112" s="484" t="s">
        <v>87</v>
      </c>
      <c r="I112" s="481">
        <v>80</v>
      </c>
      <c r="J112" s="647"/>
      <c r="K112" s="647"/>
      <c r="L112" s="647"/>
      <c r="M112" s="650"/>
      <c r="N112" s="735"/>
      <c r="O112" s="650"/>
      <c r="P112" s="699"/>
      <c r="Q112" s="642"/>
      <c r="R112" s="647"/>
    </row>
    <row r="113" spans="1:18" ht="42" customHeight="1" x14ac:dyDescent="0.25">
      <c r="A113" s="734"/>
      <c r="B113" s="646"/>
      <c r="C113" s="646"/>
      <c r="D113" s="642"/>
      <c r="E113" s="642"/>
      <c r="F113" s="642"/>
      <c r="G113" s="696" t="s">
        <v>194</v>
      </c>
      <c r="H113" s="484" t="s">
        <v>146</v>
      </c>
      <c r="I113" s="481">
        <v>5</v>
      </c>
      <c r="J113" s="647"/>
      <c r="K113" s="647"/>
      <c r="L113" s="647"/>
      <c r="M113" s="650"/>
      <c r="N113" s="735"/>
      <c r="O113" s="650"/>
      <c r="P113" s="699"/>
      <c r="Q113" s="642"/>
      <c r="R113" s="647"/>
    </row>
    <row r="114" spans="1:18" ht="27" customHeight="1" x14ac:dyDescent="0.25">
      <c r="A114" s="734"/>
      <c r="B114" s="646"/>
      <c r="C114" s="646"/>
      <c r="D114" s="642"/>
      <c r="E114" s="642"/>
      <c r="F114" s="642"/>
      <c r="G114" s="697"/>
      <c r="H114" s="481" t="s">
        <v>193</v>
      </c>
      <c r="I114" s="481">
        <v>20</v>
      </c>
      <c r="J114" s="647"/>
      <c r="K114" s="647"/>
      <c r="L114" s="647"/>
      <c r="M114" s="650"/>
      <c r="N114" s="735"/>
      <c r="O114" s="650"/>
      <c r="P114" s="699"/>
      <c r="Q114" s="642"/>
      <c r="R114" s="647"/>
    </row>
    <row r="115" spans="1:18" ht="27" customHeight="1" x14ac:dyDescent="0.25">
      <c r="A115" s="734"/>
      <c r="B115" s="646"/>
      <c r="C115" s="646"/>
      <c r="D115" s="642"/>
      <c r="E115" s="642"/>
      <c r="F115" s="642"/>
      <c r="G115" s="642" t="s">
        <v>95</v>
      </c>
      <c r="H115" s="481" t="s">
        <v>96</v>
      </c>
      <c r="I115" s="481">
        <v>1</v>
      </c>
      <c r="J115" s="647"/>
      <c r="K115" s="647"/>
      <c r="L115" s="647"/>
      <c r="M115" s="650"/>
      <c r="N115" s="735"/>
      <c r="O115" s="650"/>
      <c r="P115" s="699"/>
      <c r="Q115" s="642"/>
      <c r="R115" s="647"/>
    </row>
    <row r="116" spans="1:18" ht="40.5" customHeight="1" x14ac:dyDescent="0.25">
      <c r="A116" s="734"/>
      <c r="B116" s="646"/>
      <c r="C116" s="646"/>
      <c r="D116" s="642"/>
      <c r="E116" s="642"/>
      <c r="F116" s="642"/>
      <c r="G116" s="642"/>
      <c r="H116" s="484" t="s">
        <v>97</v>
      </c>
      <c r="I116" s="481">
        <v>4250</v>
      </c>
      <c r="J116" s="647"/>
      <c r="K116" s="647"/>
      <c r="L116" s="647"/>
      <c r="M116" s="650"/>
      <c r="N116" s="735"/>
      <c r="O116" s="650"/>
      <c r="P116" s="699"/>
      <c r="Q116" s="642"/>
      <c r="R116" s="647"/>
    </row>
    <row r="117" spans="1:18" ht="50.25" customHeight="1" x14ac:dyDescent="0.25">
      <c r="A117" s="727" t="s">
        <v>202</v>
      </c>
      <c r="B117" s="631">
        <v>1</v>
      </c>
      <c r="C117" s="631">
        <v>4</v>
      </c>
      <c r="D117" s="634">
        <v>2</v>
      </c>
      <c r="E117" s="634" t="s">
        <v>201</v>
      </c>
      <c r="F117" s="634" t="s">
        <v>200</v>
      </c>
      <c r="G117" s="728" t="s">
        <v>2015</v>
      </c>
      <c r="H117" s="498" t="s">
        <v>146</v>
      </c>
      <c r="I117" s="473">
        <v>3</v>
      </c>
      <c r="J117" s="730" t="s">
        <v>2016</v>
      </c>
      <c r="K117" s="652" t="s">
        <v>46</v>
      </c>
      <c r="L117" s="652" t="s">
        <v>34</v>
      </c>
      <c r="M117" s="674">
        <v>72094.58</v>
      </c>
      <c r="N117" s="736">
        <v>100000</v>
      </c>
      <c r="O117" s="674">
        <v>72094.58</v>
      </c>
      <c r="P117" s="737">
        <v>100000</v>
      </c>
      <c r="Q117" s="634" t="s">
        <v>116</v>
      </c>
      <c r="R117" s="652" t="s">
        <v>153</v>
      </c>
    </row>
    <row r="118" spans="1:18" ht="39.75" customHeight="1" x14ac:dyDescent="0.25">
      <c r="A118" s="727"/>
      <c r="B118" s="631"/>
      <c r="C118" s="631"/>
      <c r="D118" s="634"/>
      <c r="E118" s="634"/>
      <c r="F118" s="634"/>
      <c r="G118" s="729"/>
      <c r="H118" s="473" t="s">
        <v>197</v>
      </c>
      <c r="I118" s="489">
        <v>32</v>
      </c>
      <c r="J118" s="730"/>
      <c r="K118" s="652"/>
      <c r="L118" s="652"/>
      <c r="M118" s="674"/>
      <c r="N118" s="736"/>
      <c r="O118" s="674"/>
      <c r="P118" s="737"/>
      <c r="Q118" s="634"/>
      <c r="R118" s="652"/>
    </row>
    <row r="119" spans="1:18" ht="47.25" customHeight="1" x14ac:dyDescent="0.25">
      <c r="A119" s="727"/>
      <c r="B119" s="631"/>
      <c r="C119" s="631"/>
      <c r="D119" s="634"/>
      <c r="E119" s="634"/>
      <c r="F119" s="634"/>
      <c r="G119" s="728" t="s">
        <v>417</v>
      </c>
      <c r="H119" s="473" t="s">
        <v>981</v>
      </c>
      <c r="I119" s="473">
        <v>1</v>
      </c>
      <c r="J119" s="730"/>
      <c r="K119" s="652"/>
      <c r="L119" s="652"/>
      <c r="M119" s="674"/>
      <c r="N119" s="736"/>
      <c r="O119" s="674"/>
      <c r="P119" s="737"/>
      <c r="Q119" s="634"/>
      <c r="R119" s="652"/>
    </row>
    <row r="120" spans="1:18" ht="42" customHeight="1" x14ac:dyDescent="0.25">
      <c r="A120" s="727"/>
      <c r="B120" s="631"/>
      <c r="C120" s="631"/>
      <c r="D120" s="634"/>
      <c r="E120" s="634"/>
      <c r="F120" s="634"/>
      <c r="G120" s="729"/>
      <c r="H120" s="490" t="s">
        <v>97</v>
      </c>
      <c r="I120" s="489">
        <v>200</v>
      </c>
      <c r="J120" s="730"/>
      <c r="K120" s="652"/>
      <c r="L120" s="652"/>
      <c r="M120" s="674"/>
      <c r="N120" s="736"/>
      <c r="O120" s="674"/>
      <c r="P120" s="737"/>
      <c r="Q120" s="634"/>
      <c r="R120" s="652"/>
    </row>
    <row r="121" spans="1:18" ht="53.25" customHeight="1" x14ac:dyDescent="0.25">
      <c r="A121" s="727"/>
      <c r="B121" s="631"/>
      <c r="C121" s="631"/>
      <c r="D121" s="634"/>
      <c r="E121" s="634"/>
      <c r="F121" s="634"/>
      <c r="G121" s="728" t="s">
        <v>2017</v>
      </c>
      <c r="H121" s="498" t="s">
        <v>79</v>
      </c>
      <c r="I121" s="473">
        <v>3</v>
      </c>
      <c r="J121" s="730"/>
      <c r="K121" s="652"/>
      <c r="L121" s="652"/>
      <c r="M121" s="674"/>
      <c r="N121" s="736"/>
      <c r="O121" s="674"/>
      <c r="P121" s="737"/>
      <c r="Q121" s="634"/>
      <c r="R121" s="652"/>
    </row>
    <row r="122" spans="1:18" ht="40.5" customHeight="1" x14ac:dyDescent="0.25">
      <c r="A122" s="727"/>
      <c r="B122" s="631"/>
      <c r="C122" s="631"/>
      <c r="D122" s="634"/>
      <c r="E122" s="634"/>
      <c r="F122" s="634"/>
      <c r="G122" s="729"/>
      <c r="H122" s="498" t="s">
        <v>87</v>
      </c>
      <c r="I122" s="489">
        <v>124</v>
      </c>
      <c r="J122" s="730"/>
      <c r="K122" s="652"/>
      <c r="L122" s="652"/>
      <c r="M122" s="674"/>
      <c r="N122" s="736"/>
      <c r="O122" s="674"/>
      <c r="P122" s="737"/>
      <c r="Q122" s="634"/>
      <c r="R122" s="652"/>
    </row>
    <row r="123" spans="1:18" ht="35.25" customHeight="1" x14ac:dyDescent="0.25">
      <c r="A123" s="727"/>
      <c r="B123" s="631"/>
      <c r="C123" s="631"/>
      <c r="D123" s="634"/>
      <c r="E123" s="634"/>
      <c r="F123" s="634"/>
      <c r="G123" s="728" t="s">
        <v>89</v>
      </c>
      <c r="H123" s="550" t="s">
        <v>45</v>
      </c>
      <c r="I123" s="497">
        <v>2</v>
      </c>
      <c r="J123" s="730"/>
      <c r="K123" s="652"/>
      <c r="L123" s="652"/>
      <c r="M123" s="674"/>
      <c r="N123" s="736"/>
      <c r="O123" s="674"/>
      <c r="P123" s="737"/>
      <c r="Q123" s="634"/>
      <c r="R123" s="652"/>
    </row>
    <row r="124" spans="1:18" ht="51" customHeight="1" x14ac:dyDescent="0.25">
      <c r="A124" s="727"/>
      <c r="B124" s="631"/>
      <c r="C124" s="631"/>
      <c r="D124" s="634"/>
      <c r="E124" s="634"/>
      <c r="F124" s="634"/>
      <c r="G124" s="729"/>
      <c r="H124" s="498" t="s">
        <v>87</v>
      </c>
      <c r="I124" s="489">
        <v>50</v>
      </c>
      <c r="J124" s="730"/>
      <c r="K124" s="652"/>
      <c r="L124" s="652"/>
      <c r="M124" s="674"/>
      <c r="N124" s="736"/>
      <c r="O124" s="674"/>
      <c r="P124" s="737"/>
      <c r="Q124" s="634"/>
      <c r="R124" s="652"/>
    </row>
    <row r="125" spans="1:18" ht="50.25" customHeight="1" x14ac:dyDescent="0.25">
      <c r="A125" s="727"/>
      <c r="B125" s="631"/>
      <c r="C125" s="631"/>
      <c r="D125" s="634"/>
      <c r="E125" s="634"/>
      <c r="F125" s="634"/>
      <c r="G125" s="738" t="s">
        <v>2018</v>
      </c>
      <c r="H125" s="498" t="s">
        <v>146</v>
      </c>
      <c r="I125" s="489">
        <v>6</v>
      </c>
      <c r="J125" s="730"/>
      <c r="K125" s="652"/>
      <c r="L125" s="652"/>
      <c r="M125" s="674"/>
      <c r="N125" s="736"/>
      <c r="O125" s="674"/>
      <c r="P125" s="737"/>
      <c r="Q125" s="634"/>
      <c r="R125" s="652"/>
    </row>
    <row r="126" spans="1:18" ht="51.75" customHeight="1" x14ac:dyDescent="0.25">
      <c r="A126" s="727"/>
      <c r="B126" s="631"/>
      <c r="C126" s="631"/>
      <c r="D126" s="634"/>
      <c r="E126" s="634"/>
      <c r="F126" s="634"/>
      <c r="G126" s="739"/>
      <c r="H126" s="489" t="s">
        <v>2019</v>
      </c>
      <c r="I126" s="489">
        <v>188</v>
      </c>
      <c r="J126" s="730"/>
      <c r="K126" s="652"/>
      <c r="L126" s="652"/>
      <c r="M126" s="674"/>
      <c r="N126" s="736"/>
      <c r="O126" s="674"/>
      <c r="P126" s="737"/>
      <c r="Q126" s="634"/>
      <c r="R126" s="652"/>
    </row>
    <row r="127" spans="1:18" ht="46.5" customHeight="1" x14ac:dyDescent="0.25">
      <c r="A127" s="727"/>
      <c r="B127" s="631"/>
      <c r="C127" s="631"/>
      <c r="D127" s="634"/>
      <c r="E127" s="634"/>
      <c r="F127" s="634"/>
      <c r="G127" s="634" t="s">
        <v>95</v>
      </c>
      <c r="H127" s="473" t="s">
        <v>96</v>
      </c>
      <c r="I127" s="473">
        <v>1</v>
      </c>
      <c r="J127" s="730"/>
      <c r="K127" s="652"/>
      <c r="L127" s="652"/>
      <c r="M127" s="674"/>
      <c r="N127" s="736"/>
      <c r="O127" s="674"/>
      <c r="P127" s="737"/>
      <c r="Q127" s="634"/>
      <c r="R127" s="652"/>
    </row>
    <row r="128" spans="1:18" ht="37.5" customHeight="1" x14ac:dyDescent="0.25">
      <c r="A128" s="727"/>
      <c r="B128" s="631"/>
      <c r="C128" s="631"/>
      <c r="D128" s="634"/>
      <c r="E128" s="634"/>
      <c r="F128" s="634"/>
      <c r="G128" s="634"/>
      <c r="H128" s="498" t="s">
        <v>97</v>
      </c>
      <c r="I128" s="473">
        <v>4250</v>
      </c>
      <c r="J128" s="730"/>
      <c r="K128" s="652"/>
      <c r="L128" s="652"/>
      <c r="M128" s="674"/>
      <c r="N128" s="736"/>
      <c r="O128" s="674"/>
      <c r="P128" s="737"/>
      <c r="Q128" s="634"/>
      <c r="R128" s="652"/>
    </row>
    <row r="129" spans="1:18" ht="76.5" customHeight="1" x14ac:dyDescent="0.25">
      <c r="A129" s="740" t="s">
        <v>2049</v>
      </c>
      <c r="B129" s="741"/>
      <c r="C129" s="741"/>
      <c r="D129" s="741"/>
      <c r="E129" s="741"/>
      <c r="F129" s="741"/>
      <c r="G129" s="741"/>
      <c r="H129" s="741"/>
      <c r="I129" s="741"/>
      <c r="J129" s="741"/>
      <c r="K129" s="741"/>
      <c r="L129" s="741"/>
      <c r="M129" s="741"/>
      <c r="N129" s="741"/>
      <c r="O129" s="741"/>
      <c r="P129" s="741"/>
      <c r="Q129" s="741"/>
      <c r="R129" s="742"/>
    </row>
    <row r="130" spans="1:18" ht="51.75" customHeight="1" x14ac:dyDescent="0.25">
      <c r="A130" s="696">
        <v>18</v>
      </c>
      <c r="B130" s="696">
        <v>1</v>
      </c>
      <c r="C130" s="696">
        <v>4</v>
      </c>
      <c r="D130" s="696">
        <v>2</v>
      </c>
      <c r="E130" s="642" t="s">
        <v>192</v>
      </c>
      <c r="F130" s="642" t="s">
        <v>191</v>
      </c>
      <c r="G130" s="481" t="s">
        <v>166</v>
      </c>
      <c r="H130" s="481" t="s">
        <v>190</v>
      </c>
      <c r="I130" s="481">
        <v>5</v>
      </c>
      <c r="J130" s="647" t="s">
        <v>1096</v>
      </c>
      <c r="K130" s="647" t="s">
        <v>39</v>
      </c>
      <c r="L130" s="647" t="s">
        <v>34</v>
      </c>
      <c r="M130" s="650">
        <v>59901</v>
      </c>
      <c r="N130" s="650">
        <v>100000</v>
      </c>
      <c r="O130" s="650">
        <v>59901</v>
      </c>
      <c r="P130" s="650">
        <v>100000</v>
      </c>
      <c r="Q130" s="647" t="s">
        <v>116</v>
      </c>
      <c r="R130" s="653" t="s">
        <v>153</v>
      </c>
    </row>
    <row r="131" spans="1:18" ht="54.75" customHeight="1" x14ac:dyDescent="0.25">
      <c r="A131" s="698"/>
      <c r="B131" s="698"/>
      <c r="C131" s="698"/>
      <c r="D131" s="698"/>
      <c r="E131" s="642"/>
      <c r="F131" s="642"/>
      <c r="G131" s="642" t="s">
        <v>85</v>
      </c>
      <c r="H131" s="481" t="s">
        <v>53</v>
      </c>
      <c r="I131" s="481">
        <v>1</v>
      </c>
      <c r="J131" s="647"/>
      <c r="K131" s="647"/>
      <c r="L131" s="647"/>
      <c r="M131" s="650"/>
      <c r="N131" s="650"/>
      <c r="O131" s="650"/>
      <c r="P131" s="650"/>
      <c r="Q131" s="647"/>
      <c r="R131" s="653"/>
    </row>
    <row r="132" spans="1:18" ht="57" customHeight="1" x14ac:dyDescent="0.25">
      <c r="A132" s="698"/>
      <c r="B132" s="698"/>
      <c r="C132" s="698"/>
      <c r="D132" s="698"/>
      <c r="E132" s="642"/>
      <c r="F132" s="642"/>
      <c r="G132" s="642"/>
      <c r="H132" s="481" t="s">
        <v>54</v>
      </c>
      <c r="I132" s="481">
        <v>70</v>
      </c>
      <c r="J132" s="647"/>
      <c r="K132" s="647"/>
      <c r="L132" s="647"/>
      <c r="M132" s="650"/>
      <c r="N132" s="650"/>
      <c r="O132" s="650"/>
      <c r="P132" s="650"/>
      <c r="Q132" s="647"/>
      <c r="R132" s="653"/>
    </row>
    <row r="133" spans="1:18" ht="56.25" customHeight="1" x14ac:dyDescent="0.25">
      <c r="A133" s="697"/>
      <c r="B133" s="697"/>
      <c r="C133" s="697"/>
      <c r="D133" s="697"/>
      <c r="E133" s="642"/>
      <c r="F133" s="642"/>
      <c r="G133" s="481" t="s">
        <v>189</v>
      </c>
      <c r="H133" s="481" t="s">
        <v>188</v>
      </c>
      <c r="I133" s="481">
        <v>1</v>
      </c>
      <c r="J133" s="647"/>
      <c r="K133" s="647"/>
      <c r="L133" s="647"/>
      <c r="M133" s="650"/>
      <c r="N133" s="650"/>
      <c r="O133" s="650"/>
      <c r="P133" s="650"/>
      <c r="Q133" s="647"/>
      <c r="R133" s="653"/>
    </row>
    <row r="134" spans="1:18" ht="57.75" customHeight="1" x14ac:dyDescent="0.25">
      <c r="A134" s="632">
        <v>18</v>
      </c>
      <c r="B134" s="632">
        <v>1</v>
      </c>
      <c r="C134" s="632">
        <v>4</v>
      </c>
      <c r="D134" s="632">
        <v>2</v>
      </c>
      <c r="E134" s="634" t="s">
        <v>192</v>
      </c>
      <c r="F134" s="634" t="s">
        <v>191</v>
      </c>
      <c r="G134" s="473" t="s">
        <v>166</v>
      </c>
      <c r="H134" s="473" t="s">
        <v>190</v>
      </c>
      <c r="I134" s="473">
        <v>5</v>
      </c>
      <c r="J134" s="652" t="s">
        <v>1096</v>
      </c>
      <c r="K134" s="652" t="s">
        <v>39</v>
      </c>
      <c r="L134" s="730" t="s">
        <v>102</v>
      </c>
      <c r="M134" s="651">
        <v>59901</v>
      </c>
      <c r="N134" s="674">
        <v>80000</v>
      </c>
      <c r="O134" s="651">
        <v>59901</v>
      </c>
      <c r="P134" s="674">
        <v>80000</v>
      </c>
      <c r="Q134" s="652" t="s">
        <v>116</v>
      </c>
      <c r="R134" s="654" t="s">
        <v>153</v>
      </c>
    </row>
    <row r="135" spans="1:18" ht="58.5" customHeight="1" x14ac:dyDescent="0.25">
      <c r="A135" s="659"/>
      <c r="B135" s="659"/>
      <c r="C135" s="659"/>
      <c r="D135" s="659"/>
      <c r="E135" s="634"/>
      <c r="F135" s="634"/>
      <c r="G135" s="655" t="s">
        <v>2020</v>
      </c>
      <c r="H135" s="473" t="s">
        <v>53</v>
      </c>
      <c r="I135" s="473">
        <v>1</v>
      </c>
      <c r="J135" s="652"/>
      <c r="K135" s="652"/>
      <c r="L135" s="730"/>
      <c r="M135" s="651"/>
      <c r="N135" s="674"/>
      <c r="O135" s="651"/>
      <c r="P135" s="674"/>
      <c r="Q135" s="652"/>
      <c r="R135" s="654"/>
    </row>
    <row r="136" spans="1:18" ht="51.75" customHeight="1" x14ac:dyDescent="0.25">
      <c r="A136" s="659"/>
      <c r="B136" s="659"/>
      <c r="C136" s="659"/>
      <c r="D136" s="659"/>
      <c r="E136" s="634"/>
      <c r="F136" s="634"/>
      <c r="G136" s="655"/>
      <c r="H136" s="473" t="s">
        <v>54</v>
      </c>
      <c r="I136" s="473">
        <v>70</v>
      </c>
      <c r="J136" s="652"/>
      <c r="K136" s="652"/>
      <c r="L136" s="730"/>
      <c r="M136" s="651"/>
      <c r="N136" s="674"/>
      <c r="O136" s="651"/>
      <c r="P136" s="674"/>
      <c r="Q136" s="652"/>
      <c r="R136" s="654"/>
    </row>
    <row r="137" spans="1:18" ht="52.5" customHeight="1" x14ac:dyDescent="0.25">
      <c r="A137" s="633"/>
      <c r="B137" s="633"/>
      <c r="C137" s="633"/>
      <c r="D137" s="633"/>
      <c r="E137" s="634"/>
      <c r="F137" s="634"/>
      <c r="G137" s="473" t="s">
        <v>189</v>
      </c>
      <c r="H137" s="473" t="s">
        <v>188</v>
      </c>
      <c r="I137" s="473">
        <v>1</v>
      </c>
      <c r="J137" s="652"/>
      <c r="K137" s="652"/>
      <c r="L137" s="730"/>
      <c r="M137" s="651"/>
      <c r="N137" s="674"/>
      <c r="O137" s="651"/>
      <c r="P137" s="674"/>
      <c r="Q137" s="652"/>
      <c r="R137" s="654"/>
    </row>
    <row r="138" spans="1:18" ht="62.25" customHeight="1" x14ac:dyDescent="0.25">
      <c r="A138" s="656" t="s">
        <v>2050</v>
      </c>
      <c r="B138" s="657"/>
      <c r="C138" s="657"/>
      <c r="D138" s="657"/>
      <c r="E138" s="657"/>
      <c r="F138" s="657"/>
      <c r="G138" s="657"/>
      <c r="H138" s="657"/>
      <c r="I138" s="657"/>
      <c r="J138" s="657"/>
      <c r="K138" s="657"/>
      <c r="L138" s="657"/>
      <c r="M138" s="657"/>
      <c r="N138" s="657"/>
      <c r="O138" s="657"/>
      <c r="P138" s="657"/>
      <c r="Q138" s="657"/>
      <c r="R138" s="658"/>
    </row>
    <row r="139" spans="1:18" ht="36" customHeight="1" x14ac:dyDescent="0.25">
      <c r="A139" s="696">
        <v>19</v>
      </c>
      <c r="B139" s="696">
        <v>1</v>
      </c>
      <c r="C139" s="696">
        <v>4</v>
      </c>
      <c r="D139" s="696">
        <v>2</v>
      </c>
      <c r="E139" s="696" t="s">
        <v>187</v>
      </c>
      <c r="F139" s="696" t="s">
        <v>186</v>
      </c>
      <c r="G139" s="696" t="s">
        <v>178</v>
      </c>
      <c r="H139" s="481" t="s">
        <v>87</v>
      </c>
      <c r="I139" s="481">
        <v>60</v>
      </c>
      <c r="J139" s="743" t="s">
        <v>185</v>
      </c>
      <c r="K139" s="743" t="s">
        <v>39</v>
      </c>
      <c r="L139" s="743" t="s">
        <v>34</v>
      </c>
      <c r="M139" s="746">
        <v>135000</v>
      </c>
      <c r="N139" s="746">
        <v>260000</v>
      </c>
      <c r="O139" s="746">
        <v>135000</v>
      </c>
      <c r="P139" s="746">
        <v>260000</v>
      </c>
      <c r="Q139" s="743" t="s">
        <v>116</v>
      </c>
      <c r="R139" s="749" t="s">
        <v>147</v>
      </c>
    </row>
    <row r="140" spans="1:18" ht="36" customHeight="1" x14ac:dyDescent="0.25">
      <c r="A140" s="698"/>
      <c r="B140" s="698"/>
      <c r="C140" s="698"/>
      <c r="D140" s="698"/>
      <c r="E140" s="698"/>
      <c r="F140" s="698"/>
      <c r="G140" s="697"/>
      <c r="H140" s="481" t="s">
        <v>146</v>
      </c>
      <c r="I140" s="481">
        <v>3</v>
      </c>
      <c r="J140" s="744"/>
      <c r="K140" s="744"/>
      <c r="L140" s="744"/>
      <c r="M140" s="747"/>
      <c r="N140" s="747"/>
      <c r="O140" s="747"/>
      <c r="P140" s="747"/>
      <c r="Q140" s="744"/>
      <c r="R140" s="750"/>
    </row>
    <row r="141" spans="1:18" ht="37.5" customHeight="1" x14ac:dyDescent="0.25">
      <c r="A141" s="698"/>
      <c r="B141" s="698"/>
      <c r="C141" s="698"/>
      <c r="D141" s="698"/>
      <c r="E141" s="698"/>
      <c r="F141" s="698"/>
      <c r="G141" s="481" t="s">
        <v>184</v>
      </c>
      <c r="H141" s="481" t="s">
        <v>97</v>
      </c>
      <c r="I141" s="481" t="s">
        <v>183</v>
      </c>
      <c r="J141" s="744"/>
      <c r="K141" s="744"/>
      <c r="L141" s="744"/>
      <c r="M141" s="747"/>
      <c r="N141" s="747"/>
      <c r="O141" s="747"/>
      <c r="P141" s="747"/>
      <c r="Q141" s="744"/>
      <c r="R141" s="750"/>
    </row>
    <row r="142" spans="1:18" ht="39" customHeight="1" x14ac:dyDescent="0.25">
      <c r="A142" s="698"/>
      <c r="B142" s="698"/>
      <c r="C142" s="698"/>
      <c r="D142" s="698"/>
      <c r="E142" s="698"/>
      <c r="F142" s="698"/>
      <c r="G142" s="696" t="s">
        <v>182</v>
      </c>
      <c r="H142" s="481" t="s">
        <v>2051</v>
      </c>
      <c r="I142" s="481">
        <v>200</v>
      </c>
      <c r="J142" s="744"/>
      <c r="K142" s="744"/>
      <c r="L142" s="744"/>
      <c r="M142" s="747"/>
      <c r="N142" s="747"/>
      <c r="O142" s="747"/>
      <c r="P142" s="747"/>
      <c r="Q142" s="744"/>
      <c r="R142" s="750"/>
    </row>
    <row r="143" spans="1:18" ht="42.75" customHeight="1" x14ac:dyDescent="0.25">
      <c r="A143" s="698"/>
      <c r="B143" s="698"/>
      <c r="C143" s="698"/>
      <c r="D143" s="698"/>
      <c r="E143" s="698"/>
      <c r="F143" s="698"/>
      <c r="G143" s="697"/>
      <c r="H143" s="481" t="s">
        <v>53</v>
      </c>
      <c r="I143" s="481">
        <v>2</v>
      </c>
      <c r="J143" s="744"/>
      <c r="K143" s="744"/>
      <c r="L143" s="744"/>
      <c r="M143" s="747"/>
      <c r="N143" s="747"/>
      <c r="O143" s="747"/>
      <c r="P143" s="747"/>
      <c r="Q143" s="744"/>
      <c r="R143" s="750"/>
    </row>
    <row r="144" spans="1:18" ht="42" customHeight="1" x14ac:dyDescent="0.25">
      <c r="A144" s="698"/>
      <c r="B144" s="698"/>
      <c r="C144" s="698"/>
      <c r="D144" s="698"/>
      <c r="E144" s="698"/>
      <c r="F144" s="698"/>
      <c r="G144" s="696" t="s">
        <v>181</v>
      </c>
      <c r="H144" s="481" t="s">
        <v>87</v>
      </c>
      <c r="I144" s="481">
        <v>90</v>
      </c>
      <c r="J144" s="744"/>
      <c r="K144" s="744"/>
      <c r="L144" s="744"/>
      <c r="M144" s="747"/>
      <c r="N144" s="747"/>
      <c r="O144" s="747"/>
      <c r="P144" s="747"/>
      <c r="Q144" s="744"/>
      <c r="R144" s="750"/>
    </row>
    <row r="145" spans="1:18" ht="36" customHeight="1" x14ac:dyDescent="0.25">
      <c r="A145" s="698"/>
      <c r="B145" s="698"/>
      <c r="C145" s="698"/>
      <c r="D145" s="698"/>
      <c r="E145" s="698"/>
      <c r="F145" s="698"/>
      <c r="G145" s="697"/>
      <c r="H145" s="481" t="s">
        <v>79</v>
      </c>
      <c r="I145" s="481">
        <v>3</v>
      </c>
      <c r="J145" s="744"/>
      <c r="K145" s="744"/>
      <c r="L145" s="744"/>
      <c r="M145" s="747"/>
      <c r="N145" s="747"/>
      <c r="O145" s="747"/>
      <c r="P145" s="747"/>
      <c r="Q145" s="744"/>
      <c r="R145" s="750"/>
    </row>
    <row r="146" spans="1:18" ht="39.75" customHeight="1" x14ac:dyDescent="0.25">
      <c r="A146" s="698"/>
      <c r="B146" s="698"/>
      <c r="C146" s="698"/>
      <c r="D146" s="698"/>
      <c r="E146" s="698"/>
      <c r="F146" s="698"/>
      <c r="G146" s="481" t="s">
        <v>103</v>
      </c>
      <c r="H146" s="481" t="s">
        <v>180</v>
      </c>
      <c r="I146" s="481">
        <v>1</v>
      </c>
      <c r="J146" s="744"/>
      <c r="K146" s="744"/>
      <c r="L146" s="744"/>
      <c r="M146" s="747"/>
      <c r="N146" s="747"/>
      <c r="O146" s="747"/>
      <c r="P146" s="747"/>
      <c r="Q146" s="744"/>
      <c r="R146" s="750"/>
    </row>
    <row r="147" spans="1:18" ht="36.75" customHeight="1" x14ac:dyDescent="0.25">
      <c r="A147" s="697"/>
      <c r="B147" s="697"/>
      <c r="C147" s="697"/>
      <c r="D147" s="697"/>
      <c r="E147" s="697"/>
      <c r="F147" s="697"/>
      <c r="G147" s="481" t="s">
        <v>179</v>
      </c>
      <c r="H147" s="481" t="s">
        <v>145</v>
      </c>
      <c r="I147" s="481">
        <v>1</v>
      </c>
      <c r="J147" s="745"/>
      <c r="K147" s="745"/>
      <c r="L147" s="745"/>
      <c r="M147" s="748"/>
      <c r="N147" s="748"/>
      <c r="O147" s="748"/>
      <c r="P147" s="748"/>
      <c r="Q147" s="745"/>
      <c r="R147" s="751"/>
    </row>
    <row r="148" spans="1:18" ht="36" customHeight="1" x14ac:dyDescent="0.25">
      <c r="A148" s="632">
        <v>19</v>
      </c>
      <c r="B148" s="632">
        <v>1</v>
      </c>
      <c r="C148" s="632">
        <v>4</v>
      </c>
      <c r="D148" s="632">
        <v>2</v>
      </c>
      <c r="E148" s="632" t="s">
        <v>187</v>
      </c>
      <c r="F148" s="632" t="s">
        <v>186</v>
      </c>
      <c r="G148" s="728" t="s">
        <v>2021</v>
      </c>
      <c r="H148" s="473" t="s">
        <v>87</v>
      </c>
      <c r="I148" s="489">
        <v>100</v>
      </c>
      <c r="J148" s="752" t="s">
        <v>2022</v>
      </c>
      <c r="K148" s="755" t="s">
        <v>39</v>
      </c>
      <c r="L148" s="755" t="s">
        <v>34</v>
      </c>
      <c r="M148" s="758">
        <v>69227.199999999997</v>
      </c>
      <c r="N148" s="758">
        <v>210000</v>
      </c>
      <c r="O148" s="758">
        <v>69227.199999999997</v>
      </c>
      <c r="P148" s="758">
        <v>210000</v>
      </c>
      <c r="Q148" s="755" t="s">
        <v>116</v>
      </c>
      <c r="R148" s="665" t="s">
        <v>147</v>
      </c>
    </row>
    <row r="149" spans="1:18" ht="36" customHeight="1" x14ac:dyDescent="0.25">
      <c r="A149" s="659"/>
      <c r="B149" s="659"/>
      <c r="C149" s="659"/>
      <c r="D149" s="659"/>
      <c r="E149" s="659"/>
      <c r="F149" s="659"/>
      <c r="G149" s="729"/>
      <c r="H149" s="473" t="s">
        <v>146</v>
      </c>
      <c r="I149" s="473">
        <v>3</v>
      </c>
      <c r="J149" s="753"/>
      <c r="K149" s="756"/>
      <c r="L149" s="756"/>
      <c r="M149" s="759"/>
      <c r="N149" s="759"/>
      <c r="O149" s="759"/>
      <c r="P149" s="759"/>
      <c r="Q149" s="756"/>
      <c r="R149" s="666"/>
    </row>
    <row r="150" spans="1:18" ht="34.5" customHeight="1" x14ac:dyDescent="0.25">
      <c r="A150" s="659"/>
      <c r="B150" s="659"/>
      <c r="C150" s="659"/>
      <c r="D150" s="659"/>
      <c r="E150" s="659"/>
      <c r="F150" s="659"/>
      <c r="G150" s="473" t="s">
        <v>184</v>
      </c>
      <c r="H150" s="473" t="s">
        <v>97</v>
      </c>
      <c r="I150" s="489" t="s">
        <v>2023</v>
      </c>
      <c r="J150" s="753"/>
      <c r="K150" s="756"/>
      <c r="L150" s="756"/>
      <c r="M150" s="759"/>
      <c r="N150" s="759"/>
      <c r="O150" s="759"/>
      <c r="P150" s="759"/>
      <c r="Q150" s="756"/>
      <c r="R150" s="666"/>
    </row>
    <row r="151" spans="1:18" ht="40.5" customHeight="1" x14ac:dyDescent="0.25">
      <c r="A151" s="659"/>
      <c r="B151" s="659"/>
      <c r="C151" s="659"/>
      <c r="D151" s="659"/>
      <c r="E151" s="659"/>
      <c r="F151" s="659"/>
      <c r="G151" s="728" t="s">
        <v>2024</v>
      </c>
      <c r="H151" s="473" t="s">
        <v>255</v>
      </c>
      <c r="I151" s="489">
        <v>250</v>
      </c>
      <c r="J151" s="753"/>
      <c r="K151" s="756"/>
      <c r="L151" s="756"/>
      <c r="M151" s="759"/>
      <c r="N151" s="759"/>
      <c r="O151" s="759"/>
      <c r="P151" s="759"/>
      <c r="Q151" s="756"/>
      <c r="R151" s="666"/>
    </row>
    <row r="152" spans="1:18" ht="33" customHeight="1" x14ac:dyDescent="0.25">
      <c r="A152" s="659"/>
      <c r="B152" s="659"/>
      <c r="C152" s="659"/>
      <c r="D152" s="659"/>
      <c r="E152" s="659"/>
      <c r="F152" s="659"/>
      <c r="G152" s="729"/>
      <c r="H152" s="473" t="s">
        <v>53</v>
      </c>
      <c r="I152" s="473">
        <v>2</v>
      </c>
      <c r="J152" s="753"/>
      <c r="K152" s="756"/>
      <c r="L152" s="756"/>
      <c r="M152" s="759"/>
      <c r="N152" s="759"/>
      <c r="O152" s="759"/>
      <c r="P152" s="759"/>
      <c r="Q152" s="756"/>
      <c r="R152" s="666"/>
    </row>
    <row r="153" spans="1:18" ht="54.75" customHeight="1" x14ac:dyDescent="0.25">
      <c r="A153" s="659"/>
      <c r="B153" s="659"/>
      <c r="C153" s="659"/>
      <c r="D153" s="659"/>
      <c r="E153" s="659"/>
      <c r="F153" s="659"/>
      <c r="G153" s="632" t="s">
        <v>181</v>
      </c>
      <c r="H153" s="473" t="s">
        <v>87</v>
      </c>
      <c r="I153" s="489">
        <v>50</v>
      </c>
      <c r="J153" s="753"/>
      <c r="K153" s="756"/>
      <c r="L153" s="756"/>
      <c r="M153" s="759"/>
      <c r="N153" s="759"/>
      <c r="O153" s="759"/>
      <c r="P153" s="759"/>
      <c r="Q153" s="756"/>
      <c r="R153" s="666"/>
    </row>
    <row r="154" spans="1:18" ht="39.75" customHeight="1" x14ac:dyDescent="0.25">
      <c r="A154" s="659"/>
      <c r="B154" s="659"/>
      <c r="C154" s="659"/>
      <c r="D154" s="659"/>
      <c r="E154" s="659"/>
      <c r="F154" s="659"/>
      <c r="G154" s="633"/>
      <c r="H154" s="473" t="s">
        <v>79</v>
      </c>
      <c r="I154" s="489">
        <v>2</v>
      </c>
      <c r="J154" s="753"/>
      <c r="K154" s="756"/>
      <c r="L154" s="756"/>
      <c r="M154" s="759"/>
      <c r="N154" s="759"/>
      <c r="O154" s="759"/>
      <c r="P154" s="759"/>
      <c r="Q154" s="756"/>
      <c r="R154" s="666"/>
    </row>
    <row r="155" spans="1:18" ht="36" customHeight="1" x14ac:dyDescent="0.25">
      <c r="A155" s="659"/>
      <c r="B155" s="659"/>
      <c r="C155" s="659"/>
      <c r="D155" s="659"/>
      <c r="E155" s="659"/>
      <c r="F155" s="659"/>
      <c r="G155" s="473" t="s">
        <v>103</v>
      </c>
      <c r="H155" s="473" t="s">
        <v>180</v>
      </c>
      <c r="I155" s="473">
        <v>1</v>
      </c>
      <c r="J155" s="753"/>
      <c r="K155" s="756"/>
      <c r="L155" s="756"/>
      <c r="M155" s="759"/>
      <c r="N155" s="759"/>
      <c r="O155" s="759"/>
      <c r="P155" s="759"/>
      <c r="Q155" s="756"/>
      <c r="R155" s="666"/>
    </row>
    <row r="156" spans="1:18" ht="47.25" customHeight="1" x14ac:dyDescent="0.25">
      <c r="A156" s="633"/>
      <c r="B156" s="633"/>
      <c r="C156" s="633"/>
      <c r="D156" s="633"/>
      <c r="E156" s="633"/>
      <c r="F156" s="633"/>
      <c r="G156" s="473" t="s">
        <v>179</v>
      </c>
      <c r="H156" s="473" t="s">
        <v>145</v>
      </c>
      <c r="I156" s="473">
        <v>1</v>
      </c>
      <c r="J156" s="754"/>
      <c r="K156" s="757"/>
      <c r="L156" s="757"/>
      <c r="M156" s="760"/>
      <c r="N156" s="760"/>
      <c r="O156" s="760"/>
      <c r="P156" s="760"/>
      <c r="Q156" s="757"/>
      <c r="R156" s="761"/>
    </row>
    <row r="157" spans="1:18" ht="66" customHeight="1" x14ac:dyDescent="0.25">
      <c r="A157" s="656" t="s">
        <v>2052</v>
      </c>
      <c r="B157" s="657"/>
      <c r="C157" s="657"/>
      <c r="D157" s="657"/>
      <c r="E157" s="657"/>
      <c r="F157" s="657"/>
      <c r="G157" s="657"/>
      <c r="H157" s="657"/>
      <c r="I157" s="657"/>
      <c r="J157" s="657"/>
      <c r="K157" s="657"/>
      <c r="L157" s="657"/>
      <c r="M157" s="657"/>
      <c r="N157" s="657"/>
      <c r="O157" s="657"/>
      <c r="P157" s="657"/>
      <c r="Q157" s="657"/>
      <c r="R157" s="658"/>
    </row>
    <row r="158" spans="1:18" ht="119.25" customHeight="1" x14ac:dyDescent="0.25">
      <c r="A158" s="524">
        <v>20</v>
      </c>
      <c r="B158" s="524">
        <v>1</v>
      </c>
      <c r="C158" s="524">
        <v>4</v>
      </c>
      <c r="D158" s="524">
        <v>2</v>
      </c>
      <c r="E158" s="524" t="s">
        <v>177</v>
      </c>
      <c r="F158" s="524" t="s">
        <v>176</v>
      </c>
      <c r="G158" s="481" t="s">
        <v>175</v>
      </c>
      <c r="H158" s="481" t="s">
        <v>145</v>
      </c>
      <c r="I158" s="481">
        <v>1</v>
      </c>
      <c r="J158" s="551" t="s">
        <v>174</v>
      </c>
      <c r="K158" s="551" t="s">
        <v>39</v>
      </c>
      <c r="L158" s="551" t="s">
        <v>102</v>
      </c>
      <c r="M158" s="552">
        <v>60000</v>
      </c>
      <c r="N158" s="552">
        <v>40000</v>
      </c>
      <c r="O158" s="552">
        <v>60000</v>
      </c>
      <c r="P158" s="552">
        <v>40000</v>
      </c>
      <c r="Q158" s="551" t="s">
        <v>116</v>
      </c>
      <c r="R158" s="119" t="s">
        <v>153</v>
      </c>
    </row>
    <row r="159" spans="1:18" ht="39.950000000000003" customHeight="1" x14ac:dyDescent="0.25">
      <c r="A159" s="632">
        <v>20</v>
      </c>
      <c r="B159" s="632">
        <v>1</v>
      </c>
      <c r="C159" s="632">
        <v>4</v>
      </c>
      <c r="D159" s="632">
        <v>2</v>
      </c>
      <c r="E159" s="632" t="s">
        <v>177</v>
      </c>
      <c r="F159" s="632" t="s">
        <v>2025</v>
      </c>
      <c r="G159" s="473" t="s">
        <v>175</v>
      </c>
      <c r="H159" s="473" t="s">
        <v>145</v>
      </c>
      <c r="I159" s="473">
        <v>1</v>
      </c>
      <c r="J159" s="752" t="s">
        <v>2026</v>
      </c>
      <c r="K159" s="755" t="s">
        <v>39</v>
      </c>
      <c r="L159" s="755" t="s">
        <v>102</v>
      </c>
      <c r="M159" s="762">
        <v>60000</v>
      </c>
      <c r="N159" s="762">
        <v>40000</v>
      </c>
      <c r="O159" s="762">
        <v>60000</v>
      </c>
      <c r="P159" s="762">
        <v>40000</v>
      </c>
      <c r="Q159" s="755" t="s">
        <v>116</v>
      </c>
      <c r="R159" s="665" t="s">
        <v>153</v>
      </c>
    </row>
    <row r="160" spans="1:18" ht="60" customHeight="1" x14ac:dyDescent="0.25">
      <c r="A160" s="659"/>
      <c r="B160" s="659"/>
      <c r="C160" s="659"/>
      <c r="D160" s="659"/>
      <c r="E160" s="659"/>
      <c r="F160" s="659"/>
      <c r="G160" s="728" t="s">
        <v>59</v>
      </c>
      <c r="H160" s="489" t="s">
        <v>146</v>
      </c>
      <c r="I160" s="489">
        <v>2</v>
      </c>
      <c r="J160" s="753"/>
      <c r="K160" s="756"/>
      <c r="L160" s="756"/>
      <c r="M160" s="763"/>
      <c r="N160" s="763"/>
      <c r="O160" s="763"/>
      <c r="P160" s="763"/>
      <c r="Q160" s="756"/>
      <c r="R160" s="666"/>
    </row>
    <row r="161" spans="1:18" ht="60" customHeight="1" x14ac:dyDescent="0.25">
      <c r="A161" s="633"/>
      <c r="B161" s="633"/>
      <c r="C161" s="633"/>
      <c r="D161" s="633"/>
      <c r="E161" s="633"/>
      <c r="F161" s="633"/>
      <c r="G161" s="729"/>
      <c r="H161" s="489" t="s">
        <v>255</v>
      </c>
      <c r="I161" s="489">
        <v>40</v>
      </c>
      <c r="J161" s="754"/>
      <c r="K161" s="757"/>
      <c r="L161" s="757"/>
      <c r="M161" s="764"/>
      <c r="N161" s="764"/>
      <c r="O161" s="764"/>
      <c r="P161" s="764"/>
      <c r="Q161" s="757"/>
      <c r="R161" s="761"/>
    </row>
    <row r="162" spans="1:18" ht="60" customHeight="1" x14ac:dyDescent="0.25">
      <c r="A162" s="656" t="s">
        <v>2053</v>
      </c>
      <c r="B162" s="657"/>
      <c r="C162" s="657"/>
      <c r="D162" s="657"/>
      <c r="E162" s="657"/>
      <c r="F162" s="657"/>
      <c r="G162" s="657"/>
      <c r="H162" s="657"/>
      <c r="I162" s="657"/>
      <c r="J162" s="657"/>
      <c r="K162" s="657"/>
      <c r="L162" s="657"/>
      <c r="M162" s="657"/>
      <c r="N162" s="657"/>
      <c r="O162" s="657"/>
      <c r="P162" s="657"/>
      <c r="Q162" s="657"/>
      <c r="R162" s="658"/>
    </row>
    <row r="163" spans="1:18" ht="43.5" customHeight="1" x14ac:dyDescent="0.25">
      <c r="A163" s="646">
        <v>21</v>
      </c>
      <c r="B163" s="646">
        <v>1</v>
      </c>
      <c r="C163" s="646">
        <v>4</v>
      </c>
      <c r="D163" s="642">
        <v>2</v>
      </c>
      <c r="E163" s="642" t="s">
        <v>173</v>
      </c>
      <c r="F163" s="642" t="s">
        <v>172</v>
      </c>
      <c r="G163" s="765" t="s">
        <v>50</v>
      </c>
      <c r="H163" s="481" t="s">
        <v>60</v>
      </c>
      <c r="I163" s="481">
        <v>120</v>
      </c>
      <c r="J163" s="647" t="s">
        <v>171</v>
      </c>
      <c r="K163" s="647" t="s">
        <v>39</v>
      </c>
      <c r="L163" s="647" t="s">
        <v>39</v>
      </c>
      <c r="M163" s="650">
        <v>80000</v>
      </c>
      <c r="N163" s="650">
        <v>80000</v>
      </c>
      <c r="O163" s="650">
        <v>80000</v>
      </c>
      <c r="P163" s="650">
        <v>80000</v>
      </c>
      <c r="Q163" s="647" t="s">
        <v>170</v>
      </c>
      <c r="R163" s="642" t="s">
        <v>169</v>
      </c>
    </row>
    <row r="164" spans="1:18" ht="37.5" customHeight="1" x14ac:dyDescent="0.25">
      <c r="A164" s="646"/>
      <c r="B164" s="646"/>
      <c r="C164" s="646"/>
      <c r="D164" s="642"/>
      <c r="E164" s="642"/>
      <c r="F164" s="642"/>
      <c r="G164" s="766"/>
      <c r="H164" s="481" t="s">
        <v>50</v>
      </c>
      <c r="I164" s="481">
        <v>2</v>
      </c>
      <c r="J164" s="647"/>
      <c r="K164" s="647"/>
      <c r="L164" s="647"/>
      <c r="M164" s="650"/>
      <c r="N164" s="650"/>
      <c r="O164" s="650"/>
      <c r="P164" s="650"/>
      <c r="Q164" s="647"/>
      <c r="R164" s="642"/>
    </row>
    <row r="165" spans="1:18" ht="43.5" customHeight="1" x14ac:dyDescent="0.25">
      <c r="A165" s="646"/>
      <c r="B165" s="646"/>
      <c r="C165" s="646"/>
      <c r="D165" s="642"/>
      <c r="E165" s="642"/>
      <c r="F165" s="642"/>
      <c r="G165" s="765" t="s">
        <v>168</v>
      </c>
      <c r="H165" s="481" t="s">
        <v>87</v>
      </c>
      <c r="I165" s="481">
        <v>40</v>
      </c>
      <c r="J165" s="647"/>
      <c r="K165" s="647"/>
      <c r="L165" s="647"/>
      <c r="M165" s="650"/>
      <c r="N165" s="650"/>
      <c r="O165" s="650"/>
      <c r="P165" s="650"/>
      <c r="Q165" s="647"/>
      <c r="R165" s="642"/>
    </row>
    <row r="166" spans="1:18" ht="45.75" customHeight="1" x14ac:dyDescent="0.25">
      <c r="A166" s="646"/>
      <c r="B166" s="646"/>
      <c r="C166" s="646"/>
      <c r="D166" s="642"/>
      <c r="E166" s="642"/>
      <c r="F166" s="642"/>
      <c r="G166" s="766"/>
      <c r="H166" s="481" t="s">
        <v>167</v>
      </c>
      <c r="I166" s="481">
        <v>1</v>
      </c>
      <c r="J166" s="647"/>
      <c r="K166" s="647"/>
      <c r="L166" s="647"/>
      <c r="M166" s="650"/>
      <c r="N166" s="650"/>
      <c r="O166" s="650"/>
      <c r="P166" s="650"/>
      <c r="Q166" s="647"/>
      <c r="R166" s="642"/>
    </row>
    <row r="167" spans="1:18" ht="42" customHeight="1" x14ac:dyDescent="0.25">
      <c r="A167" s="646"/>
      <c r="B167" s="646"/>
      <c r="C167" s="646"/>
      <c r="D167" s="642"/>
      <c r="E167" s="642"/>
      <c r="F167" s="642"/>
      <c r="G167" s="484" t="s">
        <v>58</v>
      </c>
      <c r="H167" s="481" t="s">
        <v>108</v>
      </c>
      <c r="I167" s="481">
        <v>1</v>
      </c>
      <c r="J167" s="647"/>
      <c r="K167" s="647"/>
      <c r="L167" s="647"/>
      <c r="M167" s="650"/>
      <c r="N167" s="650"/>
      <c r="O167" s="650"/>
      <c r="P167" s="650"/>
      <c r="Q167" s="647"/>
      <c r="R167" s="642"/>
    </row>
    <row r="168" spans="1:18" ht="43.5" customHeight="1" x14ac:dyDescent="0.25">
      <c r="A168" s="646"/>
      <c r="B168" s="646"/>
      <c r="C168" s="646"/>
      <c r="D168" s="642"/>
      <c r="E168" s="642"/>
      <c r="F168" s="642"/>
      <c r="G168" s="484" t="s">
        <v>166</v>
      </c>
      <c r="H168" s="481" t="s">
        <v>165</v>
      </c>
      <c r="I168" s="481">
        <v>2</v>
      </c>
      <c r="J168" s="647"/>
      <c r="K168" s="647"/>
      <c r="L168" s="647"/>
      <c r="M168" s="650"/>
      <c r="N168" s="650"/>
      <c r="O168" s="650"/>
      <c r="P168" s="650"/>
      <c r="Q168" s="647"/>
      <c r="R168" s="642"/>
    </row>
    <row r="169" spans="1:18" ht="39" customHeight="1" x14ac:dyDescent="0.25">
      <c r="A169" s="631">
        <v>21</v>
      </c>
      <c r="B169" s="631">
        <v>1</v>
      </c>
      <c r="C169" s="631">
        <v>4</v>
      </c>
      <c r="D169" s="634">
        <v>2</v>
      </c>
      <c r="E169" s="634" t="s">
        <v>173</v>
      </c>
      <c r="F169" s="634" t="s">
        <v>172</v>
      </c>
      <c r="G169" s="689" t="s">
        <v>50</v>
      </c>
      <c r="H169" s="473" t="s">
        <v>60</v>
      </c>
      <c r="I169" s="473">
        <v>120</v>
      </c>
      <c r="J169" s="652" t="s">
        <v>171</v>
      </c>
      <c r="K169" s="652" t="s">
        <v>39</v>
      </c>
      <c r="L169" s="652" t="s">
        <v>39</v>
      </c>
      <c r="M169" s="674">
        <v>74118</v>
      </c>
      <c r="N169" s="651">
        <v>80000</v>
      </c>
      <c r="O169" s="674">
        <v>74118</v>
      </c>
      <c r="P169" s="651">
        <v>80000</v>
      </c>
      <c r="Q169" s="652" t="s">
        <v>170</v>
      </c>
      <c r="R169" s="634" t="s">
        <v>169</v>
      </c>
    </row>
    <row r="170" spans="1:18" ht="36.75" customHeight="1" x14ac:dyDescent="0.25">
      <c r="A170" s="631"/>
      <c r="B170" s="631"/>
      <c r="C170" s="631"/>
      <c r="D170" s="634"/>
      <c r="E170" s="634"/>
      <c r="F170" s="634"/>
      <c r="G170" s="767"/>
      <c r="H170" s="473" t="s">
        <v>50</v>
      </c>
      <c r="I170" s="473">
        <v>2</v>
      </c>
      <c r="J170" s="652"/>
      <c r="K170" s="652"/>
      <c r="L170" s="652"/>
      <c r="M170" s="674"/>
      <c r="N170" s="651"/>
      <c r="O170" s="674"/>
      <c r="P170" s="651"/>
      <c r="Q170" s="652"/>
      <c r="R170" s="634"/>
    </row>
    <row r="171" spans="1:18" ht="47.25" customHeight="1" x14ac:dyDescent="0.25">
      <c r="A171" s="631"/>
      <c r="B171" s="631"/>
      <c r="C171" s="631"/>
      <c r="D171" s="634"/>
      <c r="E171" s="634"/>
      <c r="F171" s="634"/>
      <c r="G171" s="689" t="s">
        <v>168</v>
      </c>
      <c r="H171" s="473" t="s">
        <v>87</v>
      </c>
      <c r="I171" s="473">
        <v>40</v>
      </c>
      <c r="J171" s="652"/>
      <c r="K171" s="652"/>
      <c r="L171" s="652"/>
      <c r="M171" s="674"/>
      <c r="N171" s="651"/>
      <c r="O171" s="674"/>
      <c r="P171" s="651"/>
      <c r="Q171" s="652"/>
      <c r="R171" s="634"/>
    </row>
    <row r="172" spans="1:18" ht="39.75" customHeight="1" x14ac:dyDescent="0.25">
      <c r="A172" s="631"/>
      <c r="B172" s="631"/>
      <c r="C172" s="631"/>
      <c r="D172" s="634"/>
      <c r="E172" s="634"/>
      <c r="F172" s="634"/>
      <c r="G172" s="767"/>
      <c r="H172" s="473" t="s">
        <v>167</v>
      </c>
      <c r="I172" s="473">
        <v>1</v>
      </c>
      <c r="J172" s="652"/>
      <c r="K172" s="652"/>
      <c r="L172" s="652"/>
      <c r="M172" s="674"/>
      <c r="N172" s="651"/>
      <c r="O172" s="674"/>
      <c r="P172" s="651"/>
      <c r="Q172" s="652"/>
      <c r="R172" s="634"/>
    </row>
    <row r="173" spans="1:18" ht="50.25" customHeight="1" x14ac:dyDescent="0.25">
      <c r="A173" s="631"/>
      <c r="B173" s="631"/>
      <c r="C173" s="631"/>
      <c r="D173" s="634"/>
      <c r="E173" s="634"/>
      <c r="F173" s="634"/>
      <c r="G173" s="498" t="s">
        <v>58</v>
      </c>
      <c r="H173" s="473" t="s">
        <v>108</v>
      </c>
      <c r="I173" s="473">
        <v>1</v>
      </c>
      <c r="J173" s="652"/>
      <c r="K173" s="652"/>
      <c r="L173" s="652"/>
      <c r="M173" s="674"/>
      <c r="N173" s="651"/>
      <c r="O173" s="674"/>
      <c r="P173" s="651"/>
      <c r="Q173" s="652"/>
      <c r="R173" s="634"/>
    </row>
    <row r="174" spans="1:18" ht="42" customHeight="1" x14ac:dyDescent="0.25">
      <c r="A174" s="631"/>
      <c r="B174" s="631"/>
      <c r="C174" s="631"/>
      <c r="D174" s="634"/>
      <c r="E174" s="634"/>
      <c r="F174" s="634"/>
      <c r="G174" s="498" t="s">
        <v>166</v>
      </c>
      <c r="H174" s="473" t="s">
        <v>165</v>
      </c>
      <c r="I174" s="473">
        <v>2</v>
      </c>
      <c r="J174" s="652"/>
      <c r="K174" s="652"/>
      <c r="L174" s="652"/>
      <c r="M174" s="674"/>
      <c r="N174" s="651"/>
      <c r="O174" s="674"/>
      <c r="P174" s="651"/>
      <c r="Q174" s="652"/>
      <c r="R174" s="634"/>
    </row>
    <row r="175" spans="1:18" ht="76.5" customHeight="1" x14ac:dyDescent="0.25">
      <c r="A175" s="635" t="s">
        <v>2027</v>
      </c>
      <c r="B175" s="636"/>
      <c r="C175" s="636"/>
      <c r="D175" s="636"/>
      <c r="E175" s="636"/>
      <c r="F175" s="636"/>
      <c r="G175" s="636"/>
      <c r="H175" s="636"/>
      <c r="I175" s="636"/>
      <c r="J175" s="636"/>
      <c r="K175" s="636"/>
      <c r="L175" s="636"/>
      <c r="M175" s="636"/>
      <c r="N175" s="636"/>
      <c r="O175" s="636"/>
      <c r="P175" s="636"/>
      <c r="Q175" s="636"/>
      <c r="R175" s="637"/>
    </row>
    <row r="176" spans="1:18" ht="58.5" customHeight="1" x14ac:dyDescent="0.25">
      <c r="A176" s="765">
        <v>22</v>
      </c>
      <c r="B176" s="765">
        <v>1</v>
      </c>
      <c r="C176" s="765">
        <v>4</v>
      </c>
      <c r="D176" s="765">
        <v>2</v>
      </c>
      <c r="E176" s="696" t="s">
        <v>164</v>
      </c>
      <c r="F176" s="696" t="s">
        <v>2054</v>
      </c>
      <c r="G176" s="642" t="s">
        <v>163</v>
      </c>
      <c r="H176" s="481" t="s">
        <v>106</v>
      </c>
      <c r="I176" s="481">
        <v>1</v>
      </c>
      <c r="J176" s="696" t="s">
        <v>162</v>
      </c>
      <c r="K176" s="696" t="s">
        <v>39</v>
      </c>
      <c r="L176" s="696"/>
      <c r="M176" s="769">
        <v>40000</v>
      </c>
      <c r="N176" s="769"/>
      <c r="O176" s="769">
        <v>40000</v>
      </c>
      <c r="P176" s="769"/>
      <c r="Q176" s="696" t="s">
        <v>138</v>
      </c>
      <c r="R176" s="749" t="s">
        <v>137</v>
      </c>
    </row>
    <row r="177" spans="1:18" ht="57" customHeight="1" x14ac:dyDescent="0.25">
      <c r="A177" s="768"/>
      <c r="B177" s="768"/>
      <c r="C177" s="768"/>
      <c r="D177" s="768"/>
      <c r="E177" s="698"/>
      <c r="F177" s="698"/>
      <c r="G177" s="642"/>
      <c r="H177" s="481" t="s">
        <v>60</v>
      </c>
      <c r="I177" s="481">
        <v>100</v>
      </c>
      <c r="J177" s="698"/>
      <c r="K177" s="698"/>
      <c r="L177" s="698"/>
      <c r="M177" s="770"/>
      <c r="N177" s="770"/>
      <c r="O177" s="770"/>
      <c r="P177" s="770"/>
      <c r="Q177" s="698"/>
      <c r="R177" s="750"/>
    </row>
    <row r="178" spans="1:18" ht="72" customHeight="1" x14ac:dyDescent="0.25">
      <c r="A178" s="766"/>
      <c r="B178" s="766"/>
      <c r="C178" s="766"/>
      <c r="D178" s="766"/>
      <c r="E178" s="697"/>
      <c r="F178" s="697"/>
      <c r="G178" s="481" t="s">
        <v>109</v>
      </c>
      <c r="H178" s="481" t="s">
        <v>180</v>
      </c>
      <c r="I178" s="481">
        <v>1</v>
      </c>
      <c r="J178" s="697"/>
      <c r="K178" s="697"/>
      <c r="L178" s="697"/>
      <c r="M178" s="771"/>
      <c r="N178" s="771"/>
      <c r="O178" s="771"/>
      <c r="P178" s="771"/>
      <c r="Q178" s="697"/>
      <c r="R178" s="751"/>
    </row>
    <row r="179" spans="1:18" ht="71.25" customHeight="1" x14ac:dyDescent="0.25">
      <c r="A179" s="689">
        <v>22</v>
      </c>
      <c r="B179" s="689">
        <v>1</v>
      </c>
      <c r="C179" s="689">
        <v>4</v>
      </c>
      <c r="D179" s="689">
        <v>2</v>
      </c>
      <c r="E179" s="632" t="s">
        <v>164</v>
      </c>
      <c r="F179" s="632" t="s">
        <v>2054</v>
      </c>
      <c r="G179" s="634" t="s">
        <v>163</v>
      </c>
      <c r="H179" s="473" t="s">
        <v>106</v>
      </c>
      <c r="I179" s="473">
        <v>1</v>
      </c>
      <c r="J179" s="632" t="s">
        <v>2028</v>
      </c>
      <c r="K179" s="632" t="s">
        <v>39</v>
      </c>
      <c r="L179" s="632"/>
      <c r="M179" s="772">
        <v>19645</v>
      </c>
      <c r="N179" s="663"/>
      <c r="O179" s="772">
        <v>19645</v>
      </c>
      <c r="P179" s="663"/>
      <c r="Q179" s="632" t="s">
        <v>138</v>
      </c>
      <c r="R179" s="665" t="s">
        <v>137</v>
      </c>
    </row>
    <row r="180" spans="1:18" ht="66.75" customHeight="1" x14ac:dyDescent="0.25">
      <c r="A180" s="690"/>
      <c r="B180" s="690"/>
      <c r="C180" s="690"/>
      <c r="D180" s="690"/>
      <c r="E180" s="659"/>
      <c r="F180" s="659"/>
      <c r="G180" s="634"/>
      <c r="H180" s="473" t="s">
        <v>60</v>
      </c>
      <c r="I180" s="489">
        <v>180</v>
      </c>
      <c r="J180" s="659"/>
      <c r="K180" s="659"/>
      <c r="L180" s="659"/>
      <c r="M180" s="773"/>
      <c r="N180" s="664"/>
      <c r="O180" s="773"/>
      <c r="P180" s="664"/>
      <c r="Q180" s="659"/>
      <c r="R180" s="666"/>
    </row>
    <row r="181" spans="1:18" ht="58.5" customHeight="1" x14ac:dyDescent="0.25">
      <c r="A181" s="767"/>
      <c r="B181" s="767"/>
      <c r="C181" s="767"/>
      <c r="D181" s="767"/>
      <c r="E181" s="633"/>
      <c r="F181" s="633"/>
      <c r="G181" s="473" t="s">
        <v>109</v>
      </c>
      <c r="H181" s="473" t="s">
        <v>180</v>
      </c>
      <c r="I181" s="473">
        <v>1</v>
      </c>
      <c r="J181" s="633"/>
      <c r="K181" s="633"/>
      <c r="L181" s="633"/>
      <c r="M181" s="774"/>
      <c r="N181" s="775"/>
      <c r="O181" s="774"/>
      <c r="P181" s="775"/>
      <c r="Q181" s="633"/>
      <c r="R181" s="761"/>
    </row>
    <row r="182" spans="1:18" ht="69" customHeight="1" x14ac:dyDescent="0.25">
      <c r="A182" s="656" t="s">
        <v>2055</v>
      </c>
      <c r="B182" s="776"/>
      <c r="C182" s="776"/>
      <c r="D182" s="776"/>
      <c r="E182" s="776"/>
      <c r="F182" s="776"/>
      <c r="G182" s="776"/>
      <c r="H182" s="776"/>
      <c r="I182" s="776"/>
      <c r="J182" s="776"/>
      <c r="K182" s="776"/>
      <c r="L182" s="776"/>
      <c r="M182" s="776"/>
      <c r="N182" s="776"/>
      <c r="O182" s="776"/>
      <c r="P182" s="776"/>
      <c r="Q182" s="776"/>
      <c r="R182" s="777"/>
    </row>
    <row r="183" spans="1:18" ht="62.25" customHeight="1" x14ac:dyDescent="0.25">
      <c r="A183" s="646">
        <v>23</v>
      </c>
      <c r="B183" s="646">
        <v>1</v>
      </c>
      <c r="C183" s="646">
        <v>4</v>
      </c>
      <c r="D183" s="642">
        <v>2</v>
      </c>
      <c r="E183" s="642" t="s">
        <v>161</v>
      </c>
      <c r="F183" s="642" t="s">
        <v>160</v>
      </c>
      <c r="G183" s="642" t="s">
        <v>1097</v>
      </c>
      <c r="H183" s="481" t="s">
        <v>106</v>
      </c>
      <c r="I183" s="481">
        <v>1</v>
      </c>
      <c r="J183" s="647" t="s">
        <v>159</v>
      </c>
      <c r="K183" s="647" t="s">
        <v>39</v>
      </c>
      <c r="L183" s="647"/>
      <c r="M183" s="650">
        <v>20000</v>
      </c>
      <c r="N183" s="650"/>
      <c r="O183" s="650">
        <v>20000</v>
      </c>
      <c r="P183" s="650"/>
      <c r="Q183" s="647" t="s">
        <v>138</v>
      </c>
      <c r="R183" s="642" t="s">
        <v>137</v>
      </c>
    </row>
    <row r="184" spans="1:18" ht="58.5" customHeight="1" x14ac:dyDescent="0.25">
      <c r="A184" s="646"/>
      <c r="B184" s="646"/>
      <c r="C184" s="646"/>
      <c r="D184" s="642"/>
      <c r="E184" s="642"/>
      <c r="F184" s="642"/>
      <c r="G184" s="642"/>
      <c r="H184" s="481" t="s">
        <v>60</v>
      </c>
      <c r="I184" s="481">
        <v>70</v>
      </c>
      <c r="J184" s="647"/>
      <c r="K184" s="647"/>
      <c r="L184" s="647"/>
      <c r="M184" s="650"/>
      <c r="N184" s="650"/>
      <c r="O184" s="650"/>
      <c r="P184" s="650"/>
      <c r="Q184" s="647"/>
      <c r="R184" s="646"/>
    </row>
    <row r="185" spans="1:18" ht="43.5" customHeight="1" x14ac:dyDescent="0.25">
      <c r="A185" s="646"/>
      <c r="B185" s="646"/>
      <c r="C185" s="646"/>
      <c r="D185" s="642"/>
      <c r="E185" s="642"/>
      <c r="F185" s="642"/>
      <c r="G185" s="642"/>
      <c r="H185" s="481" t="s">
        <v>108</v>
      </c>
      <c r="I185" s="481">
        <v>1</v>
      </c>
      <c r="J185" s="647"/>
      <c r="K185" s="647"/>
      <c r="L185" s="647"/>
      <c r="M185" s="650"/>
      <c r="N185" s="650"/>
      <c r="O185" s="650"/>
      <c r="P185" s="650"/>
      <c r="Q185" s="647"/>
      <c r="R185" s="646"/>
    </row>
    <row r="186" spans="1:18" ht="42" customHeight="1" x14ac:dyDescent="0.25">
      <c r="A186" s="631">
        <v>23</v>
      </c>
      <c r="B186" s="631">
        <v>1</v>
      </c>
      <c r="C186" s="631">
        <v>4</v>
      </c>
      <c r="D186" s="634">
        <v>2</v>
      </c>
      <c r="E186" s="634" t="s">
        <v>161</v>
      </c>
      <c r="F186" s="634" t="s">
        <v>160</v>
      </c>
      <c r="G186" s="632" t="s">
        <v>2029</v>
      </c>
      <c r="H186" s="473" t="s">
        <v>106</v>
      </c>
      <c r="I186" s="473">
        <v>1</v>
      </c>
      <c r="J186" s="652" t="s">
        <v>2030</v>
      </c>
      <c r="K186" s="652" t="s">
        <v>39</v>
      </c>
      <c r="L186" s="652"/>
      <c r="M186" s="674" t="s">
        <v>2031</v>
      </c>
      <c r="N186" s="651"/>
      <c r="O186" s="674">
        <v>18135</v>
      </c>
      <c r="P186" s="651"/>
      <c r="Q186" s="652" t="s">
        <v>138</v>
      </c>
      <c r="R186" s="634" t="s">
        <v>137</v>
      </c>
    </row>
    <row r="187" spans="1:18" ht="40.5" customHeight="1" x14ac:dyDescent="0.25">
      <c r="A187" s="631"/>
      <c r="B187" s="631"/>
      <c r="C187" s="631"/>
      <c r="D187" s="634"/>
      <c r="E187" s="634"/>
      <c r="F187" s="634"/>
      <c r="G187" s="633"/>
      <c r="H187" s="473" t="s">
        <v>60</v>
      </c>
      <c r="I187" s="489">
        <v>83</v>
      </c>
      <c r="J187" s="652"/>
      <c r="K187" s="652"/>
      <c r="L187" s="652"/>
      <c r="M187" s="674"/>
      <c r="N187" s="651"/>
      <c r="O187" s="674"/>
      <c r="P187" s="651"/>
      <c r="Q187" s="652"/>
      <c r="R187" s="631"/>
    </row>
    <row r="188" spans="1:18" ht="42.75" customHeight="1" x14ac:dyDescent="0.25">
      <c r="A188" s="631"/>
      <c r="B188" s="631"/>
      <c r="C188" s="631"/>
      <c r="D188" s="634"/>
      <c r="E188" s="634"/>
      <c r="F188" s="634"/>
      <c r="G188" s="632" t="s">
        <v>58</v>
      </c>
      <c r="H188" s="473" t="s">
        <v>78</v>
      </c>
      <c r="I188" s="473">
        <v>1</v>
      </c>
      <c r="J188" s="652"/>
      <c r="K188" s="652"/>
      <c r="L188" s="652"/>
      <c r="M188" s="674"/>
      <c r="N188" s="651"/>
      <c r="O188" s="674"/>
      <c r="P188" s="651"/>
      <c r="Q188" s="652"/>
      <c r="R188" s="631"/>
    </row>
    <row r="189" spans="1:18" ht="42.75" customHeight="1" x14ac:dyDescent="0.25">
      <c r="A189" s="631"/>
      <c r="B189" s="631"/>
      <c r="C189" s="631"/>
      <c r="D189" s="634"/>
      <c r="E189" s="634"/>
      <c r="F189" s="634"/>
      <c r="G189" s="633"/>
      <c r="H189" s="489" t="s">
        <v>97</v>
      </c>
      <c r="I189" s="489">
        <v>1000</v>
      </c>
      <c r="J189" s="652"/>
      <c r="K189" s="652"/>
      <c r="L189" s="652"/>
      <c r="M189" s="674"/>
      <c r="N189" s="651"/>
      <c r="O189" s="674"/>
      <c r="P189" s="651"/>
      <c r="Q189" s="652"/>
      <c r="R189" s="631"/>
    </row>
    <row r="190" spans="1:18" ht="63.75" customHeight="1" x14ac:dyDescent="0.25">
      <c r="A190" s="656" t="s">
        <v>2056</v>
      </c>
      <c r="B190" s="657"/>
      <c r="C190" s="657"/>
      <c r="D190" s="657"/>
      <c r="E190" s="657"/>
      <c r="F190" s="657"/>
      <c r="G190" s="657"/>
      <c r="H190" s="657"/>
      <c r="I190" s="657"/>
      <c r="J190" s="657"/>
      <c r="K190" s="657"/>
      <c r="L190" s="657"/>
      <c r="M190" s="657"/>
      <c r="N190" s="657"/>
      <c r="O190" s="657"/>
      <c r="P190" s="657"/>
      <c r="Q190" s="657"/>
      <c r="R190" s="658"/>
    </row>
    <row r="191" spans="1:18" ht="117.75" customHeight="1" x14ac:dyDescent="0.25">
      <c r="A191" s="765">
        <v>24</v>
      </c>
      <c r="B191" s="781">
        <v>1</v>
      </c>
      <c r="C191" s="646">
        <v>4</v>
      </c>
      <c r="D191" s="778">
        <v>2</v>
      </c>
      <c r="E191" s="642" t="s">
        <v>158</v>
      </c>
      <c r="F191" s="778" t="s">
        <v>157</v>
      </c>
      <c r="G191" s="696" t="s">
        <v>156</v>
      </c>
      <c r="H191" s="524" t="s">
        <v>155</v>
      </c>
      <c r="I191" s="524">
        <v>1</v>
      </c>
      <c r="J191" s="743" t="s">
        <v>154</v>
      </c>
      <c r="K191" s="743" t="s">
        <v>39</v>
      </c>
      <c r="L191" s="765" t="s">
        <v>46</v>
      </c>
      <c r="M191" s="746">
        <v>73800</v>
      </c>
      <c r="N191" s="780">
        <v>40000</v>
      </c>
      <c r="O191" s="746">
        <v>73800</v>
      </c>
      <c r="P191" s="780">
        <v>40000</v>
      </c>
      <c r="Q191" s="647" t="s">
        <v>116</v>
      </c>
      <c r="R191" s="653" t="s">
        <v>153</v>
      </c>
    </row>
    <row r="192" spans="1:18" ht="117.75" customHeight="1" x14ac:dyDescent="0.25">
      <c r="A192" s="766"/>
      <c r="B192" s="782"/>
      <c r="C192" s="646"/>
      <c r="D192" s="779"/>
      <c r="E192" s="642"/>
      <c r="F192" s="779"/>
      <c r="G192" s="697"/>
      <c r="H192" s="481" t="s">
        <v>152</v>
      </c>
      <c r="I192" s="481">
        <v>1</v>
      </c>
      <c r="J192" s="745"/>
      <c r="K192" s="745"/>
      <c r="L192" s="766"/>
      <c r="M192" s="748"/>
      <c r="N192" s="780"/>
      <c r="O192" s="748"/>
      <c r="P192" s="780"/>
      <c r="Q192" s="647"/>
      <c r="R192" s="653"/>
    </row>
    <row r="193" spans="1:18" ht="66.75" customHeight="1" x14ac:dyDescent="0.25">
      <c r="A193" s="646">
        <v>25</v>
      </c>
      <c r="B193" s="646">
        <v>1</v>
      </c>
      <c r="C193" s="646">
        <v>4</v>
      </c>
      <c r="D193" s="642">
        <v>2</v>
      </c>
      <c r="E193" s="642" t="s">
        <v>151</v>
      </c>
      <c r="F193" s="642" t="s">
        <v>150</v>
      </c>
      <c r="G193" s="642" t="s">
        <v>149</v>
      </c>
      <c r="H193" s="481" t="s">
        <v>79</v>
      </c>
      <c r="I193" s="524">
        <v>3</v>
      </c>
      <c r="J193" s="647" t="s">
        <v>1098</v>
      </c>
      <c r="K193" s="647" t="s">
        <v>39</v>
      </c>
      <c r="L193" s="647" t="s">
        <v>65</v>
      </c>
      <c r="M193" s="650">
        <v>50000</v>
      </c>
      <c r="N193" s="650">
        <v>0</v>
      </c>
      <c r="O193" s="650">
        <v>50000</v>
      </c>
      <c r="P193" s="650">
        <v>0</v>
      </c>
      <c r="Q193" s="647" t="s">
        <v>116</v>
      </c>
      <c r="R193" s="653" t="s">
        <v>148</v>
      </c>
    </row>
    <row r="194" spans="1:18" ht="59.25" customHeight="1" x14ac:dyDescent="0.25">
      <c r="A194" s="646"/>
      <c r="B194" s="646"/>
      <c r="C194" s="646"/>
      <c r="D194" s="642"/>
      <c r="E194" s="642"/>
      <c r="F194" s="642"/>
      <c r="G194" s="642"/>
      <c r="H194" s="481" t="s">
        <v>87</v>
      </c>
      <c r="I194" s="524">
        <v>200</v>
      </c>
      <c r="J194" s="647"/>
      <c r="K194" s="647"/>
      <c r="L194" s="647"/>
      <c r="M194" s="650"/>
      <c r="N194" s="650"/>
      <c r="O194" s="650"/>
      <c r="P194" s="650"/>
      <c r="Q194" s="647"/>
      <c r="R194" s="653"/>
    </row>
    <row r="195" spans="1:18" ht="68.25" customHeight="1" x14ac:dyDescent="0.25">
      <c r="A195" s="631">
        <v>25</v>
      </c>
      <c r="B195" s="631">
        <v>1</v>
      </c>
      <c r="C195" s="631">
        <v>4</v>
      </c>
      <c r="D195" s="634">
        <v>2</v>
      </c>
      <c r="E195" s="634" t="s">
        <v>151</v>
      </c>
      <c r="F195" s="634" t="s">
        <v>150</v>
      </c>
      <c r="G195" s="634" t="s">
        <v>149</v>
      </c>
      <c r="H195" s="473" t="s">
        <v>79</v>
      </c>
      <c r="I195" s="541">
        <v>3</v>
      </c>
      <c r="J195" s="652" t="s">
        <v>1098</v>
      </c>
      <c r="K195" s="652" t="s">
        <v>39</v>
      </c>
      <c r="L195" s="652" t="s">
        <v>65</v>
      </c>
      <c r="M195" s="674">
        <v>20000</v>
      </c>
      <c r="N195" s="651">
        <v>0</v>
      </c>
      <c r="O195" s="674">
        <v>20000</v>
      </c>
      <c r="P195" s="651">
        <v>0</v>
      </c>
      <c r="Q195" s="652" t="s">
        <v>116</v>
      </c>
      <c r="R195" s="654" t="s">
        <v>148</v>
      </c>
    </row>
    <row r="196" spans="1:18" ht="55.5" customHeight="1" x14ac:dyDescent="0.25">
      <c r="A196" s="631"/>
      <c r="B196" s="631"/>
      <c r="C196" s="631"/>
      <c r="D196" s="634"/>
      <c r="E196" s="634"/>
      <c r="F196" s="634"/>
      <c r="G196" s="634"/>
      <c r="H196" s="489" t="s">
        <v>197</v>
      </c>
      <c r="I196" s="541">
        <v>200</v>
      </c>
      <c r="J196" s="652"/>
      <c r="K196" s="652"/>
      <c r="L196" s="652"/>
      <c r="M196" s="674"/>
      <c r="N196" s="651"/>
      <c r="O196" s="674"/>
      <c r="P196" s="651"/>
      <c r="Q196" s="652"/>
      <c r="R196" s="654"/>
    </row>
    <row r="197" spans="1:18" ht="35.25" customHeight="1" x14ac:dyDescent="0.25">
      <c r="A197" s="635" t="s">
        <v>2032</v>
      </c>
      <c r="B197" s="636"/>
      <c r="C197" s="636"/>
      <c r="D197" s="636"/>
      <c r="E197" s="636"/>
      <c r="F197" s="636"/>
      <c r="G197" s="636"/>
      <c r="H197" s="636"/>
      <c r="I197" s="636"/>
      <c r="J197" s="636"/>
      <c r="K197" s="636"/>
      <c r="L197" s="636"/>
      <c r="M197" s="636"/>
      <c r="N197" s="636"/>
      <c r="O197" s="636"/>
      <c r="P197" s="636"/>
      <c r="Q197" s="636"/>
      <c r="R197" s="637"/>
    </row>
    <row r="198" spans="1:18" ht="72.75" customHeight="1" x14ac:dyDescent="0.25">
      <c r="A198" s="646">
        <v>26</v>
      </c>
      <c r="B198" s="646">
        <v>1</v>
      </c>
      <c r="C198" s="646">
        <v>4</v>
      </c>
      <c r="D198" s="642">
        <v>2</v>
      </c>
      <c r="E198" s="642" t="s">
        <v>144</v>
      </c>
      <c r="F198" s="642" t="s">
        <v>143</v>
      </c>
      <c r="G198" s="642" t="s">
        <v>95</v>
      </c>
      <c r="H198" s="481" t="s">
        <v>78</v>
      </c>
      <c r="I198" s="481">
        <v>1</v>
      </c>
      <c r="J198" s="783" t="s">
        <v>142</v>
      </c>
      <c r="K198" s="646" t="s">
        <v>39</v>
      </c>
      <c r="L198" s="646"/>
      <c r="M198" s="699">
        <v>16000</v>
      </c>
      <c r="N198" s="699"/>
      <c r="O198" s="699">
        <v>16000</v>
      </c>
      <c r="P198" s="699"/>
      <c r="Q198" s="642" t="s">
        <v>116</v>
      </c>
      <c r="R198" s="642" t="s">
        <v>94</v>
      </c>
    </row>
    <row r="199" spans="1:18" ht="66" customHeight="1" x14ac:dyDescent="0.25">
      <c r="A199" s="646"/>
      <c r="B199" s="646"/>
      <c r="C199" s="646"/>
      <c r="D199" s="642"/>
      <c r="E199" s="642"/>
      <c r="F199" s="642"/>
      <c r="G199" s="642"/>
      <c r="H199" s="481" t="s">
        <v>97</v>
      </c>
      <c r="I199" s="481">
        <v>3000</v>
      </c>
      <c r="J199" s="783"/>
      <c r="K199" s="646"/>
      <c r="L199" s="646"/>
      <c r="M199" s="699"/>
      <c r="N199" s="699"/>
      <c r="O199" s="699"/>
      <c r="P199" s="699"/>
      <c r="Q199" s="642"/>
      <c r="R199" s="642"/>
    </row>
    <row r="200" spans="1:18" ht="63" customHeight="1" x14ac:dyDescent="0.25">
      <c r="A200" s="631">
        <v>26</v>
      </c>
      <c r="B200" s="631">
        <v>1</v>
      </c>
      <c r="C200" s="631">
        <v>4</v>
      </c>
      <c r="D200" s="634">
        <v>2</v>
      </c>
      <c r="E200" s="634" t="s">
        <v>144</v>
      </c>
      <c r="F200" s="634" t="s">
        <v>143</v>
      </c>
      <c r="G200" s="634" t="s">
        <v>95</v>
      </c>
      <c r="H200" s="473" t="s">
        <v>78</v>
      </c>
      <c r="I200" s="473">
        <v>1</v>
      </c>
      <c r="J200" s="784" t="s">
        <v>142</v>
      </c>
      <c r="K200" s="631" t="s">
        <v>39</v>
      </c>
      <c r="L200" s="631"/>
      <c r="M200" s="701">
        <v>14775.6</v>
      </c>
      <c r="N200" s="737"/>
      <c r="O200" s="701">
        <v>14775.6</v>
      </c>
      <c r="P200" s="737"/>
      <c r="Q200" s="634" t="s">
        <v>116</v>
      </c>
      <c r="R200" s="634" t="s">
        <v>94</v>
      </c>
    </row>
    <row r="201" spans="1:18" ht="63.75" customHeight="1" x14ac:dyDescent="0.25">
      <c r="A201" s="631"/>
      <c r="B201" s="631"/>
      <c r="C201" s="631"/>
      <c r="D201" s="634"/>
      <c r="E201" s="634"/>
      <c r="F201" s="634"/>
      <c r="G201" s="634"/>
      <c r="H201" s="473" t="s">
        <v>97</v>
      </c>
      <c r="I201" s="473">
        <v>3000</v>
      </c>
      <c r="J201" s="784"/>
      <c r="K201" s="631"/>
      <c r="L201" s="631"/>
      <c r="M201" s="701"/>
      <c r="N201" s="737"/>
      <c r="O201" s="701"/>
      <c r="P201" s="737"/>
      <c r="Q201" s="634"/>
      <c r="R201" s="634"/>
    </row>
    <row r="202" spans="1:18" ht="58.5" customHeight="1" x14ac:dyDescent="0.25">
      <c r="A202" s="635" t="s">
        <v>2033</v>
      </c>
      <c r="B202" s="636"/>
      <c r="C202" s="636"/>
      <c r="D202" s="636"/>
      <c r="E202" s="636"/>
      <c r="F202" s="636"/>
      <c r="G202" s="636"/>
      <c r="H202" s="636"/>
      <c r="I202" s="636"/>
      <c r="J202" s="636"/>
      <c r="K202" s="636"/>
      <c r="L202" s="636"/>
      <c r="M202" s="636"/>
      <c r="N202" s="636"/>
      <c r="O202" s="636"/>
      <c r="P202" s="636"/>
      <c r="Q202" s="636"/>
      <c r="R202" s="637"/>
    </row>
    <row r="203" spans="1:18" ht="67.5" customHeight="1" x14ac:dyDescent="0.25">
      <c r="A203" s="785">
        <v>27</v>
      </c>
      <c r="B203" s="785">
        <v>1</v>
      </c>
      <c r="C203" s="785">
        <v>4</v>
      </c>
      <c r="D203" s="787">
        <v>2</v>
      </c>
      <c r="E203" s="787" t="s">
        <v>141</v>
      </c>
      <c r="F203" s="787" t="s">
        <v>140</v>
      </c>
      <c r="G203" s="787" t="s">
        <v>84</v>
      </c>
      <c r="H203" s="553">
        <v>1</v>
      </c>
      <c r="I203" s="553" t="s">
        <v>106</v>
      </c>
      <c r="J203" s="787" t="s">
        <v>139</v>
      </c>
      <c r="K203" s="787"/>
      <c r="L203" s="787" t="s">
        <v>56</v>
      </c>
      <c r="M203" s="789"/>
      <c r="N203" s="791">
        <v>170000</v>
      </c>
      <c r="O203" s="791"/>
      <c r="P203" s="791">
        <v>170000</v>
      </c>
      <c r="Q203" s="787" t="s">
        <v>138</v>
      </c>
      <c r="R203" s="793" t="s">
        <v>137</v>
      </c>
    </row>
    <row r="204" spans="1:18" ht="90.75" customHeight="1" x14ac:dyDescent="0.25">
      <c r="A204" s="786"/>
      <c r="B204" s="786"/>
      <c r="C204" s="786"/>
      <c r="D204" s="788"/>
      <c r="E204" s="788"/>
      <c r="F204" s="788"/>
      <c r="G204" s="788"/>
      <c r="H204" s="553">
        <v>150</v>
      </c>
      <c r="I204" s="553" t="s">
        <v>136</v>
      </c>
      <c r="J204" s="788"/>
      <c r="K204" s="788"/>
      <c r="L204" s="788"/>
      <c r="M204" s="790"/>
      <c r="N204" s="792"/>
      <c r="O204" s="792"/>
      <c r="P204" s="792"/>
      <c r="Q204" s="788"/>
      <c r="R204" s="794"/>
    </row>
    <row r="205" spans="1:18" ht="53.25" customHeight="1" x14ac:dyDescent="0.25">
      <c r="A205" s="805">
        <v>28</v>
      </c>
      <c r="B205" s="805">
        <v>1</v>
      </c>
      <c r="C205" s="805">
        <v>4</v>
      </c>
      <c r="D205" s="795">
        <v>2</v>
      </c>
      <c r="E205" s="795" t="s">
        <v>2034</v>
      </c>
      <c r="F205" s="808" t="s">
        <v>2035</v>
      </c>
      <c r="G205" s="795" t="s">
        <v>85</v>
      </c>
      <c r="H205" s="554" t="s">
        <v>53</v>
      </c>
      <c r="I205" s="554">
        <v>1</v>
      </c>
      <c r="J205" s="795" t="s">
        <v>1095</v>
      </c>
      <c r="K205" s="795"/>
      <c r="L205" s="795" t="s">
        <v>233</v>
      </c>
      <c r="M205" s="798"/>
      <c r="N205" s="798">
        <v>120000</v>
      </c>
      <c r="O205" s="798"/>
      <c r="P205" s="798">
        <v>120000</v>
      </c>
      <c r="Q205" s="795" t="s">
        <v>205</v>
      </c>
      <c r="R205" s="795" t="s">
        <v>169</v>
      </c>
    </row>
    <row r="206" spans="1:18" ht="48" customHeight="1" x14ac:dyDescent="0.25">
      <c r="A206" s="806"/>
      <c r="B206" s="806"/>
      <c r="C206" s="806"/>
      <c r="D206" s="796"/>
      <c r="E206" s="796"/>
      <c r="F206" s="809"/>
      <c r="G206" s="796"/>
      <c r="H206" s="554" t="s">
        <v>87</v>
      </c>
      <c r="I206" s="554">
        <v>200</v>
      </c>
      <c r="J206" s="796"/>
      <c r="K206" s="796"/>
      <c r="L206" s="796"/>
      <c r="M206" s="799"/>
      <c r="N206" s="799"/>
      <c r="O206" s="799"/>
      <c r="P206" s="799"/>
      <c r="Q206" s="796"/>
      <c r="R206" s="796"/>
    </row>
    <row r="207" spans="1:18" ht="51" customHeight="1" x14ac:dyDescent="0.25">
      <c r="A207" s="806"/>
      <c r="B207" s="806"/>
      <c r="C207" s="806"/>
      <c r="D207" s="796"/>
      <c r="E207" s="796"/>
      <c r="F207" s="809"/>
      <c r="G207" s="797"/>
      <c r="H207" s="554" t="s">
        <v>232</v>
      </c>
      <c r="I207" s="554">
        <v>300</v>
      </c>
      <c r="J207" s="796"/>
      <c r="K207" s="796"/>
      <c r="L207" s="796"/>
      <c r="M207" s="799"/>
      <c r="N207" s="799"/>
      <c r="O207" s="799"/>
      <c r="P207" s="799"/>
      <c r="Q207" s="796"/>
      <c r="R207" s="796"/>
    </row>
    <row r="208" spans="1:18" ht="62.25" customHeight="1" x14ac:dyDescent="0.25">
      <c r="A208" s="807"/>
      <c r="B208" s="807"/>
      <c r="C208" s="807"/>
      <c r="D208" s="797"/>
      <c r="E208" s="797"/>
      <c r="F208" s="810"/>
      <c r="G208" s="554" t="s">
        <v>231</v>
      </c>
      <c r="H208" s="554" t="s">
        <v>62</v>
      </c>
      <c r="I208" s="554">
        <v>1</v>
      </c>
      <c r="J208" s="797"/>
      <c r="K208" s="797"/>
      <c r="L208" s="797"/>
      <c r="M208" s="800"/>
      <c r="N208" s="800"/>
      <c r="O208" s="800"/>
      <c r="P208" s="800"/>
      <c r="Q208" s="797"/>
      <c r="R208" s="797"/>
    </row>
    <row r="209" spans="1:18" ht="75.75" customHeight="1" x14ac:dyDescent="0.25">
      <c r="A209" s="801" t="s">
        <v>2036</v>
      </c>
      <c r="B209" s="801"/>
      <c r="C209" s="801"/>
      <c r="D209" s="801"/>
      <c r="E209" s="801"/>
      <c r="F209" s="801"/>
      <c r="G209" s="801"/>
      <c r="H209" s="801"/>
      <c r="I209" s="801"/>
      <c r="J209" s="801"/>
      <c r="K209" s="801"/>
      <c r="L209" s="801"/>
      <c r="M209" s="801"/>
      <c r="N209" s="801"/>
      <c r="O209" s="801"/>
      <c r="P209" s="801"/>
      <c r="Q209" s="801"/>
      <c r="R209" s="801"/>
    </row>
    <row r="210" spans="1:18" ht="254.1" customHeight="1" x14ac:dyDescent="0.25">
      <c r="A210" s="513">
        <v>29</v>
      </c>
      <c r="B210" s="578">
        <v>1</v>
      </c>
      <c r="C210" s="578">
        <v>4</v>
      </c>
      <c r="D210" s="534">
        <v>2</v>
      </c>
      <c r="E210" s="534" t="s">
        <v>2216</v>
      </c>
      <c r="F210" s="534" t="s">
        <v>2220</v>
      </c>
      <c r="G210" s="534" t="s">
        <v>2217</v>
      </c>
      <c r="H210" s="534" t="s">
        <v>2217</v>
      </c>
      <c r="I210" s="534">
        <v>1</v>
      </c>
      <c r="J210" s="534" t="s">
        <v>2218</v>
      </c>
      <c r="K210" s="534"/>
      <c r="L210" s="534" t="s">
        <v>34</v>
      </c>
      <c r="M210" s="555"/>
      <c r="N210" s="555">
        <v>90000</v>
      </c>
      <c r="O210" s="555"/>
      <c r="P210" s="555">
        <v>90000</v>
      </c>
      <c r="Q210" s="534" t="s">
        <v>205</v>
      </c>
      <c r="R210" s="579" t="s">
        <v>204</v>
      </c>
    </row>
    <row r="211" spans="1:18" ht="75.75" customHeight="1" x14ac:dyDescent="0.25">
      <c r="A211" s="802" t="s">
        <v>2219</v>
      </c>
      <c r="B211" s="803"/>
      <c r="C211" s="803"/>
      <c r="D211" s="803"/>
      <c r="E211" s="803"/>
      <c r="F211" s="803"/>
      <c r="G211" s="803"/>
      <c r="H211" s="803"/>
      <c r="I211" s="803"/>
      <c r="J211" s="803"/>
      <c r="K211" s="803"/>
      <c r="L211" s="803"/>
      <c r="M211" s="803"/>
      <c r="N211" s="803"/>
      <c r="O211" s="803"/>
      <c r="P211" s="803"/>
      <c r="Q211" s="803"/>
      <c r="R211" s="804"/>
    </row>
    <row r="212" spans="1:18" ht="45" customHeight="1" x14ac:dyDescent="0.25">
      <c r="A212" s="825">
        <v>30</v>
      </c>
      <c r="B212" s="825">
        <v>1</v>
      </c>
      <c r="C212" s="825">
        <v>4</v>
      </c>
      <c r="D212" s="825">
        <v>2</v>
      </c>
      <c r="E212" s="818" t="s">
        <v>2037</v>
      </c>
      <c r="F212" s="818" t="s">
        <v>2038</v>
      </c>
      <c r="G212" s="828" t="s">
        <v>2039</v>
      </c>
      <c r="H212" s="514" t="s">
        <v>106</v>
      </c>
      <c r="I212" s="514">
        <v>1</v>
      </c>
      <c r="J212" s="818" t="s">
        <v>2040</v>
      </c>
      <c r="K212" s="818"/>
      <c r="L212" s="818" t="s">
        <v>39</v>
      </c>
      <c r="M212" s="821"/>
      <c r="N212" s="821">
        <v>350000</v>
      </c>
      <c r="O212" s="821"/>
      <c r="P212" s="821">
        <v>350000</v>
      </c>
      <c r="Q212" s="818" t="s">
        <v>138</v>
      </c>
      <c r="R212" s="823" t="s">
        <v>137</v>
      </c>
    </row>
    <row r="213" spans="1:18" ht="43.5" customHeight="1" x14ac:dyDescent="0.25">
      <c r="A213" s="826"/>
      <c r="B213" s="826"/>
      <c r="C213" s="826"/>
      <c r="D213" s="826"/>
      <c r="E213" s="819"/>
      <c r="F213" s="819"/>
      <c r="G213" s="828"/>
      <c r="H213" s="514" t="s">
        <v>60</v>
      </c>
      <c r="I213" s="514">
        <v>100</v>
      </c>
      <c r="J213" s="819"/>
      <c r="K213" s="819"/>
      <c r="L213" s="819"/>
      <c r="M213" s="822"/>
      <c r="N213" s="822"/>
      <c r="O213" s="822"/>
      <c r="P213" s="822"/>
      <c r="Q213" s="819"/>
      <c r="R213" s="824"/>
    </row>
    <row r="214" spans="1:18" ht="41.25" customHeight="1" x14ac:dyDescent="0.25">
      <c r="A214" s="826"/>
      <c r="B214" s="826"/>
      <c r="C214" s="826"/>
      <c r="D214" s="826"/>
      <c r="E214" s="819"/>
      <c r="F214" s="819"/>
      <c r="G214" s="818" t="s">
        <v>2041</v>
      </c>
      <c r="H214" s="514" t="s">
        <v>101</v>
      </c>
      <c r="I214" s="514">
        <v>1</v>
      </c>
      <c r="J214" s="819"/>
      <c r="K214" s="819"/>
      <c r="L214" s="819"/>
      <c r="M214" s="822"/>
      <c r="N214" s="822"/>
      <c r="O214" s="822"/>
      <c r="P214" s="822"/>
      <c r="Q214" s="819"/>
      <c r="R214" s="824"/>
    </row>
    <row r="215" spans="1:18" ht="57.75" customHeight="1" x14ac:dyDescent="0.25">
      <c r="A215" s="826"/>
      <c r="B215" s="826"/>
      <c r="C215" s="826"/>
      <c r="D215" s="826"/>
      <c r="E215" s="819"/>
      <c r="F215" s="819"/>
      <c r="G215" s="820"/>
      <c r="H215" s="514" t="s">
        <v>87</v>
      </c>
      <c r="I215" s="514">
        <v>32</v>
      </c>
      <c r="J215" s="819"/>
      <c r="K215" s="819"/>
      <c r="L215" s="819"/>
      <c r="M215" s="819"/>
      <c r="N215" s="819"/>
      <c r="O215" s="819"/>
      <c r="P215" s="819"/>
      <c r="Q215" s="819"/>
      <c r="R215" s="819"/>
    </row>
    <row r="216" spans="1:18" ht="57.75" customHeight="1" x14ac:dyDescent="0.25">
      <c r="A216" s="827"/>
      <c r="B216" s="827"/>
      <c r="C216" s="827"/>
      <c r="D216" s="827"/>
      <c r="E216" s="820"/>
      <c r="F216" s="820"/>
      <c r="G216" s="514" t="s">
        <v>109</v>
      </c>
      <c r="H216" s="514" t="s">
        <v>180</v>
      </c>
      <c r="I216" s="514">
        <v>1</v>
      </c>
      <c r="J216" s="820"/>
      <c r="K216" s="820"/>
      <c r="L216" s="820"/>
      <c r="M216" s="820"/>
      <c r="N216" s="820"/>
      <c r="O216" s="820"/>
      <c r="P216" s="820"/>
      <c r="Q216" s="820"/>
      <c r="R216" s="820"/>
    </row>
    <row r="217" spans="1:18" ht="54.75" customHeight="1" x14ac:dyDescent="0.25">
      <c r="A217" s="811" t="s">
        <v>2059</v>
      </c>
      <c r="B217" s="812"/>
      <c r="C217" s="812"/>
      <c r="D217" s="812"/>
      <c r="E217" s="812"/>
      <c r="F217" s="812"/>
      <c r="G217" s="812"/>
      <c r="H217" s="812"/>
      <c r="I217" s="812"/>
      <c r="J217" s="812"/>
      <c r="K217" s="812"/>
      <c r="L217" s="812"/>
      <c r="M217" s="812"/>
      <c r="N217" s="812"/>
      <c r="O217" s="812"/>
      <c r="P217" s="812"/>
      <c r="Q217" s="812"/>
      <c r="R217" s="813"/>
    </row>
    <row r="218" spans="1:18" ht="96.75" customHeight="1" x14ac:dyDescent="0.25">
      <c r="A218" s="556">
        <v>31</v>
      </c>
      <c r="B218" s="557">
        <v>1</v>
      </c>
      <c r="C218" s="513">
        <v>4</v>
      </c>
      <c r="D218" s="558">
        <v>2</v>
      </c>
      <c r="E218" s="514" t="s">
        <v>2042</v>
      </c>
      <c r="F218" s="514" t="s">
        <v>2057</v>
      </c>
      <c r="G218" s="514" t="s">
        <v>156</v>
      </c>
      <c r="H218" s="559" t="s">
        <v>2043</v>
      </c>
      <c r="I218" s="559">
        <v>1</v>
      </c>
      <c r="J218" s="534" t="s">
        <v>2058</v>
      </c>
      <c r="K218" s="534"/>
      <c r="L218" s="513" t="s">
        <v>34</v>
      </c>
      <c r="M218" s="555"/>
      <c r="N218" s="560">
        <v>60000</v>
      </c>
      <c r="O218" s="555"/>
      <c r="P218" s="560">
        <v>60000</v>
      </c>
      <c r="Q218" s="534" t="s">
        <v>116</v>
      </c>
      <c r="R218" s="561" t="s">
        <v>153</v>
      </c>
    </row>
    <row r="219" spans="1:18" ht="48" customHeight="1" x14ac:dyDescent="0.25">
      <c r="A219" s="811" t="s">
        <v>2060</v>
      </c>
      <c r="B219" s="812"/>
      <c r="C219" s="812"/>
      <c r="D219" s="812"/>
      <c r="E219" s="812"/>
      <c r="F219" s="812"/>
      <c r="G219" s="812"/>
      <c r="H219" s="812"/>
      <c r="I219" s="812"/>
      <c r="J219" s="812"/>
      <c r="K219" s="812"/>
      <c r="L219" s="812"/>
      <c r="M219" s="812"/>
      <c r="N219" s="812"/>
      <c r="O219" s="812"/>
      <c r="P219" s="812"/>
      <c r="Q219" s="812"/>
      <c r="R219" s="813"/>
    </row>
    <row r="221" spans="1:18" x14ac:dyDescent="0.35">
      <c r="M221" s="814"/>
      <c r="N221" s="815" t="s">
        <v>35</v>
      </c>
      <c r="O221" s="815"/>
      <c r="P221" s="815"/>
    </row>
    <row r="222" spans="1:18" ht="15" customHeight="1" x14ac:dyDescent="0.35">
      <c r="M222" s="814"/>
      <c r="N222" s="816" t="s">
        <v>36</v>
      </c>
      <c r="O222" s="814" t="s">
        <v>37</v>
      </c>
      <c r="P222" s="814"/>
    </row>
    <row r="223" spans="1:18" ht="15" customHeight="1" x14ac:dyDescent="0.35">
      <c r="M223" s="814"/>
      <c r="N223" s="817"/>
      <c r="O223" s="124">
        <v>2020</v>
      </c>
      <c r="P223" s="124">
        <v>2021</v>
      </c>
      <c r="R223" s="2"/>
    </row>
    <row r="224" spans="1:18" ht="18.75" customHeight="1" x14ac:dyDescent="0.35">
      <c r="M224" s="124" t="s">
        <v>1341</v>
      </c>
      <c r="N224" s="51">
        <v>27</v>
      </c>
      <c r="O224" s="65">
        <f>O12+O17+O22+O27+O38+O44+O59+O64+O80+O89+O96+O103+O106+O130+O139+O158+O163+O176+O183+O191+O193+O198</f>
        <v>1241414</v>
      </c>
      <c r="P224" s="65">
        <f>P7+P12+P22+P27+P32+P64+P75+P89+P94+P106+P130+P139+P158+P163+P191+P193+P203</f>
        <v>1444000</v>
      </c>
    </row>
    <row r="225" spans="13:17" ht="15.75" customHeight="1" x14ac:dyDescent="0.35">
      <c r="M225" s="411" t="s">
        <v>1153</v>
      </c>
      <c r="N225" s="136">
        <v>31</v>
      </c>
      <c r="O225" s="12">
        <f>O14+O19+O24+O29+O40+O51+O61+O69+O84+O91+O99+O104+O117+O134+O148+O159+O169+O179+O186+O191+O195+O200</f>
        <v>943358.21</v>
      </c>
      <c r="P225" s="12">
        <f>P9+P14+P24+P29+P32+P69+P77+P91+P94+P117+P134+P148+P159+P169+P191+P195+P203+P205+P210+P212+P218</f>
        <v>2000000</v>
      </c>
      <c r="Q225" s="2"/>
    </row>
    <row r="227" spans="13:17" x14ac:dyDescent="0.35">
      <c r="M227" s="563"/>
      <c r="N227" s="564"/>
      <c r="O227" s="58"/>
      <c r="P227" s="58"/>
    </row>
    <row r="228" spans="13:17" x14ac:dyDescent="0.35">
      <c r="M228" s="563"/>
      <c r="N228" s="564"/>
      <c r="O228" s="58"/>
      <c r="P228" s="58"/>
    </row>
    <row r="230" spans="13:17" x14ac:dyDescent="0.35">
      <c r="M230" s="564"/>
      <c r="O230" s="564"/>
      <c r="P230" s="564"/>
    </row>
    <row r="231" spans="13:17" x14ac:dyDescent="0.35">
      <c r="M231" s="564"/>
      <c r="N231" s="564"/>
      <c r="O231" s="564"/>
      <c r="P231" s="564"/>
    </row>
  </sheetData>
  <mergeCells count="851">
    <mergeCell ref="A219:R219"/>
    <mergeCell ref="M221:M223"/>
    <mergeCell ref="N221:P221"/>
    <mergeCell ref="N222:N223"/>
    <mergeCell ref="O222:P222"/>
    <mergeCell ref="L212:L216"/>
    <mergeCell ref="M212:M216"/>
    <mergeCell ref="N212:N216"/>
    <mergeCell ref="O212:O216"/>
    <mergeCell ref="P212:P216"/>
    <mergeCell ref="Q212:Q216"/>
    <mergeCell ref="R212:R216"/>
    <mergeCell ref="G214:G215"/>
    <mergeCell ref="A217:R217"/>
    <mergeCell ref="A212:A216"/>
    <mergeCell ref="B212:B216"/>
    <mergeCell ref="C212:C216"/>
    <mergeCell ref="D212:D216"/>
    <mergeCell ref="E212:E216"/>
    <mergeCell ref="F212:F216"/>
    <mergeCell ref="G212:G213"/>
    <mergeCell ref="J212:J216"/>
    <mergeCell ref="K212:K216"/>
    <mergeCell ref="L205:L208"/>
    <mergeCell ref="M205:M208"/>
    <mergeCell ref="N205:N208"/>
    <mergeCell ref="O205:O208"/>
    <mergeCell ref="P205:P208"/>
    <mergeCell ref="Q205:Q208"/>
    <mergeCell ref="R205:R208"/>
    <mergeCell ref="A209:R209"/>
    <mergeCell ref="A211:R211"/>
    <mergeCell ref="A205:A208"/>
    <mergeCell ref="B205:B208"/>
    <mergeCell ref="C205:C208"/>
    <mergeCell ref="D205:D208"/>
    <mergeCell ref="E205:E208"/>
    <mergeCell ref="F205:F208"/>
    <mergeCell ref="G205:G207"/>
    <mergeCell ref="J205:J208"/>
    <mergeCell ref="K205:K208"/>
    <mergeCell ref="L200:L201"/>
    <mergeCell ref="M200:M201"/>
    <mergeCell ref="N200:N201"/>
    <mergeCell ref="O200:O201"/>
    <mergeCell ref="P200:P201"/>
    <mergeCell ref="Q200:Q201"/>
    <mergeCell ref="R200:R201"/>
    <mergeCell ref="A202:R202"/>
    <mergeCell ref="A203:A204"/>
    <mergeCell ref="B203:B204"/>
    <mergeCell ref="C203:C204"/>
    <mergeCell ref="D203:D204"/>
    <mergeCell ref="E203:E204"/>
    <mergeCell ref="F203:F204"/>
    <mergeCell ref="G203:G204"/>
    <mergeCell ref="J203:J204"/>
    <mergeCell ref="K203:K204"/>
    <mergeCell ref="L203:L204"/>
    <mergeCell ref="M203:M204"/>
    <mergeCell ref="N203:N204"/>
    <mergeCell ref="O203:O204"/>
    <mergeCell ref="P203:P204"/>
    <mergeCell ref="Q203:Q204"/>
    <mergeCell ref="R203:R204"/>
    <mergeCell ref="A200:A201"/>
    <mergeCell ref="B200:B201"/>
    <mergeCell ref="C200:C201"/>
    <mergeCell ref="D200:D201"/>
    <mergeCell ref="E200:E201"/>
    <mergeCell ref="F200:F201"/>
    <mergeCell ref="G200:G201"/>
    <mergeCell ref="J200:J201"/>
    <mergeCell ref="K200:K201"/>
    <mergeCell ref="L195:L196"/>
    <mergeCell ref="M195:M196"/>
    <mergeCell ref="N195:N196"/>
    <mergeCell ref="O195:O196"/>
    <mergeCell ref="P195:P196"/>
    <mergeCell ref="Q195:Q196"/>
    <mergeCell ref="R195:R196"/>
    <mergeCell ref="A197:R197"/>
    <mergeCell ref="A198:A199"/>
    <mergeCell ref="B198:B199"/>
    <mergeCell ref="C198:C199"/>
    <mergeCell ref="D198:D199"/>
    <mergeCell ref="E198:E199"/>
    <mergeCell ref="F198:F199"/>
    <mergeCell ref="G198:G199"/>
    <mergeCell ref="J198:J199"/>
    <mergeCell ref="K198:K199"/>
    <mergeCell ref="L198:L199"/>
    <mergeCell ref="M198:M199"/>
    <mergeCell ref="N198:N199"/>
    <mergeCell ref="O198:O199"/>
    <mergeCell ref="P198:P199"/>
    <mergeCell ref="Q198:Q199"/>
    <mergeCell ref="R198:R199"/>
    <mergeCell ref="A195:A196"/>
    <mergeCell ref="B195:B196"/>
    <mergeCell ref="C195:C196"/>
    <mergeCell ref="D195:D196"/>
    <mergeCell ref="E195:E196"/>
    <mergeCell ref="F195:F196"/>
    <mergeCell ref="G195:G196"/>
    <mergeCell ref="J195:J196"/>
    <mergeCell ref="K195:K196"/>
    <mergeCell ref="M191:M192"/>
    <mergeCell ref="N191:N192"/>
    <mergeCell ref="O191:O192"/>
    <mergeCell ref="P191:P192"/>
    <mergeCell ref="Q191:Q192"/>
    <mergeCell ref="R191:R192"/>
    <mergeCell ref="A193:A194"/>
    <mergeCell ref="B193:B194"/>
    <mergeCell ref="C193:C194"/>
    <mergeCell ref="D193:D194"/>
    <mergeCell ref="E193:E194"/>
    <mergeCell ref="F193:F194"/>
    <mergeCell ref="G193:G194"/>
    <mergeCell ref="J193:J194"/>
    <mergeCell ref="K193:K194"/>
    <mergeCell ref="L193:L194"/>
    <mergeCell ref="M193:M194"/>
    <mergeCell ref="N193:N194"/>
    <mergeCell ref="O193:O194"/>
    <mergeCell ref="P193:P194"/>
    <mergeCell ref="Q193:Q194"/>
    <mergeCell ref="R193:R194"/>
    <mergeCell ref="A191:A192"/>
    <mergeCell ref="B191:B192"/>
    <mergeCell ref="C191:C192"/>
    <mergeCell ref="D191:D192"/>
    <mergeCell ref="E191:E192"/>
    <mergeCell ref="F191:F192"/>
    <mergeCell ref="G191:G192"/>
    <mergeCell ref="J191:J192"/>
    <mergeCell ref="K191:K192"/>
    <mergeCell ref="L186:L189"/>
    <mergeCell ref="L191:L192"/>
    <mergeCell ref="M186:M189"/>
    <mergeCell ref="N186:N189"/>
    <mergeCell ref="O186:O189"/>
    <mergeCell ref="P186:P189"/>
    <mergeCell ref="Q186:Q189"/>
    <mergeCell ref="R186:R189"/>
    <mergeCell ref="G188:G189"/>
    <mergeCell ref="A190:R190"/>
    <mergeCell ref="A186:A189"/>
    <mergeCell ref="B186:B189"/>
    <mergeCell ref="C186:C189"/>
    <mergeCell ref="D186:D189"/>
    <mergeCell ref="E186:E189"/>
    <mergeCell ref="F186:F189"/>
    <mergeCell ref="G186:G187"/>
    <mergeCell ref="J186:J189"/>
    <mergeCell ref="K186:K189"/>
    <mergeCell ref="A182:R182"/>
    <mergeCell ref="A183:A185"/>
    <mergeCell ref="B183:B185"/>
    <mergeCell ref="C183:C185"/>
    <mergeCell ref="D183:D185"/>
    <mergeCell ref="E183:E185"/>
    <mergeCell ref="F183:F185"/>
    <mergeCell ref="G183:G185"/>
    <mergeCell ref="J183:J185"/>
    <mergeCell ref="K183:K185"/>
    <mergeCell ref="L183:L185"/>
    <mergeCell ref="M183:M185"/>
    <mergeCell ref="N183:N185"/>
    <mergeCell ref="O183:O185"/>
    <mergeCell ref="P183:P185"/>
    <mergeCell ref="Q183:Q185"/>
    <mergeCell ref="R183:R185"/>
    <mergeCell ref="M176:M178"/>
    <mergeCell ref="N176:N178"/>
    <mergeCell ref="O176:O178"/>
    <mergeCell ref="P176:P178"/>
    <mergeCell ref="Q176:Q178"/>
    <mergeCell ref="R176:R178"/>
    <mergeCell ref="A179:A181"/>
    <mergeCell ref="B179:B181"/>
    <mergeCell ref="C179:C181"/>
    <mergeCell ref="D179:D181"/>
    <mergeCell ref="E179:E181"/>
    <mergeCell ref="F179:F181"/>
    <mergeCell ref="G179:G180"/>
    <mergeCell ref="J179:J181"/>
    <mergeCell ref="K179:K181"/>
    <mergeCell ref="L179:L181"/>
    <mergeCell ref="M179:M181"/>
    <mergeCell ref="N179:N181"/>
    <mergeCell ref="O179:O181"/>
    <mergeCell ref="P179:P181"/>
    <mergeCell ref="Q179:Q181"/>
    <mergeCell ref="R179:R181"/>
    <mergeCell ref="A176:A178"/>
    <mergeCell ref="B176:B178"/>
    <mergeCell ref="C176:C178"/>
    <mergeCell ref="D176:D178"/>
    <mergeCell ref="E176:E178"/>
    <mergeCell ref="F176:F178"/>
    <mergeCell ref="G176:G177"/>
    <mergeCell ref="J176:J178"/>
    <mergeCell ref="K176:K178"/>
    <mergeCell ref="L169:L174"/>
    <mergeCell ref="L176:L178"/>
    <mergeCell ref="M169:M174"/>
    <mergeCell ref="N169:N174"/>
    <mergeCell ref="O169:O174"/>
    <mergeCell ref="P169:P174"/>
    <mergeCell ref="Q169:Q174"/>
    <mergeCell ref="R169:R174"/>
    <mergeCell ref="G171:G172"/>
    <mergeCell ref="A175:R175"/>
    <mergeCell ref="A169:A174"/>
    <mergeCell ref="B169:B174"/>
    <mergeCell ref="C169:C174"/>
    <mergeCell ref="D169:D174"/>
    <mergeCell ref="E169:E174"/>
    <mergeCell ref="F169:F174"/>
    <mergeCell ref="G169:G170"/>
    <mergeCell ref="J169:J174"/>
    <mergeCell ref="K169:K174"/>
    <mergeCell ref="A162:R162"/>
    <mergeCell ref="A163:A168"/>
    <mergeCell ref="B163:B168"/>
    <mergeCell ref="C163:C168"/>
    <mergeCell ref="D163:D168"/>
    <mergeCell ref="E163:E168"/>
    <mergeCell ref="F163:F168"/>
    <mergeCell ref="G163:G164"/>
    <mergeCell ref="J163:J168"/>
    <mergeCell ref="K163:K168"/>
    <mergeCell ref="L163:L168"/>
    <mergeCell ref="M163:M168"/>
    <mergeCell ref="N163:N168"/>
    <mergeCell ref="O163:O168"/>
    <mergeCell ref="P163:P168"/>
    <mergeCell ref="Q163:Q168"/>
    <mergeCell ref="R163:R168"/>
    <mergeCell ref="G165:G166"/>
    <mergeCell ref="A157:R157"/>
    <mergeCell ref="A159:A161"/>
    <mergeCell ref="B159:B161"/>
    <mergeCell ref="C159:C161"/>
    <mergeCell ref="D159:D161"/>
    <mergeCell ref="E159:E161"/>
    <mergeCell ref="F159:F161"/>
    <mergeCell ref="J159:J161"/>
    <mergeCell ref="K159:K161"/>
    <mergeCell ref="L159:L161"/>
    <mergeCell ref="M159:M161"/>
    <mergeCell ref="N159:N161"/>
    <mergeCell ref="O159:O161"/>
    <mergeCell ref="P159:P161"/>
    <mergeCell ref="Q159:Q161"/>
    <mergeCell ref="R159:R161"/>
    <mergeCell ref="G160:G161"/>
    <mergeCell ref="J148:J156"/>
    <mergeCell ref="K148:K156"/>
    <mergeCell ref="L148:L156"/>
    <mergeCell ref="M148:M156"/>
    <mergeCell ref="N148:N156"/>
    <mergeCell ref="O148:O156"/>
    <mergeCell ref="P148:P156"/>
    <mergeCell ref="Q148:Q156"/>
    <mergeCell ref="R148:R156"/>
    <mergeCell ref="G142:G143"/>
    <mergeCell ref="G144:G145"/>
    <mergeCell ref="A148:A156"/>
    <mergeCell ref="B148:B156"/>
    <mergeCell ref="C148:C156"/>
    <mergeCell ref="D148:D156"/>
    <mergeCell ref="E148:E156"/>
    <mergeCell ref="F148:F156"/>
    <mergeCell ref="G148:G149"/>
    <mergeCell ref="G151:G152"/>
    <mergeCell ref="G153:G154"/>
    <mergeCell ref="M134:M137"/>
    <mergeCell ref="N134:N137"/>
    <mergeCell ref="O134:O137"/>
    <mergeCell ref="P134:P137"/>
    <mergeCell ref="Q134:Q137"/>
    <mergeCell ref="R134:R137"/>
    <mergeCell ref="G135:G136"/>
    <mergeCell ref="A138:R138"/>
    <mergeCell ref="A139:A147"/>
    <mergeCell ref="B139:B147"/>
    <mergeCell ref="C139:C147"/>
    <mergeCell ref="D139:D147"/>
    <mergeCell ref="E139:E147"/>
    <mergeCell ref="F139:F147"/>
    <mergeCell ref="G139:G140"/>
    <mergeCell ref="J139:J147"/>
    <mergeCell ref="K139:K147"/>
    <mergeCell ref="L139:L147"/>
    <mergeCell ref="M139:M147"/>
    <mergeCell ref="N139:N147"/>
    <mergeCell ref="O139:O147"/>
    <mergeCell ref="P139:P147"/>
    <mergeCell ref="Q139:Q147"/>
    <mergeCell ref="R139:R147"/>
    <mergeCell ref="A134:A137"/>
    <mergeCell ref="B134:B137"/>
    <mergeCell ref="C134:C137"/>
    <mergeCell ref="D134:D137"/>
    <mergeCell ref="E134:E137"/>
    <mergeCell ref="F134:F137"/>
    <mergeCell ref="J134:J137"/>
    <mergeCell ref="K134:K137"/>
    <mergeCell ref="L134:L137"/>
    <mergeCell ref="A129:R129"/>
    <mergeCell ref="A130:A133"/>
    <mergeCell ref="B130:B133"/>
    <mergeCell ref="C130:C133"/>
    <mergeCell ref="D130:D133"/>
    <mergeCell ref="E130:E133"/>
    <mergeCell ref="F130:F133"/>
    <mergeCell ref="J130:J133"/>
    <mergeCell ref="K130:K133"/>
    <mergeCell ref="L130:L133"/>
    <mergeCell ref="M130:M133"/>
    <mergeCell ref="N130:N133"/>
    <mergeCell ref="O130:O133"/>
    <mergeCell ref="P130:P133"/>
    <mergeCell ref="Q130:Q133"/>
    <mergeCell ref="R130:R133"/>
    <mergeCell ref="G131:G132"/>
    <mergeCell ref="K117:K128"/>
    <mergeCell ref="L117:L128"/>
    <mergeCell ref="M117:M128"/>
    <mergeCell ref="N117:N128"/>
    <mergeCell ref="O117:O128"/>
    <mergeCell ref="P117:P128"/>
    <mergeCell ref="Q117:Q128"/>
    <mergeCell ref="R117:R128"/>
    <mergeCell ref="G119:G120"/>
    <mergeCell ref="G121:G122"/>
    <mergeCell ref="G123:G124"/>
    <mergeCell ref="G125:G126"/>
    <mergeCell ref="G127:G128"/>
    <mergeCell ref="A99:A101"/>
    <mergeCell ref="A117:A128"/>
    <mergeCell ref="B117:B128"/>
    <mergeCell ref="C117:C128"/>
    <mergeCell ref="D117:D128"/>
    <mergeCell ref="E117:E128"/>
    <mergeCell ref="F117:F128"/>
    <mergeCell ref="G117:G118"/>
    <mergeCell ref="J117:J128"/>
    <mergeCell ref="A102:R102"/>
    <mergeCell ref="A105:R105"/>
    <mergeCell ref="A106:A116"/>
    <mergeCell ref="B106:B116"/>
    <mergeCell ref="C106:C116"/>
    <mergeCell ref="D106:D116"/>
    <mergeCell ref="E106:E116"/>
    <mergeCell ref="F106:F116"/>
    <mergeCell ref="G106:G107"/>
    <mergeCell ref="J106:J116"/>
    <mergeCell ref="K106:K116"/>
    <mergeCell ref="L106:L116"/>
    <mergeCell ref="M106:M116"/>
    <mergeCell ref="N106:N116"/>
    <mergeCell ref="O106:O116"/>
    <mergeCell ref="Q106:Q116"/>
    <mergeCell ref="R106:R116"/>
    <mergeCell ref="G109:G112"/>
    <mergeCell ref="G113:G114"/>
    <mergeCell ref="G115:G116"/>
    <mergeCell ref="B99:B101"/>
    <mergeCell ref="C99:C101"/>
    <mergeCell ref="D99:D101"/>
    <mergeCell ref="E99:E101"/>
    <mergeCell ref="F99:F101"/>
    <mergeCell ref="G99:G101"/>
    <mergeCell ref="J99:J101"/>
    <mergeCell ref="K99:K101"/>
    <mergeCell ref="M99:M101"/>
    <mergeCell ref="L99:L101"/>
    <mergeCell ref="N99:N101"/>
    <mergeCell ref="O99:O101"/>
    <mergeCell ref="P99:P101"/>
    <mergeCell ref="Q99:Q101"/>
    <mergeCell ref="R99:R101"/>
    <mergeCell ref="K91:K92"/>
    <mergeCell ref="P106:P116"/>
    <mergeCell ref="G94:G95"/>
    <mergeCell ref="J94:J95"/>
    <mergeCell ref="K94:K95"/>
    <mergeCell ref="M91:M92"/>
    <mergeCell ref="N91:N92"/>
    <mergeCell ref="O91:O92"/>
    <mergeCell ref="P91:P92"/>
    <mergeCell ref="L96:L98"/>
    <mergeCell ref="M96:M98"/>
    <mergeCell ref="N96:N98"/>
    <mergeCell ref="O96:O98"/>
    <mergeCell ref="P96:P98"/>
    <mergeCell ref="Q91:Q92"/>
    <mergeCell ref="R91:R92"/>
    <mergeCell ref="A93:R93"/>
    <mergeCell ref="L94:L95"/>
    <mergeCell ref="M94:M95"/>
    <mergeCell ref="N94:N95"/>
    <mergeCell ref="R94:R95"/>
    <mergeCell ref="O94:O95"/>
    <mergeCell ref="P94:P95"/>
    <mergeCell ref="Q94:Q95"/>
    <mergeCell ref="A94:A95"/>
    <mergeCell ref="B94:B95"/>
    <mergeCell ref="C94:C95"/>
    <mergeCell ref="D94:D95"/>
    <mergeCell ref="E94:E95"/>
    <mergeCell ref="F94:F95"/>
    <mergeCell ref="L91:L92"/>
    <mergeCell ref="B91:B92"/>
    <mergeCell ref="C91:C92"/>
    <mergeCell ref="D91:D92"/>
    <mergeCell ref="E91:E92"/>
    <mergeCell ref="F91:F92"/>
    <mergeCell ref="G91:G92"/>
    <mergeCell ref="J91:J92"/>
    <mergeCell ref="A96:A98"/>
    <mergeCell ref="B96:B98"/>
    <mergeCell ref="C96:C98"/>
    <mergeCell ref="D96:D98"/>
    <mergeCell ref="E96:E98"/>
    <mergeCell ref="F96:F98"/>
    <mergeCell ref="G96:G98"/>
    <mergeCell ref="J96:J98"/>
    <mergeCell ref="K96:K98"/>
    <mergeCell ref="Q96:Q98"/>
    <mergeCell ref="R96:R98"/>
    <mergeCell ref="A91:A92"/>
    <mergeCell ref="M84:M87"/>
    <mergeCell ref="N84:N87"/>
    <mergeCell ref="O84:O87"/>
    <mergeCell ref="P84:P87"/>
    <mergeCell ref="Q84:Q87"/>
    <mergeCell ref="R84:R87"/>
    <mergeCell ref="A88:R88"/>
    <mergeCell ref="A89:A90"/>
    <mergeCell ref="B89:B90"/>
    <mergeCell ref="C89:C90"/>
    <mergeCell ref="D89:D90"/>
    <mergeCell ref="E89:E90"/>
    <mergeCell ref="F89:F90"/>
    <mergeCell ref="G89:G90"/>
    <mergeCell ref="J89:J90"/>
    <mergeCell ref="K89:K90"/>
    <mergeCell ref="L89:L90"/>
    <mergeCell ref="M89:M90"/>
    <mergeCell ref="N89:N90"/>
    <mergeCell ref="O89:O90"/>
    <mergeCell ref="P89:P90"/>
    <mergeCell ref="Q89:Q90"/>
    <mergeCell ref="R89:R90"/>
    <mergeCell ref="B84:B87"/>
    <mergeCell ref="C84:C87"/>
    <mergeCell ref="D84:D87"/>
    <mergeCell ref="E84:E87"/>
    <mergeCell ref="F84:F87"/>
    <mergeCell ref="G84:G86"/>
    <mergeCell ref="J84:J87"/>
    <mergeCell ref="K84:K87"/>
    <mergeCell ref="L84:L87"/>
    <mergeCell ref="M75:M76"/>
    <mergeCell ref="N75:N76"/>
    <mergeCell ref="O75:O76"/>
    <mergeCell ref="P75:P76"/>
    <mergeCell ref="Q75:Q76"/>
    <mergeCell ref="R75:R76"/>
    <mergeCell ref="A77:A78"/>
    <mergeCell ref="B77:B78"/>
    <mergeCell ref="C77:C78"/>
    <mergeCell ref="D77:D78"/>
    <mergeCell ref="E77:E78"/>
    <mergeCell ref="F77:F78"/>
    <mergeCell ref="G77:G78"/>
    <mergeCell ref="J77:J78"/>
    <mergeCell ref="K77:K78"/>
    <mergeCell ref="L77:L78"/>
    <mergeCell ref="M77:M78"/>
    <mergeCell ref="N77:N78"/>
    <mergeCell ref="O77:O78"/>
    <mergeCell ref="P77:P78"/>
    <mergeCell ref="Q77:Q78"/>
    <mergeCell ref="R77:R78"/>
    <mergeCell ref="B75:B76"/>
    <mergeCell ref="C75:C76"/>
    <mergeCell ref="D75:D76"/>
    <mergeCell ref="E75:E76"/>
    <mergeCell ref="F75:F76"/>
    <mergeCell ref="G75:G76"/>
    <mergeCell ref="J75:J76"/>
    <mergeCell ref="K75:K76"/>
    <mergeCell ref="L75:L76"/>
    <mergeCell ref="A69:A73"/>
    <mergeCell ref="B69:B73"/>
    <mergeCell ref="C69:C73"/>
    <mergeCell ref="D69:D73"/>
    <mergeCell ref="E69:E73"/>
    <mergeCell ref="F69:F73"/>
    <mergeCell ref="J69:J73"/>
    <mergeCell ref="K69:K73"/>
    <mergeCell ref="L69:L73"/>
    <mergeCell ref="G72:G73"/>
    <mergeCell ref="M61:M62"/>
    <mergeCell ref="N61:N62"/>
    <mergeCell ref="O61:O62"/>
    <mergeCell ref="P61:P62"/>
    <mergeCell ref="Q61:Q62"/>
    <mergeCell ref="R61:R62"/>
    <mergeCell ref="A63:R63"/>
    <mergeCell ref="A64:A68"/>
    <mergeCell ref="B64:B68"/>
    <mergeCell ref="C64:C68"/>
    <mergeCell ref="D64:D68"/>
    <mergeCell ref="E64:E68"/>
    <mergeCell ref="F64:F68"/>
    <mergeCell ref="J64:J68"/>
    <mergeCell ref="K64:K68"/>
    <mergeCell ref="L64:L68"/>
    <mergeCell ref="M64:M68"/>
    <mergeCell ref="N64:N68"/>
    <mergeCell ref="O64:O68"/>
    <mergeCell ref="P64:P68"/>
    <mergeCell ref="Q64:Q68"/>
    <mergeCell ref="R64:R68"/>
    <mergeCell ref="G67:G68"/>
    <mergeCell ref="A51:A57"/>
    <mergeCell ref="B51:B57"/>
    <mergeCell ref="C51:C57"/>
    <mergeCell ref="D51:D57"/>
    <mergeCell ref="E51:E57"/>
    <mergeCell ref="F51:F57"/>
    <mergeCell ref="J61:J62"/>
    <mergeCell ref="K61:K62"/>
    <mergeCell ref="L61:L62"/>
    <mergeCell ref="A58:R58"/>
    <mergeCell ref="A59:A60"/>
    <mergeCell ref="B59:B60"/>
    <mergeCell ref="C59:C60"/>
    <mergeCell ref="D59:D60"/>
    <mergeCell ref="E59:E60"/>
    <mergeCell ref="F59:F60"/>
    <mergeCell ref="G59:G60"/>
    <mergeCell ref="J59:J60"/>
    <mergeCell ref="K59:K60"/>
    <mergeCell ref="L59:L60"/>
    <mergeCell ref="M59:M60"/>
    <mergeCell ref="N59:N60"/>
    <mergeCell ref="O59:O60"/>
    <mergeCell ref="P59:P60"/>
    <mergeCell ref="Q59:Q60"/>
    <mergeCell ref="R59:R60"/>
    <mergeCell ref="A43:R43"/>
    <mergeCell ref="A44:A50"/>
    <mergeCell ref="B44:B50"/>
    <mergeCell ref="C44:C50"/>
    <mergeCell ref="D44:D50"/>
    <mergeCell ref="E44:E50"/>
    <mergeCell ref="F44:F50"/>
    <mergeCell ref="G44:G45"/>
    <mergeCell ref="J44:J50"/>
    <mergeCell ref="K44:K50"/>
    <mergeCell ref="L44:L50"/>
    <mergeCell ref="M44:M50"/>
    <mergeCell ref="N44:N50"/>
    <mergeCell ref="O44:O50"/>
    <mergeCell ref="P44:P50"/>
    <mergeCell ref="Q44:Q50"/>
    <mergeCell ref="R44:R50"/>
    <mergeCell ref="G46:G47"/>
    <mergeCell ref="G48:G49"/>
    <mergeCell ref="G51:G52"/>
    <mergeCell ref="J51:J57"/>
    <mergeCell ref="K51:K57"/>
    <mergeCell ref="A40:A42"/>
    <mergeCell ref="B40:B42"/>
    <mergeCell ref="C40:C42"/>
    <mergeCell ref="D40:D42"/>
    <mergeCell ref="E40:E42"/>
    <mergeCell ref="F40:F42"/>
    <mergeCell ref="G40:G41"/>
    <mergeCell ref="J40:J42"/>
    <mergeCell ref="K40:K42"/>
    <mergeCell ref="P32:P37"/>
    <mergeCell ref="Q32:Q37"/>
    <mergeCell ref="R32:R37"/>
    <mergeCell ref="G34:G35"/>
    <mergeCell ref="G36:G37"/>
    <mergeCell ref="A29:A30"/>
    <mergeCell ref="B29:B30"/>
    <mergeCell ref="C29:C30"/>
    <mergeCell ref="D29:D30"/>
    <mergeCell ref="E29:E30"/>
    <mergeCell ref="F29:F30"/>
    <mergeCell ref="J29:J30"/>
    <mergeCell ref="K29:K30"/>
    <mergeCell ref="L29:L30"/>
    <mergeCell ref="M29:M30"/>
    <mergeCell ref="N29:N30"/>
    <mergeCell ref="O29:O30"/>
    <mergeCell ref="P29:P30"/>
    <mergeCell ref="Q24:Q25"/>
    <mergeCell ref="R24:R25"/>
    <mergeCell ref="A26:R26"/>
    <mergeCell ref="A27:A28"/>
    <mergeCell ref="B27:B28"/>
    <mergeCell ref="C27:C28"/>
    <mergeCell ref="D27:D28"/>
    <mergeCell ref="E27:E28"/>
    <mergeCell ref="F27:F28"/>
    <mergeCell ref="J27:J28"/>
    <mergeCell ref="K27:K28"/>
    <mergeCell ref="L27:L28"/>
    <mergeCell ref="M27:M28"/>
    <mergeCell ref="N27:N28"/>
    <mergeCell ref="O27:O28"/>
    <mergeCell ref="P27:P28"/>
    <mergeCell ref="Q27:Q28"/>
    <mergeCell ref="R27:R28"/>
    <mergeCell ref="A24:A25"/>
    <mergeCell ref="L24:L25"/>
    <mergeCell ref="M24:M25"/>
    <mergeCell ref="N24:N25"/>
    <mergeCell ref="O24:O25"/>
    <mergeCell ref="P24:P25"/>
    <mergeCell ref="A17:A18"/>
    <mergeCell ref="B17:B18"/>
    <mergeCell ref="C17:C18"/>
    <mergeCell ref="G19:G20"/>
    <mergeCell ref="G17:G18"/>
    <mergeCell ref="B24:B25"/>
    <mergeCell ref="C24:C25"/>
    <mergeCell ref="D24:D25"/>
    <mergeCell ref="E24:E25"/>
    <mergeCell ref="F24:F25"/>
    <mergeCell ref="G24:G25"/>
    <mergeCell ref="A21:R21"/>
    <mergeCell ref="A22:A23"/>
    <mergeCell ref="B22:B23"/>
    <mergeCell ref="C22:C23"/>
    <mergeCell ref="D22:D23"/>
    <mergeCell ref="E22:E23"/>
    <mergeCell ref="F22:F23"/>
    <mergeCell ref="G22:G23"/>
    <mergeCell ref="J22:J23"/>
    <mergeCell ref="K22:K23"/>
    <mergeCell ref="L22:L23"/>
    <mergeCell ref="M22:M23"/>
    <mergeCell ref="N22:N23"/>
    <mergeCell ref="Q19:Q20"/>
    <mergeCell ref="R19:R20"/>
    <mergeCell ref="O22:O23"/>
    <mergeCell ref="P22:P23"/>
    <mergeCell ref="Q22:Q23"/>
    <mergeCell ref="A19:A20"/>
    <mergeCell ref="B19:B20"/>
    <mergeCell ref="C19:C20"/>
    <mergeCell ref="D19:D20"/>
    <mergeCell ref="E19:E20"/>
    <mergeCell ref="F19:F20"/>
    <mergeCell ref="J19:J20"/>
    <mergeCell ref="K19:K20"/>
    <mergeCell ref="L19:L20"/>
    <mergeCell ref="Q80:Q83"/>
    <mergeCell ref="R80:R83"/>
    <mergeCell ref="A14:A15"/>
    <mergeCell ref="B14:B15"/>
    <mergeCell ref="C14:C15"/>
    <mergeCell ref="D14:D15"/>
    <mergeCell ref="E14:E15"/>
    <mergeCell ref="F14:F15"/>
    <mergeCell ref="G14:G15"/>
    <mergeCell ref="J14:J15"/>
    <mergeCell ref="K14:K15"/>
    <mergeCell ref="L14:L15"/>
    <mergeCell ref="M14:M15"/>
    <mergeCell ref="N14:N15"/>
    <mergeCell ref="O14:O15"/>
    <mergeCell ref="P14:P15"/>
    <mergeCell ref="Q14:Q15"/>
    <mergeCell ref="R14:R15"/>
    <mergeCell ref="R22:R23"/>
    <mergeCell ref="R17:R18"/>
    <mergeCell ref="M19:M20"/>
    <mergeCell ref="N19:N20"/>
    <mergeCell ref="O19:O20"/>
    <mergeCell ref="P19:P20"/>
    <mergeCell ref="A84:A87"/>
    <mergeCell ref="M69:M73"/>
    <mergeCell ref="N69:N73"/>
    <mergeCell ref="O69:O73"/>
    <mergeCell ref="P69:P73"/>
    <mergeCell ref="Q69:Q73"/>
    <mergeCell ref="R69:R73"/>
    <mergeCell ref="A74:R74"/>
    <mergeCell ref="A75:A76"/>
    <mergeCell ref="A79:R79"/>
    <mergeCell ref="A80:A83"/>
    <mergeCell ref="B80:B83"/>
    <mergeCell ref="C80:C83"/>
    <mergeCell ref="D80:D83"/>
    <mergeCell ref="E80:E83"/>
    <mergeCell ref="F80:F83"/>
    <mergeCell ref="G80:G82"/>
    <mergeCell ref="J80:J83"/>
    <mergeCell ref="K80:K83"/>
    <mergeCell ref="L80:L83"/>
    <mergeCell ref="M80:M83"/>
    <mergeCell ref="N80:N83"/>
    <mergeCell ref="O80:O83"/>
    <mergeCell ref="P80:P83"/>
    <mergeCell ref="L51:L57"/>
    <mergeCell ref="M51:M57"/>
    <mergeCell ref="N51:N57"/>
    <mergeCell ref="O51:O57"/>
    <mergeCell ref="P51:P57"/>
    <mergeCell ref="Q51:Q57"/>
    <mergeCell ref="G55:G56"/>
    <mergeCell ref="R51:R57"/>
    <mergeCell ref="A38:A39"/>
    <mergeCell ref="B38:B39"/>
    <mergeCell ref="C38:C39"/>
    <mergeCell ref="D38:D39"/>
    <mergeCell ref="E38:E39"/>
    <mergeCell ref="F38:F39"/>
    <mergeCell ref="G38:G39"/>
    <mergeCell ref="J38:J39"/>
    <mergeCell ref="K38:K39"/>
    <mergeCell ref="L38:L39"/>
    <mergeCell ref="M38:M39"/>
    <mergeCell ref="N38:N39"/>
    <mergeCell ref="O38:O39"/>
    <mergeCell ref="P38:P39"/>
    <mergeCell ref="Q38:Q39"/>
    <mergeCell ref="R38:R39"/>
    <mergeCell ref="L40:L42"/>
    <mergeCell ref="M40:M42"/>
    <mergeCell ref="N40:N42"/>
    <mergeCell ref="O40:O42"/>
    <mergeCell ref="P40:P42"/>
    <mergeCell ref="Q40:Q42"/>
    <mergeCell ref="R40:R42"/>
    <mergeCell ref="G27:G28"/>
    <mergeCell ref="G29:G30"/>
    <mergeCell ref="Q29:Q30"/>
    <mergeCell ref="R29:R30"/>
    <mergeCell ref="A31:R31"/>
    <mergeCell ref="A32:A37"/>
    <mergeCell ref="B32:B37"/>
    <mergeCell ref="C32:C37"/>
    <mergeCell ref="D32:D37"/>
    <mergeCell ref="E32:E37"/>
    <mergeCell ref="F32:F37"/>
    <mergeCell ref="J32:J37"/>
    <mergeCell ref="K32:K37"/>
    <mergeCell ref="L32:L37"/>
    <mergeCell ref="M32:M37"/>
    <mergeCell ref="N32:N37"/>
    <mergeCell ref="O32:O37"/>
    <mergeCell ref="J24:J25"/>
    <mergeCell ref="K24:K25"/>
    <mergeCell ref="J9:J10"/>
    <mergeCell ref="K9:K10"/>
    <mergeCell ref="C9:C10"/>
    <mergeCell ref="D9:D10"/>
    <mergeCell ref="E9:E10"/>
    <mergeCell ref="F9:F10"/>
    <mergeCell ref="N9:N10"/>
    <mergeCell ref="A11:R11"/>
    <mergeCell ref="A12:A13"/>
    <mergeCell ref="B12:B13"/>
    <mergeCell ref="C12:C13"/>
    <mergeCell ref="D12:D13"/>
    <mergeCell ref="E12:E13"/>
    <mergeCell ref="F12:F13"/>
    <mergeCell ref="G12:G13"/>
    <mergeCell ref="J12:J13"/>
    <mergeCell ref="K12:K13"/>
    <mergeCell ref="L12:L13"/>
    <mergeCell ref="M12:M13"/>
    <mergeCell ref="N12:N13"/>
    <mergeCell ref="O12:O13"/>
    <mergeCell ref="R12:R13"/>
    <mergeCell ref="O9:O10"/>
    <mergeCell ref="P9:P10"/>
    <mergeCell ref="Q9:Q10"/>
    <mergeCell ref="M9:M10"/>
    <mergeCell ref="P12:P13"/>
    <mergeCell ref="Q12:Q13"/>
    <mergeCell ref="R7:R8"/>
    <mergeCell ref="L9:L10"/>
    <mergeCell ref="R9:R10"/>
    <mergeCell ref="Q4:Q5"/>
    <mergeCell ref="R4:R5"/>
    <mergeCell ref="Q7:Q8"/>
    <mergeCell ref="G4:G5"/>
    <mergeCell ref="H4:I4"/>
    <mergeCell ref="J4:J5"/>
    <mergeCell ref="K4:L4"/>
    <mergeCell ref="M4:N4"/>
    <mergeCell ref="O4:P4"/>
    <mergeCell ref="J7:J8"/>
    <mergeCell ref="G7:G8"/>
    <mergeCell ref="K7:K8"/>
    <mergeCell ref="L7:L8"/>
    <mergeCell ref="P7:P8"/>
    <mergeCell ref="O7:O8"/>
    <mergeCell ref="M7:M8"/>
    <mergeCell ref="N7:N8"/>
    <mergeCell ref="A4:A5"/>
    <mergeCell ref="B4:B5"/>
    <mergeCell ref="C4:C5"/>
    <mergeCell ref="D4:D5"/>
    <mergeCell ref="E4:E5"/>
    <mergeCell ref="F4:F5"/>
    <mergeCell ref="A7:A8"/>
    <mergeCell ref="B7:B8"/>
    <mergeCell ref="C7:C8"/>
    <mergeCell ref="D7:D8"/>
    <mergeCell ref="E7:E8"/>
    <mergeCell ref="F7:F8"/>
    <mergeCell ref="A9:A10"/>
    <mergeCell ref="B9:B10"/>
    <mergeCell ref="G53:G54"/>
    <mergeCell ref="A61:A62"/>
    <mergeCell ref="B61:B62"/>
    <mergeCell ref="C61:C62"/>
    <mergeCell ref="D61:D62"/>
    <mergeCell ref="E61:E62"/>
    <mergeCell ref="F61:F62"/>
    <mergeCell ref="G61:G62"/>
    <mergeCell ref="G9:G10"/>
    <mergeCell ref="A16:R16"/>
    <mergeCell ref="D17:D18"/>
    <mergeCell ref="E17:E18"/>
    <mergeCell ref="F17:F18"/>
    <mergeCell ref="J17:J18"/>
    <mergeCell ref="K17:K18"/>
    <mergeCell ref="L17:L18"/>
    <mergeCell ref="M17:M18"/>
    <mergeCell ref="N17:N18"/>
    <mergeCell ref="O17:O18"/>
    <mergeCell ref="P17:P18"/>
    <mergeCell ref="Q17:Q18"/>
    <mergeCell ref="G32:G33"/>
  </mergeCells>
  <pageMargins left="0.7" right="0.7" top="0.75" bottom="0.75" header="0.3" footer="0.3"/>
  <pageSetup paperSize="8" scale="57" fitToHeight="0" orientation="landscape" horizontalDpi="1200" verticalDpi="1200" r:id="rId1"/>
  <headerFooter>
    <oddHeader>&amp;R&amp;KFF0000wersja 17 czerwca 2020 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139"/>
  <sheetViews>
    <sheetView zoomScale="50" zoomScaleNormal="50" workbookViewId="0">
      <selection activeCell="A2" sqref="A2"/>
    </sheetView>
  </sheetViews>
  <sheetFormatPr defaultRowHeight="15" x14ac:dyDescent="0.25"/>
  <cols>
    <col min="1" max="1" width="4.7109375" style="98" customWidth="1"/>
    <col min="2" max="2" width="8.85546875" style="98" customWidth="1"/>
    <col min="3" max="3" width="11.42578125" style="98" customWidth="1"/>
    <col min="4" max="4" width="9.7109375" style="98" customWidth="1"/>
    <col min="5" max="5" width="45.7109375" style="98" customWidth="1"/>
    <col min="6" max="6" width="61.42578125" style="98" customWidth="1"/>
    <col min="7" max="7" width="35.7109375" style="98" customWidth="1"/>
    <col min="8" max="8" width="20.42578125" style="98" customWidth="1"/>
    <col min="9" max="9" width="12.140625" style="98" customWidth="1"/>
    <col min="10" max="10" width="32.140625" style="98" customWidth="1"/>
    <col min="11" max="11" width="12.140625" style="98" customWidth="1"/>
    <col min="12" max="12" width="12.7109375" style="98" customWidth="1"/>
    <col min="13" max="13" width="17.85546875" style="98" customWidth="1"/>
    <col min="14" max="14" width="17.28515625" style="98" customWidth="1"/>
    <col min="15" max="16" width="18" style="98" customWidth="1"/>
    <col min="17" max="17" width="21.28515625" style="98" customWidth="1"/>
    <col min="18" max="18" width="23.5703125" style="98" customWidth="1"/>
    <col min="19" max="19" width="19.5703125" style="98" customWidth="1"/>
    <col min="20" max="258" width="9.140625" style="98"/>
    <col min="259" max="259" width="4.7109375" style="98" bestFit="1" customWidth="1"/>
    <col min="260" max="260" width="9.7109375" style="98" bestFit="1" customWidth="1"/>
    <col min="261" max="261" width="10" style="98" bestFit="1" customWidth="1"/>
    <col min="262" max="262" width="8.85546875" style="98" bestFit="1" customWidth="1"/>
    <col min="263" max="263" width="22.85546875" style="98" customWidth="1"/>
    <col min="264" max="264" width="59.7109375" style="98" bestFit="1" customWidth="1"/>
    <col min="265" max="265" width="57.85546875" style="98" bestFit="1" customWidth="1"/>
    <col min="266" max="266" width="35.28515625" style="98" bestFit="1" customWidth="1"/>
    <col min="267" max="267" width="28.140625" style="98" bestFit="1" customWidth="1"/>
    <col min="268" max="268" width="33.140625" style="98" bestFit="1" customWidth="1"/>
    <col min="269" max="269" width="26" style="98" bestFit="1" customWidth="1"/>
    <col min="270" max="270" width="19.140625" style="98" bestFit="1" customWidth="1"/>
    <col min="271" max="271" width="10.42578125" style="98" customWidth="1"/>
    <col min="272" max="272" width="11.85546875" style="98" customWidth="1"/>
    <col min="273" max="273" width="14.7109375" style="98" customWidth="1"/>
    <col min="274" max="274" width="9" style="98" bestFit="1" customWidth="1"/>
    <col min="275" max="514" width="9.140625" style="98"/>
    <col min="515" max="515" width="4.7109375" style="98" bestFit="1" customWidth="1"/>
    <col min="516" max="516" width="9.7109375" style="98" bestFit="1" customWidth="1"/>
    <col min="517" max="517" width="10" style="98" bestFit="1" customWidth="1"/>
    <col min="518" max="518" width="8.85546875" style="98" bestFit="1" customWidth="1"/>
    <col min="519" max="519" width="22.85546875" style="98" customWidth="1"/>
    <col min="520" max="520" width="59.7109375" style="98" bestFit="1" customWidth="1"/>
    <col min="521" max="521" width="57.85546875" style="98" bestFit="1" customWidth="1"/>
    <col min="522" max="522" width="35.28515625" style="98" bestFit="1" customWidth="1"/>
    <col min="523" max="523" width="28.140625" style="98" bestFit="1" customWidth="1"/>
    <col min="524" max="524" width="33.140625" style="98" bestFit="1" customWidth="1"/>
    <col min="525" max="525" width="26" style="98" bestFit="1" customWidth="1"/>
    <col min="526" max="526" width="19.140625" style="98" bestFit="1" customWidth="1"/>
    <col min="527" max="527" width="10.42578125" style="98" customWidth="1"/>
    <col min="528" max="528" width="11.85546875" style="98" customWidth="1"/>
    <col min="529" max="529" width="14.7109375" style="98" customWidth="1"/>
    <col min="530" max="530" width="9" style="98" bestFit="1" customWidth="1"/>
    <col min="531" max="770" width="9.140625" style="98"/>
    <col min="771" max="771" width="4.7109375" style="98" bestFit="1" customWidth="1"/>
    <col min="772" max="772" width="9.7109375" style="98" bestFit="1" customWidth="1"/>
    <col min="773" max="773" width="10" style="98" bestFit="1" customWidth="1"/>
    <col min="774" max="774" width="8.85546875" style="98" bestFit="1" customWidth="1"/>
    <col min="775" max="775" width="22.85546875" style="98" customWidth="1"/>
    <col min="776" max="776" width="59.7109375" style="98" bestFit="1" customWidth="1"/>
    <col min="777" max="777" width="57.85546875" style="98" bestFit="1" customWidth="1"/>
    <col min="778" max="778" width="35.28515625" style="98" bestFit="1" customWidth="1"/>
    <col min="779" max="779" width="28.140625" style="98" bestFit="1" customWidth="1"/>
    <col min="780" max="780" width="33.140625" style="98" bestFit="1" customWidth="1"/>
    <col min="781" max="781" width="26" style="98" bestFit="1" customWidth="1"/>
    <col min="782" max="782" width="19.140625" style="98" bestFit="1" customWidth="1"/>
    <col min="783" max="783" width="10.42578125" style="98" customWidth="1"/>
    <col min="784" max="784" width="11.85546875" style="98" customWidth="1"/>
    <col min="785" max="785" width="14.7109375" style="98" customWidth="1"/>
    <col min="786" max="786" width="9" style="98" bestFit="1" customWidth="1"/>
    <col min="787" max="1026" width="9.140625" style="98"/>
    <col min="1027" max="1027" width="4.7109375" style="98" bestFit="1" customWidth="1"/>
    <col min="1028" max="1028" width="9.7109375" style="98" bestFit="1" customWidth="1"/>
    <col min="1029" max="1029" width="10" style="98" bestFit="1" customWidth="1"/>
    <col min="1030" max="1030" width="8.85546875" style="98" bestFit="1" customWidth="1"/>
    <col min="1031" max="1031" width="22.85546875" style="98" customWidth="1"/>
    <col min="1032" max="1032" width="59.7109375" style="98" bestFit="1" customWidth="1"/>
    <col min="1033" max="1033" width="57.85546875" style="98" bestFit="1" customWidth="1"/>
    <col min="1034" max="1034" width="35.28515625" style="98" bestFit="1" customWidth="1"/>
    <col min="1035" max="1035" width="28.140625" style="98" bestFit="1" customWidth="1"/>
    <col min="1036" max="1036" width="33.140625" style="98" bestFit="1" customWidth="1"/>
    <col min="1037" max="1037" width="26" style="98" bestFit="1" customWidth="1"/>
    <col min="1038" max="1038" width="19.140625" style="98" bestFit="1" customWidth="1"/>
    <col min="1039" max="1039" width="10.42578125" style="98" customWidth="1"/>
    <col min="1040" max="1040" width="11.85546875" style="98" customWidth="1"/>
    <col min="1041" max="1041" width="14.7109375" style="98" customWidth="1"/>
    <col min="1042" max="1042" width="9" style="98" bestFit="1" customWidth="1"/>
    <col min="1043" max="1282" width="9.140625" style="98"/>
    <col min="1283" max="1283" width="4.7109375" style="98" bestFit="1" customWidth="1"/>
    <col min="1284" max="1284" width="9.7109375" style="98" bestFit="1" customWidth="1"/>
    <col min="1285" max="1285" width="10" style="98" bestFit="1" customWidth="1"/>
    <col min="1286" max="1286" width="8.85546875" style="98" bestFit="1" customWidth="1"/>
    <col min="1287" max="1287" width="22.85546875" style="98" customWidth="1"/>
    <col min="1288" max="1288" width="59.7109375" style="98" bestFit="1" customWidth="1"/>
    <col min="1289" max="1289" width="57.85546875" style="98" bestFit="1" customWidth="1"/>
    <col min="1290" max="1290" width="35.28515625" style="98" bestFit="1" customWidth="1"/>
    <col min="1291" max="1291" width="28.140625" style="98" bestFit="1" customWidth="1"/>
    <col min="1292" max="1292" width="33.140625" style="98" bestFit="1" customWidth="1"/>
    <col min="1293" max="1293" width="26" style="98" bestFit="1" customWidth="1"/>
    <col min="1294" max="1294" width="19.140625" style="98" bestFit="1" customWidth="1"/>
    <col min="1295" max="1295" width="10.42578125" style="98" customWidth="1"/>
    <col min="1296" max="1296" width="11.85546875" style="98" customWidth="1"/>
    <col min="1297" max="1297" width="14.7109375" style="98" customWidth="1"/>
    <col min="1298" max="1298" width="9" style="98" bestFit="1" customWidth="1"/>
    <col min="1299" max="1538" width="9.140625" style="98"/>
    <col min="1539" max="1539" width="4.7109375" style="98" bestFit="1" customWidth="1"/>
    <col min="1540" max="1540" width="9.7109375" style="98" bestFit="1" customWidth="1"/>
    <col min="1541" max="1541" width="10" style="98" bestFit="1" customWidth="1"/>
    <col min="1542" max="1542" width="8.85546875" style="98" bestFit="1" customWidth="1"/>
    <col min="1543" max="1543" width="22.85546875" style="98" customWidth="1"/>
    <col min="1544" max="1544" width="59.7109375" style="98" bestFit="1" customWidth="1"/>
    <col min="1545" max="1545" width="57.85546875" style="98" bestFit="1" customWidth="1"/>
    <col min="1546" max="1546" width="35.28515625" style="98" bestFit="1" customWidth="1"/>
    <col min="1547" max="1547" width="28.140625" style="98" bestFit="1" customWidth="1"/>
    <col min="1548" max="1548" width="33.140625" style="98" bestFit="1" customWidth="1"/>
    <col min="1549" max="1549" width="26" style="98" bestFit="1" customWidth="1"/>
    <col min="1550" max="1550" width="19.140625" style="98" bestFit="1" customWidth="1"/>
    <col min="1551" max="1551" width="10.42578125" style="98" customWidth="1"/>
    <col min="1552" max="1552" width="11.85546875" style="98" customWidth="1"/>
    <col min="1553" max="1553" width="14.7109375" style="98" customWidth="1"/>
    <col min="1554" max="1554" width="9" style="98" bestFit="1" customWidth="1"/>
    <col min="1555" max="1794" width="9.140625" style="98"/>
    <col min="1795" max="1795" width="4.7109375" style="98" bestFit="1" customWidth="1"/>
    <col min="1796" max="1796" width="9.7109375" style="98" bestFit="1" customWidth="1"/>
    <col min="1797" max="1797" width="10" style="98" bestFit="1" customWidth="1"/>
    <col min="1798" max="1798" width="8.85546875" style="98" bestFit="1" customWidth="1"/>
    <col min="1799" max="1799" width="22.85546875" style="98" customWidth="1"/>
    <col min="1800" max="1800" width="59.7109375" style="98" bestFit="1" customWidth="1"/>
    <col min="1801" max="1801" width="57.85546875" style="98" bestFit="1" customWidth="1"/>
    <col min="1802" max="1802" width="35.28515625" style="98" bestFit="1" customWidth="1"/>
    <col min="1803" max="1803" width="28.140625" style="98" bestFit="1" customWidth="1"/>
    <col min="1804" max="1804" width="33.140625" style="98" bestFit="1" customWidth="1"/>
    <col min="1805" max="1805" width="26" style="98" bestFit="1" customWidth="1"/>
    <col min="1806" max="1806" width="19.140625" style="98" bestFit="1" customWidth="1"/>
    <col min="1807" max="1807" width="10.42578125" style="98" customWidth="1"/>
    <col min="1808" max="1808" width="11.85546875" style="98" customWidth="1"/>
    <col min="1809" max="1809" width="14.7109375" style="98" customWidth="1"/>
    <col min="1810" max="1810" width="9" style="98" bestFit="1" customWidth="1"/>
    <col min="1811" max="2050" width="9.140625" style="98"/>
    <col min="2051" max="2051" width="4.7109375" style="98" bestFit="1" customWidth="1"/>
    <col min="2052" max="2052" width="9.7109375" style="98" bestFit="1" customWidth="1"/>
    <col min="2053" max="2053" width="10" style="98" bestFit="1" customWidth="1"/>
    <col min="2054" max="2054" width="8.85546875" style="98" bestFit="1" customWidth="1"/>
    <col min="2055" max="2055" width="22.85546875" style="98" customWidth="1"/>
    <col min="2056" max="2056" width="59.7109375" style="98" bestFit="1" customWidth="1"/>
    <col min="2057" max="2057" width="57.85546875" style="98" bestFit="1" customWidth="1"/>
    <col min="2058" max="2058" width="35.28515625" style="98" bestFit="1" customWidth="1"/>
    <col min="2059" max="2059" width="28.140625" style="98" bestFit="1" customWidth="1"/>
    <col min="2060" max="2060" width="33.140625" style="98" bestFit="1" customWidth="1"/>
    <col min="2061" max="2061" width="26" style="98" bestFit="1" customWidth="1"/>
    <col min="2062" max="2062" width="19.140625" style="98" bestFit="1" customWidth="1"/>
    <col min="2063" max="2063" width="10.42578125" style="98" customWidth="1"/>
    <col min="2064" max="2064" width="11.85546875" style="98" customWidth="1"/>
    <col min="2065" max="2065" width="14.7109375" style="98" customWidth="1"/>
    <col min="2066" max="2066" width="9" style="98" bestFit="1" customWidth="1"/>
    <col min="2067" max="2306" width="9.140625" style="98"/>
    <col min="2307" max="2307" width="4.7109375" style="98" bestFit="1" customWidth="1"/>
    <col min="2308" max="2308" width="9.7109375" style="98" bestFit="1" customWidth="1"/>
    <col min="2309" max="2309" width="10" style="98" bestFit="1" customWidth="1"/>
    <col min="2310" max="2310" width="8.85546875" style="98" bestFit="1" customWidth="1"/>
    <col min="2311" max="2311" width="22.85546875" style="98" customWidth="1"/>
    <col min="2312" max="2312" width="59.7109375" style="98" bestFit="1" customWidth="1"/>
    <col min="2313" max="2313" width="57.85546875" style="98" bestFit="1" customWidth="1"/>
    <col min="2314" max="2314" width="35.28515625" style="98" bestFit="1" customWidth="1"/>
    <col min="2315" max="2315" width="28.140625" style="98" bestFit="1" customWidth="1"/>
    <col min="2316" max="2316" width="33.140625" style="98" bestFit="1" customWidth="1"/>
    <col min="2317" max="2317" width="26" style="98" bestFit="1" customWidth="1"/>
    <col min="2318" max="2318" width="19.140625" style="98" bestFit="1" customWidth="1"/>
    <col min="2319" max="2319" width="10.42578125" style="98" customWidth="1"/>
    <col min="2320" max="2320" width="11.85546875" style="98" customWidth="1"/>
    <col min="2321" max="2321" width="14.7109375" style="98" customWidth="1"/>
    <col min="2322" max="2322" width="9" style="98" bestFit="1" customWidth="1"/>
    <col min="2323" max="2562" width="9.140625" style="98"/>
    <col min="2563" max="2563" width="4.7109375" style="98" bestFit="1" customWidth="1"/>
    <col min="2564" max="2564" width="9.7109375" style="98" bestFit="1" customWidth="1"/>
    <col min="2565" max="2565" width="10" style="98" bestFit="1" customWidth="1"/>
    <col min="2566" max="2566" width="8.85546875" style="98" bestFit="1" customWidth="1"/>
    <col min="2567" max="2567" width="22.85546875" style="98" customWidth="1"/>
    <col min="2568" max="2568" width="59.7109375" style="98" bestFit="1" customWidth="1"/>
    <col min="2569" max="2569" width="57.85546875" style="98" bestFit="1" customWidth="1"/>
    <col min="2570" max="2570" width="35.28515625" style="98" bestFit="1" customWidth="1"/>
    <col min="2571" max="2571" width="28.140625" style="98" bestFit="1" customWidth="1"/>
    <col min="2572" max="2572" width="33.140625" style="98" bestFit="1" customWidth="1"/>
    <col min="2573" max="2573" width="26" style="98" bestFit="1" customWidth="1"/>
    <col min="2574" max="2574" width="19.140625" style="98" bestFit="1" customWidth="1"/>
    <col min="2575" max="2575" width="10.42578125" style="98" customWidth="1"/>
    <col min="2576" max="2576" width="11.85546875" style="98" customWidth="1"/>
    <col min="2577" max="2577" width="14.7109375" style="98" customWidth="1"/>
    <col min="2578" max="2578" width="9" style="98" bestFit="1" customWidth="1"/>
    <col min="2579" max="2818" width="9.140625" style="98"/>
    <col min="2819" max="2819" width="4.7109375" style="98" bestFit="1" customWidth="1"/>
    <col min="2820" max="2820" width="9.7109375" style="98" bestFit="1" customWidth="1"/>
    <col min="2821" max="2821" width="10" style="98" bestFit="1" customWidth="1"/>
    <col min="2822" max="2822" width="8.85546875" style="98" bestFit="1" customWidth="1"/>
    <col min="2823" max="2823" width="22.85546875" style="98" customWidth="1"/>
    <col min="2824" max="2824" width="59.7109375" style="98" bestFit="1" customWidth="1"/>
    <col min="2825" max="2825" width="57.85546875" style="98" bestFit="1" customWidth="1"/>
    <col min="2826" max="2826" width="35.28515625" style="98" bestFit="1" customWidth="1"/>
    <col min="2827" max="2827" width="28.140625" style="98" bestFit="1" customWidth="1"/>
    <col min="2828" max="2828" width="33.140625" style="98" bestFit="1" customWidth="1"/>
    <col min="2829" max="2829" width="26" style="98" bestFit="1" customWidth="1"/>
    <col min="2830" max="2830" width="19.140625" style="98" bestFit="1" customWidth="1"/>
    <col min="2831" max="2831" width="10.42578125" style="98" customWidth="1"/>
    <col min="2832" max="2832" width="11.85546875" style="98" customWidth="1"/>
    <col min="2833" max="2833" width="14.7109375" style="98" customWidth="1"/>
    <col min="2834" max="2834" width="9" style="98" bestFit="1" customWidth="1"/>
    <col min="2835" max="3074" width="9.140625" style="98"/>
    <col min="3075" max="3075" width="4.7109375" style="98" bestFit="1" customWidth="1"/>
    <col min="3076" max="3076" width="9.7109375" style="98" bestFit="1" customWidth="1"/>
    <col min="3077" max="3077" width="10" style="98" bestFit="1" customWidth="1"/>
    <col min="3078" max="3078" width="8.85546875" style="98" bestFit="1" customWidth="1"/>
    <col min="3079" max="3079" width="22.85546875" style="98" customWidth="1"/>
    <col min="3080" max="3080" width="59.7109375" style="98" bestFit="1" customWidth="1"/>
    <col min="3081" max="3081" width="57.85546875" style="98" bestFit="1" customWidth="1"/>
    <col min="3082" max="3082" width="35.28515625" style="98" bestFit="1" customWidth="1"/>
    <col min="3083" max="3083" width="28.140625" style="98" bestFit="1" customWidth="1"/>
    <col min="3084" max="3084" width="33.140625" style="98" bestFit="1" customWidth="1"/>
    <col min="3085" max="3085" width="26" style="98" bestFit="1" customWidth="1"/>
    <col min="3086" max="3086" width="19.140625" style="98" bestFit="1" customWidth="1"/>
    <col min="3087" max="3087" width="10.42578125" style="98" customWidth="1"/>
    <col min="3088" max="3088" width="11.85546875" style="98" customWidth="1"/>
    <col min="3089" max="3089" width="14.7109375" style="98" customWidth="1"/>
    <col min="3090" max="3090" width="9" style="98" bestFit="1" customWidth="1"/>
    <col min="3091" max="3330" width="9.140625" style="98"/>
    <col min="3331" max="3331" width="4.7109375" style="98" bestFit="1" customWidth="1"/>
    <col min="3332" max="3332" width="9.7109375" style="98" bestFit="1" customWidth="1"/>
    <col min="3333" max="3333" width="10" style="98" bestFit="1" customWidth="1"/>
    <col min="3334" max="3334" width="8.85546875" style="98" bestFit="1" customWidth="1"/>
    <col min="3335" max="3335" width="22.85546875" style="98" customWidth="1"/>
    <col min="3336" max="3336" width="59.7109375" style="98" bestFit="1" customWidth="1"/>
    <col min="3337" max="3337" width="57.85546875" style="98" bestFit="1" customWidth="1"/>
    <col min="3338" max="3338" width="35.28515625" style="98" bestFit="1" customWidth="1"/>
    <col min="3339" max="3339" width="28.140625" style="98" bestFit="1" customWidth="1"/>
    <col min="3340" max="3340" width="33.140625" style="98" bestFit="1" customWidth="1"/>
    <col min="3341" max="3341" width="26" style="98" bestFit="1" customWidth="1"/>
    <col min="3342" max="3342" width="19.140625" style="98" bestFit="1" customWidth="1"/>
    <col min="3343" max="3343" width="10.42578125" style="98" customWidth="1"/>
    <col min="3344" max="3344" width="11.85546875" style="98" customWidth="1"/>
    <col min="3345" max="3345" width="14.7109375" style="98" customWidth="1"/>
    <col min="3346" max="3346" width="9" style="98" bestFit="1" customWidth="1"/>
    <col min="3347" max="3586" width="9.140625" style="98"/>
    <col min="3587" max="3587" width="4.7109375" style="98" bestFit="1" customWidth="1"/>
    <col min="3588" max="3588" width="9.7109375" style="98" bestFit="1" customWidth="1"/>
    <col min="3589" max="3589" width="10" style="98" bestFit="1" customWidth="1"/>
    <col min="3590" max="3590" width="8.85546875" style="98" bestFit="1" customWidth="1"/>
    <col min="3591" max="3591" width="22.85546875" style="98" customWidth="1"/>
    <col min="3592" max="3592" width="59.7109375" style="98" bestFit="1" customWidth="1"/>
    <col min="3593" max="3593" width="57.85546875" style="98" bestFit="1" customWidth="1"/>
    <col min="3594" max="3594" width="35.28515625" style="98" bestFit="1" customWidth="1"/>
    <col min="3595" max="3595" width="28.140625" style="98" bestFit="1" customWidth="1"/>
    <col min="3596" max="3596" width="33.140625" style="98" bestFit="1" customWidth="1"/>
    <col min="3597" max="3597" width="26" style="98" bestFit="1" customWidth="1"/>
    <col min="3598" max="3598" width="19.140625" style="98" bestFit="1" customWidth="1"/>
    <col min="3599" max="3599" width="10.42578125" style="98" customWidth="1"/>
    <col min="3600" max="3600" width="11.85546875" style="98" customWidth="1"/>
    <col min="3601" max="3601" width="14.7109375" style="98" customWidth="1"/>
    <col min="3602" max="3602" width="9" style="98" bestFit="1" customWidth="1"/>
    <col min="3603" max="3842" width="9.140625" style="98"/>
    <col min="3843" max="3843" width="4.7109375" style="98" bestFit="1" customWidth="1"/>
    <col min="3844" max="3844" width="9.7109375" style="98" bestFit="1" customWidth="1"/>
    <col min="3845" max="3845" width="10" style="98" bestFit="1" customWidth="1"/>
    <col min="3846" max="3846" width="8.85546875" style="98" bestFit="1" customWidth="1"/>
    <col min="3847" max="3847" width="22.85546875" style="98" customWidth="1"/>
    <col min="3848" max="3848" width="59.7109375" style="98" bestFit="1" customWidth="1"/>
    <col min="3849" max="3849" width="57.85546875" style="98" bestFit="1" customWidth="1"/>
    <col min="3850" max="3850" width="35.28515625" style="98" bestFit="1" customWidth="1"/>
    <col min="3851" max="3851" width="28.140625" style="98" bestFit="1" customWidth="1"/>
    <col min="3852" max="3852" width="33.140625" style="98" bestFit="1" customWidth="1"/>
    <col min="3853" max="3853" width="26" style="98" bestFit="1" customWidth="1"/>
    <col min="3854" max="3854" width="19.140625" style="98" bestFit="1" customWidth="1"/>
    <col min="3855" max="3855" width="10.42578125" style="98" customWidth="1"/>
    <col min="3856" max="3856" width="11.85546875" style="98" customWidth="1"/>
    <col min="3857" max="3857" width="14.7109375" style="98" customWidth="1"/>
    <col min="3858" max="3858" width="9" style="98" bestFit="1" customWidth="1"/>
    <col min="3859" max="4098" width="9.140625" style="98"/>
    <col min="4099" max="4099" width="4.7109375" style="98" bestFit="1" customWidth="1"/>
    <col min="4100" max="4100" width="9.7109375" style="98" bestFit="1" customWidth="1"/>
    <col min="4101" max="4101" width="10" style="98" bestFit="1" customWidth="1"/>
    <col min="4102" max="4102" width="8.85546875" style="98" bestFit="1" customWidth="1"/>
    <col min="4103" max="4103" width="22.85546875" style="98" customWidth="1"/>
    <col min="4104" max="4104" width="59.7109375" style="98" bestFit="1" customWidth="1"/>
    <col min="4105" max="4105" width="57.85546875" style="98" bestFit="1" customWidth="1"/>
    <col min="4106" max="4106" width="35.28515625" style="98" bestFit="1" customWidth="1"/>
    <col min="4107" max="4107" width="28.140625" style="98" bestFit="1" customWidth="1"/>
    <col min="4108" max="4108" width="33.140625" style="98" bestFit="1" customWidth="1"/>
    <col min="4109" max="4109" width="26" style="98" bestFit="1" customWidth="1"/>
    <col min="4110" max="4110" width="19.140625" style="98" bestFit="1" customWidth="1"/>
    <col min="4111" max="4111" width="10.42578125" style="98" customWidth="1"/>
    <col min="4112" max="4112" width="11.85546875" style="98" customWidth="1"/>
    <col min="4113" max="4113" width="14.7109375" style="98" customWidth="1"/>
    <col min="4114" max="4114" width="9" style="98" bestFit="1" customWidth="1"/>
    <col min="4115" max="4354" width="9.140625" style="98"/>
    <col min="4355" max="4355" width="4.7109375" style="98" bestFit="1" customWidth="1"/>
    <col min="4356" max="4356" width="9.7109375" style="98" bestFit="1" customWidth="1"/>
    <col min="4357" max="4357" width="10" style="98" bestFit="1" customWidth="1"/>
    <col min="4358" max="4358" width="8.85546875" style="98" bestFit="1" customWidth="1"/>
    <col min="4359" max="4359" width="22.85546875" style="98" customWidth="1"/>
    <col min="4360" max="4360" width="59.7109375" style="98" bestFit="1" customWidth="1"/>
    <col min="4361" max="4361" width="57.85546875" style="98" bestFit="1" customWidth="1"/>
    <col min="4362" max="4362" width="35.28515625" style="98" bestFit="1" customWidth="1"/>
    <col min="4363" max="4363" width="28.140625" style="98" bestFit="1" customWidth="1"/>
    <col min="4364" max="4364" width="33.140625" style="98" bestFit="1" customWidth="1"/>
    <col min="4365" max="4365" width="26" style="98" bestFit="1" customWidth="1"/>
    <col min="4366" max="4366" width="19.140625" style="98" bestFit="1" customWidth="1"/>
    <col min="4367" max="4367" width="10.42578125" style="98" customWidth="1"/>
    <col min="4368" max="4368" width="11.85546875" style="98" customWidth="1"/>
    <col min="4369" max="4369" width="14.7109375" style="98" customWidth="1"/>
    <col min="4370" max="4370" width="9" style="98" bestFit="1" customWidth="1"/>
    <col min="4371" max="4610" width="9.140625" style="98"/>
    <col min="4611" max="4611" width="4.7109375" style="98" bestFit="1" customWidth="1"/>
    <col min="4612" max="4612" width="9.7109375" style="98" bestFit="1" customWidth="1"/>
    <col min="4613" max="4613" width="10" style="98" bestFit="1" customWidth="1"/>
    <col min="4614" max="4614" width="8.85546875" style="98" bestFit="1" customWidth="1"/>
    <col min="4615" max="4615" width="22.85546875" style="98" customWidth="1"/>
    <col min="4616" max="4616" width="59.7109375" style="98" bestFit="1" customWidth="1"/>
    <col min="4617" max="4617" width="57.85546875" style="98" bestFit="1" customWidth="1"/>
    <col min="4618" max="4618" width="35.28515625" style="98" bestFit="1" customWidth="1"/>
    <col min="4619" max="4619" width="28.140625" style="98" bestFit="1" customWidth="1"/>
    <col min="4620" max="4620" width="33.140625" style="98" bestFit="1" customWidth="1"/>
    <col min="4621" max="4621" width="26" style="98" bestFit="1" customWidth="1"/>
    <col min="4622" max="4622" width="19.140625" style="98" bestFit="1" customWidth="1"/>
    <col min="4623" max="4623" width="10.42578125" style="98" customWidth="1"/>
    <col min="4624" max="4624" width="11.85546875" style="98" customWidth="1"/>
    <col min="4625" max="4625" width="14.7109375" style="98" customWidth="1"/>
    <col min="4626" max="4626" width="9" style="98" bestFit="1" customWidth="1"/>
    <col min="4627" max="4866" width="9.140625" style="98"/>
    <col min="4867" max="4867" width="4.7109375" style="98" bestFit="1" customWidth="1"/>
    <col min="4868" max="4868" width="9.7109375" style="98" bestFit="1" customWidth="1"/>
    <col min="4869" max="4869" width="10" style="98" bestFit="1" customWidth="1"/>
    <col min="4870" max="4870" width="8.85546875" style="98" bestFit="1" customWidth="1"/>
    <col min="4871" max="4871" width="22.85546875" style="98" customWidth="1"/>
    <col min="4872" max="4872" width="59.7109375" style="98" bestFit="1" customWidth="1"/>
    <col min="4873" max="4873" width="57.85546875" style="98" bestFit="1" customWidth="1"/>
    <col min="4874" max="4874" width="35.28515625" style="98" bestFit="1" customWidth="1"/>
    <col min="4875" max="4875" width="28.140625" style="98" bestFit="1" customWidth="1"/>
    <col min="4876" max="4876" width="33.140625" style="98" bestFit="1" customWidth="1"/>
    <col min="4877" max="4877" width="26" style="98" bestFit="1" customWidth="1"/>
    <col min="4878" max="4878" width="19.140625" style="98" bestFit="1" customWidth="1"/>
    <col min="4879" max="4879" width="10.42578125" style="98" customWidth="1"/>
    <col min="4880" max="4880" width="11.85546875" style="98" customWidth="1"/>
    <col min="4881" max="4881" width="14.7109375" style="98" customWidth="1"/>
    <col min="4882" max="4882" width="9" style="98" bestFit="1" customWidth="1"/>
    <col min="4883" max="5122" width="9.140625" style="98"/>
    <col min="5123" max="5123" width="4.7109375" style="98" bestFit="1" customWidth="1"/>
    <col min="5124" max="5124" width="9.7109375" style="98" bestFit="1" customWidth="1"/>
    <col min="5125" max="5125" width="10" style="98" bestFit="1" customWidth="1"/>
    <col min="5126" max="5126" width="8.85546875" style="98" bestFit="1" customWidth="1"/>
    <col min="5127" max="5127" width="22.85546875" style="98" customWidth="1"/>
    <col min="5128" max="5128" width="59.7109375" style="98" bestFit="1" customWidth="1"/>
    <col min="5129" max="5129" width="57.85546875" style="98" bestFit="1" customWidth="1"/>
    <col min="5130" max="5130" width="35.28515625" style="98" bestFit="1" customWidth="1"/>
    <col min="5131" max="5131" width="28.140625" style="98" bestFit="1" customWidth="1"/>
    <col min="5132" max="5132" width="33.140625" style="98" bestFit="1" customWidth="1"/>
    <col min="5133" max="5133" width="26" style="98" bestFit="1" customWidth="1"/>
    <col min="5134" max="5134" width="19.140625" style="98" bestFit="1" customWidth="1"/>
    <col min="5135" max="5135" width="10.42578125" style="98" customWidth="1"/>
    <col min="5136" max="5136" width="11.85546875" style="98" customWidth="1"/>
    <col min="5137" max="5137" width="14.7109375" style="98" customWidth="1"/>
    <col min="5138" max="5138" width="9" style="98" bestFit="1" customWidth="1"/>
    <col min="5139" max="5378" width="9.140625" style="98"/>
    <col min="5379" max="5379" width="4.7109375" style="98" bestFit="1" customWidth="1"/>
    <col min="5380" max="5380" width="9.7109375" style="98" bestFit="1" customWidth="1"/>
    <col min="5381" max="5381" width="10" style="98" bestFit="1" customWidth="1"/>
    <col min="5382" max="5382" width="8.85546875" style="98" bestFit="1" customWidth="1"/>
    <col min="5383" max="5383" width="22.85546875" style="98" customWidth="1"/>
    <col min="5384" max="5384" width="59.7109375" style="98" bestFit="1" customWidth="1"/>
    <col min="5385" max="5385" width="57.85546875" style="98" bestFit="1" customWidth="1"/>
    <col min="5386" max="5386" width="35.28515625" style="98" bestFit="1" customWidth="1"/>
    <col min="5387" max="5387" width="28.140625" style="98" bestFit="1" customWidth="1"/>
    <col min="5388" max="5388" width="33.140625" style="98" bestFit="1" customWidth="1"/>
    <col min="5389" max="5389" width="26" style="98" bestFit="1" customWidth="1"/>
    <col min="5390" max="5390" width="19.140625" style="98" bestFit="1" customWidth="1"/>
    <col min="5391" max="5391" width="10.42578125" style="98" customWidth="1"/>
    <col min="5392" max="5392" width="11.85546875" style="98" customWidth="1"/>
    <col min="5393" max="5393" width="14.7109375" style="98" customWidth="1"/>
    <col min="5394" max="5394" width="9" style="98" bestFit="1" customWidth="1"/>
    <col min="5395" max="5634" width="9.140625" style="98"/>
    <col min="5635" max="5635" width="4.7109375" style="98" bestFit="1" customWidth="1"/>
    <col min="5636" max="5636" width="9.7109375" style="98" bestFit="1" customWidth="1"/>
    <col min="5637" max="5637" width="10" style="98" bestFit="1" customWidth="1"/>
    <col min="5638" max="5638" width="8.85546875" style="98" bestFit="1" customWidth="1"/>
    <col min="5639" max="5639" width="22.85546875" style="98" customWidth="1"/>
    <col min="5640" max="5640" width="59.7109375" style="98" bestFit="1" customWidth="1"/>
    <col min="5641" max="5641" width="57.85546875" style="98" bestFit="1" customWidth="1"/>
    <col min="5642" max="5642" width="35.28515625" style="98" bestFit="1" customWidth="1"/>
    <col min="5643" max="5643" width="28.140625" style="98" bestFit="1" customWidth="1"/>
    <col min="5644" max="5644" width="33.140625" style="98" bestFit="1" customWidth="1"/>
    <col min="5645" max="5645" width="26" style="98" bestFit="1" customWidth="1"/>
    <col min="5646" max="5646" width="19.140625" style="98" bestFit="1" customWidth="1"/>
    <col min="5647" max="5647" width="10.42578125" style="98" customWidth="1"/>
    <col min="5648" max="5648" width="11.85546875" style="98" customWidth="1"/>
    <col min="5649" max="5649" width="14.7109375" style="98" customWidth="1"/>
    <col min="5650" max="5650" width="9" style="98" bestFit="1" customWidth="1"/>
    <col min="5651" max="5890" width="9.140625" style="98"/>
    <col min="5891" max="5891" width="4.7109375" style="98" bestFit="1" customWidth="1"/>
    <col min="5892" max="5892" width="9.7109375" style="98" bestFit="1" customWidth="1"/>
    <col min="5893" max="5893" width="10" style="98" bestFit="1" customWidth="1"/>
    <col min="5894" max="5894" width="8.85546875" style="98" bestFit="1" customWidth="1"/>
    <col min="5895" max="5895" width="22.85546875" style="98" customWidth="1"/>
    <col min="5896" max="5896" width="59.7109375" style="98" bestFit="1" customWidth="1"/>
    <col min="5897" max="5897" width="57.85546875" style="98" bestFit="1" customWidth="1"/>
    <col min="5898" max="5898" width="35.28515625" style="98" bestFit="1" customWidth="1"/>
    <col min="5899" max="5899" width="28.140625" style="98" bestFit="1" customWidth="1"/>
    <col min="5900" max="5900" width="33.140625" style="98" bestFit="1" customWidth="1"/>
    <col min="5901" max="5901" width="26" style="98" bestFit="1" customWidth="1"/>
    <col min="5902" max="5902" width="19.140625" style="98" bestFit="1" customWidth="1"/>
    <col min="5903" max="5903" width="10.42578125" style="98" customWidth="1"/>
    <col min="5904" max="5904" width="11.85546875" style="98" customWidth="1"/>
    <col min="5905" max="5905" width="14.7109375" style="98" customWidth="1"/>
    <col min="5906" max="5906" width="9" style="98" bestFit="1" customWidth="1"/>
    <col min="5907" max="6146" width="9.140625" style="98"/>
    <col min="6147" max="6147" width="4.7109375" style="98" bestFit="1" customWidth="1"/>
    <col min="6148" max="6148" width="9.7109375" style="98" bestFit="1" customWidth="1"/>
    <col min="6149" max="6149" width="10" style="98" bestFit="1" customWidth="1"/>
    <col min="6150" max="6150" width="8.85546875" style="98" bestFit="1" customWidth="1"/>
    <col min="6151" max="6151" width="22.85546875" style="98" customWidth="1"/>
    <col min="6152" max="6152" width="59.7109375" style="98" bestFit="1" customWidth="1"/>
    <col min="6153" max="6153" width="57.85546875" style="98" bestFit="1" customWidth="1"/>
    <col min="6154" max="6154" width="35.28515625" style="98" bestFit="1" customWidth="1"/>
    <col min="6155" max="6155" width="28.140625" style="98" bestFit="1" customWidth="1"/>
    <col min="6156" max="6156" width="33.140625" style="98" bestFit="1" customWidth="1"/>
    <col min="6157" max="6157" width="26" style="98" bestFit="1" customWidth="1"/>
    <col min="6158" max="6158" width="19.140625" style="98" bestFit="1" customWidth="1"/>
    <col min="6159" max="6159" width="10.42578125" style="98" customWidth="1"/>
    <col min="6160" max="6160" width="11.85546875" style="98" customWidth="1"/>
    <col min="6161" max="6161" width="14.7109375" style="98" customWidth="1"/>
    <col min="6162" max="6162" width="9" style="98" bestFit="1" customWidth="1"/>
    <col min="6163" max="6402" width="9.140625" style="98"/>
    <col min="6403" max="6403" width="4.7109375" style="98" bestFit="1" customWidth="1"/>
    <col min="6404" max="6404" width="9.7109375" style="98" bestFit="1" customWidth="1"/>
    <col min="6405" max="6405" width="10" style="98" bestFit="1" customWidth="1"/>
    <col min="6406" max="6406" width="8.85546875" style="98" bestFit="1" customWidth="1"/>
    <col min="6407" max="6407" width="22.85546875" style="98" customWidth="1"/>
    <col min="6408" max="6408" width="59.7109375" style="98" bestFit="1" customWidth="1"/>
    <col min="6409" max="6409" width="57.85546875" style="98" bestFit="1" customWidth="1"/>
    <col min="6410" max="6410" width="35.28515625" style="98" bestFit="1" customWidth="1"/>
    <col min="6411" max="6411" width="28.140625" style="98" bestFit="1" customWidth="1"/>
    <col min="6412" max="6412" width="33.140625" style="98" bestFit="1" customWidth="1"/>
    <col min="6413" max="6413" width="26" style="98" bestFit="1" customWidth="1"/>
    <col min="6414" max="6414" width="19.140625" style="98" bestFit="1" customWidth="1"/>
    <col min="6415" max="6415" width="10.42578125" style="98" customWidth="1"/>
    <col min="6416" max="6416" width="11.85546875" style="98" customWidth="1"/>
    <col min="6417" max="6417" width="14.7109375" style="98" customWidth="1"/>
    <col min="6418" max="6418" width="9" style="98" bestFit="1" customWidth="1"/>
    <col min="6419" max="6658" width="9.140625" style="98"/>
    <col min="6659" max="6659" width="4.7109375" style="98" bestFit="1" customWidth="1"/>
    <col min="6660" max="6660" width="9.7109375" style="98" bestFit="1" customWidth="1"/>
    <col min="6661" max="6661" width="10" style="98" bestFit="1" customWidth="1"/>
    <col min="6662" max="6662" width="8.85546875" style="98" bestFit="1" customWidth="1"/>
    <col min="6663" max="6663" width="22.85546875" style="98" customWidth="1"/>
    <col min="6664" max="6664" width="59.7109375" style="98" bestFit="1" customWidth="1"/>
    <col min="6665" max="6665" width="57.85546875" style="98" bestFit="1" customWidth="1"/>
    <col min="6666" max="6666" width="35.28515625" style="98" bestFit="1" customWidth="1"/>
    <col min="6667" max="6667" width="28.140625" style="98" bestFit="1" customWidth="1"/>
    <col min="6668" max="6668" width="33.140625" style="98" bestFit="1" customWidth="1"/>
    <col min="6669" max="6669" width="26" style="98" bestFit="1" customWidth="1"/>
    <col min="6670" max="6670" width="19.140625" style="98" bestFit="1" customWidth="1"/>
    <col min="6671" max="6671" width="10.42578125" style="98" customWidth="1"/>
    <col min="6672" max="6672" width="11.85546875" style="98" customWidth="1"/>
    <col min="6673" max="6673" width="14.7109375" style="98" customWidth="1"/>
    <col min="6674" max="6674" width="9" style="98" bestFit="1" customWidth="1"/>
    <col min="6675" max="6914" width="9.140625" style="98"/>
    <col min="6915" max="6915" width="4.7109375" style="98" bestFit="1" customWidth="1"/>
    <col min="6916" max="6916" width="9.7109375" style="98" bestFit="1" customWidth="1"/>
    <col min="6917" max="6917" width="10" style="98" bestFit="1" customWidth="1"/>
    <col min="6918" max="6918" width="8.85546875" style="98" bestFit="1" customWidth="1"/>
    <col min="6919" max="6919" width="22.85546875" style="98" customWidth="1"/>
    <col min="6920" max="6920" width="59.7109375" style="98" bestFit="1" customWidth="1"/>
    <col min="6921" max="6921" width="57.85546875" style="98" bestFit="1" customWidth="1"/>
    <col min="6922" max="6922" width="35.28515625" style="98" bestFit="1" customWidth="1"/>
    <col min="6923" max="6923" width="28.140625" style="98" bestFit="1" customWidth="1"/>
    <col min="6924" max="6924" width="33.140625" style="98" bestFit="1" customWidth="1"/>
    <col min="6925" max="6925" width="26" style="98" bestFit="1" customWidth="1"/>
    <col min="6926" max="6926" width="19.140625" style="98" bestFit="1" customWidth="1"/>
    <col min="6927" max="6927" width="10.42578125" style="98" customWidth="1"/>
    <col min="6928" max="6928" width="11.85546875" style="98" customWidth="1"/>
    <col min="6929" max="6929" width="14.7109375" style="98" customWidth="1"/>
    <col min="6930" max="6930" width="9" style="98" bestFit="1" customWidth="1"/>
    <col min="6931" max="7170" width="9.140625" style="98"/>
    <col min="7171" max="7171" width="4.7109375" style="98" bestFit="1" customWidth="1"/>
    <col min="7172" max="7172" width="9.7109375" style="98" bestFit="1" customWidth="1"/>
    <col min="7173" max="7173" width="10" style="98" bestFit="1" customWidth="1"/>
    <col min="7174" max="7174" width="8.85546875" style="98" bestFit="1" customWidth="1"/>
    <col min="7175" max="7175" width="22.85546875" style="98" customWidth="1"/>
    <col min="7176" max="7176" width="59.7109375" style="98" bestFit="1" customWidth="1"/>
    <col min="7177" max="7177" width="57.85546875" style="98" bestFit="1" customWidth="1"/>
    <col min="7178" max="7178" width="35.28515625" style="98" bestFit="1" customWidth="1"/>
    <col min="7179" max="7179" width="28.140625" style="98" bestFit="1" customWidth="1"/>
    <col min="7180" max="7180" width="33.140625" style="98" bestFit="1" customWidth="1"/>
    <col min="7181" max="7181" width="26" style="98" bestFit="1" customWidth="1"/>
    <col min="7182" max="7182" width="19.140625" style="98" bestFit="1" customWidth="1"/>
    <col min="7183" max="7183" width="10.42578125" style="98" customWidth="1"/>
    <col min="7184" max="7184" width="11.85546875" style="98" customWidth="1"/>
    <col min="7185" max="7185" width="14.7109375" style="98" customWidth="1"/>
    <col min="7186" max="7186" width="9" style="98" bestFit="1" customWidth="1"/>
    <col min="7187" max="7426" width="9.140625" style="98"/>
    <col min="7427" max="7427" width="4.7109375" style="98" bestFit="1" customWidth="1"/>
    <col min="7428" max="7428" width="9.7109375" style="98" bestFit="1" customWidth="1"/>
    <col min="7429" max="7429" width="10" style="98" bestFit="1" customWidth="1"/>
    <col min="7430" max="7430" width="8.85546875" style="98" bestFit="1" customWidth="1"/>
    <col min="7431" max="7431" width="22.85546875" style="98" customWidth="1"/>
    <col min="7432" max="7432" width="59.7109375" style="98" bestFit="1" customWidth="1"/>
    <col min="7433" max="7433" width="57.85546875" style="98" bestFit="1" customWidth="1"/>
    <col min="7434" max="7434" width="35.28515625" style="98" bestFit="1" customWidth="1"/>
    <col min="7435" max="7435" width="28.140625" style="98" bestFit="1" customWidth="1"/>
    <col min="7436" max="7436" width="33.140625" style="98" bestFit="1" customWidth="1"/>
    <col min="7437" max="7437" width="26" style="98" bestFit="1" customWidth="1"/>
    <col min="7438" max="7438" width="19.140625" style="98" bestFit="1" customWidth="1"/>
    <col min="7439" max="7439" width="10.42578125" style="98" customWidth="1"/>
    <col min="7440" max="7440" width="11.85546875" style="98" customWidth="1"/>
    <col min="7441" max="7441" width="14.7109375" style="98" customWidth="1"/>
    <col min="7442" max="7442" width="9" style="98" bestFit="1" customWidth="1"/>
    <col min="7443" max="7682" width="9.140625" style="98"/>
    <col min="7683" max="7683" width="4.7109375" style="98" bestFit="1" customWidth="1"/>
    <col min="7684" max="7684" width="9.7109375" style="98" bestFit="1" customWidth="1"/>
    <col min="7685" max="7685" width="10" style="98" bestFit="1" customWidth="1"/>
    <col min="7686" max="7686" width="8.85546875" style="98" bestFit="1" customWidth="1"/>
    <col min="7687" max="7687" width="22.85546875" style="98" customWidth="1"/>
    <col min="7688" max="7688" width="59.7109375" style="98" bestFit="1" customWidth="1"/>
    <col min="7689" max="7689" width="57.85546875" style="98" bestFit="1" customWidth="1"/>
    <col min="7690" max="7690" width="35.28515625" style="98" bestFit="1" customWidth="1"/>
    <col min="7691" max="7691" width="28.140625" style="98" bestFit="1" customWidth="1"/>
    <col min="7692" max="7692" width="33.140625" style="98" bestFit="1" customWidth="1"/>
    <col min="7693" max="7693" width="26" style="98" bestFit="1" customWidth="1"/>
    <col min="7694" max="7694" width="19.140625" style="98" bestFit="1" customWidth="1"/>
    <col min="7695" max="7695" width="10.42578125" style="98" customWidth="1"/>
    <col min="7696" max="7696" width="11.85546875" style="98" customWidth="1"/>
    <col min="7697" max="7697" width="14.7109375" style="98" customWidth="1"/>
    <col min="7698" max="7698" width="9" style="98" bestFit="1" customWidth="1"/>
    <col min="7699" max="7938" width="9.140625" style="98"/>
    <col min="7939" max="7939" width="4.7109375" style="98" bestFit="1" customWidth="1"/>
    <col min="7940" max="7940" width="9.7109375" style="98" bestFit="1" customWidth="1"/>
    <col min="7941" max="7941" width="10" style="98" bestFit="1" customWidth="1"/>
    <col min="7942" max="7942" width="8.85546875" style="98" bestFit="1" customWidth="1"/>
    <col min="7943" max="7943" width="22.85546875" style="98" customWidth="1"/>
    <col min="7944" max="7944" width="59.7109375" style="98" bestFit="1" customWidth="1"/>
    <col min="7945" max="7945" width="57.85546875" style="98" bestFit="1" customWidth="1"/>
    <col min="7946" max="7946" width="35.28515625" style="98" bestFit="1" customWidth="1"/>
    <col min="7947" max="7947" width="28.140625" style="98" bestFit="1" customWidth="1"/>
    <col min="7948" max="7948" width="33.140625" style="98" bestFit="1" customWidth="1"/>
    <col min="7949" max="7949" width="26" style="98" bestFit="1" customWidth="1"/>
    <col min="7950" max="7950" width="19.140625" style="98" bestFit="1" customWidth="1"/>
    <col min="7951" max="7951" width="10.42578125" style="98" customWidth="1"/>
    <col min="7952" max="7952" width="11.85546875" style="98" customWidth="1"/>
    <col min="7953" max="7953" width="14.7109375" style="98" customWidth="1"/>
    <col min="7954" max="7954" width="9" style="98" bestFit="1" customWidth="1"/>
    <col min="7955" max="8194" width="9.140625" style="98"/>
    <col min="8195" max="8195" width="4.7109375" style="98" bestFit="1" customWidth="1"/>
    <col min="8196" max="8196" width="9.7109375" style="98" bestFit="1" customWidth="1"/>
    <col min="8197" max="8197" width="10" style="98" bestFit="1" customWidth="1"/>
    <col min="8198" max="8198" width="8.85546875" style="98" bestFit="1" customWidth="1"/>
    <col min="8199" max="8199" width="22.85546875" style="98" customWidth="1"/>
    <col min="8200" max="8200" width="59.7109375" style="98" bestFit="1" customWidth="1"/>
    <col min="8201" max="8201" width="57.85546875" style="98" bestFit="1" customWidth="1"/>
    <col min="8202" max="8202" width="35.28515625" style="98" bestFit="1" customWidth="1"/>
    <col min="8203" max="8203" width="28.140625" style="98" bestFit="1" customWidth="1"/>
    <col min="8204" max="8204" width="33.140625" style="98" bestFit="1" customWidth="1"/>
    <col min="8205" max="8205" width="26" style="98" bestFit="1" customWidth="1"/>
    <col min="8206" max="8206" width="19.140625" style="98" bestFit="1" customWidth="1"/>
    <col min="8207" max="8207" width="10.42578125" style="98" customWidth="1"/>
    <col min="8208" max="8208" width="11.85546875" style="98" customWidth="1"/>
    <col min="8209" max="8209" width="14.7109375" style="98" customWidth="1"/>
    <col min="8210" max="8210" width="9" style="98" bestFit="1" customWidth="1"/>
    <col min="8211" max="8450" width="9.140625" style="98"/>
    <col min="8451" max="8451" width="4.7109375" style="98" bestFit="1" customWidth="1"/>
    <col min="8452" max="8452" width="9.7109375" style="98" bestFit="1" customWidth="1"/>
    <col min="8453" max="8453" width="10" style="98" bestFit="1" customWidth="1"/>
    <col min="8454" max="8454" width="8.85546875" style="98" bestFit="1" customWidth="1"/>
    <col min="8455" max="8455" width="22.85546875" style="98" customWidth="1"/>
    <col min="8456" max="8456" width="59.7109375" style="98" bestFit="1" customWidth="1"/>
    <col min="8457" max="8457" width="57.85546875" style="98" bestFit="1" customWidth="1"/>
    <col min="8458" max="8458" width="35.28515625" style="98" bestFit="1" customWidth="1"/>
    <col min="8459" max="8459" width="28.140625" style="98" bestFit="1" customWidth="1"/>
    <col min="8460" max="8460" width="33.140625" style="98" bestFit="1" customWidth="1"/>
    <col min="8461" max="8461" width="26" style="98" bestFit="1" customWidth="1"/>
    <col min="8462" max="8462" width="19.140625" style="98" bestFit="1" customWidth="1"/>
    <col min="8463" max="8463" width="10.42578125" style="98" customWidth="1"/>
    <col min="8464" max="8464" width="11.85546875" style="98" customWidth="1"/>
    <col min="8465" max="8465" width="14.7109375" style="98" customWidth="1"/>
    <col min="8466" max="8466" width="9" style="98" bestFit="1" customWidth="1"/>
    <col min="8467" max="8706" width="9.140625" style="98"/>
    <col min="8707" max="8707" width="4.7109375" style="98" bestFit="1" customWidth="1"/>
    <col min="8708" max="8708" width="9.7109375" style="98" bestFit="1" customWidth="1"/>
    <col min="8709" max="8709" width="10" style="98" bestFit="1" customWidth="1"/>
    <col min="8710" max="8710" width="8.85546875" style="98" bestFit="1" customWidth="1"/>
    <col min="8711" max="8711" width="22.85546875" style="98" customWidth="1"/>
    <col min="8712" max="8712" width="59.7109375" style="98" bestFit="1" customWidth="1"/>
    <col min="8713" max="8713" width="57.85546875" style="98" bestFit="1" customWidth="1"/>
    <col min="8714" max="8714" width="35.28515625" style="98" bestFit="1" customWidth="1"/>
    <col min="8715" max="8715" width="28.140625" style="98" bestFit="1" customWidth="1"/>
    <col min="8716" max="8716" width="33.140625" style="98" bestFit="1" customWidth="1"/>
    <col min="8717" max="8717" width="26" style="98" bestFit="1" customWidth="1"/>
    <col min="8718" max="8718" width="19.140625" style="98" bestFit="1" customWidth="1"/>
    <col min="8719" max="8719" width="10.42578125" style="98" customWidth="1"/>
    <col min="8720" max="8720" width="11.85546875" style="98" customWidth="1"/>
    <col min="8721" max="8721" width="14.7109375" style="98" customWidth="1"/>
    <col min="8722" max="8722" width="9" style="98" bestFit="1" customWidth="1"/>
    <col min="8723" max="8962" width="9.140625" style="98"/>
    <col min="8963" max="8963" width="4.7109375" style="98" bestFit="1" customWidth="1"/>
    <col min="8964" max="8964" width="9.7109375" style="98" bestFit="1" customWidth="1"/>
    <col min="8965" max="8965" width="10" style="98" bestFit="1" customWidth="1"/>
    <col min="8966" max="8966" width="8.85546875" style="98" bestFit="1" customWidth="1"/>
    <col min="8967" max="8967" width="22.85546875" style="98" customWidth="1"/>
    <col min="8968" max="8968" width="59.7109375" style="98" bestFit="1" customWidth="1"/>
    <col min="8969" max="8969" width="57.85546875" style="98" bestFit="1" customWidth="1"/>
    <col min="8970" max="8970" width="35.28515625" style="98" bestFit="1" customWidth="1"/>
    <col min="8971" max="8971" width="28.140625" style="98" bestFit="1" customWidth="1"/>
    <col min="8972" max="8972" width="33.140625" style="98" bestFit="1" customWidth="1"/>
    <col min="8973" max="8973" width="26" style="98" bestFit="1" customWidth="1"/>
    <col min="8974" max="8974" width="19.140625" style="98" bestFit="1" customWidth="1"/>
    <col min="8975" max="8975" width="10.42578125" style="98" customWidth="1"/>
    <col min="8976" max="8976" width="11.85546875" style="98" customWidth="1"/>
    <col min="8977" max="8977" width="14.7109375" style="98" customWidth="1"/>
    <col min="8978" max="8978" width="9" style="98" bestFit="1" customWidth="1"/>
    <col min="8979" max="9218" width="9.140625" style="98"/>
    <col min="9219" max="9219" width="4.7109375" style="98" bestFit="1" customWidth="1"/>
    <col min="9220" max="9220" width="9.7109375" style="98" bestFit="1" customWidth="1"/>
    <col min="9221" max="9221" width="10" style="98" bestFit="1" customWidth="1"/>
    <col min="9222" max="9222" width="8.85546875" style="98" bestFit="1" customWidth="1"/>
    <col min="9223" max="9223" width="22.85546875" style="98" customWidth="1"/>
    <col min="9224" max="9224" width="59.7109375" style="98" bestFit="1" customWidth="1"/>
    <col min="9225" max="9225" width="57.85546875" style="98" bestFit="1" customWidth="1"/>
    <col min="9226" max="9226" width="35.28515625" style="98" bestFit="1" customWidth="1"/>
    <col min="9227" max="9227" width="28.140625" style="98" bestFit="1" customWidth="1"/>
    <col min="9228" max="9228" width="33.140625" style="98" bestFit="1" customWidth="1"/>
    <col min="9229" max="9229" width="26" style="98" bestFit="1" customWidth="1"/>
    <col min="9230" max="9230" width="19.140625" style="98" bestFit="1" customWidth="1"/>
    <col min="9231" max="9231" width="10.42578125" style="98" customWidth="1"/>
    <col min="9232" max="9232" width="11.85546875" style="98" customWidth="1"/>
    <col min="9233" max="9233" width="14.7109375" style="98" customWidth="1"/>
    <col min="9234" max="9234" width="9" style="98" bestFit="1" customWidth="1"/>
    <col min="9235" max="9474" width="9.140625" style="98"/>
    <col min="9475" max="9475" width="4.7109375" style="98" bestFit="1" customWidth="1"/>
    <col min="9476" max="9476" width="9.7109375" style="98" bestFit="1" customWidth="1"/>
    <col min="9477" max="9477" width="10" style="98" bestFit="1" customWidth="1"/>
    <col min="9478" max="9478" width="8.85546875" style="98" bestFit="1" customWidth="1"/>
    <col min="9479" max="9479" width="22.85546875" style="98" customWidth="1"/>
    <col min="9480" max="9480" width="59.7109375" style="98" bestFit="1" customWidth="1"/>
    <col min="9481" max="9481" width="57.85546875" style="98" bestFit="1" customWidth="1"/>
    <col min="9482" max="9482" width="35.28515625" style="98" bestFit="1" customWidth="1"/>
    <col min="9483" max="9483" width="28.140625" style="98" bestFit="1" customWidth="1"/>
    <col min="9484" max="9484" width="33.140625" style="98" bestFit="1" customWidth="1"/>
    <col min="9485" max="9485" width="26" style="98" bestFit="1" customWidth="1"/>
    <col min="9486" max="9486" width="19.140625" style="98" bestFit="1" customWidth="1"/>
    <col min="9487" max="9487" width="10.42578125" style="98" customWidth="1"/>
    <col min="9488" max="9488" width="11.85546875" style="98" customWidth="1"/>
    <col min="9489" max="9489" width="14.7109375" style="98" customWidth="1"/>
    <col min="9490" max="9490" width="9" style="98" bestFit="1" customWidth="1"/>
    <col min="9491" max="9730" width="9.140625" style="98"/>
    <col min="9731" max="9731" width="4.7109375" style="98" bestFit="1" customWidth="1"/>
    <col min="9732" max="9732" width="9.7109375" style="98" bestFit="1" customWidth="1"/>
    <col min="9733" max="9733" width="10" style="98" bestFit="1" customWidth="1"/>
    <col min="9734" max="9734" width="8.85546875" style="98" bestFit="1" customWidth="1"/>
    <col min="9735" max="9735" width="22.85546875" style="98" customWidth="1"/>
    <col min="9736" max="9736" width="59.7109375" style="98" bestFit="1" customWidth="1"/>
    <col min="9737" max="9737" width="57.85546875" style="98" bestFit="1" customWidth="1"/>
    <col min="9738" max="9738" width="35.28515625" style="98" bestFit="1" customWidth="1"/>
    <col min="9739" max="9739" width="28.140625" style="98" bestFit="1" customWidth="1"/>
    <col min="9740" max="9740" width="33.140625" style="98" bestFit="1" customWidth="1"/>
    <col min="9741" max="9741" width="26" style="98" bestFit="1" customWidth="1"/>
    <col min="9742" max="9742" width="19.140625" style="98" bestFit="1" customWidth="1"/>
    <col min="9743" max="9743" width="10.42578125" style="98" customWidth="1"/>
    <col min="9744" max="9744" width="11.85546875" style="98" customWidth="1"/>
    <col min="9745" max="9745" width="14.7109375" style="98" customWidth="1"/>
    <col min="9746" max="9746" width="9" style="98" bestFit="1" customWidth="1"/>
    <col min="9747" max="9986" width="9.140625" style="98"/>
    <col min="9987" max="9987" width="4.7109375" style="98" bestFit="1" customWidth="1"/>
    <col min="9988" max="9988" width="9.7109375" style="98" bestFit="1" customWidth="1"/>
    <col min="9989" max="9989" width="10" style="98" bestFit="1" customWidth="1"/>
    <col min="9990" max="9990" width="8.85546875" style="98" bestFit="1" customWidth="1"/>
    <col min="9991" max="9991" width="22.85546875" style="98" customWidth="1"/>
    <col min="9992" max="9992" width="59.7109375" style="98" bestFit="1" customWidth="1"/>
    <col min="9993" max="9993" width="57.85546875" style="98" bestFit="1" customWidth="1"/>
    <col min="9994" max="9994" width="35.28515625" style="98" bestFit="1" customWidth="1"/>
    <col min="9995" max="9995" width="28.140625" style="98" bestFit="1" customWidth="1"/>
    <col min="9996" max="9996" width="33.140625" style="98" bestFit="1" customWidth="1"/>
    <col min="9997" max="9997" width="26" style="98" bestFit="1" customWidth="1"/>
    <col min="9998" max="9998" width="19.140625" style="98" bestFit="1" customWidth="1"/>
    <col min="9999" max="9999" width="10.42578125" style="98" customWidth="1"/>
    <col min="10000" max="10000" width="11.85546875" style="98" customWidth="1"/>
    <col min="10001" max="10001" width="14.7109375" style="98" customWidth="1"/>
    <col min="10002" max="10002" width="9" style="98" bestFit="1" customWidth="1"/>
    <col min="10003" max="10242" width="9.140625" style="98"/>
    <col min="10243" max="10243" width="4.7109375" style="98" bestFit="1" customWidth="1"/>
    <col min="10244" max="10244" width="9.7109375" style="98" bestFit="1" customWidth="1"/>
    <col min="10245" max="10245" width="10" style="98" bestFit="1" customWidth="1"/>
    <col min="10246" max="10246" width="8.85546875" style="98" bestFit="1" customWidth="1"/>
    <col min="10247" max="10247" width="22.85546875" style="98" customWidth="1"/>
    <col min="10248" max="10248" width="59.7109375" style="98" bestFit="1" customWidth="1"/>
    <col min="10249" max="10249" width="57.85546875" style="98" bestFit="1" customWidth="1"/>
    <col min="10250" max="10250" width="35.28515625" style="98" bestFit="1" customWidth="1"/>
    <col min="10251" max="10251" width="28.140625" style="98" bestFit="1" customWidth="1"/>
    <col min="10252" max="10252" width="33.140625" style="98" bestFit="1" customWidth="1"/>
    <col min="10253" max="10253" width="26" style="98" bestFit="1" customWidth="1"/>
    <col min="10254" max="10254" width="19.140625" style="98" bestFit="1" customWidth="1"/>
    <col min="10255" max="10255" width="10.42578125" style="98" customWidth="1"/>
    <col min="10256" max="10256" width="11.85546875" style="98" customWidth="1"/>
    <col min="10257" max="10257" width="14.7109375" style="98" customWidth="1"/>
    <col min="10258" max="10258" width="9" style="98" bestFit="1" customWidth="1"/>
    <col min="10259" max="10498" width="9.140625" style="98"/>
    <col min="10499" max="10499" width="4.7109375" style="98" bestFit="1" customWidth="1"/>
    <col min="10500" max="10500" width="9.7109375" style="98" bestFit="1" customWidth="1"/>
    <col min="10501" max="10501" width="10" style="98" bestFit="1" customWidth="1"/>
    <col min="10502" max="10502" width="8.85546875" style="98" bestFit="1" customWidth="1"/>
    <col min="10503" max="10503" width="22.85546875" style="98" customWidth="1"/>
    <col min="10504" max="10504" width="59.7109375" style="98" bestFit="1" customWidth="1"/>
    <col min="10505" max="10505" width="57.85546875" style="98" bestFit="1" customWidth="1"/>
    <col min="10506" max="10506" width="35.28515625" style="98" bestFit="1" customWidth="1"/>
    <col min="10507" max="10507" width="28.140625" style="98" bestFit="1" customWidth="1"/>
    <col min="10508" max="10508" width="33.140625" style="98" bestFit="1" customWidth="1"/>
    <col min="10509" max="10509" width="26" style="98" bestFit="1" customWidth="1"/>
    <col min="10510" max="10510" width="19.140625" style="98" bestFit="1" customWidth="1"/>
    <col min="10511" max="10511" width="10.42578125" style="98" customWidth="1"/>
    <col min="10512" max="10512" width="11.85546875" style="98" customWidth="1"/>
    <col min="10513" max="10513" width="14.7109375" style="98" customWidth="1"/>
    <col min="10514" max="10514" width="9" style="98" bestFit="1" customWidth="1"/>
    <col min="10515" max="10754" width="9.140625" style="98"/>
    <col min="10755" max="10755" width="4.7109375" style="98" bestFit="1" customWidth="1"/>
    <col min="10756" max="10756" width="9.7109375" style="98" bestFit="1" customWidth="1"/>
    <col min="10757" max="10757" width="10" style="98" bestFit="1" customWidth="1"/>
    <col min="10758" max="10758" width="8.85546875" style="98" bestFit="1" customWidth="1"/>
    <col min="10759" max="10759" width="22.85546875" style="98" customWidth="1"/>
    <col min="10760" max="10760" width="59.7109375" style="98" bestFit="1" customWidth="1"/>
    <col min="10761" max="10761" width="57.85546875" style="98" bestFit="1" customWidth="1"/>
    <col min="10762" max="10762" width="35.28515625" style="98" bestFit="1" customWidth="1"/>
    <col min="10763" max="10763" width="28.140625" style="98" bestFit="1" customWidth="1"/>
    <col min="10764" max="10764" width="33.140625" style="98" bestFit="1" customWidth="1"/>
    <col min="10765" max="10765" width="26" style="98" bestFit="1" customWidth="1"/>
    <col min="10766" max="10766" width="19.140625" style="98" bestFit="1" customWidth="1"/>
    <col min="10767" max="10767" width="10.42578125" style="98" customWidth="1"/>
    <col min="10768" max="10768" width="11.85546875" style="98" customWidth="1"/>
    <col min="10769" max="10769" width="14.7109375" style="98" customWidth="1"/>
    <col min="10770" max="10770" width="9" style="98" bestFit="1" customWidth="1"/>
    <col min="10771" max="11010" width="9.140625" style="98"/>
    <col min="11011" max="11011" width="4.7109375" style="98" bestFit="1" customWidth="1"/>
    <col min="11012" max="11012" width="9.7109375" style="98" bestFit="1" customWidth="1"/>
    <col min="11013" max="11013" width="10" style="98" bestFit="1" customWidth="1"/>
    <col min="11014" max="11014" width="8.85546875" style="98" bestFit="1" customWidth="1"/>
    <col min="11015" max="11015" width="22.85546875" style="98" customWidth="1"/>
    <col min="11016" max="11016" width="59.7109375" style="98" bestFit="1" customWidth="1"/>
    <col min="11017" max="11017" width="57.85546875" style="98" bestFit="1" customWidth="1"/>
    <col min="11018" max="11018" width="35.28515625" style="98" bestFit="1" customWidth="1"/>
    <col min="11019" max="11019" width="28.140625" style="98" bestFit="1" customWidth="1"/>
    <col min="11020" max="11020" width="33.140625" style="98" bestFit="1" customWidth="1"/>
    <col min="11021" max="11021" width="26" style="98" bestFit="1" customWidth="1"/>
    <col min="11022" max="11022" width="19.140625" style="98" bestFit="1" customWidth="1"/>
    <col min="11023" max="11023" width="10.42578125" style="98" customWidth="1"/>
    <col min="11024" max="11024" width="11.85546875" style="98" customWidth="1"/>
    <col min="11025" max="11025" width="14.7109375" style="98" customWidth="1"/>
    <col min="11026" max="11026" width="9" style="98" bestFit="1" customWidth="1"/>
    <col min="11027" max="11266" width="9.140625" style="98"/>
    <col min="11267" max="11267" width="4.7109375" style="98" bestFit="1" customWidth="1"/>
    <col min="11268" max="11268" width="9.7109375" style="98" bestFit="1" customWidth="1"/>
    <col min="11269" max="11269" width="10" style="98" bestFit="1" customWidth="1"/>
    <col min="11270" max="11270" width="8.85546875" style="98" bestFit="1" customWidth="1"/>
    <col min="11271" max="11271" width="22.85546875" style="98" customWidth="1"/>
    <col min="11272" max="11272" width="59.7109375" style="98" bestFit="1" customWidth="1"/>
    <col min="11273" max="11273" width="57.85546875" style="98" bestFit="1" customWidth="1"/>
    <col min="11274" max="11274" width="35.28515625" style="98" bestFit="1" customWidth="1"/>
    <col min="11275" max="11275" width="28.140625" style="98" bestFit="1" customWidth="1"/>
    <col min="11276" max="11276" width="33.140625" style="98" bestFit="1" customWidth="1"/>
    <col min="11277" max="11277" width="26" style="98" bestFit="1" customWidth="1"/>
    <col min="11278" max="11278" width="19.140625" style="98" bestFit="1" customWidth="1"/>
    <col min="11279" max="11279" width="10.42578125" style="98" customWidth="1"/>
    <col min="11280" max="11280" width="11.85546875" style="98" customWidth="1"/>
    <col min="11281" max="11281" width="14.7109375" style="98" customWidth="1"/>
    <col min="11282" max="11282" width="9" style="98" bestFit="1" customWidth="1"/>
    <col min="11283" max="11522" width="9.140625" style="98"/>
    <col min="11523" max="11523" width="4.7109375" style="98" bestFit="1" customWidth="1"/>
    <col min="11524" max="11524" width="9.7109375" style="98" bestFit="1" customWidth="1"/>
    <col min="11525" max="11525" width="10" style="98" bestFit="1" customWidth="1"/>
    <col min="11526" max="11526" width="8.85546875" style="98" bestFit="1" customWidth="1"/>
    <col min="11527" max="11527" width="22.85546875" style="98" customWidth="1"/>
    <col min="11528" max="11528" width="59.7109375" style="98" bestFit="1" customWidth="1"/>
    <col min="11529" max="11529" width="57.85546875" style="98" bestFit="1" customWidth="1"/>
    <col min="11530" max="11530" width="35.28515625" style="98" bestFit="1" customWidth="1"/>
    <col min="11531" max="11531" width="28.140625" style="98" bestFit="1" customWidth="1"/>
    <col min="11532" max="11532" width="33.140625" style="98" bestFit="1" customWidth="1"/>
    <col min="11533" max="11533" width="26" style="98" bestFit="1" customWidth="1"/>
    <col min="11534" max="11534" width="19.140625" style="98" bestFit="1" customWidth="1"/>
    <col min="11535" max="11535" width="10.42578125" style="98" customWidth="1"/>
    <col min="11536" max="11536" width="11.85546875" style="98" customWidth="1"/>
    <col min="11537" max="11537" width="14.7109375" style="98" customWidth="1"/>
    <col min="11538" max="11538" width="9" style="98" bestFit="1" customWidth="1"/>
    <col min="11539" max="11778" width="9.140625" style="98"/>
    <col min="11779" max="11779" width="4.7109375" style="98" bestFit="1" customWidth="1"/>
    <col min="11780" max="11780" width="9.7109375" style="98" bestFit="1" customWidth="1"/>
    <col min="11781" max="11781" width="10" style="98" bestFit="1" customWidth="1"/>
    <col min="11782" max="11782" width="8.85546875" style="98" bestFit="1" customWidth="1"/>
    <col min="11783" max="11783" width="22.85546875" style="98" customWidth="1"/>
    <col min="11784" max="11784" width="59.7109375" style="98" bestFit="1" customWidth="1"/>
    <col min="11785" max="11785" width="57.85546875" style="98" bestFit="1" customWidth="1"/>
    <col min="11786" max="11786" width="35.28515625" style="98" bestFit="1" customWidth="1"/>
    <col min="11787" max="11787" width="28.140625" style="98" bestFit="1" customWidth="1"/>
    <col min="11788" max="11788" width="33.140625" style="98" bestFit="1" customWidth="1"/>
    <col min="11789" max="11789" width="26" style="98" bestFit="1" customWidth="1"/>
    <col min="11790" max="11790" width="19.140625" style="98" bestFit="1" customWidth="1"/>
    <col min="11791" max="11791" width="10.42578125" style="98" customWidth="1"/>
    <col min="11792" max="11792" width="11.85546875" style="98" customWidth="1"/>
    <col min="11793" max="11793" width="14.7109375" style="98" customWidth="1"/>
    <col min="11794" max="11794" width="9" style="98" bestFit="1" customWidth="1"/>
    <col min="11795" max="12034" width="9.140625" style="98"/>
    <col min="12035" max="12035" width="4.7109375" style="98" bestFit="1" customWidth="1"/>
    <col min="12036" max="12036" width="9.7109375" style="98" bestFit="1" customWidth="1"/>
    <col min="12037" max="12037" width="10" style="98" bestFit="1" customWidth="1"/>
    <col min="12038" max="12038" width="8.85546875" style="98" bestFit="1" customWidth="1"/>
    <col min="12039" max="12039" width="22.85546875" style="98" customWidth="1"/>
    <col min="12040" max="12040" width="59.7109375" style="98" bestFit="1" customWidth="1"/>
    <col min="12041" max="12041" width="57.85546875" style="98" bestFit="1" customWidth="1"/>
    <col min="12042" max="12042" width="35.28515625" style="98" bestFit="1" customWidth="1"/>
    <col min="12043" max="12043" width="28.140625" style="98" bestFit="1" customWidth="1"/>
    <col min="12044" max="12044" width="33.140625" style="98" bestFit="1" customWidth="1"/>
    <col min="12045" max="12045" width="26" style="98" bestFit="1" customWidth="1"/>
    <col min="12046" max="12046" width="19.140625" style="98" bestFit="1" customWidth="1"/>
    <col min="12047" max="12047" width="10.42578125" style="98" customWidth="1"/>
    <col min="12048" max="12048" width="11.85546875" style="98" customWidth="1"/>
    <col min="12049" max="12049" width="14.7109375" style="98" customWidth="1"/>
    <col min="12050" max="12050" width="9" style="98" bestFit="1" customWidth="1"/>
    <col min="12051" max="12290" width="9.140625" style="98"/>
    <col min="12291" max="12291" width="4.7109375" style="98" bestFit="1" customWidth="1"/>
    <col min="12292" max="12292" width="9.7109375" style="98" bestFit="1" customWidth="1"/>
    <col min="12293" max="12293" width="10" style="98" bestFit="1" customWidth="1"/>
    <col min="12294" max="12294" width="8.85546875" style="98" bestFit="1" customWidth="1"/>
    <col min="12295" max="12295" width="22.85546875" style="98" customWidth="1"/>
    <col min="12296" max="12296" width="59.7109375" style="98" bestFit="1" customWidth="1"/>
    <col min="12297" max="12297" width="57.85546875" style="98" bestFit="1" customWidth="1"/>
    <col min="12298" max="12298" width="35.28515625" style="98" bestFit="1" customWidth="1"/>
    <col min="12299" max="12299" width="28.140625" style="98" bestFit="1" customWidth="1"/>
    <col min="12300" max="12300" width="33.140625" style="98" bestFit="1" customWidth="1"/>
    <col min="12301" max="12301" width="26" style="98" bestFit="1" customWidth="1"/>
    <col min="12302" max="12302" width="19.140625" style="98" bestFit="1" customWidth="1"/>
    <col min="12303" max="12303" width="10.42578125" style="98" customWidth="1"/>
    <col min="12304" max="12304" width="11.85546875" style="98" customWidth="1"/>
    <col min="12305" max="12305" width="14.7109375" style="98" customWidth="1"/>
    <col min="12306" max="12306" width="9" style="98" bestFit="1" customWidth="1"/>
    <col min="12307" max="12546" width="9.140625" style="98"/>
    <col min="12547" max="12547" width="4.7109375" style="98" bestFit="1" customWidth="1"/>
    <col min="12548" max="12548" width="9.7109375" style="98" bestFit="1" customWidth="1"/>
    <col min="12549" max="12549" width="10" style="98" bestFit="1" customWidth="1"/>
    <col min="12550" max="12550" width="8.85546875" style="98" bestFit="1" customWidth="1"/>
    <col min="12551" max="12551" width="22.85546875" style="98" customWidth="1"/>
    <col min="12552" max="12552" width="59.7109375" style="98" bestFit="1" customWidth="1"/>
    <col min="12553" max="12553" width="57.85546875" style="98" bestFit="1" customWidth="1"/>
    <col min="12554" max="12554" width="35.28515625" style="98" bestFit="1" customWidth="1"/>
    <col min="12555" max="12555" width="28.140625" style="98" bestFit="1" customWidth="1"/>
    <col min="12556" max="12556" width="33.140625" style="98" bestFit="1" customWidth="1"/>
    <col min="12557" max="12557" width="26" style="98" bestFit="1" customWidth="1"/>
    <col min="12558" max="12558" width="19.140625" style="98" bestFit="1" customWidth="1"/>
    <col min="12559" max="12559" width="10.42578125" style="98" customWidth="1"/>
    <col min="12560" max="12560" width="11.85546875" style="98" customWidth="1"/>
    <col min="12561" max="12561" width="14.7109375" style="98" customWidth="1"/>
    <col min="12562" max="12562" width="9" style="98" bestFit="1" customWidth="1"/>
    <col min="12563" max="12802" width="9.140625" style="98"/>
    <col min="12803" max="12803" width="4.7109375" style="98" bestFit="1" customWidth="1"/>
    <col min="12804" max="12804" width="9.7109375" style="98" bestFit="1" customWidth="1"/>
    <col min="12805" max="12805" width="10" style="98" bestFit="1" customWidth="1"/>
    <col min="12806" max="12806" width="8.85546875" style="98" bestFit="1" customWidth="1"/>
    <col min="12807" max="12807" width="22.85546875" style="98" customWidth="1"/>
    <col min="12808" max="12808" width="59.7109375" style="98" bestFit="1" customWidth="1"/>
    <col min="12809" max="12809" width="57.85546875" style="98" bestFit="1" customWidth="1"/>
    <col min="12810" max="12810" width="35.28515625" style="98" bestFit="1" customWidth="1"/>
    <col min="12811" max="12811" width="28.140625" style="98" bestFit="1" customWidth="1"/>
    <col min="12812" max="12812" width="33.140625" style="98" bestFit="1" customWidth="1"/>
    <col min="12813" max="12813" width="26" style="98" bestFit="1" customWidth="1"/>
    <col min="12814" max="12814" width="19.140625" style="98" bestFit="1" customWidth="1"/>
    <col min="12815" max="12815" width="10.42578125" style="98" customWidth="1"/>
    <col min="12816" max="12816" width="11.85546875" style="98" customWidth="1"/>
    <col min="12817" max="12817" width="14.7109375" style="98" customWidth="1"/>
    <col min="12818" max="12818" width="9" style="98" bestFit="1" customWidth="1"/>
    <col min="12819" max="13058" width="9.140625" style="98"/>
    <col min="13059" max="13059" width="4.7109375" style="98" bestFit="1" customWidth="1"/>
    <col min="13060" max="13060" width="9.7109375" style="98" bestFit="1" customWidth="1"/>
    <col min="13061" max="13061" width="10" style="98" bestFit="1" customWidth="1"/>
    <col min="13062" max="13062" width="8.85546875" style="98" bestFit="1" customWidth="1"/>
    <col min="13063" max="13063" width="22.85546875" style="98" customWidth="1"/>
    <col min="13064" max="13064" width="59.7109375" style="98" bestFit="1" customWidth="1"/>
    <col min="13065" max="13065" width="57.85546875" style="98" bestFit="1" customWidth="1"/>
    <col min="13066" max="13066" width="35.28515625" style="98" bestFit="1" customWidth="1"/>
    <col min="13067" max="13067" width="28.140625" style="98" bestFit="1" customWidth="1"/>
    <col min="13068" max="13068" width="33.140625" style="98" bestFit="1" customWidth="1"/>
    <col min="13069" max="13069" width="26" style="98" bestFit="1" customWidth="1"/>
    <col min="13070" max="13070" width="19.140625" style="98" bestFit="1" customWidth="1"/>
    <col min="13071" max="13071" width="10.42578125" style="98" customWidth="1"/>
    <col min="13072" max="13072" width="11.85546875" style="98" customWidth="1"/>
    <col min="13073" max="13073" width="14.7109375" style="98" customWidth="1"/>
    <col min="13074" max="13074" width="9" style="98" bestFit="1" customWidth="1"/>
    <col min="13075" max="13314" width="9.140625" style="98"/>
    <col min="13315" max="13315" width="4.7109375" style="98" bestFit="1" customWidth="1"/>
    <col min="13316" max="13316" width="9.7109375" style="98" bestFit="1" customWidth="1"/>
    <col min="13317" max="13317" width="10" style="98" bestFit="1" customWidth="1"/>
    <col min="13318" max="13318" width="8.85546875" style="98" bestFit="1" customWidth="1"/>
    <col min="13319" max="13319" width="22.85546875" style="98" customWidth="1"/>
    <col min="13320" max="13320" width="59.7109375" style="98" bestFit="1" customWidth="1"/>
    <col min="13321" max="13321" width="57.85546875" style="98" bestFit="1" customWidth="1"/>
    <col min="13322" max="13322" width="35.28515625" style="98" bestFit="1" customWidth="1"/>
    <col min="13323" max="13323" width="28.140625" style="98" bestFit="1" customWidth="1"/>
    <col min="13324" max="13324" width="33.140625" style="98" bestFit="1" customWidth="1"/>
    <col min="13325" max="13325" width="26" style="98" bestFit="1" customWidth="1"/>
    <col min="13326" max="13326" width="19.140625" style="98" bestFit="1" customWidth="1"/>
    <col min="13327" max="13327" width="10.42578125" style="98" customWidth="1"/>
    <col min="13328" max="13328" width="11.85546875" style="98" customWidth="1"/>
    <col min="13329" max="13329" width="14.7109375" style="98" customWidth="1"/>
    <col min="13330" max="13330" width="9" style="98" bestFit="1" customWidth="1"/>
    <col min="13331" max="13570" width="9.140625" style="98"/>
    <col min="13571" max="13571" width="4.7109375" style="98" bestFit="1" customWidth="1"/>
    <col min="13572" max="13572" width="9.7109375" style="98" bestFit="1" customWidth="1"/>
    <col min="13573" max="13573" width="10" style="98" bestFit="1" customWidth="1"/>
    <col min="13574" max="13574" width="8.85546875" style="98" bestFit="1" customWidth="1"/>
    <col min="13575" max="13575" width="22.85546875" style="98" customWidth="1"/>
    <col min="13576" max="13576" width="59.7109375" style="98" bestFit="1" customWidth="1"/>
    <col min="13577" max="13577" width="57.85546875" style="98" bestFit="1" customWidth="1"/>
    <col min="13578" max="13578" width="35.28515625" style="98" bestFit="1" customWidth="1"/>
    <col min="13579" max="13579" width="28.140625" style="98" bestFit="1" customWidth="1"/>
    <col min="13580" max="13580" width="33.140625" style="98" bestFit="1" customWidth="1"/>
    <col min="13581" max="13581" width="26" style="98" bestFit="1" customWidth="1"/>
    <col min="13582" max="13582" width="19.140625" style="98" bestFit="1" customWidth="1"/>
    <col min="13583" max="13583" width="10.42578125" style="98" customWidth="1"/>
    <col min="13584" max="13584" width="11.85546875" style="98" customWidth="1"/>
    <col min="13585" max="13585" width="14.7109375" style="98" customWidth="1"/>
    <col min="13586" max="13586" width="9" style="98" bestFit="1" customWidth="1"/>
    <col min="13587" max="13826" width="9.140625" style="98"/>
    <col min="13827" max="13827" width="4.7109375" style="98" bestFit="1" customWidth="1"/>
    <col min="13828" max="13828" width="9.7109375" style="98" bestFit="1" customWidth="1"/>
    <col min="13829" max="13829" width="10" style="98" bestFit="1" customWidth="1"/>
    <col min="13830" max="13830" width="8.85546875" style="98" bestFit="1" customWidth="1"/>
    <col min="13831" max="13831" width="22.85546875" style="98" customWidth="1"/>
    <col min="13832" max="13832" width="59.7109375" style="98" bestFit="1" customWidth="1"/>
    <col min="13833" max="13833" width="57.85546875" style="98" bestFit="1" customWidth="1"/>
    <col min="13834" max="13834" width="35.28515625" style="98" bestFit="1" customWidth="1"/>
    <col min="13835" max="13835" width="28.140625" style="98" bestFit="1" customWidth="1"/>
    <col min="13836" max="13836" width="33.140625" style="98" bestFit="1" customWidth="1"/>
    <col min="13837" max="13837" width="26" style="98" bestFit="1" customWidth="1"/>
    <col min="13838" max="13838" width="19.140625" style="98" bestFit="1" customWidth="1"/>
    <col min="13839" max="13839" width="10.42578125" style="98" customWidth="1"/>
    <col min="13840" max="13840" width="11.85546875" style="98" customWidth="1"/>
    <col min="13841" max="13841" width="14.7109375" style="98" customWidth="1"/>
    <col min="13842" max="13842" width="9" style="98" bestFit="1" customWidth="1"/>
    <col min="13843" max="14082" width="9.140625" style="98"/>
    <col min="14083" max="14083" width="4.7109375" style="98" bestFit="1" customWidth="1"/>
    <col min="14084" max="14084" width="9.7109375" style="98" bestFit="1" customWidth="1"/>
    <col min="14085" max="14085" width="10" style="98" bestFit="1" customWidth="1"/>
    <col min="14086" max="14086" width="8.85546875" style="98" bestFit="1" customWidth="1"/>
    <col min="14087" max="14087" width="22.85546875" style="98" customWidth="1"/>
    <col min="14088" max="14088" width="59.7109375" style="98" bestFit="1" customWidth="1"/>
    <col min="14089" max="14089" width="57.85546875" style="98" bestFit="1" customWidth="1"/>
    <col min="14090" max="14090" width="35.28515625" style="98" bestFit="1" customWidth="1"/>
    <col min="14091" max="14091" width="28.140625" style="98" bestFit="1" customWidth="1"/>
    <col min="14092" max="14092" width="33.140625" style="98" bestFit="1" customWidth="1"/>
    <col min="14093" max="14093" width="26" style="98" bestFit="1" customWidth="1"/>
    <col min="14094" max="14094" width="19.140625" style="98" bestFit="1" customWidth="1"/>
    <col min="14095" max="14095" width="10.42578125" style="98" customWidth="1"/>
    <col min="14096" max="14096" width="11.85546875" style="98" customWidth="1"/>
    <col min="14097" max="14097" width="14.7109375" style="98" customWidth="1"/>
    <col min="14098" max="14098" width="9" style="98" bestFit="1" customWidth="1"/>
    <col min="14099" max="14338" width="9.140625" style="98"/>
    <col min="14339" max="14339" width="4.7109375" style="98" bestFit="1" customWidth="1"/>
    <col min="14340" max="14340" width="9.7109375" style="98" bestFit="1" customWidth="1"/>
    <col min="14341" max="14341" width="10" style="98" bestFit="1" customWidth="1"/>
    <col min="14342" max="14342" width="8.85546875" style="98" bestFit="1" customWidth="1"/>
    <col min="14343" max="14343" width="22.85546875" style="98" customWidth="1"/>
    <col min="14344" max="14344" width="59.7109375" style="98" bestFit="1" customWidth="1"/>
    <col min="14345" max="14345" width="57.85546875" style="98" bestFit="1" customWidth="1"/>
    <col min="14346" max="14346" width="35.28515625" style="98" bestFit="1" customWidth="1"/>
    <col min="14347" max="14347" width="28.140625" style="98" bestFit="1" customWidth="1"/>
    <col min="14348" max="14348" width="33.140625" style="98" bestFit="1" customWidth="1"/>
    <col min="14349" max="14349" width="26" style="98" bestFit="1" customWidth="1"/>
    <col min="14350" max="14350" width="19.140625" style="98" bestFit="1" customWidth="1"/>
    <col min="14351" max="14351" width="10.42578125" style="98" customWidth="1"/>
    <col min="14352" max="14352" width="11.85546875" style="98" customWidth="1"/>
    <col min="14353" max="14353" width="14.7109375" style="98" customWidth="1"/>
    <col min="14354" max="14354" width="9" style="98" bestFit="1" customWidth="1"/>
    <col min="14355" max="14594" width="9.140625" style="98"/>
    <col min="14595" max="14595" width="4.7109375" style="98" bestFit="1" customWidth="1"/>
    <col min="14596" max="14596" width="9.7109375" style="98" bestFit="1" customWidth="1"/>
    <col min="14597" max="14597" width="10" style="98" bestFit="1" customWidth="1"/>
    <col min="14598" max="14598" width="8.85546875" style="98" bestFit="1" customWidth="1"/>
    <col min="14599" max="14599" width="22.85546875" style="98" customWidth="1"/>
    <col min="14600" max="14600" width="59.7109375" style="98" bestFit="1" customWidth="1"/>
    <col min="14601" max="14601" width="57.85546875" style="98" bestFit="1" customWidth="1"/>
    <col min="14602" max="14602" width="35.28515625" style="98" bestFit="1" customWidth="1"/>
    <col min="14603" max="14603" width="28.140625" style="98" bestFit="1" customWidth="1"/>
    <col min="14604" max="14604" width="33.140625" style="98" bestFit="1" customWidth="1"/>
    <col min="14605" max="14605" width="26" style="98" bestFit="1" customWidth="1"/>
    <col min="14606" max="14606" width="19.140625" style="98" bestFit="1" customWidth="1"/>
    <col min="14607" max="14607" width="10.42578125" style="98" customWidth="1"/>
    <col min="14608" max="14608" width="11.85546875" style="98" customWidth="1"/>
    <col min="14609" max="14609" width="14.7109375" style="98" customWidth="1"/>
    <col min="14610" max="14610" width="9" style="98" bestFit="1" customWidth="1"/>
    <col min="14611" max="14850" width="9.140625" style="98"/>
    <col min="14851" max="14851" width="4.7109375" style="98" bestFit="1" customWidth="1"/>
    <col min="14852" max="14852" width="9.7109375" style="98" bestFit="1" customWidth="1"/>
    <col min="14853" max="14853" width="10" style="98" bestFit="1" customWidth="1"/>
    <col min="14854" max="14854" width="8.85546875" style="98" bestFit="1" customWidth="1"/>
    <col min="14855" max="14855" width="22.85546875" style="98" customWidth="1"/>
    <col min="14856" max="14856" width="59.7109375" style="98" bestFit="1" customWidth="1"/>
    <col min="14857" max="14857" width="57.85546875" style="98" bestFit="1" customWidth="1"/>
    <col min="14858" max="14858" width="35.28515625" style="98" bestFit="1" customWidth="1"/>
    <col min="14859" max="14859" width="28.140625" style="98" bestFit="1" customWidth="1"/>
    <col min="14860" max="14860" width="33.140625" style="98" bestFit="1" customWidth="1"/>
    <col min="14861" max="14861" width="26" style="98" bestFit="1" customWidth="1"/>
    <col min="14862" max="14862" width="19.140625" style="98" bestFit="1" customWidth="1"/>
    <col min="14863" max="14863" width="10.42578125" style="98" customWidth="1"/>
    <col min="14864" max="14864" width="11.85546875" style="98" customWidth="1"/>
    <col min="14865" max="14865" width="14.7109375" style="98" customWidth="1"/>
    <col min="14866" max="14866" width="9" style="98" bestFit="1" customWidth="1"/>
    <col min="14867" max="15106" width="9.140625" style="98"/>
    <col min="15107" max="15107" width="4.7109375" style="98" bestFit="1" customWidth="1"/>
    <col min="15108" max="15108" width="9.7109375" style="98" bestFit="1" customWidth="1"/>
    <col min="15109" max="15109" width="10" style="98" bestFit="1" customWidth="1"/>
    <col min="15110" max="15110" width="8.85546875" style="98" bestFit="1" customWidth="1"/>
    <col min="15111" max="15111" width="22.85546875" style="98" customWidth="1"/>
    <col min="15112" max="15112" width="59.7109375" style="98" bestFit="1" customWidth="1"/>
    <col min="15113" max="15113" width="57.85546875" style="98" bestFit="1" customWidth="1"/>
    <col min="15114" max="15114" width="35.28515625" style="98" bestFit="1" customWidth="1"/>
    <col min="15115" max="15115" width="28.140625" style="98" bestFit="1" customWidth="1"/>
    <col min="15116" max="15116" width="33.140625" style="98" bestFit="1" customWidth="1"/>
    <col min="15117" max="15117" width="26" style="98" bestFit="1" customWidth="1"/>
    <col min="15118" max="15118" width="19.140625" style="98" bestFit="1" customWidth="1"/>
    <col min="15119" max="15119" width="10.42578125" style="98" customWidth="1"/>
    <col min="15120" max="15120" width="11.85546875" style="98" customWidth="1"/>
    <col min="15121" max="15121" width="14.7109375" style="98" customWidth="1"/>
    <col min="15122" max="15122" width="9" style="98" bestFit="1" customWidth="1"/>
    <col min="15123" max="15362" width="9.140625" style="98"/>
    <col min="15363" max="15363" width="4.7109375" style="98" bestFit="1" customWidth="1"/>
    <col min="15364" max="15364" width="9.7109375" style="98" bestFit="1" customWidth="1"/>
    <col min="15365" max="15365" width="10" style="98" bestFit="1" customWidth="1"/>
    <col min="15366" max="15366" width="8.85546875" style="98" bestFit="1" customWidth="1"/>
    <col min="15367" max="15367" width="22.85546875" style="98" customWidth="1"/>
    <col min="15368" max="15368" width="59.7109375" style="98" bestFit="1" customWidth="1"/>
    <col min="15369" max="15369" width="57.85546875" style="98" bestFit="1" customWidth="1"/>
    <col min="15370" max="15370" width="35.28515625" style="98" bestFit="1" customWidth="1"/>
    <col min="15371" max="15371" width="28.140625" style="98" bestFit="1" customWidth="1"/>
    <col min="15372" max="15372" width="33.140625" style="98" bestFit="1" customWidth="1"/>
    <col min="15373" max="15373" width="26" style="98" bestFit="1" customWidth="1"/>
    <col min="15374" max="15374" width="19.140625" style="98" bestFit="1" customWidth="1"/>
    <col min="15375" max="15375" width="10.42578125" style="98" customWidth="1"/>
    <col min="15376" max="15376" width="11.85546875" style="98" customWidth="1"/>
    <col min="15377" max="15377" width="14.7109375" style="98" customWidth="1"/>
    <col min="15378" max="15378" width="9" style="98" bestFit="1" customWidth="1"/>
    <col min="15379" max="15618" width="9.140625" style="98"/>
    <col min="15619" max="15619" width="4.7109375" style="98" bestFit="1" customWidth="1"/>
    <col min="15620" max="15620" width="9.7109375" style="98" bestFit="1" customWidth="1"/>
    <col min="15621" max="15621" width="10" style="98" bestFit="1" customWidth="1"/>
    <col min="15622" max="15622" width="8.85546875" style="98" bestFit="1" customWidth="1"/>
    <col min="15623" max="15623" width="22.85546875" style="98" customWidth="1"/>
    <col min="15624" max="15624" width="59.7109375" style="98" bestFit="1" customWidth="1"/>
    <col min="15625" max="15625" width="57.85546875" style="98" bestFit="1" customWidth="1"/>
    <col min="15626" max="15626" width="35.28515625" style="98" bestFit="1" customWidth="1"/>
    <col min="15627" max="15627" width="28.140625" style="98" bestFit="1" customWidth="1"/>
    <col min="15628" max="15628" width="33.140625" style="98" bestFit="1" customWidth="1"/>
    <col min="15629" max="15629" width="26" style="98" bestFit="1" customWidth="1"/>
    <col min="15630" max="15630" width="19.140625" style="98" bestFit="1" customWidth="1"/>
    <col min="15631" max="15631" width="10.42578125" style="98" customWidth="1"/>
    <col min="15632" max="15632" width="11.85546875" style="98" customWidth="1"/>
    <col min="15633" max="15633" width="14.7109375" style="98" customWidth="1"/>
    <col min="15634" max="15634" width="9" style="98" bestFit="1" customWidth="1"/>
    <col min="15635" max="15874" width="9.140625" style="98"/>
    <col min="15875" max="15875" width="4.7109375" style="98" bestFit="1" customWidth="1"/>
    <col min="15876" max="15876" width="9.7109375" style="98" bestFit="1" customWidth="1"/>
    <col min="15877" max="15877" width="10" style="98" bestFit="1" customWidth="1"/>
    <col min="15878" max="15878" width="8.85546875" style="98" bestFit="1" customWidth="1"/>
    <col min="15879" max="15879" width="22.85546875" style="98" customWidth="1"/>
    <col min="15880" max="15880" width="59.7109375" style="98" bestFit="1" customWidth="1"/>
    <col min="15881" max="15881" width="57.85546875" style="98" bestFit="1" customWidth="1"/>
    <col min="15882" max="15882" width="35.28515625" style="98" bestFit="1" customWidth="1"/>
    <col min="15883" max="15883" width="28.140625" style="98" bestFit="1" customWidth="1"/>
    <col min="15884" max="15884" width="33.140625" style="98" bestFit="1" customWidth="1"/>
    <col min="15885" max="15885" width="26" style="98" bestFit="1" customWidth="1"/>
    <col min="15886" max="15886" width="19.140625" style="98" bestFit="1" customWidth="1"/>
    <col min="15887" max="15887" width="10.42578125" style="98" customWidth="1"/>
    <col min="15888" max="15888" width="11.85546875" style="98" customWidth="1"/>
    <col min="15889" max="15889" width="14.7109375" style="98" customWidth="1"/>
    <col min="15890" max="15890" width="9" style="98" bestFit="1" customWidth="1"/>
    <col min="15891" max="16130" width="9.140625" style="98"/>
    <col min="16131" max="16131" width="4.7109375" style="98" bestFit="1" customWidth="1"/>
    <col min="16132" max="16132" width="9.7109375" style="98" bestFit="1" customWidth="1"/>
    <col min="16133" max="16133" width="10" style="98" bestFit="1" customWidth="1"/>
    <col min="16134" max="16134" width="8.85546875" style="98" bestFit="1" customWidth="1"/>
    <col min="16135" max="16135" width="22.85546875" style="98" customWidth="1"/>
    <col min="16136" max="16136" width="59.7109375" style="98" bestFit="1" customWidth="1"/>
    <col min="16137" max="16137" width="57.85546875" style="98" bestFit="1" customWidth="1"/>
    <col min="16138" max="16138" width="35.28515625" style="98" bestFit="1" customWidth="1"/>
    <col min="16139" max="16139" width="28.140625" style="98" bestFit="1" customWidth="1"/>
    <col min="16140" max="16140" width="33.140625" style="98" bestFit="1" customWidth="1"/>
    <col min="16141" max="16141" width="26" style="98" bestFit="1" customWidth="1"/>
    <col min="16142" max="16142" width="19.140625" style="98" bestFit="1" customWidth="1"/>
    <col min="16143" max="16143" width="10.42578125" style="98" customWidth="1"/>
    <col min="16144" max="16144" width="11.85546875" style="98" customWidth="1"/>
    <col min="16145" max="16145" width="14.7109375" style="98" customWidth="1"/>
    <col min="16146" max="16146" width="9" style="98" bestFit="1" customWidth="1"/>
    <col min="16147" max="16384" width="9.140625" style="98"/>
  </cols>
  <sheetData>
    <row r="2" spans="1:19" x14ac:dyDescent="0.25">
      <c r="A2" s="67" t="s">
        <v>1154</v>
      </c>
      <c r="F2" s="6"/>
    </row>
    <row r="3" spans="1:19" x14ac:dyDescent="0.25">
      <c r="M3" s="2"/>
      <c r="N3" s="2"/>
      <c r="O3" s="2"/>
      <c r="P3" s="2"/>
    </row>
    <row r="4" spans="1:19" s="4" customFormat="1" ht="56.25" customHeight="1" x14ac:dyDescent="0.25">
      <c r="A4" s="832" t="s">
        <v>0</v>
      </c>
      <c r="B4" s="829" t="s">
        <v>1</v>
      </c>
      <c r="C4" s="829" t="s">
        <v>2</v>
      </c>
      <c r="D4" s="829" t="s">
        <v>3</v>
      </c>
      <c r="E4" s="832" t="s">
        <v>4</v>
      </c>
      <c r="F4" s="832" t="s">
        <v>5</v>
      </c>
      <c r="G4" s="832" t="s">
        <v>6</v>
      </c>
      <c r="H4" s="840" t="s">
        <v>7</v>
      </c>
      <c r="I4" s="840"/>
      <c r="J4" s="832" t="s">
        <v>8</v>
      </c>
      <c r="K4" s="841" t="s">
        <v>9</v>
      </c>
      <c r="L4" s="842"/>
      <c r="M4" s="831" t="s">
        <v>10</v>
      </c>
      <c r="N4" s="831"/>
      <c r="O4" s="831" t="s">
        <v>11</v>
      </c>
      <c r="P4" s="831"/>
      <c r="Q4" s="832" t="s">
        <v>12</v>
      </c>
      <c r="R4" s="829" t="s">
        <v>13</v>
      </c>
      <c r="S4" s="3"/>
    </row>
    <row r="5" spans="1:19" s="4" customFormat="1" x14ac:dyDescent="0.2">
      <c r="A5" s="833"/>
      <c r="B5" s="830"/>
      <c r="C5" s="830"/>
      <c r="D5" s="830"/>
      <c r="E5" s="833"/>
      <c r="F5" s="833"/>
      <c r="G5" s="833"/>
      <c r="H5" s="106" t="s">
        <v>14</v>
      </c>
      <c r="I5" s="106" t="s">
        <v>15</v>
      </c>
      <c r="J5" s="833"/>
      <c r="K5" s="108">
        <v>2020</v>
      </c>
      <c r="L5" s="108">
        <v>2021</v>
      </c>
      <c r="M5" s="5">
        <v>2020</v>
      </c>
      <c r="N5" s="5">
        <v>2021</v>
      </c>
      <c r="O5" s="5">
        <v>2020</v>
      </c>
      <c r="P5" s="5">
        <v>2021</v>
      </c>
      <c r="Q5" s="833"/>
      <c r="R5" s="830"/>
      <c r="S5" s="3"/>
    </row>
    <row r="6" spans="1:19" s="4" customFormat="1" x14ac:dyDescent="0.2">
      <c r="A6" s="104" t="s">
        <v>16</v>
      </c>
      <c r="B6" s="106" t="s">
        <v>17</v>
      </c>
      <c r="C6" s="106" t="s">
        <v>18</v>
      </c>
      <c r="D6" s="106" t="s">
        <v>19</v>
      </c>
      <c r="E6" s="104" t="s">
        <v>20</v>
      </c>
      <c r="F6" s="104" t="s">
        <v>21</v>
      </c>
      <c r="G6" s="104" t="s">
        <v>22</v>
      </c>
      <c r="H6" s="106" t="s">
        <v>23</v>
      </c>
      <c r="I6" s="106" t="s">
        <v>24</v>
      </c>
      <c r="J6" s="104" t="s">
        <v>25</v>
      </c>
      <c r="K6" s="108" t="s">
        <v>26</v>
      </c>
      <c r="L6" s="108" t="s">
        <v>27</v>
      </c>
      <c r="M6" s="109" t="s">
        <v>28</v>
      </c>
      <c r="N6" s="109" t="s">
        <v>29</v>
      </c>
      <c r="O6" s="109" t="s">
        <v>30</v>
      </c>
      <c r="P6" s="109" t="s">
        <v>31</v>
      </c>
      <c r="Q6" s="104" t="s">
        <v>32</v>
      </c>
      <c r="R6" s="106" t="s">
        <v>33</v>
      </c>
      <c r="S6" s="3"/>
    </row>
    <row r="7" spans="1:19" s="6" customFormat="1" ht="135" x14ac:dyDescent="0.25">
      <c r="A7" s="112">
        <v>1</v>
      </c>
      <c r="B7" s="48">
        <v>1</v>
      </c>
      <c r="C7" s="112">
        <v>4</v>
      </c>
      <c r="D7" s="48">
        <v>2</v>
      </c>
      <c r="E7" s="35" t="s">
        <v>362</v>
      </c>
      <c r="F7" s="35" t="s">
        <v>361</v>
      </c>
      <c r="G7" s="48" t="s">
        <v>360</v>
      </c>
      <c r="H7" s="138" t="s">
        <v>359</v>
      </c>
      <c r="I7" s="139" t="s">
        <v>358</v>
      </c>
      <c r="J7" s="48" t="s">
        <v>357</v>
      </c>
      <c r="K7" s="29" t="s">
        <v>34</v>
      </c>
      <c r="L7" s="29"/>
      <c r="M7" s="30">
        <v>58523.15</v>
      </c>
      <c r="N7" s="112"/>
      <c r="O7" s="30">
        <v>58523.15</v>
      </c>
      <c r="P7" s="30"/>
      <c r="Q7" s="48" t="s">
        <v>303</v>
      </c>
      <c r="R7" s="48" t="s">
        <v>302</v>
      </c>
      <c r="S7" s="9"/>
    </row>
    <row r="8" spans="1:19" s="6" customFormat="1" ht="345" x14ac:dyDescent="0.25">
      <c r="A8" s="112">
        <v>2</v>
      </c>
      <c r="B8" s="112">
        <v>1</v>
      </c>
      <c r="C8" s="112">
        <v>4</v>
      </c>
      <c r="D8" s="48">
        <v>2</v>
      </c>
      <c r="E8" s="35" t="s">
        <v>356</v>
      </c>
      <c r="F8" s="35" t="s">
        <v>355</v>
      </c>
      <c r="G8" s="48" t="s">
        <v>354</v>
      </c>
      <c r="H8" s="138" t="s">
        <v>353</v>
      </c>
      <c r="I8" s="139" t="s">
        <v>352</v>
      </c>
      <c r="J8" s="48" t="s">
        <v>351</v>
      </c>
      <c r="K8" s="29" t="s">
        <v>34</v>
      </c>
      <c r="L8" s="29"/>
      <c r="M8" s="30">
        <v>41476.85</v>
      </c>
      <c r="N8" s="112"/>
      <c r="O8" s="30">
        <v>41476.85</v>
      </c>
      <c r="P8" s="30"/>
      <c r="Q8" s="48" t="s">
        <v>303</v>
      </c>
      <c r="R8" s="48" t="s">
        <v>302</v>
      </c>
      <c r="S8" s="9"/>
    </row>
    <row r="9" spans="1:19" ht="210" x14ac:dyDescent="0.25">
      <c r="A9" s="112">
        <v>3</v>
      </c>
      <c r="B9" s="112">
        <v>1</v>
      </c>
      <c r="C9" s="112">
        <v>4</v>
      </c>
      <c r="D9" s="48">
        <v>5</v>
      </c>
      <c r="E9" s="35" t="s">
        <v>350</v>
      </c>
      <c r="F9" s="35" t="s">
        <v>349</v>
      </c>
      <c r="G9" s="48" t="s">
        <v>348</v>
      </c>
      <c r="H9" s="138" t="s">
        <v>347</v>
      </c>
      <c r="I9" s="139" t="s">
        <v>346</v>
      </c>
      <c r="J9" s="48" t="s">
        <v>345</v>
      </c>
      <c r="K9" s="29" t="s">
        <v>34</v>
      </c>
      <c r="L9" s="29"/>
      <c r="M9" s="30">
        <v>44570</v>
      </c>
      <c r="N9" s="112"/>
      <c r="O9" s="30">
        <v>44570</v>
      </c>
      <c r="P9" s="30"/>
      <c r="Q9" s="48" t="s">
        <v>303</v>
      </c>
      <c r="R9" s="48" t="s">
        <v>302</v>
      </c>
      <c r="S9" s="10"/>
    </row>
    <row r="10" spans="1:19" ht="225" x14ac:dyDescent="0.25">
      <c r="A10" s="112">
        <v>4</v>
      </c>
      <c r="B10" s="112">
        <v>1</v>
      </c>
      <c r="C10" s="112">
        <v>4</v>
      </c>
      <c r="D10" s="48">
        <v>5</v>
      </c>
      <c r="E10" s="35" t="s">
        <v>344</v>
      </c>
      <c r="F10" s="35" t="s">
        <v>343</v>
      </c>
      <c r="G10" s="48" t="s">
        <v>342</v>
      </c>
      <c r="H10" s="138" t="s">
        <v>341</v>
      </c>
      <c r="I10" s="139" t="s">
        <v>340</v>
      </c>
      <c r="J10" s="48" t="s">
        <v>339</v>
      </c>
      <c r="K10" s="29" t="s">
        <v>34</v>
      </c>
      <c r="L10" s="29"/>
      <c r="M10" s="30">
        <v>81253.52</v>
      </c>
      <c r="N10" s="112"/>
      <c r="O10" s="30">
        <v>81253.52</v>
      </c>
      <c r="P10" s="30"/>
      <c r="Q10" s="48" t="s">
        <v>303</v>
      </c>
      <c r="R10" s="48" t="s">
        <v>302</v>
      </c>
      <c r="S10" s="10"/>
    </row>
    <row r="11" spans="1:19" ht="225" x14ac:dyDescent="0.25">
      <c r="A11" s="112">
        <v>5</v>
      </c>
      <c r="B11" s="112">
        <v>1</v>
      </c>
      <c r="C11" s="112">
        <v>4</v>
      </c>
      <c r="D11" s="48">
        <v>5</v>
      </c>
      <c r="E11" s="35" t="s">
        <v>338</v>
      </c>
      <c r="F11" s="35" t="s">
        <v>337</v>
      </c>
      <c r="G11" s="48" t="s">
        <v>85</v>
      </c>
      <c r="H11" s="138" t="s">
        <v>336</v>
      </c>
      <c r="I11" s="139" t="s">
        <v>335</v>
      </c>
      <c r="J11" s="48" t="s">
        <v>334</v>
      </c>
      <c r="K11" s="29" t="s">
        <v>34</v>
      </c>
      <c r="L11" s="29"/>
      <c r="M11" s="30">
        <v>6098</v>
      </c>
      <c r="N11" s="112"/>
      <c r="O11" s="30">
        <v>6098</v>
      </c>
      <c r="P11" s="30"/>
      <c r="Q11" s="48" t="s">
        <v>303</v>
      </c>
      <c r="R11" s="48" t="s">
        <v>302</v>
      </c>
      <c r="S11" s="10"/>
    </row>
    <row r="12" spans="1:19" ht="210" x14ac:dyDescent="0.25">
      <c r="A12" s="112">
        <v>6</v>
      </c>
      <c r="B12" s="112">
        <v>1</v>
      </c>
      <c r="C12" s="112">
        <v>4</v>
      </c>
      <c r="D12" s="48">
        <v>5</v>
      </c>
      <c r="E12" s="35" t="s">
        <v>333</v>
      </c>
      <c r="F12" s="35" t="s">
        <v>332</v>
      </c>
      <c r="G12" s="48" t="s">
        <v>331</v>
      </c>
      <c r="H12" s="138" t="s">
        <v>330</v>
      </c>
      <c r="I12" s="139" t="s">
        <v>329</v>
      </c>
      <c r="J12" s="48" t="s">
        <v>328</v>
      </c>
      <c r="K12" s="29" t="s">
        <v>74</v>
      </c>
      <c r="L12" s="29"/>
      <c r="M12" s="30">
        <v>4199.9799999999996</v>
      </c>
      <c r="N12" s="112"/>
      <c r="O12" s="30">
        <v>4199.9799999999996</v>
      </c>
      <c r="P12" s="30"/>
      <c r="Q12" s="48" t="s">
        <v>303</v>
      </c>
      <c r="R12" s="48" t="s">
        <v>302</v>
      </c>
    </row>
    <row r="13" spans="1:19" ht="255" x14ac:dyDescent="0.25">
      <c r="A13" s="112">
        <v>7</v>
      </c>
      <c r="B13" s="112">
        <v>1</v>
      </c>
      <c r="C13" s="112">
        <v>4</v>
      </c>
      <c r="D13" s="48">
        <v>2</v>
      </c>
      <c r="E13" s="35" t="s">
        <v>327</v>
      </c>
      <c r="F13" s="35" t="s">
        <v>326</v>
      </c>
      <c r="G13" s="48" t="s">
        <v>325</v>
      </c>
      <c r="H13" s="138" t="s">
        <v>324</v>
      </c>
      <c r="I13" s="139" t="s">
        <v>323</v>
      </c>
      <c r="J13" s="48" t="s">
        <v>322</v>
      </c>
      <c r="K13" s="29" t="s">
        <v>74</v>
      </c>
      <c r="L13" s="29"/>
      <c r="M13" s="30">
        <v>35000</v>
      </c>
      <c r="N13" s="112"/>
      <c r="O13" s="30">
        <v>35000</v>
      </c>
      <c r="P13" s="30"/>
      <c r="Q13" s="48" t="s">
        <v>303</v>
      </c>
      <c r="R13" s="48" t="s">
        <v>302</v>
      </c>
    </row>
    <row r="14" spans="1:19" ht="195" x14ac:dyDescent="0.25">
      <c r="A14" s="112">
        <v>8</v>
      </c>
      <c r="B14" s="112">
        <v>1</v>
      </c>
      <c r="C14" s="112">
        <v>4</v>
      </c>
      <c r="D14" s="48">
        <v>2</v>
      </c>
      <c r="E14" s="35" t="s">
        <v>321</v>
      </c>
      <c r="F14" s="35" t="s">
        <v>320</v>
      </c>
      <c r="G14" s="48" t="s">
        <v>319</v>
      </c>
      <c r="H14" s="138" t="s">
        <v>318</v>
      </c>
      <c r="I14" s="139" t="s">
        <v>317</v>
      </c>
      <c r="J14" s="48" t="s">
        <v>316</v>
      </c>
      <c r="K14" s="29" t="s">
        <v>74</v>
      </c>
      <c r="L14" s="29"/>
      <c r="M14" s="30">
        <v>4930.17</v>
      </c>
      <c r="N14" s="112"/>
      <c r="O14" s="30">
        <v>4930.17</v>
      </c>
      <c r="P14" s="30"/>
      <c r="Q14" s="48" t="s">
        <v>303</v>
      </c>
      <c r="R14" s="48" t="s">
        <v>302</v>
      </c>
    </row>
    <row r="15" spans="1:19" ht="345" x14ac:dyDescent="0.25">
      <c r="A15" s="112">
        <v>9</v>
      </c>
      <c r="B15" s="112">
        <v>1</v>
      </c>
      <c r="C15" s="112">
        <v>4</v>
      </c>
      <c r="D15" s="48">
        <v>2</v>
      </c>
      <c r="E15" s="35" t="s">
        <v>315</v>
      </c>
      <c r="F15" s="35" t="s">
        <v>314</v>
      </c>
      <c r="G15" s="48" t="s">
        <v>313</v>
      </c>
      <c r="H15" s="138" t="s">
        <v>312</v>
      </c>
      <c r="I15" s="139" t="s">
        <v>311</v>
      </c>
      <c r="J15" s="48" t="s">
        <v>310</v>
      </c>
      <c r="K15" s="29" t="s">
        <v>74</v>
      </c>
      <c r="L15" s="29"/>
      <c r="M15" s="30">
        <v>27000</v>
      </c>
      <c r="N15" s="112"/>
      <c r="O15" s="30">
        <v>27000</v>
      </c>
      <c r="P15" s="30"/>
      <c r="Q15" s="48" t="s">
        <v>303</v>
      </c>
      <c r="R15" s="48" t="s">
        <v>302</v>
      </c>
    </row>
    <row r="16" spans="1:19" ht="270" x14ac:dyDescent="0.25">
      <c r="A16" s="112">
        <v>10</v>
      </c>
      <c r="B16" s="112">
        <v>1</v>
      </c>
      <c r="C16" s="112">
        <v>4</v>
      </c>
      <c r="D16" s="48">
        <v>2</v>
      </c>
      <c r="E16" s="35" t="s">
        <v>309</v>
      </c>
      <c r="F16" s="35" t="s">
        <v>308</v>
      </c>
      <c r="G16" s="48" t="s">
        <v>307</v>
      </c>
      <c r="H16" s="138" t="s">
        <v>306</v>
      </c>
      <c r="I16" s="139" t="s">
        <v>305</v>
      </c>
      <c r="J16" s="48" t="s">
        <v>304</v>
      </c>
      <c r="K16" s="29" t="s">
        <v>56</v>
      </c>
      <c r="L16" s="29"/>
      <c r="M16" s="30">
        <v>78000</v>
      </c>
      <c r="N16" s="112"/>
      <c r="O16" s="30">
        <v>78000</v>
      </c>
      <c r="P16" s="30"/>
      <c r="Q16" s="48" t="s">
        <v>303</v>
      </c>
      <c r="R16" s="48" t="s">
        <v>302</v>
      </c>
    </row>
    <row r="17" spans="1:18" ht="54.75" customHeight="1" x14ac:dyDescent="0.25">
      <c r="A17" s="849">
        <v>11</v>
      </c>
      <c r="B17" s="849">
        <v>1</v>
      </c>
      <c r="C17" s="849">
        <v>4</v>
      </c>
      <c r="D17" s="837">
        <v>5</v>
      </c>
      <c r="E17" s="843" t="s">
        <v>344</v>
      </c>
      <c r="F17" s="843" t="s">
        <v>1155</v>
      </c>
      <c r="G17" s="837" t="s">
        <v>1156</v>
      </c>
      <c r="H17" s="149" t="s">
        <v>1157</v>
      </c>
      <c r="I17" s="150" t="s">
        <v>93</v>
      </c>
      <c r="J17" s="837" t="s">
        <v>339</v>
      </c>
      <c r="K17" s="846"/>
      <c r="L17" s="846" t="s">
        <v>34</v>
      </c>
      <c r="M17" s="834"/>
      <c r="N17" s="834">
        <v>134500</v>
      </c>
      <c r="O17" s="834"/>
      <c r="P17" s="834">
        <v>134500</v>
      </c>
      <c r="Q17" s="837" t="s">
        <v>303</v>
      </c>
      <c r="R17" s="837" t="s">
        <v>302</v>
      </c>
    </row>
    <row r="18" spans="1:18" ht="63" customHeight="1" x14ac:dyDescent="0.25">
      <c r="A18" s="850"/>
      <c r="B18" s="850"/>
      <c r="C18" s="850"/>
      <c r="D18" s="838"/>
      <c r="E18" s="844"/>
      <c r="F18" s="844"/>
      <c r="G18" s="838"/>
      <c r="H18" s="149" t="s">
        <v>1158</v>
      </c>
      <c r="I18" s="150" t="s">
        <v>1159</v>
      </c>
      <c r="J18" s="838"/>
      <c r="K18" s="847"/>
      <c r="L18" s="847"/>
      <c r="M18" s="835"/>
      <c r="N18" s="835"/>
      <c r="O18" s="835"/>
      <c r="P18" s="835"/>
      <c r="Q18" s="838"/>
      <c r="R18" s="838"/>
    </row>
    <row r="19" spans="1:18" ht="81" customHeight="1" x14ac:dyDescent="0.25">
      <c r="A19" s="851"/>
      <c r="B19" s="851"/>
      <c r="C19" s="851"/>
      <c r="D19" s="839"/>
      <c r="E19" s="845"/>
      <c r="F19" s="845"/>
      <c r="G19" s="839"/>
      <c r="H19" s="149" t="s">
        <v>1160</v>
      </c>
      <c r="I19" s="150" t="s">
        <v>1161</v>
      </c>
      <c r="J19" s="839"/>
      <c r="K19" s="848"/>
      <c r="L19" s="848"/>
      <c r="M19" s="836"/>
      <c r="N19" s="836"/>
      <c r="O19" s="836"/>
      <c r="P19" s="836"/>
      <c r="Q19" s="839"/>
      <c r="R19" s="839"/>
    </row>
    <row r="20" spans="1:18" ht="93" customHeight="1" x14ac:dyDescent="0.25">
      <c r="A20" s="852" t="s">
        <v>1162</v>
      </c>
      <c r="B20" s="853"/>
      <c r="C20" s="853"/>
      <c r="D20" s="853"/>
      <c r="E20" s="853"/>
      <c r="F20" s="853"/>
      <c r="G20" s="853"/>
      <c r="H20" s="853"/>
      <c r="I20" s="853"/>
      <c r="J20" s="853"/>
      <c r="K20" s="853"/>
      <c r="L20" s="853"/>
      <c r="M20" s="853"/>
      <c r="N20" s="853"/>
      <c r="O20" s="853"/>
      <c r="P20" s="853"/>
      <c r="Q20" s="853"/>
      <c r="R20" s="853"/>
    </row>
    <row r="21" spans="1:18" ht="57.75" customHeight="1" x14ac:dyDescent="0.25">
      <c r="A21" s="849">
        <v>12</v>
      </c>
      <c r="B21" s="849">
        <v>1</v>
      </c>
      <c r="C21" s="849">
        <v>4</v>
      </c>
      <c r="D21" s="837">
        <v>5</v>
      </c>
      <c r="E21" s="843" t="s">
        <v>1163</v>
      </c>
      <c r="F21" s="843" t="s">
        <v>1164</v>
      </c>
      <c r="G21" s="837" t="s">
        <v>1165</v>
      </c>
      <c r="H21" s="149" t="s">
        <v>1166</v>
      </c>
      <c r="I21" s="150" t="s">
        <v>42</v>
      </c>
      <c r="J21" s="837" t="s">
        <v>1167</v>
      </c>
      <c r="K21" s="846"/>
      <c r="L21" s="846" t="s">
        <v>34</v>
      </c>
      <c r="M21" s="834"/>
      <c r="N21" s="834">
        <v>63960</v>
      </c>
      <c r="O21" s="834"/>
      <c r="P21" s="834">
        <v>63960</v>
      </c>
      <c r="Q21" s="837" t="s">
        <v>303</v>
      </c>
      <c r="R21" s="837" t="s">
        <v>302</v>
      </c>
    </row>
    <row r="22" spans="1:18" ht="60" customHeight="1" x14ac:dyDescent="0.25">
      <c r="A22" s="850"/>
      <c r="B22" s="850"/>
      <c r="C22" s="850"/>
      <c r="D22" s="838"/>
      <c r="E22" s="844"/>
      <c r="F22" s="844"/>
      <c r="G22" s="838"/>
      <c r="H22" s="149" t="s">
        <v>1168</v>
      </c>
      <c r="I22" s="150" t="s">
        <v>1169</v>
      </c>
      <c r="J22" s="838"/>
      <c r="K22" s="847"/>
      <c r="L22" s="847"/>
      <c r="M22" s="835"/>
      <c r="N22" s="850"/>
      <c r="O22" s="835"/>
      <c r="P22" s="835"/>
      <c r="Q22" s="838"/>
      <c r="R22" s="838"/>
    </row>
    <row r="23" spans="1:18" ht="57.75" customHeight="1" x14ac:dyDescent="0.25">
      <c r="A23" s="850"/>
      <c r="B23" s="850"/>
      <c r="C23" s="850"/>
      <c r="D23" s="838"/>
      <c r="E23" s="844"/>
      <c r="F23" s="844"/>
      <c r="G23" s="838"/>
      <c r="H23" s="149" t="s">
        <v>381</v>
      </c>
      <c r="I23" s="150" t="s">
        <v>42</v>
      </c>
      <c r="J23" s="838"/>
      <c r="K23" s="847"/>
      <c r="L23" s="847"/>
      <c r="M23" s="835"/>
      <c r="N23" s="850"/>
      <c r="O23" s="835"/>
      <c r="P23" s="835"/>
      <c r="Q23" s="838" t="s">
        <v>303</v>
      </c>
      <c r="R23" s="838" t="s">
        <v>302</v>
      </c>
    </row>
    <row r="24" spans="1:18" ht="57" customHeight="1" x14ac:dyDescent="0.25">
      <c r="A24" s="851"/>
      <c r="B24" s="851"/>
      <c r="C24" s="851"/>
      <c r="D24" s="839"/>
      <c r="E24" s="845"/>
      <c r="F24" s="845"/>
      <c r="G24" s="839"/>
      <c r="H24" s="149" t="s">
        <v>1170</v>
      </c>
      <c r="I24" s="150" t="s">
        <v>825</v>
      </c>
      <c r="J24" s="839"/>
      <c r="K24" s="848"/>
      <c r="L24" s="848"/>
      <c r="M24" s="836"/>
      <c r="N24" s="851"/>
      <c r="O24" s="836"/>
      <c r="P24" s="836"/>
      <c r="Q24" s="839"/>
      <c r="R24" s="839"/>
    </row>
    <row r="25" spans="1:18" ht="78" customHeight="1" x14ac:dyDescent="0.25">
      <c r="A25" s="854" t="s">
        <v>1171</v>
      </c>
      <c r="B25" s="855"/>
      <c r="C25" s="855"/>
      <c r="D25" s="855"/>
      <c r="E25" s="855"/>
      <c r="F25" s="855"/>
      <c r="G25" s="855"/>
      <c r="H25" s="855"/>
      <c r="I25" s="855"/>
      <c r="J25" s="855"/>
      <c r="K25" s="855"/>
      <c r="L25" s="855"/>
      <c r="M25" s="855"/>
      <c r="N25" s="855"/>
      <c r="O25" s="855"/>
      <c r="P25" s="855"/>
      <c r="Q25" s="855"/>
      <c r="R25" s="856"/>
    </row>
    <row r="26" spans="1:18" ht="97.5" customHeight="1" x14ac:dyDescent="0.25">
      <c r="A26" s="849">
        <v>13</v>
      </c>
      <c r="B26" s="849">
        <v>1</v>
      </c>
      <c r="C26" s="849">
        <v>4</v>
      </c>
      <c r="D26" s="837">
        <v>5</v>
      </c>
      <c r="E26" s="843" t="s">
        <v>1172</v>
      </c>
      <c r="F26" s="843" t="s">
        <v>1173</v>
      </c>
      <c r="G26" s="837" t="s">
        <v>1174</v>
      </c>
      <c r="H26" s="149" t="s">
        <v>1157</v>
      </c>
      <c r="I26" s="150" t="s">
        <v>42</v>
      </c>
      <c r="J26" s="837" t="s">
        <v>1175</v>
      </c>
      <c r="K26" s="846"/>
      <c r="L26" s="846" t="s">
        <v>34</v>
      </c>
      <c r="M26" s="834"/>
      <c r="N26" s="834">
        <v>34200</v>
      </c>
      <c r="O26" s="834"/>
      <c r="P26" s="834">
        <v>34200</v>
      </c>
      <c r="Q26" s="837" t="s">
        <v>303</v>
      </c>
      <c r="R26" s="837" t="s">
        <v>302</v>
      </c>
    </row>
    <row r="27" spans="1:18" ht="84.75" customHeight="1" x14ac:dyDescent="0.25">
      <c r="A27" s="851"/>
      <c r="B27" s="851"/>
      <c r="C27" s="851"/>
      <c r="D27" s="839"/>
      <c r="E27" s="845"/>
      <c r="F27" s="845"/>
      <c r="G27" s="839"/>
      <c r="H27" s="149" t="s">
        <v>1158</v>
      </c>
      <c r="I27" s="150" t="s">
        <v>1176</v>
      </c>
      <c r="J27" s="839"/>
      <c r="K27" s="848"/>
      <c r="L27" s="848"/>
      <c r="M27" s="836"/>
      <c r="N27" s="836"/>
      <c r="O27" s="836"/>
      <c r="P27" s="836"/>
      <c r="Q27" s="839"/>
      <c r="R27" s="839"/>
    </row>
    <row r="28" spans="1:18" ht="79.5" customHeight="1" x14ac:dyDescent="0.25">
      <c r="A28" s="854" t="s">
        <v>2061</v>
      </c>
      <c r="B28" s="855"/>
      <c r="C28" s="855"/>
      <c r="D28" s="855"/>
      <c r="E28" s="855"/>
      <c r="F28" s="855"/>
      <c r="G28" s="855"/>
      <c r="H28" s="855"/>
      <c r="I28" s="855"/>
      <c r="J28" s="855"/>
      <c r="K28" s="855"/>
      <c r="L28" s="855"/>
      <c r="M28" s="855"/>
      <c r="N28" s="855"/>
      <c r="O28" s="855"/>
      <c r="P28" s="855"/>
      <c r="Q28" s="855"/>
      <c r="R28" s="856"/>
    </row>
    <row r="29" spans="1:18" ht="108" customHeight="1" x14ac:dyDescent="0.25">
      <c r="A29" s="849">
        <v>14</v>
      </c>
      <c r="B29" s="849">
        <v>1</v>
      </c>
      <c r="C29" s="849">
        <v>4</v>
      </c>
      <c r="D29" s="837">
        <v>2</v>
      </c>
      <c r="E29" s="843" t="s">
        <v>1177</v>
      </c>
      <c r="F29" s="843" t="s">
        <v>1178</v>
      </c>
      <c r="G29" s="837" t="s">
        <v>360</v>
      </c>
      <c r="H29" s="149" t="s">
        <v>1179</v>
      </c>
      <c r="I29" s="150" t="s">
        <v>42</v>
      </c>
      <c r="J29" s="837" t="s">
        <v>357</v>
      </c>
      <c r="K29" s="846"/>
      <c r="L29" s="846" t="s">
        <v>34</v>
      </c>
      <c r="M29" s="834"/>
      <c r="N29" s="834">
        <v>20000</v>
      </c>
      <c r="O29" s="834"/>
      <c r="P29" s="834">
        <v>20000</v>
      </c>
      <c r="Q29" s="837" t="s">
        <v>303</v>
      </c>
      <c r="R29" s="837" t="s">
        <v>302</v>
      </c>
    </row>
    <row r="30" spans="1:18" ht="136.5" customHeight="1" x14ac:dyDescent="0.25">
      <c r="A30" s="851"/>
      <c r="B30" s="851"/>
      <c r="C30" s="851"/>
      <c r="D30" s="839"/>
      <c r="E30" s="845"/>
      <c r="F30" s="845"/>
      <c r="G30" s="839"/>
      <c r="H30" s="149" t="s">
        <v>1180</v>
      </c>
      <c r="I30" s="150" t="s">
        <v>91</v>
      </c>
      <c r="J30" s="839"/>
      <c r="K30" s="848"/>
      <c r="L30" s="848"/>
      <c r="M30" s="836"/>
      <c r="N30" s="836"/>
      <c r="O30" s="836"/>
      <c r="P30" s="836"/>
      <c r="Q30" s="839"/>
      <c r="R30" s="839"/>
    </row>
    <row r="31" spans="1:18" ht="81" customHeight="1" x14ac:dyDescent="0.25">
      <c r="A31" s="854" t="s">
        <v>1181</v>
      </c>
      <c r="B31" s="855"/>
      <c r="C31" s="855"/>
      <c r="D31" s="855"/>
      <c r="E31" s="855"/>
      <c r="F31" s="855"/>
      <c r="G31" s="855"/>
      <c r="H31" s="855"/>
      <c r="I31" s="855"/>
      <c r="J31" s="855"/>
      <c r="K31" s="855"/>
      <c r="L31" s="855"/>
      <c r="M31" s="855"/>
      <c r="N31" s="855"/>
      <c r="O31" s="855"/>
      <c r="P31" s="855"/>
      <c r="Q31" s="855"/>
      <c r="R31" s="856"/>
    </row>
    <row r="32" spans="1:18" ht="87" customHeight="1" x14ac:dyDescent="0.25">
      <c r="A32" s="849">
        <v>15</v>
      </c>
      <c r="B32" s="849">
        <v>1</v>
      </c>
      <c r="C32" s="849">
        <v>4</v>
      </c>
      <c r="D32" s="837">
        <v>2</v>
      </c>
      <c r="E32" s="843" t="s">
        <v>1182</v>
      </c>
      <c r="F32" s="843" t="s">
        <v>1183</v>
      </c>
      <c r="G32" s="837" t="s">
        <v>45</v>
      </c>
      <c r="H32" s="149" t="s">
        <v>1184</v>
      </c>
      <c r="I32" s="150" t="s">
        <v>42</v>
      </c>
      <c r="J32" s="837" t="s">
        <v>1185</v>
      </c>
      <c r="K32" s="846"/>
      <c r="L32" s="846" t="s">
        <v>34</v>
      </c>
      <c r="M32" s="834"/>
      <c r="N32" s="834">
        <v>97300</v>
      </c>
      <c r="O32" s="834"/>
      <c r="P32" s="834">
        <v>97300</v>
      </c>
      <c r="Q32" s="837" t="s">
        <v>303</v>
      </c>
      <c r="R32" s="837" t="s">
        <v>302</v>
      </c>
    </row>
    <row r="33" spans="1:18" ht="102" customHeight="1" x14ac:dyDescent="0.25">
      <c r="A33" s="851"/>
      <c r="B33" s="851"/>
      <c r="C33" s="851"/>
      <c r="D33" s="839"/>
      <c r="E33" s="845"/>
      <c r="F33" s="845"/>
      <c r="G33" s="839"/>
      <c r="H33" s="149" t="s">
        <v>1168</v>
      </c>
      <c r="I33" s="150" t="s">
        <v>386</v>
      </c>
      <c r="J33" s="839"/>
      <c r="K33" s="848"/>
      <c r="L33" s="848"/>
      <c r="M33" s="836"/>
      <c r="N33" s="836"/>
      <c r="O33" s="836"/>
      <c r="P33" s="836"/>
      <c r="Q33" s="839"/>
      <c r="R33" s="839"/>
    </row>
    <row r="34" spans="1:18" ht="79.5" customHeight="1" x14ac:dyDescent="0.25">
      <c r="A34" s="854" t="s">
        <v>1186</v>
      </c>
      <c r="B34" s="855"/>
      <c r="C34" s="855"/>
      <c r="D34" s="855"/>
      <c r="E34" s="855"/>
      <c r="F34" s="855"/>
      <c r="G34" s="855"/>
      <c r="H34" s="855"/>
      <c r="I34" s="855"/>
      <c r="J34" s="855"/>
      <c r="K34" s="855"/>
      <c r="L34" s="855"/>
      <c r="M34" s="855"/>
      <c r="N34" s="855"/>
      <c r="O34" s="855"/>
      <c r="P34" s="855"/>
      <c r="Q34" s="855"/>
      <c r="R34" s="856"/>
    </row>
    <row r="35" spans="1:18" ht="303.75" customHeight="1" x14ac:dyDescent="0.25">
      <c r="A35" s="151">
        <v>16</v>
      </c>
      <c r="B35" s="151">
        <v>1</v>
      </c>
      <c r="C35" s="151">
        <v>4</v>
      </c>
      <c r="D35" s="152">
        <v>2</v>
      </c>
      <c r="E35" s="149" t="s">
        <v>1187</v>
      </c>
      <c r="F35" s="149" t="s">
        <v>1188</v>
      </c>
      <c r="G35" s="152" t="s">
        <v>582</v>
      </c>
      <c r="H35" s="149" t="s">
        <v>1189</v>
      </c>
      <c r="I35" s="150" t="s">
        <v>75</v>
      </c>
      <c r="J35" s="152" t="s">
        <v>1190</v>
      </c>
      <c r="K35" s="153"/>
      <c r="L35" s="153" t="s">
        <v>34</v>
      </c>
      <c r="M35" s="154"/>
      <c r="N35" s="154">
        <v>122400</v>
      </c>
      <c r="O35" s="154"/>
      <c r="P35" s="154">
        <v>122400</v>
      </c>
      <c r="Q35" s="152" t="s">
        <v>303</v>
      </c>
      <c r="R35" s="152" t="s">
        <v>302</v>
      </c>
    </row>
    <row r="36" spans="1:18" ht="81" customHeight="1" x14ac:dyDescent="0.25">
      <c r="A36" s="854" t="s">
        <v>2062</v>
      </c>
      <c r="B36" s="855"/>
      <c r="C36" s="855"/>
      <c r="D36" s="855"/>
      <c r="E36" s="855"/>
      <c r="F36" s="855"/>
      <c r="G36" s="855"/>
      <c r="H36" s="855"/>
      <c r="I36" s="855"/>
      <c r="J36" s="855"/>
      <c r="K36" s="855"/>
      <c r="L36" s="855"/>
      <c r="M36" s="855"/>
      <c r="N36" s="855"/>
      <c r="O36" s="855"/>
      <c r="P36" s="855"/>
      <c r="Q36" s="855"/>
      <c r="R36" s="856"/>
    </row>
    <row r="37" spans="1:18" ht="65.25" customHeight="1" x14ac:dyDescent="0.25">
      <c r="A37" s="849">
        <v>17</v>
      </c>
      <c r="B37" s="849">
        <v>1</v>
      </c>
      <c r="C37" s="849">
        <v>4</v>
      </c>
      <c r="D37" s="837">
        <v>5</v>
      </c>
      <c r="E37" s="843" t="s">
        <v>1191</v>
      </c>
      <c r="F37" s="843" t="s">
        <v>2063</v>
      </c>
      <c r="G37" s="837" t="s">
        <v>1192</v>
      </c>
      <c r="H37" s="149" t="s">
        <v>381</v>
      </c>
      <c r="I37" s="150" t="s">
        <v>571</v>
      </c>
      <c r="J37" s="837" t="s">
        <v>1193</v>
      </c>
      <c r="K37" s="846"/>
      <c r="L37" s="846" t="s">
        <v>34</v>
      </c>
      <c r="M37" s="834"/>
      <c r="N37" s="834">
        <v>37340</v>
      </c>
      <c r="O37" s="834"/>
      <c r="P37" s="834">
        <v>37340</v>
      </c>
      <c r="Q37" s="837" t="s">
        <v>303</v>
      </c>
      <c r="R37" s="837" t="s">
        <v>302</v>
      </c>
    </row>
    <row r="38" spans="1:18" ht="69" customHeight="1" x14ac:dyDescent="0.25">
      <c r="A38" s="850"/>
      <c r="B38" s="850"/>
      <c r="C38" s="850"/>
      <c r="D38" s="838"/>
      <c r="E38" s="844"/>
      <c r="F38" s="844"/>
      <c r="G38" s="838"/>
      <c r="H38" s="149" t="s">
        <v>1170</v>
      </c>
      <c r="I38" s="150" t="s">
        <v>1194</v>
      </c>
      <c r="J38" s="838"/>
      <c r="K38" s="847"/>
      <c r="L38" s="847"/>
      <c r="M38" s="835"/>
      <c r="N38" s="835"/>
      <c r="O38" s="835"/>
      <c r="P38" s="835"/>
      <c r="Q38" s="838"/>
      <c r="R38" s="838"/>
    </row>
    <row r="39" spans="1:18" ht="69.75" customHeight="1" x14ac:dyDescent="0.25">
      <c r="A39" s="850"/>
      <c r="B39" s="850"/>
      <c r="C39" s="850"/>
      <c r="D39" s="838"/>
      <c r="E39" s="844"/>
      <c r="F39" s="844"/>
      <c r="G39" s="838"/>
      <c r="H39" s="149" t="s">
        <v>1184</v>
      </c>
      <c r="I39" s="150" t="s">
        <v>42</v>
      </c>
      <c r="J39" s="838"/>
      <c r="K39" s="847"/>
      <c r="L39" s="847"/>
      <c r="M39" s="835"/>
      <c r="N39" s="835"/>
      <c r="O39" s="835"/>
      <c r="P39" s="835"/>
      <c r="Q39" s="838"/>
      <c r="R39" s="838"/>
    </row>
    <row r="40" spans="1:18" ht="129.75" customHeight="1" x14ac:dyDescent="0.25">
      <c r="A40" s="851"/>
      <c r="B40" s="851"/>
      <c r="C40" s="851"/>
      <c r="D40" s="839"/>
      <c r="E40" s="845"/>
      <c r="F40" s="845"/>
      <c r="G40" s="839"/>
      <c r="H40" s="149" t="s">
        <v>1168</v>
      </c>
      <c r="I40" s="150" t="s">
        <v>386</v>
      </c>
      <c r="J40" s="839"/>
      <c r="K40" s="848"/>
      <c r="L40" s="848"/>
      <c r="M40" s="836"/>
      <c r="N40" s="836"/>
      <c r="O40" s="836"/>
      <c r="P40" s="836"/>
      <c r="Q40" s="839"/>
      <c r="R40" s="839"/>
    </row>
    <row r="41" spans="1:18" ht="84" customHeight="1" x14ac:dyDescent="0.25">
      <c r="A41" s="857" t="s">
        <v>2064</v>
      </c>
      <c r="B41" s="858"/>
      <c r="C41" s="858"/>
      <c r="D41" s="858"/>
      <c r="E41" s="858"/>
      <c r="F41" s="858"/>
      <c r="G41" s="858"/>
      <c r="H41" s="858"/>
      <c r="I41" s="858"/>
      <c r="J41" s="858"/>
      <c r="K41" s="858"/>
      <c r="L41" s="858"/>
      <c r="M41" s="858"/>
      <c r="N41" s="858"/>
      <c r="O41" s="858"/>
      <c r="P41" s="858"/>
      <c r="Q41" s="858"/>
      <c r="R41" s="859"/>
    </row>
    <row r="42" spans="1:18" ht="135.75" customHeight="1" x14ac:dyDescent="0.25">
      <c r="A42" s="849">
        <v>18</v>
      </c>
      <c r="B42" s="849">
        <v>1</v>
      </c>
      <c r="C42" s="849">
        <v>4</v>
      </c>
      <c r="D42" s="837">
        <v>2</v>
      </c>
      <c r="E42" s="843" t="s">
        <v>1195</v>
      </c>
      <c r="F42" s="843" t="s">
        <v>1196</v>
      </c>
      <c r="G42" s="837" t="s">
        <v>59</v>
      </c>
      <c r="H42" s="149" t="s">
        <v>381</v>
      </c>
      <c r="I42" s="150" t="s">
        <v>571</v>
      </c>
      <c r="J42" s="837" t="s">
        <v>1197</v>
      </c>
      <c r="K42" s="846"/>
      <c r="L42" s="846" t="s">
        <v>34</v>
      </c>
      <c r="M42" s="834"/>
      <c r="N42" s="834">
        <v>22000</v>
      </c>
      <c r="O42" s="834"/>
      <c r="P42" s="834">
        <v>22000</v>
      </c>
      <c r="Q42" s="837" t="s">
        <v>303</v>
      </c>
      <c r="R42" s="837" t="s">
        <v>302</v>
      </c>
    </row>
    <row r="43" spans="1:18" ht="108" customHeight="1" x14ac:dyDescent="0.25">
      <c r="A43" s="851"/>
      <c r="B43" s="851"/>
      <c r="C43" s="851"/>
      <c r="D43" s="839"/>
      <c r="E43" s="845"/>
      <c r="F43" s="845"/>
      <c r="G43" s="839"/>
      <c r="H43" s="149" t="s">
        <v>1170</v>
      </c>
      <c r="I43" s="150" t="s">
        <v>836</v>
      </c>
      <c r="J43" s="839"/>
      <c r="K43" s="848"/>
      <c r="L43" s="848"/>
      <c r="M43" s="836"/>
      <c r="N43" s="836"/>
      <c r="O43" s="836"/>
      <c r="P43" s="836"/>
      <c r="Q43" s="839"/>
      <c r="R43" s="839"/>
    </row>
    <row r="44" spans="1:18" ht="56.25" customHeight="1" x14ac:dyDescent="0.25">
      <c r="A44" s="854" t="s">
        <v>1198</v>
      </c>
      <c r="B44" s="855"/>
      <c r="C44" s="855"/>
      <c r="D44" s="855"/>
      <c r="E44" s="855"/>
      <c r="F44" s="855"/>
      <c r="G44" s="855"/>
      <c r="H44" s="855"/>
      <c r="I44" s="855"/>
      <c r="J44" s="855"/>
      <c r="K44" s="855"/>
      <c r="L44" s="855"/>
      <c r="M44" s="855"/>
      <c r="N44" s="855"/>
      <c r="O44" s="855"/>
      <c r="P44" s="855"/>
      <c r="Q44" s="855"/>
      <c r="R44" s="856"/>
    </row>
    <row r="45" spans="1:18" ht="105.75" customHeight="1" x14ac:dyDescent="0.25">
      <c r="A45" s="849">
        <v>19</v>
      </c>
      <c r="B45" s="849">
        <v>1</v>
      </c>
      <c r="C45" s="849">
        <v>4</v>
      </c>
      <c r="D45" s="837">
        <v>2</v>
      </c>
      <c r="E45" s="843" t="s">
        <v>1199</v>
      </c>
      <c r="F45" s="843" t="s">
        <v>1200</v>
      </c>
      <c r="G45" s="837" t="s">
        <v>59</v>
      </c>
      <c r="H45" s="149" t="s">
        <v>381</v>
      </c>
      <c r="I45" s="150" t="s">
        <v>571</v>
      </c>
      <c r="J45" s="837" t="s">
        <v>1201</v>
      </c>
      <c r="K45" s="846"/>
      <c r="L45" s="846" t="s">
        <v>34</v>
      </c>
      <c r="M45" s="834"/>
      <c r="N45" s="834">
        <v>22000</v>
      </c>
      <c r="O45" s="834"/>
      <c r="P45" s="834">
        <v>22000</v>
      </c>
      <c r="Q45" s="837" t="s">
        <v>303</v>
      </c>
      <c r="R45" s="837" t="s">
        <v>302</v>
      </c>
    </row>
    <row r="46" spans="1:18" ht="141" customHeight="1" x14ac:dyDescent="0.25">
      <c r="A46" s="851"/>
      <c r="B46" s="851"/>
      <c r="C46" s="851"/>
      <c r="D46" s="839"/>
      <c r="E46" s="845"/>
      <c r="F46" s="845"/>
      <c r="G46" s="839"/>
      <c r="H46" s="149" t="s">
        <v>1170</v>
      </c>
      <c r="I46" s="150" t="s">
        <v>836</v>
      </c>
      <c r="J46" s="839"/>
      <c r="K46" s="848"/>
      <c r="L46" s="848"/>
      <c r="M46" s="836"/>
      <c r="N46" s="836"/>
      <c r="O46" s="836"/>
      <c r="P46" s="836"/>
      <c r="Q46" s="839"/>
      <c r="R46" s="839"/>
    </row>
    <row r="47" spans="1:18" ht="47.25" customHeight="1" x14ac:dyDescent="0.25">
      <c r="A47" s="854" t="s">
        <v>1202</v>
      </c>
      <c r="B47" s="855"/>
      <c r="C47" s="855"/>
      <c r="D47" s="855"/>
      <c r="E47" s="855"/>
      <c r="F47" s="855"/>
      <c r="G47" s="855"/>
      <c r="H47" s="855"/>
      <c r="I47" s="855"/>
      <c r="J47" s="855"/>
      <c r="K47" s="855"/>
      <c r="L47" s="855"/>
      <c r="M47" s="855"/>
      <c r="N47" s="855"/>
      <c r="O47" s="855"/>
      <c r="P47" s="855"/>
      <c r="Q47" s="855"/>
      <c r="R47" s="856"/>
    </row>
    <row r="48" spans="1:18" ht="117.75" customHeight="1" x14ac:dyDescent="0.25">
      <c r="A48" s="849">
        <v>20</v>
      </c>
      <c r="B48" s="849">
        <v>1</v>
      </c>
      <c r="C48" s="849">
        <v>4</v>
      </c>
      <c r="D48" s="837">
        <v>2</v>
      </c>
      <c r="E48" s="843" t="s">
        <v>1203</v>
      </c>
      <c r="F48" s="843" t="s">
        <v>1204</v>
      </c>
      <c r="G48" s="837" t="s">
        <v>59</v>
      </c>
      <c r="H48" s="149" t="s">
        <v>381</v>
      </c>
      <c r="I48" s="150" t="s">
        <v>571</v>
      </c>
      <c r="J48" s="837" t="s">
        <v>1205</v>
      </c>
      <c r="K48" s="846"/>
      <c r="L48" s="846" t="s">
        <v>34</v>
      </c>
      <c r="M48" s="834"/>
      <c r="N48" s="834">
        <v>22000</v>
      </c>
      <c r="O48" s="834"/>
      <c r="P48" s="834">
        <v>22000</v>
      </c>
      <c r="Q48" s="837" t="s">
        <v>303</v>
      </c>
      <c r="R48" s="837" t="s">
        <v>302</v>
      </c>
    </row>
    <row r="49" spans="1:18" ht="129.75" customHeight="1" x14ac:dyDescent="0.25">
      <c r="A49" s="851"/>
      <c r="B49" s="851"/>
      <c r="C49" s="851"/>
      <c r="D49" s="839"/>
      <c r="E49" s="845"/>
      <c r="F49" s="845"/>
      <c r="G49" s="839"/>
      <c r="H49" s="149" t="s">
        <v>1170</v>
      </c>
      <c r="I49" s="150" t="s">
        <v>836</v>
      </c>
      <c r="J49" s="839"/>
      <c r="K49" s="848"/>
      <c r="L49" s="848"/>
      <c r="M49" s="836"/>
      <c r="N49" s="836"/>
      <c r="O49" s="836"/>
      <c r="P49" s="836"/>
      <c r="Q49" s="839"/>
      <c r="R49" s="839"/>
    </row>
    <row r="50" spans="1:18" ht="50.25" customHeight="1" x14ac:dyDescent="0.25">
      <c r="A50" s="854" t="s">
        <v>1206</v>
      </c>
      <c r="B50" s="855"/>
      <c r="C50" s="855"/>
      <c r="D50" s="855"/>
      <c r="E50" s="855"/>
      <c r="F50" s="855"/>
      <c r="G50" s="855"/>
      <c r="H50" s="855"/>
      <c r="I50" s="855"/>
      <c r="J50" s="855"/>
      <c r="K50" s="855"/>
      <c r="L50" s="855"/>
      <c r="M50" s="855"/>
      <c r="N50" s="855"/>
      <c r="O50" s="855"/>
      <c r="P50" s="855"/>
      <c r="Q50" s="855"/>
      <c r="R50" s="856"/>
    </row>
    <row r="51" spans="1:18" ht="120.75" customHeight="1" x14ac:dyDescent="0.25">
      <c r="A51" s="849">
        <v>21</v>
      </c>
      <c r="B51" s="849">
        <v>1</v>
      </c>
      <c r="C51" s="849">
        <v>4</v>
      </c>
      <c r="D51" s="837">
        <v>2</v>
      </c>
      <c r="E51" s="843" t="s">
        <v>1207</v>
      </c>
      <c r="F51" s="843" t="s">
        <v>1208</v>
      </c>
      <c r="G51" s="837" t="s">
        <v>59</v>
      </c>
      <c r="H51" s="149" t="s">
        <v>381</v>
      </c>
      <c r="I51" s="150" t="s">
        <v>571</v>
      </c>
      <c r="J51" s="837" t="s">
        <v>1209</v>
      </c>
      <c r="K51" s="846"/>
      <c r="L51" s="846" t="s">
        <v>34</v>
      </c>
      <c r="M51" s="834"/>
      <c r="N51" s="834">
        <v>22000</v>
      </c>
      <c r="O51" s="834"/>
      <c r="P51" s="834">
        <v>22000</v>
      </c>
      <c r="Q51" s="837" t="s">
        <v>303</v>
      </c>
      <c r="R51" s="837" t="s">
        <v>302</v>
      </c>
    </row>
    <row r="52" spans="1:18" ht="123" customHeight="1" x14ac:dyDescent="0.25">
      <c r="A52" s="851"/>
      <c r="B52" s="851"/>
      <c r="C52" s="851"/>
      <c r="D52" s="839"/>
      <c r="E52" s="845"/>
      <c r="F52" s="845"/>
      <c r="G52" s="839"/>
      <c r="H52" s="149" t="s">
        <v>1170</v>
      </c>
      <c r="I52" s="150" t="s">
        <v>836</v>
      </c>
      <c r="J52" s="839"/>
      <c r="K52" s="848"/>
      <c r="L52" s="848"/>
      <c r="M52" s="836"/>
      <c r="N52" s="836"/>
      <c r="O52" s="836"/>
      <c r="P52" s="836"/>
      <c r="Q52" s="839"/>
      <c r="R52" s="839"/>
    </row>
    <row r="53" spans="1:18" ht="52.5" customHeight="1" x14ac:dyDescent="0.25">
      <c r="A53" s="854" t="s">
        <v>1210</v>
      </c>
      <c r="B53" s="855"/>
      <c r="C53" s="855"/>
      <c r="D53" s="855"/>
      <c r="E53" s="855"/>
      <c r="F53" s="855"/>
      <c r="G53" s="855"/>
      <c r="H53" s="855"/>
      <c r="I53" s="855"/>
      <c r="J53" s="855"/>
      <c r="K53" s="855"/>
      <c r="L53" s="855"/>
      <c r="M53" s="855"/>
      <c r="N53" s="855"/>
      <c r="O53" s="855"/>
      <c r="P53" s="855"/>
      <c r="Q53" s="855"/>
      <c r="R53" s="856"/>
    </row>
    <row r="54" spans="1:18" ht="112.5" customHeight="1" x14ac:dyDescent="0.25">
      <c r="A54" s="849">
        <v>22</v>
      </c>
      <c r="B54" s="849">
        <v>1</v>
      </c>
      <c r="C54" s="849">
        <v>4</v>
      </c>
      <c r="D54" s="837">
        <v>2</v>
      </c>
      <c r="E54" s="843" t="s">
        <v>1211</v>
      </c>
      <c r="F54" s="843" t="s">
        <v>1212</v>
      </c>
      <c r="G54" s="837" t="s">
        <v>59</v>
      </c>
      <c r="H54" s="149" t="s">
        <v>381</v>
      </c>
      <c r="I54" s="150" t="s">
        <v>571</v>
      </c>
      <c r="J54" s="837" t="s">
        <v>1213</v>
      </c>
      <c r="K54" s="846"/>
      <c r="L54" s="846" t="s">
        <v>34</v>
      </c>
      <c r="M54" s="834"/>
      <c r="N54" s="834">
        <v>22000</v>
      </c>
      <c r="O54" s="834"/>
      <c r="P54" s="834">
        <v>22000</v>
      </c>
      <c r="Q54" s="837" t="s">
        <v>303</v>
      </c>
      <c r="R54" s="837" t="s">
        <v>302</v>
      </c>
    </row>
    <row r="55" spans="1:18" ht="130.5" customHeight="1" x14ac:dyDescent="0.25">
      <c r="A55" s="851"/>
      <c r="B55" s="851"/>
      <c r="C55" s="851"/>
      <c r="D55" s="839"/>
      <c r="E55" s="845"/>
      <c r="F55" s="845"/>
      <c r="G55" s="839"/>
      <c r="H55" s="149" t="s">
        <v>1170</v>
      </c>
      <c r="I55" s="150" t="s">
        <v>836</v>
      </c>
      <c r="J55" s="839"/>
      <c r="K55" s="848"/>
      <c r="L55" s="848"/>
      <c r="M55" s="836"/>
      <c r="N55" s="836"/>
      <c r="O55" s="836"/>
      <c r="P55" s="836"/>
      <c r="Q55" s="839"/>
      <c r="R55" s="839"/>
    </row>
    <row r="56" spans="1:18" ht="56.25" customHeight="1" x14ac:dyDescent="0.25">
      <c r="A56" s="854" t="s">
        <v>1214</v>
      </c>
      <c r="B56" s="855"/>
      <c r="C56" s="855"/>
      <c r="D56" s="855"/>
      <c r="E56" s="855"/>
      <c r="F56" s="855"/>
      <c r="G56" s="855"/>
      <c r="H56" s="855"/>
      <c r="I56" s="855"/>
      <c r="J56" s="855"/>
      <c r="K56" s="855"/>
      <c r="L56" s="855"/>
      <c r="M56" s="855"/>
      <c r="N56" s="855"/>
      <c r="O56" s="855"/>
      <c r="P56" s="855"/>
      <c r="Q56" s="855"/>
      <c r="R56" s="856"/>
    </row>
    <row r="57" spans="1:18" ht="106.5" customHeight="1" x14ac:dyDescent="0.25">
      <c r="A57" s="849">
        <v>23</v>
      </c>
      <c r="B57" s="849">
        <v>1</v>
      </c>
      <c r="C57" s="849">
        <v>4</v>
      </c>
      <c r="D57" s="837">
        <v>2</v>
      </c>
      <c r="E57" s="843" t="s">
        <v>1215</v>
      </c>
      <c r="F57" s="843" t="s">
        <v>1216</v>
      </c>
      <c r="G57" s="837" t="s">
        <v>59</v>
      </c>
      <c r="H57" s="149" t="s">
        <v>381</v>
      </c>
      <c r="I57" s="150" t="s">
        <v>571</v>
      </c>
      <c r="J57" s="837" t="s">
        <v>1217</v>
      </c>
      <c r="K57" s="846"/>
      <c r="L57" s="846" t="s">
        <v>34</v>
      </c>
      <c r="M57" s="834"/>
      <c r="N57" s="834">
        <v>22000</v>
      </c>
      <c r="O57" s="834"/>
      <c r="P57" s="834">
        <v>22000</v>
      </c>
      <c r="Q57" s="837" t="s">
        <v>303</v>
      </c>
      <c r="R57" s="837" t="s">
        <v>302</v>
      </c>
    </row>
    <row r="58" spans="1:18" ht="139.5" customHeight="1" x14ac:dyDescent="0.25">
      <c r="A58" s="851"/>
      <c r="B58" s="851"/>
      <c r="C58" s="851"/>
      <c r="D58" s="839"/>
      <c r="E58" s="845"/>
      <c r="F58" s="845"/>
      <c r="G58" s="839"/>
      <c r="H58" s="149" t="s">
        <v>1170</v>
      </c>
      <c r="I58" s="150" t="s">
        <v>836</v>
      </c>
      <c r="J58" s="839"/>
      <c r="K58" s="848"/>
      <c r="L58" s="848"/>
      <c r="M58" s="836"/>
      <c r="N58" s="836"/>
      <c r="O58" s="836"/>
      <c r="P58" s="836"/>
      <c r="Q58" s="839"/>
      <c r="R58" s="839"/>
    </row>
    <row r="59" spans="1:18" ht="57.75" customHeight="1" x14ac:dyDescent="0.25">
      <c r="A59" s="854" t="s">
        <v>1218</v>
      </c>
      <c r="B59" s="855"/>
      <c r="C59" s="855"/>
      <c r="D59" s="855"/>
      <c r="E59" s="855"/>
      <c r="F59" s="855"/>
      <c r="G59" s="855"/>
      <c r="H59" s="855"/>
      <c r="I59" s="855"/>
      <c r="J59" s="855"/>
      <c r="K59" s="855"/>
      <c r="L59" s="855"/>
      <c r="M59" s="855"/>
      <c r="N59" s="855"/>
      <c r="O59" s="855"/>
      <c r="P59" s="855"/>
      <c r="Q59" s="855"/>
      <c r="R59" s="856"/>
    </row>
    <row r="60" spans="1:18" ht="96.75" customHeight="1" x14ac:dyDescent="0.25">
      <c r="A60" s="849">
        <v>24</v>
      </c>
      <c r="B60" s="849">
        <v>1</v>
      </c>
      <c r="C60" s="849">
        <v>4</v>
      </c>
      <c r="D60" s="837">
        <v>2</v>
      </c>
      <c r="E60" s="843" t="s">
        <v>1219</v>
      </c>
      <c r="F60" s="843" t="s">
        <v>1220</v>
      </c>
      <c r="G60" s="837" t="s">
        <v>59</v>
      </c>
      <c r="H60" s="149" t="s">
        <v>381</v>
      </c>
      <c r="I60" s="150" t="s">
        <v>571</v>
      </c>
      <c r="J60" s="837" t="s">
        <v>1221</v>
      </c>
      <c r="K60" s="846"/>
      <c r="L60" s="846" t="s">
        <v>34</v>
      </c>
      <c r="M60" s="834"/>
      <c r="N60" s="834">
        <v>22000</v>
      </c>
      <c r="O60" s="834"/>
      <c r="P60" s="834">
        <v>22000</v>
      </c>
      <c r="Q60" s="837" t="s">
        <v>303</v>
      </c>
      <c r="R60" s="837" t="s">
        <v>302</v>
      </c>
    </row>
    <row r="61" spans="1:18" ht="147.75" customHeight="1" x14ac:dyDescent="0.25">
      <c r="A61" s="851"/>
      <c r="B61" s="851"/>
      <c r="C61" s="851"/>
      <c r="D61" s="839"/>
      <c r="E61" s="845"/>
      <c r="F61" s="845"/>
      <c r="G61" s="839"/>
      <c r="H61" s="149" t="s">
        <v>1170</v>
      </c>
      <c r="I61" s="150" t="s">
        <v>836</v>
      </c>
      <c r="J61" s="839"/>
      <c r="K61" s="848"/>
      <c r="L61" s="848"/>
      <c r="M61" s="836"/>
      <c r="N61" s="836"/>
      <c r="O61" s="836"/>
      <c r="P61" s="836"/>
      <c r="Q61" s="839"/>
      <c r="R61" s="839"/>
    </row>
    <row r="62" spans="1:18" ht="56.25" customHeight="1" x14ac:dyDescent="0.25">
      <c r="A62" s="854" t="s">
        <v>1222</v>
      </c>
      <c r="B62" s="855"/>
      <c r="C62" s="855"/>
      <c r="D62" s="855"/>
      <c r="E62" s="855"/>
      <c r="F62" s="855"/>
      <c r="G62" s="855"/>
      <c r="H62" s="855"/>
      <c r="I62" s="855"/>
      <c r="J62" s="855"/>
      <c r="K62" s="855"/>
      <c r="L62" s="855"/>
      <c r="M62" s="855"/>
      <c r="N62" s="855"/>
      <c r="O62" s="855"/>
      <c r="P62" s="855"/>
      <c r="Q62" s="855"/>
      <c r="R62" s="856"/>
    </row>
    <row r="63" spans="1:18" ht="116.25" customHeight="1" x14ac:dyDescent="0.25">
      <c r="A63" s="849">
        <v>25</v>
      </c>
      <c r="B63" s="849">
        <v>1</v>
      </c>
      <c r="C63" s="849">
        <v>4</v>
      </c>
      <c r="D63" s="837">
        <v>2</v>
      </c>
      <c r="E63" s="843" t="s">
        <v>1223</v>
      </c>
      <c r="F63" s="843" t="s">
        <v>1224</v>
      </c>
      <c r="G63" s="837" t="s">
        <v>59</v>
      </c>
      <c r="H63" s="149" t="s">
        <v>381</v>
      </c>
      <c r="I63" s="150" t="s">
        <v>571</v>
      </c>
      <c r="J63" s="837" t="s">
        <v>1225</v>
      </c>
      <c r="K63" s="846"/>
      <c r="L63" s="846" t="s">
        <v>34</v>
      </c>
      <c r="M63" s="834"/>
      <c r="N63" s="834">
        <v>22000</v>
      </c>
      <c r="O63" s="834"/>
      <c r="P63" s="834">
        <v>22000</v>
      </c>
      <c r="Q63" s="837" t="s">
        <v>303</v>
      </c>
      <c r="R63" s="837" t="s">
        <v>302</v>
      </c>
    </row>
    <row r="64" spans="1:18" ht="129.75" customHeight="1" x14ac:dyDescent="0.25">
      <c r="A64" s="851"/>
      <c r="B64" s="851"/>
      <c r="C64" s="851"/>
      <c r="D64" s="839"/>
      <c r="E64" s="845"/>
      <c r="F64" s="845"/>
      <c r="G64" s="839"/>
      <c r="H64" s="149" t="s">
        <v>1170</v>
      </c>
      <c r="I64" s="150" t="s">
        <v>836</v>
      </c>
      <c r="J64" s="839"/>
      <c r="K64" s="848"/>
      <c r="L64" s="848"/>
      <c r="M64" s="836"/>
      <c r="N64" s="836"/>
      <c r="O64" s="836"/>
      <c r="P64" s="836"/>
      <c r="Q64" s="839"/>
      <c r="R64" s="839"/>
    </row>
    <row r="65" spans="1:18" ht="50.25" customHeight="1" x14ac:dyDescent="0.25">
      <c r="A65" s="854" t="s">
        <v>1226</v>
      </c>
      <c r="B65" s="855"/>
      <c r="C65" s="855"/>
      <c r="D65" s="855"/>
      <c r="E65" s="855"/>
      <c r="F65" s="855"/>
      <c r="G65" s="855"/>
      <c r="H65" s="855"/>
      <c r="I65" s="855"/>
      <c r="J65" s="855"/>
      <c r="K65" s="855"/>
      <c r="L65" s="855"/>
      <c r="M65" s="855"/>
      <c r="N65" s="855"/>
      <c r="O65" s="855"/>
      <c r="P65" s="855"/>
      <c r="Q65" s="855"/>
      <c r="R65" s="856"/>
    </row>
    <row r="66" spans="1:18" ht="123" customHeight="1" x14ac:dyDescent="0.25">
      <c r="A66" s="849">
        <v>26</v>
      </c>
      <c r="B66" s="849">
        <v>1</v>
      </c>
      <c r="C66" s="849">
        <v>4</v>
      </c>
      <c r="D66" s="837">
        <v>2</v>
      </c>
      <c r="E66" s="843" t="s">
        <v>1227</v>
      </c>
      <c r="F66" s="843" t="s">
        <v>2065</v>
      </c>
      <c r="G66" s="837" t="s">
        <v>59</v>
      </c>
      <c r="H66" s="149" t="s">
        <v>381</v>
      </c>
      <c r="I66" s="150" t="s">
        <v>571</v>
      </c>
      <c r="J66" s="837" t="s">
        <v>1228</v>
      </c>
      <c r="K66" s="846"/>
      <c r="L66" s="846" t="s">
        <v>34</v>
      </c>
      <c r="M66" s="834"/>
      <c r="N66" s="834">
        <v>22000</v>
      </c>
      <c r="O66" s="834"/>
      <c r="P66" s="834">
        <v>22000</v>
      </c>
      <c r="Q66" s="837" t="s">
        <v>303</v>
      </c>
      <c r="R66" s="837" t="s">
        <v>302</v>
      </c>
    </row>
    <row r="67" spans="1:18" ht="129.75" customHeight="1" x14ac:dyDescent="0.25">
      <c r="A67" s="851"/>
      <c r="B67" s="851"/>
      <c r="C67" s="851"/>
      <c r="D67" s="839"/>
      <c r="E67" s="845"/>
      <c r="F67" s="845"/>
      <c r="G67" s="839"/>
      <c r="H67" s="149" t="s">
        <v>1170</v>
      </c>
      <c r="I67" s="150" t="s">
        <v>836</v>
      </c>
      <c r="J67" s="839"/>
      <c r="K67" s="848"/>
      <c r="L67" s="848"/>
      <c r="M67" s="836"/>
      <c r="N67" s="836"/>
      <c r="O67" s="836"/>
      <c r="P67" s="836"/>
      <c r="Q67" s="839"/>
      <c r="R67" s="839"/>
    </row>
    <row r="68" spans="1:18" ht="47.25" customHeight="1" x14ac:dyDescent="0.25">
      <c r="A68" s="854" t="s">
        <v>1229</v>
      </c>
      <c r="B68" s="855"/>
      <c r="C68" s="855"/>
      <c r="D68" s="855"/>
      <c r="E68" s="855"/>
      <c r="F68" s="855"/>
      <c r="G68" s="855"/>
      <c r="H68" s="855"/>
      <c r="I68" s="855"/>
      <c r="J68" s="855"/>
      <c r="K68" s="855"/>
      <c r="L68" s="855"/>
      <c r="M68" s="855"/>
      <c r="N68" s="855"/>
      <c r="O68" s="855"/>
      <c r="P68" s="855"/>
      <c r="Q68" s="855"/>
      <c r="R68" s="856"/>
    </row>
    <row r="69" spans="1:18" ht="123" customHeight="1" x14ac:dyDescent="0.25">
      <c r="A69" s="849">
        <v>27</v>
      </c>
      <c r="B69" s="849">
        <v>1</v>
      </c>
      <c r="C69" s="849">
        <v>4</v>
      </c>
      <c r="D69" s="837">
        <v>2</v>
      </c>
      <c r="E69" s="843" t="s">
        <v>1230</v>
      </c>
      <c r="F69" s="843" t="s">
        <v>1231</v>
      </c>
      <c r="G69" s="837" t="s">
        <v>59</v>
      </c>
      <c r="H69" s="149" t="s">
        <v>381</v>
      </c>
      <c r="I69" s="150" t="s">
        <v>571</v>
      </c>
      <c r="J69" s="837" t="s">
        <v>1232</v>
      </c>
      <c r="K69" s="846"/>
      <c r="L69" s="846" t="s">
        <v>34</v>
      </c>
      <c r="M69" s="834"/>
      <c r="N69" s="834">
        <v>22000</v>
      </c>
      <c r="O69" s="834"/>
      <c r="P69" s="834">
        <v>22000</v>
      </c>
      <c r="Q69" s="837" t="s">
        <v>303</v>
      </c>
      <c r="R69" s="837" t="s">
        <v>302</v>
      </c>
    </row>
    <row r="70" spans="1:18" ht="126" customHeight="1" x14ac:dyDescent="0.25">
      <c r="A70" s="851"/>
      <c r="B70" s="851"/>
      <c r="C70" s="851"/>
      <c r="D70" s="839"/>
      <c r="E70" s="845"/>
      <c r="F70" s="845"/>
      <c r="G70" s="839"/>
      <c r="H70" s="149" t="s">
        <v>1170</v>
      </c>
      <c r="I70" s="150" t="s">
        <v>836</v>
      </c>
      <c r="J70" s="839"/>
      <c r="K70" s="848"/>
      <c r="L70" s="848"/>
      <c r="M70" s="836"/>
      <c r="N70" s="836"/>
      <c r="O70" s="836"/>
      <c r="P70" s="836"/>
      <c r="Q70" s="839"/>
      <c r="R70" s="839"/>
    </row>
    <row r="71" spans="1:18" ht="54" customHeight="1" x14ac:dyDescent="0.25">
      <c r="A71" s="854" t="s">
        <v>1233</v>
      </c>
      <c r="B71" s="855"/>
      <c r="C71" s="855"/>
      <c r="D71" s="855"/>
      <c r="E71" s="855"/>
      <c r="F71" s="855"/>
      <c r="G71" s="855"/>
      <c r="H71" s="855"/>
      <c r="I71" s="855"/>
      <c r="J71" s="855"/>
      <c r="K71" s="855"/>
      <c r="L71" s="855"/>
      <c r="M71" s="855"/>
      <c r="N71" s="855"/>
      <c r="O71" s="855"/>
      <c r="P71" s="855"/>
      <c r="Q71" s="855"/>
      <c r="R71" s="856"/>
    </row>
    <row r="72" spans="1:18" ht="114" customHeight="1" x14ac:dyDescent="0.25">
      <c r="A72" s="849">
        <v>28</v>
      </c>
      <c r="B72" s="849">
        <v>1</v>
      </c>
      <c r="C72" s="849">
        <v>4</v>
      </c>
      <c r="D72" s="837">
        <v>2</v>
      </c>
      <c r="E72" s="843" t="s">
        <v>1234</v>
      </c>
      <c r="F72" s="843" t="s">
        <v>1235</v>
      </c>
      <c r="G72" s="837" t="s">
        <v>59</v>
      </c>
      <c r="H72" s="149" t="s">
        <v>381</v>
      </c>
      <c r="I72" s="150" t="s">
        <v>571</v>
      </c>
      <c r="J72" s="837" t="s">
        <v>1236</v>
      </c>
      <c r="K72" s="846"/>
      <c r="L72" s="846" t="s">
        <v>34</v>
      </c>
      <c r="M72" s="834"/>
      <c r="N72" s="834">
        <v>22000</v>
      </c>
      <c r="O72" s="834"/>
      <c r="P72" s="834">
        <v>22000</v>
      </c>
      <c r="Q72" s="837" t="s">
        <v>303</v>
      </c>
      <c r="R72" s="837" t="s">
        <v>302</v>
      </c>
    </row>
    <row r="73" spans="1:18" ht="132.75" customHeight="1" x14ac:dyDescent="0.25">
      <c r="A73" s="851"/>
      <c r="B73" s="851"/>
      <c r="C73" s="851"/>
      <c r="D73" s="839"/>
      <c r="E73" s="845"/>
      <c r="F73" s="845"/>
      <c r="G73" s="839"/>
      <c r="H73" s="149" t="s">
        <v>1170</v>
      </c>
      <c r="I73" s="150" t="s">
        <v>836</v>
      </c>
      <c r="J73" s="839"/>
      <c r="K73" s="848"/>
      <c r="L73" s="848"/>
      <c r="M73" s="836"/>
      <c r="N73" s="836"/>
      <c r="O73" s="836"/>
      <c r="P73" s="836"/>
      <c r="Q73" s="839"/>
      <c r="R73" s="839"/>
    </row>
    <row r="74" spans="1:18" ht="49.5" customHeight="1" x14ac:dyDescent="0.25">
      <c r="A74" s="854" t="s">
        <v>1237</v>
      </c>
      <c r="B74" s="855"/>
      <c r="C74" s="855"/>
      <c r="D74" s="855"/>
      <c r="E74" s="855"/>
      <c r="F74" s="855"/>
      <c r="G74" s="855"/>
      <c r="H74" s="855"/>
      <c r="I74" s="855"/>
      <c r="J74" s="855"/>
      <c r="K74" s="855"/>
      <c r="L74" s="855"/>
      <c r="M74" s="855"/>
      <c r="N74" s="855"/>
      <c r="O74" s="855"/>
      <c r="P74" s="855"/>
      <c r="Q74" s="855"/>
      <c r="R74" s="856"/>
    </row>
    <row r="75" spans="1:18" ht="104.25" customHeight="1" x14ac:dyDescent="0.25">
      <c r="A75" s="849">
        <v>29</v>
      </c>
      <c r="B75" s="849">
        <v>1</v>
      </c>
      <c r="C75" s="849">
        <v>4</v>
      </c>
      <c r="D75" s="837">
        <v>2</v>
      </c>
      <c r="E75" s="843" t="s">
        <v>1238</v>
      </c>
      <c r="F75" s="843" t="s">
        <v>1239</v>
      </c>
      <c r="G75" s="837" t="s">
        <v>59</v>
      </c>
      <c r="H75" s="149" t="s">
        <v>381</v>
      </c>
      <c r="I75" s="150" t="s">
        <v>571</v>
      </c>
      <c r="J75" s="837" t="s">
        <v>1240</v>
      </c>
      <c r="K75" s="846"/>
      <c r="L75" s="846" t="s">
        <v>34</v>
      </c>
      <c r="M75" s="834"/>
      <c r="N75" s="834">
        <v>22000</v>
      </c>
      <c r="O75" s="834"/>
      <c r="P75" s="834">
        <v>22000</v>
      </c>
      <c r="Q75" s="837" t="s">
        <v>303</v>
      </c>
      <c r="R75" s="837" t="s">
        <v>302</v>
      </c>
    </row>
    <row r="76" spans="1:18" ht="139.5" customHeight="1" x14ac:dyDescent="0.25">
      <c r="A76" s="851"/>
      <c r="B76" s="851"/>
      <c r="C76" s="851"/>
      <c r="D76" s="839"/>
      <c r="E76" s="845"/>
      <c r="F76" s="845"/>
      <c r="G76" s="839"/>
      <c r="H76" s="149" t="s">
        <v>1170</v>
      </c>
      <c r="I76" s="150" t="s">
        <v>836</v>
      </c>
      <c r="J76" s="839"/>
      <c r="K76" s="848"/>
      <c r="L76" s="848"/>
      <c r="M76" s="836"/>
      <c r="N76" s="836"/>
      <c r="O76" s="836"/>
      <c r="P76" s="836"/>
      <c r="Q76" s="839"/>
      <c r="R76" s="839"/>
    </row>
    <row r="77" spans="1:18" ht="48" customHeight="1" x14ac:dyDescent="0.25">
      <c r="A77" s="854" t="s">
        <v>1241</v>
      </c>
      <c r="B77" s="855"/>
      <c r="C77" s="855"/>
      <c r="D77" s="855"/>
      <c r="E77" s="855"/>
      <c r="F77" s="855"/>
      <c r="G77" s="855"/>
      <c r="H77" s="855"/>
      <c r="I77" s="855"/>
      <c r="J77" s="855"/>
      <c r="K77" s="855"/>
      <c r="L77" s="855"/>
      <c r="M77" s="855"/>
      <c r="N77" s="855"/>
      <c r="O77" s="855"/>
      <c r="P77" s="855"/>
      <c r="Q77" s="855"/>
      <c r="R77" s="856"/>
    </row>
    <row r="78" spans="1:18" ht="115.5" customHeight="1" x14ac:dyDescent="0.25">
      <c r="A78" s="849">
        <v>30</v>
      </c>
      <c r="B78" s="849">
        <v>1</v>
      </c>
      <c r="C78" s="849">
        <v>4</v>
      </c>
      <c r="D78" s="837">
        <v>2</v>
      </c>
      <c r="E78" s="843" t="s">
        <v>1242</v>
      </c>
      <c r="F78" s="843" t="s">
        <v>1243</v>
      </c>
      <c r="G78" s="837" t="s">
        <v>59</v>
      </c>
      <c r="H78" s="149" t="s">
        <v>381</v>
      </c>
      <c r="I78" s="150" t="s">
        <v>571</v>
      </c>
      <c r="J78" s="837" t="s">
        <v>1244</v>
      </c>
      <c r="K78" s="846"/>
      <c r="L78" s="846" t="s">
        <v>34</v>
      </c>
      <c r="M78" s="834"/>
      <c r="N78" s="834">
        <v>22000</v>
      </c>
      <c r="O78" s="834"/>
      <c r="P78" s="834">
        <v>22000</v>
      </c>
      <c r="Q78" s="837" t="s">
        <v>303</v>
      </c>
      <c r="R78" s="837" t="s">
        <v>302</v>
      </c>
    </row>
    <row r="79" spans="1:18" ht="131.25" customHeight="1" x14ac:dyDescent="0.25">
      <c r="A79" s="851"/>
      <c r="B79" s="851"/>
      <c r="C79" s="851"/>
      <c r="D79" s="839"/>
      <c r="E79" s="845"/>
      <c r="F79" s="845"/>
      <c r="G79" s="839"/>
      <c r="H79" s="149" t="s">
        <v>1170</v>
      </c>
      <c r="I79" s="150" t="s">
        <v>836</v>
      </c>
      <c r="J79" s="839"/>
      <c r="K79" s="848"/>
      <c r="L79" s="848"/>
      <c r="M79" s="836"/>
      <c r="N79" s="836"/>
      <c r="O79" s="836"/>
      <c r="P79" s="836"/>
      <c r="Q79" s="839"/>
      <c r="R79" s="839"/>
    </row>
    <row r="80" spans="1:18" ht="50.25" customHeight="1" x14ac:dyDescent="0.25">
      <c r="A80" s="854" t="s">
        <v>1245</v>
      </c>
      <c r="B80" s="855"/>
      <c r="C80" s="855"/>
      <c r="D80" s="855"/>
      <c r="E80" s="855"/>
      <c r="F80" s="855"/>
      <c r="G80" s="855"/>
      <c r="H80" s="855"/>
      <c r="I80" s="855"/>
      <c r="J80" s="855"/>
      <c r="K80" s="855"/>
      <c r="L80" s="855"/>
      <c r="M80" s="855"/>
      <c r="N80" s="855"/>
      <c r="O80" s="855"/>
      <c r="P80" s="855"/>
      <c r="Q80" s="855"/>
      <c r="R80" s="856"/>
    </row>
    <row r="81" spans="1:18" ht="108.75" customHeight="1" x14ac:dyDescent="0.25">
      <c r="A81" s="849">
        <v>31</v>
      </c>
      <c r="B81" s="849">
        <v>1</v>
      </c>
      <c r="C81" s="849">
        <v>4</v>
      </c>
      <c r="D81" s="837">
        <v>2</v>
      </c>
      <c r="E81" s="843" t="s">
        <v>1246</v>
      </c>
      <c r="F81" s="843" t="s">
        <v>1247</v>
      </c>
      <c r="G81" s="837" t="s">
        <v>59</v>
      </c>
      <c r="H81" s="149" t="s">
        <v>381</v>
      </c>
      <c r="I81" s="150" t="s">
        <v>571</v>
      </c>
      <c r="J81" s="837" t="s">
        <v>1248</v>
      </c>
      <c r="K81" s="846"/>
      <c r="L81" s="846" t="s">
        <v>34</v>
      </c>
      <c r="M81" s="834"/>
      <c r="N81" s="834">
        <v>22000</v>
      </c>
      <c r="O81" s="834"/>
      <c r="P81" s="834">
        <v>22000</v>
      </c>
      <c r="Q81" s="837" t="s">
        <v>303</v>
      </c>
      <c r="R81" s="837" t="s">
        <v>302</v>
      </c>
    </row>
    <row r="82" spans="1:18" ht="137.25" customHeight="1" x14ac:dyDescent="0.25">
      <c r="A82" s="851"/>
      <c r="B82" s="851"/>
      <c r="C82" s="851"/>
      <c r="D82" s="839"/>
      <c r="E82" s="845"/>
      <c r="F82" s="845"/>
      <c r="G82" s="839"/>
      <c r="H82" s="149" t="s">
        <v>1170</v>
      </c>
      <c r="I82" s="150" t="s">
        <v>836</v>
      </c>
      <c r="J82" s="839"/>
      <c r="K82" s="848"/>
      <c r="L82" s="848"/>
      <c r="M82" s="836"/>
      <c r="N82" s="836"/>
      <c r="O82" s="836"/>
      <c r="P82" s="836"/>
      <c r="Q82" s="839"/>
      <c r="R82" s="839"/>
    </row>
    <row r="83" spans="1:18" ht="51.75" customHeight="1" x14ac:dyDescent="0.25">
      <c r="A83" s="854" t="s">
        <v>1249</v>
      </c>
      <c r="B83" s="855"/>
      <c r="C83" s="855"/>
      <c r="D83" s="855"/>
      <c r="E83" s="855"/>
      <c r="F83" s="855"/>
      <c r="G83" s="855"/>
      <c r="H83" s="855"/>
      <c r="I83" s="855"/>
      <c r="J83" s="855"/>
      <c r="K83" s="855"/>
      <c r="L83" s="855"/>
      <c r="M83" s="855"/>
      <c r="N83" s="855"/>
      <c r="O83" s="855"/>
      <c r="P83" s="855"/>
      <c r="Q83" s="855"/>
      <c r="R83" s="856"/>
    </row>
    <row r="84" spans="1:18" ht="115.5" customHeight="1" x14ac:dyDescent="0.25">
      <c r="A84" s="849">
        <v>32</v>
      </c>
      <c r="B84" s="849">
        <v>1</v>
      </c>
      <c r="C84" s="849">
        <v>4</v>
      </c>
      <c r="D84" s="837">
        <v>2</v>
      </c>
      <c r="E84" s="843" t="s">
        <v>1250</v>
      </c>
      <c r="F84" s="843" t="s">
        <v>1251</v>
      </c>
      <c r="G84" s="837" t="s">
        <v>59</v>
      </c>
      <c r="H84" s="149" t="s">
        <v>381</v>
      </c>
      <c r="I84" s="150" t="s">
        <v>571</v>
      </c>
      <c r="J84" s="837" t="s">
        <v>1252</v>
      </c>
      <c r="K84" s="846"/>
      <c r="L84" s="846" t="s">
        <v>34</v>
      </c>
      <c r="M84" s="834"/>
      <c r="N84" s="834">
        <v>22000</v>
      </c>
      <c r="O84" s="834"/>
      <c r="P84" s="834">
        <v>22000</v>
      </c>
      <c r="Q84" s="837" t="s">
        <v>303</v>
      </c>
      <c r="R84" s="837" t="s">
        <v>302</v>
      </c>
    </row>
    <row r="85" spans="1:18" ht="132" customHeight="1" x14ac:dyDescent="0.25">
      <c r="A85" s="851"/>
      <c r="B85" s="851"/>
      <c r="C85" s="851"/>
      <c r="D85" s="839"/>
      <c r="E85" s="845"/>
      <c r="F85" s="845"/>
      <c r="G85" s="839"/>
      <c r="H85" s="149" t="s">
        <v>1170</v>
      </c>
      <c r="I85" s="150" t="s">
        <v>836</v>
      </c>
      <c r="J85" s="839"/>
      <c r="K85" s="848"/>
      <c r="L85" s="848"/>
      <c r="M85" s="836"/>
      <c r="N85" s="836"/>
      <c r="O85" s="836"/>
      <c r="P85" s="836"/>
      <c r="Q85" s="839"/>
      <c r="R85" s="839"/>
    </row>
    <row r="86" spans="1:18" ht="51" customHeight="1" x14ac:dyDescent="0.25">
      <c r="A86" s="854" t="s">
        <v>1253</v>
      </c>
      <c r="B86" s="855"/>
      <c r="C86" s="855"/>
      <c r="D86" s="855"/>
      <c r="E86" s="855"/>
      <c r="F86" s="855"/>
      <c r="G86" s="855"/>
      <c r="H86" s="855"/>
      <c r="I86" s="855"/>
      <c r="J86" s="855"/>
      <c r="K86" s="855"/>
      <c r="L86" s="855"/>
      <c r="M86" s="855"/>
      <c r="N86" s="855"/>
      <c r="O86" s="855"/>
      <c r="P86" s="855"/>
      <c r="Q86" s="855"/>
      <c r="R86" s="856"/>
    </row>
    <row r="87" spans="1:18" ht="116.25" customHeight="1" x14ac:dyDescent="0.25">
      <c r="A87" s="849">
        <v>33</v>
      </c>
      <c r="B87" s="849">
        <v>1</v>
      </c>
      <c r="C87" s="849">
        <v>4</v>
      </c>
      <c r="D87" s="837">
        <v>2</v>
      </c>
      <c r="E87" s="843" t="s">
        <v>1254</v>
      </c>
      <c r="F87" s="843" t="s">
        <v>1255</v>
      </c>
      <c r="G87" s="837" t="s">
        <v>59</v>
      </c>
      <c r="H87" s="149" t="s">
        <v>381</v>
      </c>
      <c r="I87" s="150" t="s">
        <v>571</v>
      </c>
      <c r="J87" s="837" t="s">
        <v>1256</v>
      </c>
      <c r="K87" s="846"/>
      <c r="L87" s="846" t="s">
        <v>34</v>
      </c>
      <c r="M87" s="834"/>
      <c r="N87" s="834">
        <v>22000</v>
      </c>
      <c r="O87" s="834"/>
      <c r="P87" s="834">
        <v>22000</v>
      </c>
      <c r="Q87" s="837" t="s">
        <v>303</v>
      </c>
      <c r="R87" s="837" t="s">
        <v>302</v>
      </c>
    </row>
    <row r="88" spans="1:18" ht="134.25" customHeight="1" x14ac:dyDescent="0.25">
      <c r="A88" s="851"/>
      <c r="B88" s="851"/>
      <c r="C88" s="851"/>
      <c r="D88" s="839"/>
      <c r="E88" s="845"/>
      <c r="F88" s="845"/>
      <c r="G88" s="839"/>
      <c r="H88" s="149" t="s">
        <v>1170</v>
      </c>
      <c r="I88" s="150" t="s">
        <v>836</v>
      </c>
      <c r="J88" s="839"/>
      <c r="K88" s="848"/>
      <c r="L88" s="848"/>
      <c r="M88" s="836"/>
      <c r="N88" s="836"/>
      <c r="O88" s="836"/>
      <c r="P88" s="836"/>
      <c r="Q88" s="839"/>
      <c r="R88" s="839"/>
    </row>
    <row r="89" spans="1:18" ht="53.25" customHeight="1" x14ac:dyDescent="0.25">
      <c r="A89" s="854" t="s">
        <v>1257</v>
      </c>
      <c r="B89" s="855"/>
      <c r="C89" s="855"/>
      <c r="D89" s="855"/>
      <c r="E89" s="855"/>
      <c r="F89" s="855"/>
      <c r="G89" s="855"/>
      <c r="H89" s="855"/>
      <c r="I89" s="855"/>
      <c r="J89" s="855"/>
      <c r="K89" s="855"/>
      <c r="L89" s="855"/>
      <c r="M89" s="855"/>
      <c r="N89" s="855"/>
      <c r="O89" s="855"/>
      <c r="P89" s="855"/>
      <c r="Q89" s="855"/>
      <c r="R89" s="856"/>
    </row>
    <row r="90" spans="1:18" ht="105.75" customHeight="1" x14ac:dyDescent="0.25">
      <c r="A90" s="849">
        <v>34</v>
      </c>
      <c r="B90" s="849">
        <v>1</v>
      </c>
      <c r="C90" s="849">
        <v>4</v>
      </c>
      <c r="D90" s="837">
        <v>2</v>
      </c>
      <c r="E90" s="843" t="s">
        <v>1258</v>
      </c>
      <c r="F90" s="843" t="s">
        <v>1259</v>
      </c>
      <c r="G90" s="837" t="s">
        <v>59</v>
      </c>
      <c r="H90" s="149" t="s">
        <v>381</v>
      </c>
      <c r="I90" s="150" t="s">
        <v>571</v>
      </c>
      <c r="J90" s="837" t="s">
        <v>1260</v>
      </c>
      <c r="K90" s="846"/>
      <c r="L90" s="846" t="s">
        <v>34</v>
      </c>
      <c r="M90" s="834"/>
      <c r="N90" s="834">
        <v>22000</v>
      </c>
      <c r="O90" s="834"/>
      <c r="P90" s="834">
        <v>22000</v>
      </c>
      <c r="Q90" s="837" t="s">
        <v>303</v>
      </c>
      <c r="R90" s="837" t="s">
        <v>302</v>
      </c>
    </row>
    <row r="91" spans="1:18" ht="139.5" customHeight="1" x14ac:dyDescent="0.25">
      <c r="A91" s="851"/>
      <c r="B91" s="851"/>
      <c r="C91" s="851"/>
      <c r="D91" s="839"/>
      <c r="E91" s="845"/>
      <c r="F91" s="845"/>
      <c r="G91" s="839"/>
      <c r="H91" s="149" t="s">
        <v>1170</v>
      </c>
      <c r="I91" s="150" t="s">
        <v>836</v>
      </c>
      <c r="J91" s="839"/>
      <c r="K91" s="848"/>
      <c r="L91" s="848"/>
      <c r="M91" s="836"/>
      <c r="N91" s="836"/>
      <c r="O91" s="836"/>
      <c r="P91" s="836"/>
      <c r="Q91" s="839"/>
      <c r="R91" s="839"/>
    </row>
    <row r="92" spans="1:18" ht="50.25" customHeight="1" x14ac:dyDescent="0.25">
      <c r="A92" s="854" t="s">
        <v>1261</v>
      </c>
      <c r="B92" s="855"/>
      <c r="C92" s="855"/>
      <c r="D92" s="855"/>
      <c r="E92" s="855"/>
      <c r="F92" s="855"/>
      <c r="G92" s="855"/>
      <c r="H92" s="855"/>
      <c r="I92" s="855"/>
      <c r="J92" s="855"/>
      <c r="K92" s="855"/>
      <c r="L92" s="855"/>
      <c r="M92" s="855"/>
      <c r="N92" s="855"/>
      <c r="O92" s="855"/>
      <c r="P92" s="855"/>
      <c r="Q92" s="855"/>
      <c r="R92" s="856"/>
    </row>
    <row r="93" spans="1:18" ht="126.75" customHeight="1" x14ac:dyDescent="0.25">
      <c r="A93" s="849">
        <v>35</v>
      </c>
      <c r="B93" s="849">
        <v>1</v>
      </c>
      <c r="C93" s="849">
        <v>4</v>
      </c>
      <c r="D93" s="837">
        <v>2</v>
      </c>
      <c r="E93" s="843" t="s">
        <v>1262</v>
      </c>
      <c r="F93" s="843" t="s">
        <v>1263</v>
      </c>
      <c r="G93" s="837" t="s">
        <v>59</v>
      </c>
      <c r="H93" s="149" t="s">
        <v>381</v>
      </c>
      <c r="I93" s="150" t="s">
        <v>571</v>
      </c>
      <c r="J93" s="837" t="s">
        <v>1264</v>
      </c>
      <c r="K93" s="846"/>
      <c r="L93" s="846" t="s">
        <v>34</v>
      </c>
      <c r="M93" s="834"/>
      <c r="N93" s="834">
        <v>22000</v>
      </c>
      <c r="O93" s="834"/>
      <c r="P93" s="834">
        <v>22000</v>
      </c>
      <c r="Q93" s="837" t="s">
        <v>303</v>
      </c>
      <c r="R93" s="837" t="s">
        <v>302</v>
      </c>
    </row>
    <row r="94" spans="1:18" ht="121.5" customHeight="1" x14ac:dyDescent="0.25">
      <c r="A94" s="851"/>
      <c r="B94" s="851"/>
      <c r="C94" s="851"/>
      <c r="D94" s="839"/>
      <c r="E94" s="845"/>
      <c r="F94" s="845"/>
      <c r="G94" s="839"/>
      <c r="H94" s="149" t="s">
        <v>1170</v>
      </c>
      <c r="I94" s="150" t="s">
        <v>836</v>
      </c>
      <c r="J94" s="839"/>
      <c r="K94" s="848"/>
      <c r="L94" s="848"/>
      <c r="M94" s="836"/>
      <c r="N94" s="836"/>
      <c r="O94" s="836"/>
      <c r="P94" s="836"/>
      <c r="Q94" s="839"/>
      <c r="R94" s="839"/>
    </row>
    <row r="95" spans="1:18" ht="54" customHeight="1" x14ac:dyDescent="0.25">
      <c r="A95" s="854" t="s">
        <v>1265</v>
      </c>
      <c r="B95" s="855"/>
      <c r="C95" s="855"/>
      <c r="D95" s="855"/>
      <c r="E95" s="855"/>
      <c r="F95" s="855"/>
      <c r="G95" s="855"/>
      <c r="H95" s="855"/>
      <c r="I95" s="855"/>
      <c r="J95" s="855"/>
      <c r="K95" s="855"/>
      <c r="L95" s="855"/>
      <c r="M95" s="855"/>
      <c r="N95" s="855"/>
      <c r="O95" s="855"/>
      <c r="P95" s="855"/>
      <c r="Q95" s="855"/>
      <c r="R95" s="856"/>
    </row>
    <row r="96" spans="1:18" ht="109.5" customHeight="1" x14ac:dyDescent="0.25">
      <c r="A96" s="849">
        <v>36</v>
      </c>
      <c r="B96" s="849">
        <v>1</v>
      </c>
      <c r="C96" s="849">
        <v>4</v>
      </c>
      <c r="D96" s="837">
        <v>2</v>
      </c>
      <c r="E96" s="843" t="s">
        <v>1266</v>
      </c>
      <c r="F96" s="843" t="s">
        <v>1267</v>
      </c>
      <c r="G96" s="837" t="s">
        <v>59</v>
      </c>
      <c r="H96" s="149" t="s">
        <v>381</v>
      </c>
      <c r="I96" s="150" t="s">
        <v>571</v>
      </c>
      <c r="J96" s="837" t="s">
        <v>1268</v>
      </c>
      <c r="K96" s="846"/>
      <c r="L96" s="846" t="s">
        <v>34</v>
      </c>
      <c r="M96" s="834"/>
      <c r="N96" s="834">
        <v>22000</v>
      </c>
      <c r="O96" s="834"/>
      <c r="P96" s="834">
        <v>22000</v>
      </c>
      <c r="Q96" s="837" t="s">
        <v>303</v>
      </c>
      <c r="R96" s="837" t="s">
        <v>302</v>
      </c>
    </row>
    <row r="97" spans="1:18" ht="150.75" customHeight="1" x14ac:dyDescent="0.25">
      <c r="A97" s="851"/>
      <c r="B97" s="851"/>
      <c r="C97" s="851"/>
      <c r="D97" s="839"/>
      <c r="E97" s="845"/>
      <c r="F97" s="845"/>
      <c r="G97" s="839"/>
      <c r="H97" s="149" t="s">
        <v>1170</v>
      </c>
      <c r="I97" s="150" t="s">
        <v>836</v>
      </c>
      <c r="J97" s="839"/>
      <c r="K97" s="848"/>
      <c r="L97" s="848"/>
      <c r="M97" s="836"/>
      <c r="N97" s="836"/>
      <c r="O97" s="836"/>
      <c r="P97" s="836"/>
      <c r="Q97" s="839"/>
      <c r="R97" s="839"/>
    </row>
    <row r="98" spans="1:18" ht="51" customHeight="1" x14ac:dyDescent="0.25">
      <c r="A98" s="854" t="s">
        <v>1269</v>
      </c>
      <c r="B98" s="855"/>
      <c r="C98" s="855"/>
      <c r="D98" s="855"/>
      <c r="E98" s="855"/>
      <c r="F98" s="855"/>
      <c r="G98" s="855"/>
      <c r="H98" s="855"/>
      <c r="I98" s="855"/>
      <c r="J98" s="855"/>
      <c r="K98" s="855"/>
      <c r="L98" s="855"/>
      <c r="M98" s="855"/>
      <c r="N98" s="855"/>
      <c r="O98" s="855"/>
      <c r="P98" s="855"/>
      <c r="Q98" s="855"/>
      <c r="R98" s="856"/>
    </row>
    <row r="99" spans="1:18" ht="114" customHeight="1" x14ac:dyDescent="0.25">
      <c r="A99" s="849">
        <v>37</v>
      </c>
      <c r="B99" s="849">
        <v>1</v>
      </c>
      <c r="C99" s="849">
        <v>4</v>
      </c>
      <c r="D99" s="837">
        <v>2</v>
      </c>
      <c r="E99" s="843" t="s">
        <v>1270</v>
      </c>
      <c r="F99" s="843" t="s">
        <v>1271</v>
      </c>
      <c r="G99" s="837" t="s">
        <v>59</v>
      </c>
      <c r="H99" s="149" t="s">
        <v>381</v>
      </c>
      <c r="I99" s="150" t="s">
        <v>571</v>
      </c>
      <c r="J99" s="837" t="s">
        <v>1272</v>
      </c>
      <c r="K99" s="846"/>
      <c r="L99" s="846" t="s">
        <v>34</v>
      </c>
      <c r="M99" s="834"/>
      <c r="N99" s="834">
        <v>22000</v>
      </c>
      <c r="O99" s="834"/>
      <c r="P99" s="834">
        <v>22000</v>
      </c>
      <c r="Q99" s="837" t="s">
        <v>303</v>
      </c>
      <c r="R99" s="837" t="s">
        <v>302</v>
      </c>
    </row>
    <row r="100" spans="1:18" ht="136.5" customHeight="1" x14ac:dyDescent="0.25">
      <c r="A100" s="851"/>
      <c r="B100" s="851"/>
      <c r="C100" s="851"/>
      <c r="D100" s="839"/>
      <c r="E100" s="845"/>
      <c r="F100" s="845"/>
      <c r="G100" s="839"/>
      <c r="H100" s="149" t="s">
        <v>1170</v>
      </c>
      <c r="I100" s="150" t="s">
        <v>836</v>
      </c>
      <c r="J100" s="839"/>
      <c r="K100" s="848"/>
      <c r="L100" s="848"/>
      <c r="M100" s="836"/>
      <c r="N100" s="836"/>
      <c r="O100" s="836"/>
      <c r="P100" s="836"/>
      <c r="Q100" s="839"/>
      <c r="R100" s="839"/>
    </row>
    <row r="101" spans="1:18" ht="51.75" customHeight="1" x14ac:dyDescent="0.25">
      <c r="A101" s="854" t="s">
        <v>1273</v>
      </c>
      <c r="B101" s="855"/>
      <c r="C101" s="855"/>
      <c r="D101" s="855"/>
      <c r="E101" s="855"/>
      <c r="F101" s="855"/>
      <c r="G101" s="855"/>
      <c r="H101" s="855"/>
      <c r="I101" s="855"/>
      <c r="J101" s="855"/>
      <c r="K101" s="855"/>
      <c r="L101" s="855"/>
      <c r="M101" s="855"/>
      <c r="N101" s="855"/>
      <c r="O101" s="855"/>
      <c r="P101" s="855"/>
      <c r="Q101" s="855"/>
      <c r="R101" s="856"/>
    </row>
    <row r="102" spans="1:18" ht="123" customHeight="1" x14ac:dyDescent="0.25">
      <c r="A102" s="849">
        <v>38</v>
      </c>
      <c r="B102" s="849">
        <v>1</v>
      </c>
      <c r="C102" s="849">
        <v>4</v>
      </c>
      <c r="D102" s="837">
        <v>2</v>
      </c>
      <c r="E102" s="843" t="s">
        <v>1274</v>
      </c>
      <c r="F102" s="843" t="s">
        <v>1275</v>
      </c>
      <c r="G102" s="837" t="s">
        <v>59</v>
      </c>
      <c r="H102" s="149" t="s">
        <v>381</v>
      </c>
      <c r="I102" s="150" t="s">
        <v>571</v>
      </c>
      <c r="J102" s="837" t="s">
        <v>1276</v>
      </c>
      <c r="K102" s="846"/>
      <c r="L102" s="846" t="s">
        <v>34</v>
      </c>
      <c r="M102" s="834"/>
      <c r="N102" s="834">
        <v>22000</v>
      </c>
      <c r="O102" s="834"/>
      <c r="P102" s="834">
        <v>22000</v>
      </c>
      <c r="Q102" s="837" t="s">
        <v>303</v>
      </c>
      <c r="R102" s="837" t="s">
        <v>302</v>
      </c>
    </row>
    <row r="103" spans="1:18" ht="139.5" customHeight="1" x14ac:dyDescent="0.25">
      <c r="A103" s="851"/>
      <c r="B103" s="851"/>
      <c r="C103" s="851"/>
      <c r="D103" s="839"/>
      <c r="E103" s="845"/>
      <c r="F103" s="845"/>
      <c r="G103" s="839"/>
      <c r="H103" s="149" t="s">
        <v>1170</v>
      </c>
      <c r="I103" s="150" t="s">
        <v>836</v>
      </c>
      <c r="J103" s="839"/>
      <c r="K103" s="848"/>
      <c r="L103" s="848"/>
      <c r="M103" s="836"/>
      <c r="N103" s="836"/>
      <c r="O103" s="836"/>
      <c r="P103" s="836"/>
      <c r="Q103" s="839"/>
      <c r="R103" s="839"/>
    </row>
    <row r="104" spans="1:18" ht="49.5" customHeight="1" x14ac:dyDescent="0.25">
      <c r="A104" s="854" t="s">
        <v>1277</v>
      </c>
      <c r="B104" s="855"/>
      <c r="C104" s="855"/>
      <c r="D104" s="855"/>
      <c r="E104" s="855"/>
      <c r="F104" s="855"/>
      <c r="G104" s="855"/>
      <c r="H104" s="855"/>
      <c r="I104" s="855"/>
      <c r="J104" s="855"/>
      <c r="K104" s="855"/>
      <c r="L104" s="855"/>
      <c r="M104" s="855"/>
      <c r="N104" s="855"/>
      <c r="O104" s="855"/>
      <c r="P104" s="855"/>
      <c r="Q104" s="855"/>
      <c r="R104" s="856"/>
    </row>
    <row r="105" spans="1:18" ht="129.75" customHeight="1" x14ac:dyDescent="0.25">
      <c r="A105" s="849">
        <v>39</v>
      </c>
      <c r="B105" s="849">
        <v>1</v>
      </c>
      <c r="C105" s="849">
        <v>4</v>
      </c>
      <c r="D105" s="837">
        <v>2</v>
      </c>
      <c r="E105" s="843" t="s">
        <v>1278</v>
      </c>
      <c r="F105" s="843" t="s">
        <v>1279</v>
      </c>
      <c r="G105" s="837" t="s">
        <v>59</v>
      </c>
      <c r="H105" s="149" t="s">
        <v>381</v>
      </c>
      <c r="I105" s="150" t="s">
        <v>571</v>
      </c>
      <c r="J105" s="837" t="s">
        <v>1280</v>
      </c>
      <c r="K105" s="846"/>
      <c r="L105" s="846" t="s">
        <v>34</v>
      </c>
      <c r="M105" s="834"/>
      <c r="N105" s="834">
        <v>22000</v>
      </c>
      <c r="O105" s="834"/>
      <c r="P105" s="834">
        <v>22000</v>
      </c>
      <c r="Q105" s="837" t="s">
        <v>303</v>
      </c>
      <c r="R105" s="837" t="s">
        <v>302</v>
      </c>
    </row>
    <row r="106" spans="1:18" ht="126.75" customHeight="1" x14ac:dyDescent="0.25">
      <c r="A106" s="851"/>
      <c r="B106" s="851"/>
      <c r="C106" s="851"/>
      <c r="D106" s="839"/>
      <c r="E106" s="845"/>
      <c r="F106" s="845"/>
      <c r="G106" s="839"/>
      <c r="H106" s="149" t="s">
        <v>1170</v>
      </c>
      <c r="I106" s="150" t="s">
        <v>836</v>
      </c>
      <c r="J106" s="839"/>
      <c r="K106" s="848"/>
      <c r="L106" s="848"/>
      <c r="M106" s="836"/>
      <c r="N106" s="836"/>
      <c r="O106" s="836"/>
      <c r="P106" s="836"/>
      <c r="Q106" s="839"/>
      <c r="R106" s="839"/>
    </row>
    <row r="107" spans="1:18" ht="51" customHeight="1" x14ac:dyDescent="0.25">
      <c r="A107" s="854" t="s">
        <v>1281</v>
      </c>
      <c r="B107" s="855"/>
      <c r="C107" s="855"/>
      <c r="D107" s="855"/>
      <c r="E107" s="855"/>
      <c r="F107" s="855"/>
      <c r="G107" s="855"/>
      <c r="H107" s="855"/>
      <c r="I107" s="855"/>
      <c r="J107" s="855"/>
      <c r="K107" s="855"/>
      <c r="L107" s="855"/>
      <c r="M107" s="855"/>
      <c r="N107" s="855"/>
      <c r="O107" s="855"/>
      <c r="P107" s="855"/>
      <c r="Q107" s="855"/>
      <c r="R107" s="856"/>
    </row>
    <row r="108" spans="1:18" ht="135" customHeight="1" x14ac:dyDescent="0.25">
      <c r="A108" s="849">
        <v>40</v>
      </c>
      <c r="B108" s="849">
        <v>1</v>
      </c>
      <c r="C108" s="849">
        <v>4</v>
      </c>
      <c r="D108" s="837">
        <v>2</v>
      </c>
      <c r="E108" s="843" t="s">
        <v>1282</v>
      </c>
      <c r="F108" s="843" t="s">
        <v>1283</v>
      </c>
      <c r="G108" s="837" t="s">
        <v>59</v>
      </c>
      <c r="H108" s="149" t="s">
        <v>381</v>
      </c>
      <c r="I108" s="150" t="s">
        <v>571</v>
      </c>
      <c r="J108" s="837" t="s">
        <v>1284</v>
      </c>
      <c r="K108" s="846"/>
      <c r="L108" s="846" t="s">
        <v>34</v>
      </c>
      <c r="M108" s="834"/>
      <c r="N108" s="834">
        <v>22000</v>
      </c>
      <c r="O108" s="834"/>
      <c r="P108" s="834">
        <v>22000</v>
      </c>
      <c r="Q108" s="837" t="s">
        <v>303</v>
      </c>
      <c r="R108" s="837" t="s">
        <v>302</v>
      </c>
    </row>
    <row r="109" spans="1:18" ht="111.75" customHeight="1" x14ac:dyDescent="0.25">
      <c r="A109" s="851"/>
      <c r="B109" s="851"/>
      <c r="C109" s="851"/>
      <c r="D109" s="839"/>
      <c r="E109" s="845"/>
      <c r="F109" s="845"/>
      <c r="G109" s="839"/>
      <c r="H109" s="149" t="s">
        <v>1170</v>
      </c>
      <c r="I109" s="150" t="s">
        <v>836</v>
      </c>
      <c r="J109" s="839"/>
      <c r="K109" s="848"/>
      <c r="L109" s="848"/>
      <c r="M109" s="836"/>
      <c r="N109" s="836"/>
      <c r="O109" s="836"/>
      <c r="P109" s="836"/>
      <c r="Q109" s="839"/>
      <c r="R109" s="839"/>
    </row>
    <row r="110" spans="1:18" ht="49.5" customHeight="1" x14ac:dyDescent="0.25">
      <c r="A110" s="854" t="s">
        <v>1285</v>
      </c>
      <c r="B110" s="855"/>
      <c r="C110" s="855"/>
      <c r="D110" s="855"/>
      <c r="E110" s="855"/>
      <c r="F110" s="855"/>
      <c r="G110" s="855"/>
      <c r="H110" s="855"/>
      <c r="I110" s="855"/>
      <c r="J110" s="855"/>
      <c r="K110" s="855"/>
      <c r="L110" s="855"/>
      <c r="M110" s="855"/>
      <c r="N110" s="855"/>
      <c r="O110" s="855"/>
      <c r="P110" s="855"/>
      <c r="Q110" s="855"/>
      <c r="R110" s="856"/>
    </row>
    <row r="111" spans="1:18" ht="122.25" customHeight="1" x14ac:dyDescent="0.25">
      <c r="A111" s="849">
        <v>41</v>
      </c>
      <c r="B111" s="849">
        <v>1</v>
      </c>
      <c r="C111" s="849">
        <v>4</v>
      </c>
      <c r="D111" s="837">
        <v>2</v>
      </c>
      <c r="E111" s="843" t="s">
        <v>1286</v>
      </c>
      <c r="F111" s="843" t="s">
        <v>1287</v>
      </c>
      <c r="G111" s="837" t="s">
        <v>59</v>
      </c>
      <c r="H111" s="149" t="s">
        <v>381</v>
      </c>
      <c r="I111" s="150" t="s">
        <v>571</v>
      </c>
      <c r="J111" s="837" t="s">
        <v>1288</v>
      </c>
      <c r="K111" s="846"/>
      <c r="L111" s="846" t="s">
        <v>34</v>
      </c>
      <c r="M111" s="834"/>
      <c r="N111" s="834">
        <v>22000</v>
      </c>
      <c r="O111" s="834"/>
      <c r="P111" s="834">
        <v>22000</v>
      </c>
      <c r="Q111" s="837" t="s">
        <v>303</v>
      </c>
      <c r="R111" s="837" t="s">
        <v>302</v>
      </c>
    </row>
    <row r="112" spans="1:18" ht="121.5" customHeight="1" x14ac:dyDescent="0.25">
      <c r="A112" s="851"/>
      <c r="B112" s="851"/>
      <c r="C112" s="851"/>
      <c r="D112" s="839"/>
      <c r="E112" s="845"/>
      <c r="F112" s="845"/>
      <c r="G112" s="839"/>
      <c r="H112" s="149" t="s">
        <v>1170</v>
      </c>
      <c r="I112" s="150" t="s">
        <v>836</v>
      </c>
      <c r="J112" s="839"/>
      <c r="K112" s="848"/>
      <c r="L112" s="848"/>
      <c r="M112" s="836"/>
      <c r="N112" s="836"/>
      <c r="O112" s="836"/>
      <c r="P112" s="836"/>
      <c r="Q112" s="839"/>
      <c r="R112" s="839"/>
    </row>
    <row r="113" spans="1:18" ht="50.25" customHeight="1" x14ac:dyDescent="0.25">
      <c r="A113" s="854" t="s">
        <v>1289</v>
      </c>
      <c r="B113" s="855"/>
      <c r="C113" s="855"/>
      <c r="D113" s="855"/>
      <c r="E113" s="855"/>
      <c r="F113" s="855"/>
      <c r="G113" s="855"/>
      <c r="H113" s="855"/>
      <c r="I113" s="855"/>
      <c r="J113" s="855"/>
      <c r="K113" s="855"/>
      <c r="L113" s="855"/>
      <c r="M113" s="855"/>
      <c r="N113" s="855"/>
      <c r="O113" s="855"/>
      <c r="P113" s="855"/>
      <c r="Q113" s="855"/>
      <c r="R113" s="856"/>
    </row>
    <row r="114" spans="1:18" ht="122.25" customHeight="1" x14ac:dyDescent="0.25">
      <c r="A114" s="849">
        <v>42</v>
      </c>
      <c r="B114" s="849">
        <v>1</v>
      </c>
      <c r="C114" s="849">
        <v>4</v>
      </c>
      <c r="D114" s="837">
        <v>2</v>
      </c>
      <c r="E114" s="843" t="s">
        <v>1290</v>
      </c>
      <c r="F114" s="843" t="s">
        <v>1291</v>
      </c>
      <c r="G114" s="837" t="s">
        <v>59</v>
      </c>
      <c r="H114" s="149" t="s">
        <v>381</v>
      </c>
      <c r="I114" s="150" t="s">
        <v>571</v>
      </c>
      <c r="J114" s="837" t="s">
        <v>1292</v>
      </c>
      <c r="K114" s="846"/>
      <c r="L114" s="846" t="s">
        <v>34</v>
      </c>
      <c r="M114" s="834"/>
      <c r="N114" s="834">
        <v>22000</v>
      </c>
      <c r="O114" s="834"/>
      <c r="P114" s="834">
        <v>22000</v>
      </c>
      <c r="Q114" s="837" t="s">
        <v>303</v>
      </c>
      <c r="R114" s="837" t="s">
        <v>302</v>
      </c>
    </row>
    <row r="115" spans="1:18" ht="123.75" customHeight="1" x14ac:dyDescent="0.25">
      <c r="A115" s="851"/>
      <c r="B115" s="851"/>
      <c r="C115" s="851"/>
      <c r="D115" s="839"/>
      <c r="E115" s="845"/>
      <c r="F115" s="845"/>
      <c r="G115" s="839"/>
      <c r="H115" s="149" t="s">
        <v>1170</v>
      </c>
      <c r="I115" s="150" t="s">
        <v>836</v>
      </c>
      <c r="J115" s="839"/>
      <c r="K115" s="848"/>
      <c r="L115" s="848"/>
      <c r="M115" s="836"/>
      <c r="N115" s="836"/>
      <c r="O115" s="836"/>
      <c r="P115" s="836"/>
      <c r="Q115" s="839"/>
      <c r="R115" s="839"/>
    </row>
    <row r="116" spans="1:18" ht="51" customHeight="1" x14ac:dyDescent="0.25">
      <c r="A116" s="854" t="s">
        <v>1293</v>
      </c>
      <c r="B116" s="855"/>
      <c r="C116" s="855"/>
      <c r="D116" s="855"/>
      <c r="E116" s="855"/>
      <c r="F116" s="855"/>
      <c r="G116" s="855"/>
      <c r="H116" s="855"/>
      <c r="I116" s="855"/>
      <c r="J116" s="855"/>
      <c r="K116" s="855"/>
      <c r="L116" s="855"/>
      <c r="M116" s="855"/>
      <c r="N116" s="855"/>
      <c r="O116" s="855"/>
      <c r="P116" s="855"/>
      <c r="Q116" s="855"/>
      <c r="R116" s="856"/>
    </row>
    <row r="117" spans="1:18" ht="123" customHeight="1" x14ac:dyDescent="0.25">
      <c r="A117" s="849">
        <v>43</v>
      </c>
      <c r="B117" s="849">
        <v>1</v>
      </c>
      <c r="C117" s="849">
        <v>4</v>
      </c>
      <c r="D117" s="837">
        <v>2</v>
      </c>
      <c r="E117" s="843" t="s">
        <v>1294</v>
      </c>
      <c r="F117" s="843" t="s">
        <v>2066</v>
      </c>
      <c r="G117" s="837" t="s">
        <v>59</v>
      </c>
      <c r="H117" s="149" t="s">
        <v>381</v>
      </c>
      <c r="I117" s="150" t="s">
        <v>571</v>
      </c>
      <c r="J117" s="837" t="s">
        <v>1295</v>
      </c>
      <c r="K117" s="846"/>
      <c r="L117" s="846" t="s">
        <v>34</v>
      </c>
      <c r="M117" s="834"/>
      <c r="N117" s="834">
        <v>22000</v>
      </c>
      <c r="O117" s="834"/>
      <c r="P117" s="834">
        <v>22000</v>
      </c>
      <c r="Q117" s="837" t="s">
        <v>303</v>
      </c>
      <c r="R117" s="837" t="s">
        <v>302</v>
      </c>
    </row>
    <row r="118" spans="1:18" ht="141" customHeight="1" x14ac:dyDescent="0.25">
      <c r="A118" s="851"/>
      <c r="B118" s="851"/>
      <c r="C118" s="851"/>
      <c r="D118" s="839"/>
      <c r="E118" s="845"/>
      <c r="F118" s="845"/>
      <c r="G118" s="839"/>
      <c r="H118" s="149" t="s">
        <v>1170</v>
      </c>
      <c r="I118" s="150" t="s">
        <v>836</v>
      </c>
      <c r="J118" s="839"/>
      <c r="K118" s="848"/>
      <c r="L118" s="848"/>
      <c r="M118" s="836"/>
      <c r="N118" s="836"/>
      <c r="O118" s="836"/>
      <c r="P118" s="836"/>
      <c r="Q118" s="839"/>
      <c r="R118" s="839"/>
    </row>
    <row r="119" spans="1:18" ht="37.5" customHeight="1" x14ac:dyDescent="0.25">
      <c r="A119" s="854" t="s">
        <v>2067</v>
      </c>
      <c r="B119" s="855"/>
      <c r="C119" s="855"/>
      <c r="D119" s="855"/>
      <c r="E119" s="855"/>
      <c r="F119" s="855"/>
      <c r="G119" s="855"/>
      <c r="H119" s="855"/>
      <c r="I119" s="855"/>
      <c r="J119" s="855"/>
      <c r="K119" s="855"/>
      <c r="L119" s="855"/>
      <c r="M119" s="855"/>
      <c r="N119" s="855"/>
      <c r="O119" s="855"/>
      <c r="P119" s="855"/>
      <c r="Q119" s="855"/>
      <c r="R119" s="856"/>
    </row>
    <row r="120" spans="1:18" ht="120" customHeight="1" x14ac:dyDescent="0.25">
      <c r="A120" s="849">
        <v>44</v>
      </c>
      <c r="B120" s="849">
        <v>1</v>
      </c>
      <c r="C120" s="849">
        <v>4</v>
      </c>
      <c r="D120" s="837">
        <v>2</v>
      </c>
      <c r="E120" s="843" t="s">
        <v>1296</v>
      </c>
      <c r="F120" s="843" t="s">
        <v>1297</v>
      </c>
      <c r="G120" s="837" t="s">
        <v>85</v>
      </c>
      <c r="H120" s="149" t="s">
        <v>111</v>
      </c>
      <c r="I120" s="150" t="s">
        <v>42</v>
      </c>
      <c r="J120" s="837" t="s">
        <v>1298</v>
      </c>
      <c r="K120" s="846"/>
      <c r="L120" s="846" t="s">
        <v>34</v>
      </c>
      <c r="M120" s="834"/>
      <c r="N120" s="834">
        <v>27500</v>
      </c>
      <c r="O120" s="834"/>
      <c r="P120" s="834">
        <v>27500</v>
      </c>
      <c r="Q120" s="837" t="s">
        <v>303</v>
      </c>
      <c r="R120" s="837" t="s">
        <v>302</v>
      </c>
    </row>
    <row r="121" spans="1:18" ht="128.25" customHeight="1" x14ac:dyDescent="0.25">
      <c r="A121" s="851"/>
      <c r="B121" s="851"/>
      <c r="C121" s="851"/>
      <c r="D121" s="839"/>
      <c r="E121" s="845"/>
      <c r="F121" s="845"/>
      <c r="G121" s="839"/>
      <c r="H121" s="155" t="s">
        <v>112</v>
      </c>
      <c r="I121" s="156" t="s">
        <v>107</v>
      </c>
      <c r="J121" s="839"/>
      <c r="K121" s="848"/>
      <c r="L121" s="848"/>
      <c r="M121" s="836"/>
      <c r="N121" s="836"/>
      <c r="O121" s="836"/>
      <c r="P121" s="836"/>
      <c r="Q121" s="839"/>
      <c r="R121" s="839"/>
    </row>
    <row r="122" spans="1:18" ht="53.25" customHeight="1" x14ac:dyDescent="0.25">
      <c r="A122" s="854" t="s">
        <v>1299</v>
      </c>
      <c r="B122" s="855"/>
      <c r="C122" s="855"/>
      <c r="D122" s="855"/>
      <c r="E122" s="855"/>
      <c r="F122" s="855"/>
      <c r="G122" s="855"/>
      <c r="H122" s="855"/>
      <c r="I122" s="855"/>
      <c r="J122" s="855"/>
      <c r="K122" s="855"/>
      <c r="L122" s="855"/>
      <c r="M122" s="855"/>
      <c r="N122" s="855"/>
      <c r="O122" s="855"/>
      <c r="P122" s="855"/>
      <c r="Q122" s="855"/>
      <c r="R122" s="856"/>
    </row>
    <row r="123" spans="1:18" ht="68.25" customHeight="1" x14ac:dyDescent="0.25">
      <c r="A123" s="837">
        <v>45</v>
      </c>
      <c r="B123" s="837">
        <v>1</v>
      </c>
      <c r="C123" s="837">
        <v>4</v>
      </c>
      <c r="D123" s="837">
        <v>2</v>
      </c>
      <c r="E123" s="843" t="s">
        <v>1300</v>
      </c>
      <c r="F123" s="843" t="s">
        <v>1301</v>
      </c>
      <c r="G123" s="837" t="s">
        <v>1302</v>
      </c>
      <c r="H123" s="149" t="s">
        <v>111</v>
      </c>
      <c r="I123" s="152">
        <v>1</v>
      </c>
      <c r="J123" s="837" t="s">
        <v>1303</v>
      </c>
      <c r="K123" s="837"/>
      <c r="L123" s="837" t="s">
        <v>34</v>
      </c>
      <c r="M123" s="860"/>
      <c r="N123" s="860">
        <v>57800</v>
      </c>
      <c r="O123" s="860"/>
      <c r="P123" s="860">
        <v>57800</v>
      </c>
      <c r="Q123" s="837" t="s">
        <v>303</v>
      </c>
      <c r="R123" s="837" t="s">
        <v>302</v>
      </c>
    </row>
    <row r="124" spans="1:18" ht="59.25" customHeight="1" x14ac:dyDescent="0.25">
      <c r="A124" s="838"/>
      <c r="B124" s="838"/>
      <c r="C124" s="838"/>
      <c r="D124" s="838"/>
      <c r="E124" s="844"/>
      <c r="F124" s="844"/>
      <c r="G124" s="838"/>
      <c r="H124" s="149" t="s">
        <v>112</v>
      </c>
      <c r="I124" s="152">
        <v>30</v>
      </c>
      <c r="J124" s="838"/>
      <c r="K124" s="838"/>
      <c r="L124" s="838"/>
      <c r="M124" s="861"/>
      <c r="N124" s="861"/>
      <c r="O124" s="861"/>
      <c r="P124" s="861"/>
      <c r="Q124" s="838"/>
      <c r="R124" s="838"/>
    </row>
    <row r="125" spans="1:18" ht="60.75" customHeight="1" x14ac:dyDescent="0.25">
      <c r="A125" s="838"/>
      <c r="B125" s="838"/>
      <c r="C125" s="838"/>
      <c r="D125" s="838"/>
      <c r="E125" s="844"/>
      <c r="F125" s="844"/>
      <c r="G125" s="838"/>
      <c r="H125" s="149" t="s">
        <v>81</v>
      </c>
      <c r="I125" s="152">
        <v>1</v>
      </c>
      <c r="J125" s="838"/>
      <c r="K125" s="838"/>
      <c r="L125" s="838"/>
      <c r="M125" s="861"/>
      <c r="N125" s="861"/>
      <c r="O125" s="861"/>
      <c r="P125" s="861"/>
      <c r="Q125" s="838"/>
      <c r="R125" s="838"/>
    </row>
    <row r="126" spans="1:18" ht="62.25" customHeight="1" x14ac:dyDescent="0.25">
      <c r="A126" s="838"/>
      <c r="B126" s="838"/>
      <c r="C126" s="838"/>
      <c r="D126" s="838"/>
      <c r="E126" s="844"/>
      <c r="F126" s="844"/>
      <c r="G126" s="838"/>
      <c r="H126" s="149" t="s">
        <v>1304</v>
      </c>
      <c r="I126" s="152">
        <v>1</v>
      </c>
      <c r="J126" s="838"/>
      <c r="K126" s="838"/>
      <c r="L126" s="838"/>
      <c r="M126" s="861"/>
      <c r="N126" s="861"/>
      <c r="O126" s="861"/>
      <c r="P126" s="861"/>
      <c r="Q126" s="838"/>
      <c r="R126" s="838"/>
    </row>
    <row r="127" spans="1:18" ht="60" customHeight="1" x14ac:dyDescent="0.25">
      <c r="A127" s="839"/>
      <c r="B127" s="839"/>
      <c r="C127" s="839"/>
      <c r="D127" s="839"/>
      <c r="E127" s="845"/>
      <c r="F127" s="845"/>
      <c r="G127" s="839"/>
      <c r="H127" s="149" t="s">
        <v>1305</v>
      </c>
      <c r="I127" s="157">
        <v>1000</v>
      </c>
      <c r="J127" s="839"/>
      <c r="K127" s="839"/>
      <c r="L127" s="839"/>
      <c r="M127" s="862"/>
      <c r="N127" s="862"/>
      <c r="O127" s="862"/>
      <c r="P127" s="862"/>
      <c r="Q127" s="839"/>
      <c r="R127" s="839"/>
    </row>
    <row r="128" spans="1:18" ht="64.5" customHeight="1" x14ac:dyDescent="0.25">
      <c r="A128" s="854" t="s">
        <v>2068</v>
      </c>
      <c r="B128" s="855"/>
      <c r="C128" s="855"/>
      <c r="D128" s="855"/>
      <c r="E128" s="855"/>
      <c r="F128" s="855"/>
      <c r="G128" s="855"/>
      <c r="H128" s="855"/>
      <c r="I128" s="855"/>
      <c r="J128" s="855"/>
      <c r="K128" s="855"/>
      <c r="L128" s="855"/>
      <c r="M128" s="855"/>
      <c r="N128" s="855"/>
      <c r="O128" s="855"/>
      <c r="P128" s="855"/>
      <c r="Q128" s="855"/>
      <c r="R128" s="856"/>
    </row>
    <row r="129" spans="1:18" ht="64.5" customHeight="1" x14ac:dyDescent="0.25">
      <c r="A129" s="837">
        <v>46</v>
      </c>
      <c r="B129" s="837">
        <v>1</v>
      </c>
      <c r="C129" s="837">
        <v>4</v>
      </c>
      <c r="D129" s="837">
        <v>2</v>
      </c>
      <c r="E129" s="843" t="s">
        <v>1306</v>
      </c>
      <c r="F129" s="843" t="s">
        <v>1307</v>
      </c>
      <c r="G129" s="837" t="s">
        <v>85</v>
      </c>
      <c r="H129" s="149" t="s">
        <v>111</v>
      </c>
      <c r="I129" s="152">
        <v>1</v>
      </c>
      <c r="J129" s="837" t="s">
        <v>351</v>
      </c>
      <c r="K129" s="837"/>
      <c r="L129" s="837" t="s">
        <v>34</v>
      </c>
      <c r="M129" s="860"/>
      <c r="N129" s="860">
        <v>26000</v>
      </c>
      <c r="O129" s="860"/>
      <c r="P129" s="860">
        <v>26000</v>
      </c>
      <c r="Q129" s="837" t="s">
        <v>303</v>
      </c>
      <c r="R129" s="837" t="s">
        <v>302</v>
      </c>
    </row>
    <row r="130" spans="1:18" ht="64.5" customHeight="1" x14ac:dyDescent="0.25">
      <c r="A130" s="839"/>
      <c r="B130" s="839"/>
      <c r="C130" s="839"/>
      <c r="D130" s="839"/>
      <c r="E130" s="845"/>
      <c r="F130" s="845"/>
      <c r="G130" s="839"/>
      <c r="H130" s="149" t="s">
        <v>112</v>
      </c>
      <c r="I130" s="152">
        <v>50</v>
      </c>
      <c r="J130" s="839"/>
      <c r="K130" s="839"/>
      <c r="L130" s="839"/>
      <c r="M130" s="862"/>
      <c r="N130" s="862"/>
      <c r="O130" s="862"/>
      <c r="P130" s="862"/>
      <c r="Q130" s="839"/>
      <c r="R130" s="839"/>
    </row>
    <row r="131" spans="1:18" ht="49.5" customHeight="1" x14ac:dyDescent="0.25">
      <c r="A131" s="854" t="s">
        <v>1308</v>
      </c>
      <c r="B131" s="855"/>
      <c r="C131" s="855"/>
      <c r="D131" s="855"/>
      <c r="E131" s="855"/>
      <c r="F131" s="855"/>
      <c r="G131" s="855"/>
      <c r="H131" s="855"/>
      <c r="I131" s="855"/>
      <c r="J131" s="855"/>
      <c r="K131" s="855"/>
      <c r="L131" s="855"/>
      <c r="M131" s="855"/>
      <c r="N131" s="855"/>
      <c r="O131" s="855"/>
      <c r="P131" s="855"/>
      <c r="Q131" s="855"/>
      <c r="R131" s="856"/>
    </row>
    <row r="132" spans="1:18" x14ac:dyDescent="0.25">
      <c r="A132" s="45"/>
      <c r="B132" s="45"/>
      <c r="C132" s="45"/>
      <c r="D132" s="47"/>
      <c r="E132" s="140"/>
      <c r="F132" s="140"/>
      <c r="G132" s="47"/>
      <c r="H132" s="141"/>
      <c r="I132" s="142"/>
      <c r="J132" s="47"/>
      <c r="K132" s="143"/>
      <c r="L132" s="143"/>
      <c r="M132" s="144"/>
      <c r="N132" s="145"/>
      <c r="O132" s="144"/>
      <c r="P132" s="144"/>
      <c r="Q132" s="47"/>
      <c r="R132" s="47"/>
    </row>
    <row r="133" spans="1:18" ht="15.75" x14ac:dyDescent="0.25">
      <c r="M133" s="814"/>
      <c r="N133" s="815" t="s">
        <v>35</v>
      </c>
      <c r="O133" s="815"/>
      <c r="P133" s="815"/>
    </row>
    <row r="134" spans="1:18" x14ac:dyDescent="0.25">
      <c r="M134" s="814"/>
      <c r="N134" s="816" t="s">
        <v>36</v>
      </c>
      <c r="O134" s="814" t="s">
        <v>37</v>
      </c>
      <c r="P134" s="814"/>
    </row>
    <row r="135" spans="1:18" x14ac:dyDescent="0.25">
      <c r="M135" s="814"/>
      <c r="N135" s="817"/>
      <c r="O135" s="124">
        <v>2020</v>
      </c>
      <c r="P135" s="124">
        <v>2021</v>
      </c>
    </row>
    <row r="136" spans="1:18" x14ac:dyDescent="0.25">
      <c r="M136" s="125" t="s">
        <v>1341</v>
      </c>
      <c r="N136" s="146">
        <v>10</v>
      </c>
      <c r="O136" s="147">
        <f>O7+O8+O9+O10+O11+O12+O13+O14+O15+O16</f>
        <v>381051.67</v>
      </c>
      <c r="P136" s="148">
        <v>0</v>
      </c>
    </row>
    <row r="137" spans="1:18" x14ac:dyDescent="0.25">
      <c r="M137" s="125" t="s">
        <v>1153</v>
      </c>
      <c r="N137" s="146">
        <v>46</v>
      </c>
      <c r="O137" s="147">
        <f>M7+M8+M9+M10+M11+M12+M13+M14+M15+M16</f>
        <v>381051.67</v>
      </c>
      <c r="P137" s="148">
        <f>P17+P21+P26+P29+P32+P35+P37+P42+P45+P48+P51+P54+P57+P60+P63+P66+P69+P72+P75+P78+P81+P84+P87+P90+P93+P96+P99+P102+P105+P108+P111+P114+P117+P120+P123+P129</f>
        <v>1193000</v>
      </c>
      <c r="Q137" s="2"/>
    </row>
    <row r="138" spans="1:18" x14ac:dyDescent="0.25">
      <c r="O138" s="2"/>
      <c r="P138" s="2"/>
    </row>
    <row r="139" spans="1:18" x14ac:dyDescent="0.25">
      <c r="O139" s="2"/>
      <c r="P139" s="2"/>
    </row>
  </sheetData>
  <mergeCells count="614">
    <mergeCell ref="Q129:Q130"/>
    <mergeCell ref="R129:R130"/>
    <mergeCell ref="A131:R131"/>
    <mergeCell ref="M133:M135"/>
    <mergeCell ref="N133:P133"/>
    <mergeCell ref="O134:P134"/>
    <mergeCell ref="N134:N135"/>
    <mergeCell ref="R123:R127"/>
    <mergeCell ref="A128:R128"/>
    <mergeCell ref="A129:A130"/>
    <mergeCell ref="B129:B130"/>
    <mergeCell ref="C129:C130"/>
    <mergeCell ref="D129:D130"/>
    <mergeCell ref="E129:E130"/>
    <mergeCell ref="F129:F130"/>
    <mergeCell ref="G129:G130"/>
    <mergeCell ref="J129:J130"/>
    <mergeCell ref="K129:K130"/>
    <mergeCell ref="L129:L130"/>
    <mergeCell ref="M129:M130"/>
    <mergeCell ref="N129:N130"/>
    <mergeCell ref="O129:O130"/>
    <mergeCell ref="P129:P130"/>
    <mergeCell ref="M123:M127"/>
    <mergeCell ref="A123:A127"/>
    <mergeCell ref="B123:B127"/>
    <mergeCell ref="C123:C127"/>
    <mergeCell ref="D123:D127"/>
    <mergeCell ref="E123:E127"/>
    <mergeCell ref="O120:O121"/>
    <mergeCell ref="P120:P121"/>
    <mergeCell ref="Q120:Q121"/>
    <mergeCell ref="R120:R121"/>
    <mergeCell ref="A122:R122"/>
    <mergeCell ref="N123:N127"/>
    <mergeCell ref="O123:O127"/>
    <mergeCell ref="P123:P127"/>
    <mergeCell ref="Q123:Q127"/>
    <mergeCell ref="F123:F127"/>
    <mergeCell ref="G123:G127"/>
    <mergeCell ref="J123:J127"/>
    <mergeCell ref="K123:K127"/>
    <mergeCell ref="L123:L127"/>
    <mergeCell ref="A119:R119"/>
    <mergeCell ref="A120:A121"/>
    <mergeCell ref="B120:B121"/>
    <mergeCell ref="C120:C121"/>
    <mergeCell ref="D120:D121"/>
    <mergeCell ref="E120:E121"/>
    <mergeCell ref="F120:F121"/>
    <mergeCell ref="G120:G121"/>
    <mergeCell ref="J120:J121"/>
    <mergeCell ref="K120:K121"/>
    <mergeCell ref="L120:L121"/>
    <mergeCell ref="M120:M121"/>
    <mergeCell ref="N120:N121"/>
    <mergeCell ref="Q114:Q115"/>
    <mergeCell ref="R114:R115"/>
    <mergeCell ref="A116:R116"/>
    <mergeCell ref="A117:A118"/>
    <mergeCell ref="B117:B118"/>
    <mergeCell ref="C117:C118"/>
    <mergeCell ref="D117:D118"/>
    <mergeCell ref="E117:E118"/>
    <mergeCell ref="F117:F118"/>
    <mergeCell ref="G117:G118"/>
    <mergeCell ref="J117:J118"/>
    <mergeCell ref="K117:K118"/>
    <mergeCell ref="L117:L118"/>
    <mergeCell ref="M117:M118"/>
    <mergeCell ref="N117:N118"/>
    <mergeCell ref="O117:O118"/>
    <mergeCell ref="P117:P118"/>
    <mergeCell ref="Q117:Q118"/>
    <mergeCell ref="R117:R118"/>
    <mergeCell ref="R111:R112"/>
    <mergeCell ref="A113:R113"/>
    <mergeCell ref="A114:A115"/>
    <mergeCell ref="B114:B115"/>
    <mergeCell ref="C114:C115"/>
    <mergeCell ref="D114:D115"/>
    <mergeCell ref="E114:E115"/>
    <mergeCell ref="F114:F115"/>
    <mergeCell ref="G114:G115"/>
    <mergeCell ref="J114:J115"/>
    <mergeCell ref="K114:K115"/>
    <mergeCell ref="L114:L115"/>
    <mergeCell ref="M114:M115"/>
    <mergeCell ref="N114:N115"/>
    <mergeCell ref="O114:O115"/>
    <mergeCell ref="P114:P115"/>
    <mergeCell ref="M111:M112"/>
    <mergeCell ref="N111:N112"/>
    <mergeCell ref="O111:O112"/>
    <mergeCell ref="P111:P112"/>
    <mergeCell ref="Q111:Q112"/>
    <mergeCell ref="F111:F112"/>
    <mergeCell ref="G111:G112"/>
    <mergeCell ref="J111:J112"/>
    <mergeCell ref="K111:K112"/>
    <mergeCell ref="L111:L112"/>
    <mergeCell ref="A111:A112"/>
    <mergeCell ref="B111:B112"/>
    <mergeCell ref="C111:C112"/>
    <mergeCell ref="D111:D112"/>
    <mergeCell ref="E111:E112"/>
    <mergeCell ref="O108:O109"/>
    <mergeCell ref="P108:P109"/>
    <mergeCell ref="Q108:Q109"/>
    <mergeCell ref="R108:R109"/>
    <mergeCell ref="A110:R110"/>
    <mergeCell ref="P105:P106"/>
    <mergeCell ref="Q105:Q106"/>
    <mergeCell ref="R105:R106"/>
    <mergeCell ref="A107:R107"/>
    <mergeCell ref="A108:A109"/>
    <mergeCell ref="B108:B109"/>
    <mergeCell ref="C108:C109"/>
    <mergeCell ref="D108:D109"/>
    <mergeCell ref="E108:E109"/>
    <mergeCell ref="F108:F109"/>
    <mergeCell ref="G108:G109"/>
    <mergeCell ref="J108:J109"/>
    <mergeCell ref="K108:K109"/>
    <mergeCell ref="L108:L109"/>
    <mergeCell ref="M108:M109"/>
    <mergeCell ref="N108:N109"/>
    <mergeCell ref="Q102:Q103"/>
    <mergeCell ref="R102:R103"/>
    <mergeCell ref="A104:R104"/>
    <mergeCell ref="A105:A106"/>
    <mergeCell ref="B105:B106"/>
    <mergeCell ref="C105:C106"/>
    <mergeCell ref="D105:D106"/>
    <mergeCell ref="E105:E106"/>
    <mergeCell ref="F105:F106"/>
    <mergeCell ref="G105:G106"/>
    <mergeCell ref="J105:J106"/>
    <mergeCell ref="K105:K106"/>
    <mergeCell ref="L105:L106"/>
    <mergeCell ref="M105:M106"/>
    <mergeCell ref="N105:N106"/>
    <mergeCell ref="O105:O106"/>
    <mergeCell ref="R99:R100"/>
    <mergeCell ref="A101:R101"/>
    <mergeCell ref="A102:A103"/>
    <mergeCell ref="B102:B103"/>
    <mergeCell ref="C102:C103"/>
    <mergeCell ref="D102:D103"/>
    <mergeCell ref="E102:E103"/>
    <mergeCell ref="F102:F103"/>
    <mergeCell ref="G102:G103"/>
    <mergeCell ref="J102:J103"/>
    <mergeCell ref="K102:K103"/>
    <mergeCell ref="L102:L103"/>
    <mergeCell ref="M102:M103"/>
    <mergeCell ref="N102:N103"/>
    <mergeCell ref="O102:O103"/>
    <mergeCell ref="P102:P103"/>
    <mergeCell ref="M99:M100"/>
    <mergeCell ref="N99:N100"/>
    <mergeCell ref="O99:O100"/>
    <mergeCell ref="P99:P100"/>
    <mergeCell ref="Q99:Q100"/>
    <mergeCell ref="F99:F100"/>
    <mergeCell ref="G99:G100"/>
    <mergeCell ref="J99:J100"/>
    <mergeCell ref="K99:K100"/>
    <mergeCell ref="L99:L100"/>
    <mergeCell ref="A99:A100"/>
    <mergeCell ref="B99:B100"/>
    <mergeCell ref="C99:C100"/>
    <mergeCell ref="D99:D100"/>
    <mergeCell ref="E99:E100"/>
    <mergeCell ref="O96:O97"/>
    <mergeCell ref="P96:P97"/>
    <mergeCell ref="Q96:Q97"/>
    <mergeCell ref="R96:R97"/>
    <mergeCell ref="A98:R98"/>
    <mergeCell ref="P93:P94"/>
    <mergeCell ref="Q93:Q94"/>
    <mergeCell ref="R93:R94"/>
    <mergeCell ref="A95:R95"/>
    <mergeCell ref="A96:A97"/>
    <mergeCell ref="B96:B97"/>
    <mergeCell ref="C96:C97"/>
    <mergeCell ref="D96:D97"/>
    <mergeCell ref="E96:E97"/>
    <mergeCell ref="F96:F97"/>
    <mergeCell ref="G96:G97"/>
    <mergeCell ref="J96:J97"/>
    <mergeCell ref="K96:K97"/>
    <mergeCell ref="L96:L97"/>
    <mergeCell ref="M96:M97"/>
    <mergeCell ref="N96:N97"/>
    <mergeCell ref="Q90:Q91"/>
    <mergeCell ref="R90:R91"/>
    <mergeCell ref="A92:R92"/>
    <mergeCell ref="A93:A94"/>
    <mergeCell ref="B93:B94"/>
    <mergeCell ref="C93:C94"/>
    <mergeCell ref="D93:D94"/>
    <mergeCell ref="E93:E94"/>
    <mergeCell ref="F93:F94"/>
    <mergeCell ref="G93:G94"/>
    <mergeCell ref="J93:J94"/>
    <mergeCell ref="K93:K94"/>
    <mergeCell ref="L93:L94"/>
    <mergeCell ref="M93:M94"/>
    <mergeCell ref="N93:N94"/>
    <mergeCell ref="O93:O94"/>
    <mergeCell ref="R87:R88"/>
    <mergeCell ref="A89:R89"/>
    <mergeCell ref="A90:A91"/>
    <mergeCell ref="B90:B91"/>
    <mergeCell ref="C90:C91"/>
    <mergeCell ref="D90:D91"/>
    <mergeCell ref="E90:E91"/>
    <mergeCell ref="F90:F91"/>
    <mergeCell ref="G90:G91"/>
    <mergeCell ref="J90:J91"/>
    <mergeCell ref="K90:K91"/>
    <mergeCell ref="L90:L91"/>
    <mergeCell ref="M90:M91"/>
    <mergeCell ref="N90:N91"/>
    <mergeCell ref="O90:O91"/>
    <mergeCell ref="P90:P91"/>
    <mergeCell ref="M87:M88"/>
    <mergeCell ref="N87:N88"/>
    <mergeCell ref="O87:O88"/>
    <mergeCell ref="P87:P88"/>
    <mergeCell ref="Q87:Q88"/>
    <mergeCell ref="F87:F88"/>
    <mergeCell ref="G87:G88"/>
    <mergeCell ref="J87:J88"/>
    <mergeCell ref="K87:K88"/>
    <mergeCell ref="L87:L88"/>
    <mergeCell ref="A87:A88"/>
    <mergeCell ref="B87:B88"/>
    <mergeCell ref="C87:C88"/>
    <mergeCell ref="D87:D88"/>
    <mergeCell ref="E87:E88"/>
    <mergeCell ref="O84:O85"/>
    <mergeCell ref="P84:P85"/>
    <mergeCell ref="Q84:Q85"/>
    <mergeCell ref="R84:R85"/>
    <mergeCell ref="A86:R86"/>
    <mergeCell ref="P81:P82"/>
    <mergeCell ref="Q81:Q82"/>
    <mergeCell ref="R81:R82"/>
    <mergeCell ref="A83:R83"/>
    <mergeCell ref="A84:A85"/>
    <mergeCell ref="B84:B85"/>
    <mergeCell ref="C84:C85"/>
    <mergeCell ref="D84:D85"/>
    <mergeCell ref="E84:E85"/>
    <mergeCell ref="F84:F85"/>
    <mergeCell ref="G84:G85"/>
    <mergeCell ref="J84:J85"/>
    <mergeCell ref="K84:K85"/>
    <mergeCell ref="L84:L85"/>
    <mergeCell ref="M84:M85"/>
    <mergeCell ref="N84:N85"/>
    <mergeCell ref="Q78:Q79"/>
    <mergeCell ref="R78:R79"/>
    <mergeCell ref="A80:R80"/>
    <mergeCell ref="A81:A82"/>
    <mergeCell ref="B81:B82"/>
    <mergeCell ref="C81:C82"/>
    <mergeCell ref="D81:D82"/>
    <mergeCell ref="E81:E82"/>
    <mergeCell ref="F81:F82"/>
    <mergeCell ref="G81:G82"/>
    <mergeCell ref="J81:J82"/>
    <mergeCell ref="K81:K82"/>
    <mergeCell ref="L81:L82"/>
    <mergeCell ref="M81:M82"/>
    <mergeCell ref="N81:N82"/>
    <mergeCell ref="O81:O82"/>
    <mergeCell ref="R75:R76"/>
    <mergeCell ref="A77:R77"/>
    <mergeCell ref="A78:A79"/>
    <mergeCell ref="B78:B79"/>
    <mergeCell ref="C78:C79"/>
    <mergeCell ref="D78:D79"/>
    <mergeCell ref="E78:E79"/>
    <mergeCell ref="F78:F79"/>
    <mergeCell ref="G78:G79"/>
    <mergeCell ref="J78:J79"/>
    <mergeCell ref="K78:K79"/>
    <mergeCell ref="L78:L79"/>
    <mergeCell ref="M78:M79"/>
    <mergeCell ref="N78:N79"/>
    <mergeCell ref="O78:O79"/>
    <mergeCell ref="P78:P79"/>
    <mergeCell ref="M75:M76"/>
    <mergeCell ref="N75:N76"/>
    <mergeCell ref="O75:O76"/>
    <mergeCell ref="P75:P76"/>
    <mergeCell ref="Q75:Q76"/>
    <mergeCell ref="F75:F76"/>
    <mergeCell ref="G75:G76"/>
    <mergeCell ref="J75:J76"/>
    <mergeCell ref="K75:K76"/>
    <mergeCell ref="L75:L76"/>
    <mergeCell ref="A75:A76"/>
    <mergeCell ref="B75:B76"/>
    <mergeCell ref="C75:C76"/>
    <mergeCell ref="D75:D76"/>
    <mergeCell ref="E75:E76"/>
    <mergeCell ref="O72:O73"/>
    <mergeCell ref="P72:P73"/>
    <mergeCell ref="Q72:Q73"/>
    <mergeCell ref="R72:R73"/>
    <mergeCell ref="A74:R74"/>
    <mergeCell ref="P69:P70"/>
    <mergeCell ref="Q69:Q70"/>
    <mergeCell ref="R69:R70"/>
    <mergeCell ref="A71:R71"/>
    <mergeCell ref="A72:A73"/>
    <mergeCell ref="B72:B73"/>
    <mergeCell ref="C72:C73"/>
    <mergeCell ref="D72:D73"/>
    <mergeCell ref="E72:E73"/>
    <mergeCell ref="F72:F73"/>
    <mergeCell ref="G72:G73"/>
    <mergeCell ref="J72:J73"/>
    <mergeCell ref="K72:K73"/>
    <mergeCell ref="L72:L73"/>
    <mergeCell ref="M72:M73"/>
    <mergeCell ref="N72:N73"/>
    <mergeCell ref="Q66:Q67"/>
    <mergeCell ref="R66:R67"/>
    <mergeCell ref="A68:R68"/>
    <mergeCell ref="A69:A70"/>
    <mergeCell ref="B69:B70"/>
    <mergeCell ref="C69:C70"/>
    <mergeCell ref="D69:D70"/>
    <mergeCell ref="E69:E70"/>
    <mergeCell ref="F69:F70"/>
    <mergeCell ref="G69:G70"/>
    <mergeCell ref="J69:J70"/>
    <mergeCell ref="K69:K70"/>
    <mergeCell ref="L69:L70"/>
    <mergeCell ref="M69:M70"/>
    <mergeCell ref="N69:N70"/>
    <mergeCell ref="O69:O70"/>
    <mergeCell ref="R63:R64"/>
    <mergeCell ref="A65:R65"/>
    <mergeCell ref="A66:A67"/>
    <mergeCell ref="B66:B67"/>
    <mergeCell ref="C66:C67"/>
    <mergeCell ref="D66:D67"/>
    <mergeCell ref="E66:E67"/>
    <mergeCell ref="F66:F67"/>
    <mergeCell ref="G66:G67"/>
    <mergeCell ref="J66:J67"/>
    <mergeCell ref="K66:K67"/>
    <mergeCell ref="L66:L67"/>
    <mergeCell ref="M66:M67"/>
    <mergeCell ref="N66:N67"/>
    <mergeCell ref="O66:O67"/>
    <mergeCell ref="P66:P67"/>
    <mergeCell ref="M63:M64"/>
    <mergeCell ref="N63:N64"/>
    <mergeCell ref="O63:O64"/>
    <mergeCell ref="P63:P64"/>
    <mergeCell ref="Q63:Q64"/>
    <mergeCell ref="F63:F64"/>
    <mergeCell ref="G63:G64"/>
    <mergeCell ref="J63:J64"/>
    <mergeCell ref="K63:K64"/>
    <mergeCell ref="L63:L64"/>
    <mergeCell ref="A63:A64"/>
    <mergeCell ref="B63:B64"/>
    <mergeCell ref="C63:C64"/>
    <mergeCell ref="D63:D64"/>
    <mergeCell ref="E63:E64"/>
    <mergeCell ref="O60:O61"/>
    <mergeCell ref="P60:P61"/>
    <mergeCell ref="Q60:Q61"/>
    <mergeCell ref="R60:R61"/>
    <mergeCell ref="A62:R62"/>
    <mergeCell ref="P57:P58"/>
    <mergeCell ref="Q57:Q58"/>
    <mergeCell ref="R57:R58"/>
    <mergeCell ref="A59:R59"/>
    <mergeCell ref="A60:A61"/>
    <mergeCell ref="B60:B61"/>
    <mergeCell ref="C60:C61"/>
    <mergeCell ref="D60:D61"/>
    <mergeCell ref="E60:E61"/>
    <mergeCell ref="F60:F61"/>
    <mergeCell ref="G60:G61"/>
    <mergeCell ref="J60:J61"/>
    <mergeCell ref="K60:K61"/>
    <mergeCell ref="L60:L61"/>
    <mergeCell ref="M60:M61"/>
    <mergeCell ref="N60:N61"/>
    <mergeCell ref="Q54:Q55"/>
    <mergeCell ref="R54:R55"/>
    <mergeCell ref="A56:R56"/>
    <mergeCell ref="A57:A58"/>
    <mergeCell ref="B57:B58"/>
    <mergeCell ref="C57:C58"/>
    <mergeCell ref="D57:D58"/>
    <mergeCell ref="E57:E58"/>
    <mergeCell ref="F57:F58"/>
    <mergeCell ref="G57:G58"/>
    <mergeCell ref="J57:J58"/>
    <mergeCell ref="K57:K58"/>
    <mergeCell ref="L57:L58"/>
    <mergeCell ref="M57:M58"/>
    <mergeCell ref="N57:N58"/>
    <mergeCell ref="O57:O58"/>
    <mergeCell ref="R51:R52"/>
    <mergeCell ref="A53:R53"/>
    <mergeCell ref="A54:A55"/>
    <mergeCell ref="B54:B55"/>
    <mergeCell ref="C54:C55"/>
    <mergeCell ref="D54:D55"/>
    <mergeCell ref="E54:E55"/>
    <mergeCell ref="F54:F55"/>
    <mergeCell ref="G54:G55"/>
    <mergeCell ref="J54:J55"/>
    <mergeCell ref="K54:K55"/>
    <mergeCell ref="L54:L55"/>
    <mergeCell ref="M54:M55"/>
    <mergeCell ref="N54:N55"/>
    <mergeCell ref="O54:O55"/>
    <mergeCell ref="P54:P55"/>
    <mergeCell ref="M51:M52"/>
    <mergeCell ref="N51:N52"/>
    <mergeCell ref="O51:O52"/>
    <mergeCell ref="P51:P52"/>
    <mergeCell ref="Q51:Q52"/>
    <mergeCell ref="F51:F52"/>
    <mergeCell ref="G51:G52"/>
    <mergeCell ref="J51:J52"/>
    <mergeCell ref="K51:K52"/>
    <mergeCell ref="L51:L52"/>
    <mergeCell ref="A51:A52"/>
    <mergeCell ref="B51:B52"/>
    <mergeCell ref="C51:C52"/>
    <mergeCell ref="D51:D52"/>
    <mergeCell ref="E51:E52"/>
    <mergeCell ref="O48:O49"/>
    <mergeCell ref="P48:P49"/>
    <mergeCell ref="Q48:Q49"/>
    <mergeCell ref="R48:R49"/>
    <mergeCell ref="A50:R50"/>
    <mergeCell ref="P45:P46"/>
    <mergeCell ref="Q45:Q46"/>
    <mergeCell ref="R45:R46"/>
    <mergeCell ref="A47:R47"/>
    <mergeCell ref="A48:A49"/>
    <mergeCell ref="B48:B49"/>
    <mergeCell ref="C48:C49"/>
    <mergeCell ref="D48:D49"/>
    <mergeCell ref="E48:E49"/>
    <mergeCell ref="F48:F49"/>
    <mergeCell ref="G48:G49"/>
    <mergeCell ref="J48:J49"/>
    <mergeCell ref="K48:K49"/>
    <mergeCell ref="L48:L49"/>
    <mergeCell ref="M48:M49"/>
    <mergeCell ref="N48:N49"/>
    <mergeCell ref="A44:R44"/>
    <mergeCell ref="A45:A46"/>
    <mergeCell ref="B45:B46"/>
    <mergeCell ref="C45:C46"/>
    <mergeCell ref="D45:D46"/>
    <mergeCell ref="E45:E46"/>
    <mergeCell ref="F45:F46"/>
    <mergeCell ref="G45:G46"/>
    <mergeCell ref="J45:J46"/>
    <mergeCell ref="K45:K46"/>
    <mergeCell ref="L45:L46"/>
    <mergeCell ref="M45:M46"/>
    <mergeCell ref="N45:N46"/>
    <mergeCell ref="O45:O46"/>
    <mergeCell ref="A41:R41"/>
    <mergeCell ref="A42:A43"/>
    <mergeCell ref="B42:B43"/>
    <mergeCell ref="C42:C43"/>
    <mergeCell ref="D42:D43"/>
    <mergeCell ref="E42:E43"/>
    <mergeCell ref="F42:F43"/>
    <mergeCell ref="G42:G43"/>
    <mergeCell ref="J42:J43"/>
    <mergeCell ref="K42:K43"/>
    <mergeCell ref="L42:L43"/>
    <mergeCell ref="M42:M43"/>
    <mergeCell ref="N42:N43"/>
    <mergeCell ref="O42:O43"/>
    <mergeCell ref="P42:P43"/>
    <mergeCell ref="Q42:Q43"/>
    <mergeCell ref="R42:R43"/>
    <mergeCell ref="A36:R36"/>
    <mergeCell ref="A37:A40"/>
    <mergeCell ref="B37:B40"/>
    <mergeCell ref="C37:C40"/>
    <mergeCell ref="D37:D40"/>
    <mergeCell ref="E37:E40"/>
    <mergeCell ref="F37:F40"/>
    <mergeCell ref="G37:G40"/>
    <mergeCell ref="J37:J40"/>
    <mergeCell ref="K37:K40"/>
    <mergeCell ref="L37:L40"/>
    <mergeCell ref="M37:M40"/>
    <mergeCell ref="N37:N40"/>
    <mergeCell ref="O37:O40"/>
    <mergeCell ref="P37:P40"/>
    <mergeCell ref="Q37:Q40"/>
    <mergeCell ref="R37:R40"/>
    <mergeCell ref="A34:R34"/>
    <mergeCell ref="P29:P30"/>
    <mergeCell ref="Q29:Q30"/>
    <mergeCell ref="R29:R30"/>
    <mergeCell ref="A31:R31"/>
    <mergeCell ref="A32:A33"/>
    <mergeCell ref="B32:B33"/>
    <mergeCell ref="C32:C33"/>
    <mergeCell ref="D32:D33"/>
    <mergeCell ref="E32:E33"/>
    <mergeCell ref="F32:F33"/>
    <mergeCell ref="G32:G33"/>
    <mergeCell ref="J32:J33"/>
    <mergeCell ref="K32:K33"/>
    <mergeCell ref="L32:L33"/>
    <mergeCell ref="M32:M33"/>
    <mergeCell ref="N32:N33"/>
    <mergeCell ref="O29:O30"/>
    <mergeCell ref="A25:R25"/>
    <mergeCell ref="A26:A27"/>
    <mergeCell ref="B26:B27"/>
    <mergeCell ref="C26:C27"/>
    <mergeCell ref="D26:D27"/>
    <mergeCell ref="O32:O33"/>
    <mergeCell ref="P32:P33"/>
    <mergeCell ref="Q32:Q33"/>
    <mergeCell ref="R32:R33"/>
    <mergeCell ref="Q26:Q27"/>
    <mergeCell ref="R26:R27"/>
    <mergeCell ref="A28:R28"/>
    <mergeCell ref="A29:A30"/>
    <mergeCell ref="B29:B30"/>
    <mergeCell ref="C29:C30"/>
    <mergeCell ref="D29:D30"/>
    <mergeCell ref="E29:E30"/>
    <mergeCell ref="F29:F30"/>
    <mergeCell ref="G29:G30"/>
    <mergeCell ref="J29:J30"/>
    <mergeCell ref="K29:K30"/>
    <mergeCell ref="L29:L30"/>
    <mergeCell ref="M29:M30"/>
    <mergeCell ref="N29:N30"/>
    <mergeCell ref="E26:E27"/>
    <mergeCell ref="F26:F27"/>
    <mergeCell ref="G26:G27"/>
    <mergeCell ref="J26:J27"/>
    <mergeCell ref="K26:K27"/>
    <mergeCell ref="L26:L27"/>
    <mergeCell ref="M26:M27"/>
    <mergeCell ref="N26:N27"/>
    <mergeCell ref="O26:O27"/>
    <mergeCell ref="P26:P27"/>
    <mergeCell ref="K21:K24"/>
    <mergeCell ref="L21:L24"/>
    <mergeCell ref="A21:A24"/>
    <mergeCell ref="B21:B24"/>
    <mergeCell ref="C21:C24"/>
    <mergeCell ref="D21:D24"/>
    <mergeCell ref="E21:E24"/>
    <mergeCell ref="F17:F19"/>
    <mergeCell ref="G17:G19"/>
    <mergeCell ref="J17:J19"/>
    <mergeCell ref="K17:K19"/>
    <mergeCell ref="L17:L19"/>
    <mergeCell ref="A17:A19"/>
    <mergeCell ref="B17:B19"/>
    <mergeCell ref="C17:C19"/>
    <mergeCell ref="D17:D19"/>
    <mergeCell ref="E17:E19"/>
    <mergeCell ref="A20:R20"/>
    <mergeCell ref="R21:R24"/>
    <mergeCell ref="M21:M24"/>
    <mergeCell ref="N21:N24"/>
    <mergeCell ref="O21:O24"/>
    <mergeCell ref="P21:P24"/>
    <mergeCell ref="Q21:Q24"/>
    <mergeCell ref="F4:F5"/>
    <mergeCell ref="G4:G5"/>
    <mergeCell ref="H4:I4"/>
    <mergeCell ref="J4:J5"/>
    <mergeCell ref="K4:L4"/>
    <mergeCell ref="A4:A5"/>
    <mergeCell ref="B4:B5"/>
    <mergeCell ref="C4:C5"/>
    <mergeCell ref="D4:D5"/>
    <mergeCell ref="E4:E5"/>
    <mergeCell ref="F21:F24"/>
    <mergeCell ref="G21:G24"/>
    <mergeCell ref="J21:J24"/>
    <mergeCell ref="R4:R5"/>
    <mergeCell ref="O4:P4"/>
    <mergeCell ref="M4:N4"/>
    <mergeCell ref="Q4:Q5"/>
    <mergeCell ref="M17:M19"/>
    <mergeCell ref="N17:N19"/>
    <mergeCell ref="O17:O19"/>
    <mergeCell ref="P17:P19"/>
    <mergeCell ref="Q17:Q19"/>
    <mergeCell ref="R17:R1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966"/>
  <sheetViews>
    <sheetView zoomScale="50" zoomScaleNormal="50" workbookViewId="0"/>
  </sheetViews>
  <sheetFormatPr defaultColWidth="14.42578125" defaultRowHeight="15" x14ac:dyDescent="0.25"/>
  <cols>
    <col min="1" max="1" width="4.140625" style="98" customWidth="1"/>
    <col min="2" max="2" width="10.140625" style="7" customWidth="1"/>
    <col min="3" max="3" width="8.140625" style="7" customWidth="1"/>
    <col min="4" max="4" width="11" style="7" customWidth="1"/>
    <col min="5" max="5" width="40" style="98" customWidth="1"/>
    <col min="6" max="6" width="57.140625" style="66" customWidth="1"/>
    <col min="7" max="7" width="19.28515625" style="98" customWidth="1"/>
    <col min="8" max="8" width="18.28515625" style="43" customWidth="1"/>
    <col min="9" max="9" width="12.85546875" style="98" customWidth="1"/>
    <col min="10" max="10" width="28.140625" style="98" customWidth="1"/>
    <col min="11" max="11" width="10.5703125" style="98" customWidth="1"/>
    <col min="12" max="12" width="12.42578125" style="98" customWidth="1"/>
    <col min="13" max="13" width="14.7109375" style="98" customWidth="1"/>
    <col min="14" max="14" width="16.5703125" style="98" customWidth="1"/>
    <col min="15" max="15" width="16.42578125" style="98" customWidth="1"/>
    <col min="16" max="16" width="15.5703125" style="98" customWidth="1"/>
    <col min="17" max="17" width="18" style="98" customWidth="1"/>
    <col min="18" max="18" width="16.28515625" style="98" customWidth="1"/>
    <col min="19" max="16384" width="14.42578125" style="98"/>
  </cols>
  <sheetData>
    <row r="2" spans="1:18" x14ac:dyDescent="0.25">
      <c r="A2" s="67" t="s">
        <v>1309</v>
      </c>
    </row>
    <row r="3" spans="1:18" ht="15.75" customHeight="1" x14ac:dyDescent="0.25">
      <c r="A3" s="68"/>
      <c r="B3" s="184"/>
      <c r="C3" s="184"/>
      <c r="D3" s="184"/>
      <c r="E3" s="68"/>
      <c r="F3" s="69"/>
      <c r="G3" s="70"/>
      <c r="H3" s="158"/>
      <c r="I3" s="70"/>
      <c r="J3" s="68"/>
      <c r="K3" s="68"/>
      <c r="L3" s="68"/>
      <c r="M3" s="74"/>
      <c r="N3" s="74"/>
      <c r="O3" s="74"/>
      <c r="P3" s="74"/>
      <c r="Q3" s="68"/>
      <c r="R3" s="68"/>
    </row>
    <row r="4" spans="1:18" ht="45.75" customHeight="1" x14ac:dyDescent="0.25">
      <c r="A4" s="881" t="s">
        <v>0</v>
      </c>
      <c r="B4" s="880" t="s">
        <v>1</v>
      </c>
      <c r="C4" s="880" t="s">
        <v>2</v>
      </c>
      <c r="D4" s="880" t="s">
        <v>3</v>
      </c>
      <c r="E4" s="881" t="s">
        <v>4</v>
      </c>
      <c r="F4" s="881" t="s">
        <v>5</v>
      </c>
      <c r="G4" s="880" t="s">
        <v>6</v>
      </c>
      <c r="H4" s="884" t="s">
        <v>7</v>
      </c>
      <c r="I4" s="885"/>
      <c r="J4" s="881" t="s">
        <v>8</v>
      </c>
      <c r="K4" s="884" t="s">
        <v>9</v>
      </c>
      <c r="L4" s="885"/>
      <c r="M4" s="888" t="s">
        <v>10</v>
      </c>
      <c r="N4" s="885"/>
      <c r="O4" s="888" t="s">
        <v>11</v>
      </c>
      <c r="P4" s="885"/>
      <c r="Q4" s="881" t="s">
        <v>12</v>
      </c>
      <c r="R4" s="880" t="s">
        <v>13</v>
      </c>
    </row>
    <row r="5" spans="1:18" ht="30" customHeight="1" x14ac:dyDescent="0.25">
      <c r="A5" s="879"/>
      <c r="B5" s="882"/>
      <c r="C5" s="882"/>
      <c r="D5" s="882"/>
      <c r="E5" s="879"/>
      <c r="F5" s="882"/>
      <c r="G5" s="883"/>
      <c r="H5" s="159" t="s">
        <v>14</v>
      </c>
      <c r="I5" s="160" t="s">
        <v>15</v>
      </c>
      <c r="J5" s="879"/>
      <c r="K5" s="161">
        <v>2020</v>
      </c>
      <c r="L5" s="161">
        <v>2021</v>
      </c>
      <c r="M5" s="162">
        <v>2020</v>
      </c>
      <c r="N5" s="162">
        <v>2021</v>
      </c>
      <c r="O5" s="162">
        <v>2020</v>
      </c>
      <c r="P5" s="162">
        <v>2021</v>
      </c>
      <c r="Q5" s="879"/>
      <c r="R5" s="879"/>
    </row>
    <row r="6" spans="1:18" s="7" customFormat="1" ht="15.75" customHeight="1" x14ac:dyDescent="0.25">
      <c r="A6" s="163" t="s">
        <v>16</v>
      </c>
      <c r="B6" s="160" t="s">
        <v>17</v>
      </c>
      <c r="C6" s="160" t="s">
        <v>18</v>
      </c>
      <c r="D6" s="160" t="s">
        <v>19</v>
      </c>
      <c r="E6" s="163" t="s">
        <v>20</v>
      </c>
      <c r="F6" s="164" t="s">
        <v>21</v>
      </c>
      <c r="G6" s="163" t="s">
        <v>22</v>
      </c>
      <c r="H6" s="160" t="s">
        <v>23</v>
      </c>
      <c r="I6" s="160" t="s">
        <v>24</v>
      </c>
      <c r="J6" s="163" t="s">
        <v>25</v>
      </c>
      <c r="K6" s="161" t="s">
        <v>26</v>
      </c>
      <c r="L6" s="161" t="s">
        <v>27</v>
      </c>
      <c r="M6" s="165" t="s">
        <v>28</v>
      </c>
      <c r="N6" s="165" t="s">
        <v>29</v>
      </c>
      <c r="O6" s="165" t="s">
        <v>30</v>
      </c>
      <c r="P6" s="165" t="s">
        <v>31</v>
      </c>
      <c r="Q6" s="163" t="s">
        <v>32</v>
      </c>
      <c r="R6" s="160" t="s">
        <v>33</v>
      </c>
    </row>
    <row r="7" spans="1:18" ht="33" customHeight="1" x14ac:dyDescent="0.25">
      <c r="A7" s="876">
        <v>1</v>
      </c>
      <c r="B7" s="876">
        <v>1</v>
      </c>
      <c r="C7" s="876">
        <v>4</v>
      </c>
      <c r="D7" s="876">
        <v>2</v>
      </c>
      <c r="E7" s="876" t="s">
        <v>404</v>
      </c>
      <c r="F7" s="877" t="s">
        <v>403</v>
      </c>
      <c r="G7" s="876" t="s">
        <v>402</v>
      </c>
      <c r="H7" s="166" t="s">
        <v>401</v>
      </c>
      <c r="I7" s="167">
        <v>2</v>
      </c>
      <c r="J7" s="876" t="s">
        <v>1112</v>
      </c>
      <c r="K7" s="876" t="s">
        <v>400</v>
      </c>
      <c r="L7" s="868"/>
      <c r="M7" s="887">
        <v>500000</v>
      </c>
      <c r="N7" s="868"/>
      <c r="O7" s="887">
        <v>250000</v>
      </c>
      <c r="P7" s="868"/>
      <c r="Q7" s="876" t="s">
        <v>368</v>
      </c>
      <c r="R7" s="876" t="s">
        <v>367</v>
      </c>
    </row>
    <row r="8" spans="1:18" ht="33" customHeight="1" x14ac:dyDescent="0.25">
      <c r="A8" s="871"/>
      <c r="B8" s="871"/>
      <c r="C8" s="871"/>
      <c r="D8" s="871"/>
      <c r="E8" s="869"/>
      <c r="F8" s="878"/>
      <c r="G8" s="879"/>
      <c r="H8" s="166" t="s">
        <v>363</v>
      </c>
      <c r="I8" s="167">
        <v>500</v>
      </c>
      <c r="J8" s="869"/>
      <c r="K8" s="869"/>
      <c r="L8" s="869"/>
      <c r="M8" s="869"/>
      <c r="N8" s="869"/>
      <c r="O8" s="869"/>
      <c r="P8" s="869"/>
      <c r="Q8" s="869"/>
      <c r="R8" s="869"/>
    </row>
    <row r="9" spans="1:18" ht="33" customHeight="1" x14ac:dyDescent="0.25">
      <c r="A9" s="871"/>
      <c r="B9" s="871"/>
      <c r="C9" s="871"/>
      <c r="D9" s="871"/>
      <c r="E9" s="869"/>
      <c r="F9" s="878"/>
      <c r="G9" s="876" t="s">
        <v>399</v>
      </c>
      <c r="H9" s="166" t="s">
        <v>398</v>
      </c>
      <c r="I9" s="167">
        <v>2</v>
      </c>
      <c r="J9" s="869"/>
      <c r="K9" s="869"/>
      <c r="L9" s="869"/>
      <c r="M9" s="869"/>
      <c r="N9" s="869"/>
      <c r="O9" s="869"/>
      <c r="P9" s="869"/>
      <c r="Q9" s="869"/>
      <c r="R9" s="869"/>
    </row>
    <row r="10" spans="1:18" ht="25.5" customHeight="1" x14ac:dyDescent="0.25">
      <c r="A10" s="871"/>
      <c r="B10" s="871"/>
      <c r="C10" s="871"/>
      <c r="D10" s="871"/>
      <c r="E10" s="869"/>
      <c r="F10" s="878"/>
      <c r="G10" s="879"/>
      <c r="H10" s="166" t="s">
        <v>397</v>
      </c>
      <c r="I10" s="167">
        <v>30000</v>
      </c>
      <c r="J10" s="869"/>
      <c r="K10" s="869"/>
      <c r="L10" s="869"/>
      <c r="M10" s="869"/>
      <c r="N10" s="869"/>
      <c r="O10" s="869"/>
      <c r="P10" s="869"/>
      <c r="Q10" s="869"/>
      <c r="R10" s="869"/>
    </row>
    <row r="11" spans="1:18" ht="40.5" customHeight="1" x14ac:dyDescent="0.25">
      <c r="A11" s="871"/>
      <c r="B11" s="871"/>
      <c r="C11" s="871"/>
      <c r="D11" s="871"/>
      <c r="E11" s="869"/>
      <c r="F11" s="878"/>
      <c r="G11" s="876" t="s">
        <v>366</v>
      </c>
      <c r="H11" s="166" t="s">
        <v>365</v>
      </c>
      <c r="I11" s="167">
        <v>15</v>
      </c>
      <c r="J11" s="869"/>
      <c r="K11" s="869"/>
      <c r="L11" s="869"/>
      <c r="M11" s="869"/>
      <c r="N11" s="869"/>
      <c r="O11" s="869"/>
      <c r="P11" s="869"/>
      <c r="Q11" s="869"/>
      <c r="R11" s="869"/>
    </row>
    <row r="12" spans="1:18" ht="73.5" customHeight="1" x14ac:dyDescent="0.25">
      <c r="A12" s="871"/>
      <c r="B12" s="871"/>
      <c r="C12" s="871"/>
      <c r="D12" s="871"/>
      <c r="E12" s="869"/>
      <c r="F12" s="878"/>
      <c r="G12" s="886"/>
      <c r="H12" s="166" t="s">
        <v>396</v>
      </c>
      <c r="I12" s="167">
        <v>500</v>
      </c>
      <c r="J12" s="869"/>
      <c r="K12" s="869"/>
      <c r="L12" s="869"/>
      <c r="M12" s="869"/>
      <c r="N12" s="869"/>
      <c r="O12" s="869"/>
      <c r="P12" s="869"/>
      <c r="Q12" s="869"/>
      <c r="R12" s="869"/>
    </row>
    <row r="13" spans="1:18" s="168" customFormat="1" ht="99" customHeight="1" x14ac:dyDescent="0.2">
      <c r="A13" s="870">
        <v>2</v>
      </c>
      <c r="B13" s="870">
        <v>1</v>
      </c>
      <c r="C13" s="870">
        <v>4</v>
      </c>
      <c r="D13" s="870">
        <v>2</v>
      </c>
      <c r="E13" s="872" t="s">
        <v>395</v>
      </c>
      <c r="F13" s="889" t="s">
        <v>394</v>
      </c>
      <c r="G13" s="870" t="s">
        <v>393</v>
      </c>
      <c r="H13" s="166" t="s">
        <v>392</v>
      </c>
      <c r="I13" s="167">
        <v>8</v>
      </c>
      <c r="J13" s="876" t="s">
        <v>391</v>
      </c>
      <c r="K13" s="876" t="s">
        <v>390</v>
      </c>
      <c r="L13" s="891"/>
      <c r="M13" s="890">
        <v>50000</v>
      </c>
      <c r="N13" s="868"/>
      <c r="O13" s="890">
        <v>50000</v>
      </c>
      <c r="P13" s="868"/>
      <c r="Q13" s="876" t="s">
        <v>368</v>
      </c>
      <c r="R13" s="876" t="s">
        <v>367</v>
      </c>
    </row>
    <row r="14" spans="1:18" s="168" customFormat="1" ht="118.5" customHeight="1" x14ac:dyDescent="0.2">
      <c r="A14" s="869"/>
      <c r="B14" s="871"/>
      <c r="C14" s="871"/>
      <c r="D14" s="871"/>
      <c r="E14" s="869"/>
      <c r="F14" s="878"/>
      <c r="G14" s="869"/>
      <c r="H14" s="169" t="s">
        <v>389</v>
      </c>
      <c r="I14" s="170">
        <v>16</v>
      </c>
      <c r="J14" s="869"/>
      <c r="K14" s="869"/>
      <c r="L14" s="869"/>
      <c r="M14" s="869"/>
      <c r="N14" s="869"/>
      <c r="O14" s="869"/>
      <c r="P14" s="869"/>
      <c r="Q14" s="869"/>
      <c r="R14" s="869"/>
    </row>
    <row r="15" spans="1:18" s="171" customFormat="1" ht="312.75" customHeight="1" x14ac:dyDescent="0.2">
      <c r="A15" s="112">
        <v>3</v>
      </c>
      <c r="B15" s="48">
        <v>1</v>
      </c>
      <c r="C15" s="112">
        <v>4</v>
      </c>
      <c r="D15" s="48">
        <v>2</v>
      </c>
      <c r="E15" s="48" t="s">
        <v>388</v>
      </c>
      <c r="F15" s="138" t="s">
        <v>387</v>
      </c>
      <c r="G15" s="48" t="s">
        <v>89</v>
      </c>
      <c r="H15" s="35" t="s">
        <v>363</v>
      </c>
      <c r="I15" s="31" t="s">
        <v>386</v>
      </c>
      <c r="J15" s="48" t="s">
        <v>385</v>
      </c>
      <c r="K15" s="29" t="s">
        <v>39</v>
      </c>
      <c r="L15" s="29"/>
      <c r="M15" s="30">
        <v>38680</v>
      </c>
      <c r="N15" s="112"/>
      <c r="O15" s="30">
        <v>38680</v>
      </c>
      <c r="P15" s="30"/>
      <c r="Q15" s="48" t="s">
        <v>368</v>
      </c>
      <c r="R15" s="48" t="s">
        <v>367</v>
      </c>
    </row>
    <row r="16" spans="1:18" s="76" customFormat="1" ht="59.25" customHeight="1" x14ac:dyDescent="0.25">
      <c r="A16" s="867">
        <v>4</v>
      </c>
      <c r="B16" s="867">
        <v>1</v>
      </c>
      <c r="C16" s="867">
        <v>4</v>
      </c>
      <c r="D16" s="867">
        <v>2</v>
      </c>
      <c r="E16" s="867" t="s">
        <v>384</v>
      </c>
      <c r="F16" s="897" t="s">
        <v>1310</v>
      </c>
      <c r="G16" s="866" t="s">
        <v>382</v>
      </c>
      <c r="H16" s="172" t="s">
        <v>381</v>
      </c>
      <c r="I16" s="173">
        <v>12</v>
      </c>
      <c r="J16" s="866" t="s">
        <v>380</v>
      </c>
      <c r="K16" s="866" t="s">
        <v>46</v>
      </c>
      <c r="L16" s="866"/>
      <c r="M16" s="892">
        <v>44000</v>
      </c>
      <c r="N16" s="866"/>
      <c r="O16" s="894">
        <v>44000</v>
      </c>
      <c r="P16" s="866"/>
      <c r="Q16" s="866" t="s">
        <v>368</v>
      </c>
      <c r="R16" s="866" t="s">
        <v>367</v>
      </c>
    </row>
    <row r="17" spans="1:19" s="76" customFormat="1" ht="54" customHeight="1" x14ac:dyDescent="0.25">
      <c r="A17" s="863"/>
      <c r="B17" s="863"/>
      <c r="C17" s="863"/>
      <c r="D17" s="863"/>
      <c r="E17" s="863"/>
      <c r="F17" s="864"/>
      <c r="G17" s="867"/>
      <c r="H17" s="35" t="s">
        <v>363</v>
      </c>
      <c r="I17" s="48">
        <v>300</v>
      </c>
      <c r="J17" s="866"/>
      <c r="K17" s="866"/>
      <c r="L17" s="866"/>
      <c r="M17" s="892"/>
      <c r="N17" s="866"/>
      <c r="O17" s="894"/>
      <c r="P17" s="866"/>
      <c r="Q17" s="866"/>
      <c r="R17" s="866"/>
    </row>
    <row r="18" spans="1:19" s="60" customFormat="1" ht="186.75" customHeight="1" x14ac:dyDescent="0.25">
      <c r="A18" s="863"/>
      <c r="B18" s="863"/>
      <c r="C18" s="863"/>
      <c r="D18" s="863"/>
      <c r="E18" s="863"/>
      <c r="F18" s="864"/>
      <c r="G18" s="48" t="s">
        <v>379</v>
      </c>
      <c r="H18" s="35" t="s">
        <v>36</v>
      </c>
      <c r="I18" s="48">
        <v>1</v>
      </c>
      <c r="J18" s="867"/>
      <c r="K18" s="867"/>
      <c r="L18" s="867"/>
      <c r="M18" s="893"/>
      <c r="N18" s="867"/>
      <c r="O18" s="895"/>
      <c r="P18" s="867"/>
      <c r="Q18" s="867"/>
      <c r="R18" s="867"/>
      <c r="S18" s="174"/>
    </row>
    <row r="19" spans="1:19" s="60" customFormat="1" ht="73.5" customHeight="1" x14ac:dyDescent="0.25">
      <c r="A19" s="873">
        <v>5</v>
      </c>
      <c r="B19" s="873">
        <v>1</v>
      </c>
      <c r="C19" s="873">
        <v>4</v>
      </c>
      <c r="D19" s="863">
        <v>2</v>
      </c>
      <c r="E19" s="863" t="s">
        <v>378</v>
      </c>
      <c r="F19" s="874" t="s">
        <v>377</v>
      </c>
      <c r="G19" s="48" t="s">
        <v>376</v>
      </c>
      <c r="H19" s="138" t="s">
        <v>375</v>
      </c>
      <c r="I19" s="175" t="s">
        <v>374</v>
      </c>
      <c r="J19" s="863" t="s">
        <v>373</v>
      </c>
      <c r="K19" s="896" t="s">
        <v>39</v>
      </c>
      <c r="L19" s="896"/>
      <c r="M19" s="875">
        <v>11000</v>
      </c>
      <c r="N19" s="873"/>
      <c r="O19" s="875">
        <v>11000</v>
      </c>
      <c r="P19" s="875"/>
      <c r="Q19" s="863" t="s">
        <v>368</v>
      </c>
      <c r="R19" s="863" t="s">
        <v>367</v>
      </c>
    </row>
    <row r="20" spans="1:19" s="60" customFormat="1" ht="73.5" customHeight="1" x14ac:dyDescent="0.25">
      <c r="A20" s="873"/>
      <c r="B20" s="873"/>
      <c r="C20" s="873"/>
      <c r="D20" s="863"/>
      <c r="E20" s="863"/>
      <c r="F20" s="874"/>
      <c r="G20" s="48" t="s">
        <v>84</v>
      </c>
      <c r="H20" s="138" t="s">
        <v>1311</v>
      </c>
      <c r="I20" s="175" t="s">
        <v>372</v>
      </c>
      <c r="J20" s="863"/>
      <c r="K20" s="896"/>
      <c r="L20" s="896"/>
      <c r="M20" s="875"/>
      <c r="N20" s="873"/>
      <c r="O20" s="875"/>
      <c r="P20" s="875"/>
      <c r="Q20" s="863"/>
      <c r="R20" s="863"/>
    </row>
    <row r="21" spans="1:19" s="60" customFormat="1" ht="92.25" customHeight="1" x14ac:dyDescent="0.25">
      <c r="A21" s="873"/>
      <c r="B21" s="873"/>
      <c r="C21" s="873"/>
      <c r="D21" s="863"/>
      <c r="E21" s="863"/>
      <c r="F21" s="874"/>
      <c r="G21" s="48" t="s">
        <v>82</v>
      </c>
      <c r="H21" s="35" t="s">
        <v>63</v>
      </c>
      <c r="I21" s="31" t="s">
        <v>42</v>
      </c>
      <c r="J21" s="863"/>
      <c r="K21" s="896"/>
      <c r="L21" s="896"/>
      <c r="M21" s="875"/>
      <c r="N21" s="873"/>
      <c r="O21" s="875"/>
      <c r="P21" s="875"/>
      <c r="Q21" s="863"/>
      <c r="R21" s="863"/>
    </row>
    <row r="22" spans="1:19" s="60" customFormat="1" ht="58.5" customHeight="1" x14ac:dyDescent="0.25">
      <c r="A22" s="863">
        <v>6</v>
      </c>
      <c r="B22" s="863">
        <v>1</v>
      </c>
      <c r="C22" s="863">
        <v>4</v>
      </c>
      <c r="D22" s="863">
        <v>2</v>
      </c>
      <c r="E22" s="863" t="s">
        <v>371</v>
      </c>
      <c r="F22" s="864" t="s">
        <v>370</v>
      </c>
      <c r="G22" s="176" t="s">
        <v>82</v>
      </c>
      <c r="H22" s="177" t="s">
        <v>81</v>
      </c>
      <c r="I22" s="48">
        <v>1</v>
      </c>
      <c r="J22" s="865" t="s">
        <v>369</v>
      </c>
      <c r="K22" s="865" t="s">
        <v>46</v>
      </c>
      <c r="L22" s="865"/>
      <c r="M22" s="905">
        <v>73531.27</v>
      </c>
      <c r="N22" s="865"/>
      <c r="O22" s="904">
        <v>73531.27</v>
      </c>
      <c r="P22" s="865"/>
      <c r="Q22" s="865" t="s">
        <v>368</v>
      </c>
      <c r="R22" s="865" t="s">
        <v>367</v>
      </c>
    </row>
    <row r="23" spans="1:19" s="60" customFormat="1" ht="58.5" customHeight="1" x14ac:dyDescent="0.25">
      <c r="A23" s="863"/>
      <c r="B23" s="863"/>
      <c r="C23" s="863"/>
      <c r="D23" s="863"/>
      <c r="E23" s="863"/>
      <c r="F23" s="864"/>
      <c r="G23" s="863" t="s">
        <v>366</v>
      </c>
      <c r="H23" s="35" t="s">
        <v>365</v>
      </c>
      <c r="I23" s="48">
        <v>1</v>
      </c>
      <c r="J23" s="866"/>
      <c r="K23" s="866"/>
      <c r="L23" s="866"/>
      <c r="M23" s="894"/>
      <c r="N23" s="866"/>
      <c r="O23" s="894"/>
      <c r="P23" s="866"/>
      <c r="Q23" s="866"/>
      <c r="R23" s="866"/>
    </row>
    <row r="24" spans="1:19" s="60" customFormat="1" ht="58.5" customHeight="1" x14ac:dyDescent="0.25">
      <c r="A24" s="863"/>
      <c r="B24" s="863"/>
      <c r="C24" s="863"/>
      <c r="D24" s="863"/>
      <c r="E24" s="863"/>
      <c r="F24" s="864"/>
      <c r="G24" s="863"/>
      <c r="H24" s="874" t="s">
        <v>364</v>
      </c>
      <c r="I24" s="865">
        <v>500</v>
      </c>
      <c r="J24" s="866"/>
      <c r="K24" s="866"/>
      <c r="L24" s="866"/>
      <c r="M24" s="894"/>
      <c r="N24" s="866"/>
      <c r="O24" s="894"/>
      <c r="P24" s="866"/>
      <c r="Q24" s="866"/>
      <c r="R24" s="866"/>
    </row>
    <row r="25" spans="1:19" s="60" customFormat="1" ht="58.5" customHeight="1" x14ac:dyDescent="0.25">
      <c r="A25" s="863"/>
      <c r="B25" s="863"/>
      <c r="C25" s="863"/>
      <c r="D25" s="863"/>
      <c r="E25" s="863"/>
      <c r="F25" s="864"/>
      <c r="G25" s="863"/>
      <c r="H25" s="874"/>
      <c r="I25" s="867"/>
      <c r="J25" s="866"/>
      <c r="K25" s="866"/>
      <c r="L25" s="866"/>
      <c r="M25" s="894"/>
      <c r="N25" s="866"/>
      <c r="O25" s="894"/>
      <c r="P25" s="866"/>
      <c r="Q25" s="866"/>
      <c r="R25" s="866"/>
    </row>
    <row r="26" spans="1:19" s="60" customFormat="1" ht="54" customHeight="1" x14ac:dyDescent="0.25">
      <c r="A26" s="863"/>
      <c r="B26" s="863"/>
      <c r="C26" s="863"/>
      <c r="D26" s="863"/>
      <c r="E26" s="863"/>
      <c r="F26" s="864"/>
      <c r="G26" s="176" t="s">
        <v>89</v>
      </c>
      <c r="H26" s="35" t="s">
        <v>363</v>
      </c>
      <c r="I26" s="48">
        <v>25</v>
      </c>
      <c r="J26" s="867"/>
      <c r="K26" s="867"/>
      <c r="L26" s="867"/>
      <c r="M26" s="895"/>
      <c r="N26" s="867"/>
      <c r="O26" s="895"/>
      <c r="P26" s="867"/>
      <c r="Q26" s="867"/>
      <c r="R26" s="867"/>
    </row>
    <row r="27" spans="1:19" ht="36" customHeight="1" x14ac:dyDescent="0.25">
      <c r="A27" s="898">
        <v>7</v>
      </c>
      <c r="B27" s="898">
        <v>1</v>
      </c>
      <c r="C27" s="898">
        <v>4</v>
      </c>
      <c r="D27" s="898">
        <v>2</v>
      </c>
      <c r="E27" s="898" t="s">
        <v>1312</v>
      </c>
      <c r="F27" s="906" t="s">
        <v>1313</v>
      </c>
      <c r="G27" s="898" t="s">
        <v>84</v>
      </c>
      <c r="H27" s="185" t="s">
        <v>111</v>
      </c>
      <c r="I27" s="186">
        <v>2</v>
      </c>
      <c r="J27" s="898" t="s">
        <v>1112</v>
      </c>
      <c r="K27" s="898"/>
      <c r="L27" s="898" t="s">
        <v>400</v>
      </c>
      <c r="M27" s="901"/>
      <c r="N27" s="902">
        <v>397000</v>
      </c>
      <c r="O27" s="902"/>
      <c r="P27" s="902">
        <v>397000</v>
      </c>
      <c r="Q27" s="898" t="s">
        <v>368</v>
      </c>
      <c r="R27" s="898" t="s">
        <v>367</v>
      </c>
    </row>
    <row r="28" spans="1:19" ht="44.25" customHeight="1" x14ac:dyDescent="0.25">
      <c r="A28" s="899"/>
      <c r="B28" s="899"/>
      <c r="C28" s="899"/>
      <c r="D28" s="899"/>
      <c r="E28" s="900"/>
      <c r="F28" s="907"/>
      <c r="G28" s="900"/>
      <c r="H28" s="185" t="s">
        <v>363</v>
      </c>
      <c r="I28" s="186">
        <v>500</v>
      </c>
      <c r="J28" s="900"/>
      <c r="K28" s="900"/>
      <c r="L28" s="900"/>
      <c r="M28" s="900"/>
      <c r="N28" s="903"/>
      <c r="O28" s="903"/>
      <c r="P28" s="903"/>
      <c r="Q28" s="900"/>
      <c r="R28" s="900"/>
    </row>
    <row r="29" spans="1:19" ht="42.75" customHeight="1" x14ac:dyDescent="0.25">
      <c r="A29" s="899"/>
      <c r="B29" s="899"/>
      <c r="C29" s="899"/>
      <c r="D29" s="899"/>
      <c r="E29" s="900"/>
      <c r="F29" s="907"/>
      <c r="G29" s="898" t="s">
        <v>1314</v>
      </c>
      <c r="H29" s="185" t="s">
        <v>1315</v>
      </c>
      <c r="I29" s="186">
        <v>2</v>
      </c>
      <c r="J29" s="900"/>
      <c r="K29" s="900"/>
      <c r="L29" s="900"/>
      <c r="M29" s="900"/>
      <c r="N29" s="903"/>
      <c r="O29" s="903"/>
      <c r="P29" s="903"/>
      <c r="Q29" s="900"/>
      <c r="R29" s="900"/>
    </row>
    <row r="30" spans="1:19" ht="57" customHeight="1" x14ac:dyDescent="0.25">
      <c r="A30" s="899"/>
      <c r="B30" s="899"/>
      <c r="C30" s="899"/>
      <c r="D30" s="899"/>
      <c r="E30" s="900"/>
      <c r="F30" s="907"/>
      <c r="G30" s="900"/>
      <c r="H30" s="185" t="s">
        <v>397</v>
      </c>
      <c r="I30" s="186">
        <v>25000</v>
      </c>
      <c r="J30" s="900"/>
      <c r="K30" s="900"/>
      <c r="L30" s="900"/>
      <c r="M30" s="900"/>
      <c r="N30" s="903"/>
      <c r="O30" s="903"/>
      <c r="P30" s="903"/>
      <c r="Q30" s="900"/>
      <c r="R30" s="900"/>
    </row>
    <row r="31" spans="1:19" ht="57.75" customHeight="1" x14ac:dyDescent="0.25">
      <c r="A31" s="899"/>
      <c r="B31" s="899"/>
      <c r="C31" s="899"/>
      <c r="D31" s="899"/>
      <c r="E31" s="900"/>
      <c r="F31" s="907"/>
      <c r="G31" s="898" t="s">
        <v>1316</v>
      </c>
      <c r="H31" s="908" t="s">
        <v>1317</v>
      </c>
      <c r="I31" s="910">
        <v>3</v>
      </c>
      <c r="J31" s="900"/>
      <c r="K31" s="900"/>
      <c r="L31" s="900"/>
      <c r="M31" s="900"/>
      <c r="N31" s="903"/>
      <c r="O31" s="903"/>
      <c r="P31" s="903"/>
      <c r="Q31" s="900"/>
      <c r="R31" s="900"/>
    </row>
    <row r="32" spans="1:19" ht="83.25" customHeight="1" x14ac:dyDescent="0.25">
      <c r="A32" s="899"/>
      <c r="B32" s="899"/>
      <c r="C32" s="899"/>
      <c r="D32" s="899"/>
      <c r="E32" s="900"/>
      <c r="F32" s="907"/>
      <c r="G32" s="898"/>
      <c r="H32" s="909"/>
      <c r="I32" s="911"/>
      <c r="J32" s="900"/>
      <c r="K32" s="900"/>
      <c r="L32" s="900"/>
      <c r="M32" s="900"/>
      <c r="N32" s="903"/>
      <c r="O32" s="903"/>
      <c r="P32" s="903"/>
      <c r="Q32" s="900"/>
      <c r="R32" s="900"/>
    </row>
    <row r="33" spans="1:18" ht="73.5" customHeight="1" x14ac:dyDescent="0.25">
      <c r="A33" s="912" t="s">
        <v>1318</v>
      </c>
      <c r="B33" s="913"/>
      <c r="C33" s="913"/>
      <c r="D33" s="913"/>
      <c r="E33" s="913"/>
      <c r="F33" s="913"/>
      <c r="G33" s="913"/>
      <c r="H33" s="913"/>
      <c r="I33" s="913"/>
      <c r="J33" s="913"/>
      <c r="K33" s="913"/>
      <c r="L33" s="913"/>
      <c r="M33" s="913"/>
      <c r="N33" s="913"/>
      <c r="O33" s="913"/>
      <c r="P33" s="913"/>
      <c r="Q33" s="913"/>
      <c r="R33" s="914"/>
    </row>
    <row r="34" spans="1:18" ht="67.5" customHeight="1" x14ac:dyDescent="0.25">
      <c r="A34" s="915">
        <v>8</v>
      </c>
      <c r="B34" s="915">
        <v>1</v>
      </c>
      <c r="C34" s="915">
        <v>4</v>
      </c>
      <c r="D34" s="915">
        <v>2</v>
      </c>
      <c r="E34" s="915" t="s">
        <v>1319</v>
      </c>
      <c r="F34" s="918" t="s">
        <v>1320</v>
      </c>
      <c r="G34" s="837" t="s">
        <v>89</v>
      </c>
      <c r="H34" s="187" t="s">
        <v>167</v>
      </c>
      <c r="I34" s="152">
        <v>1</v>
      </c>
      <c r="J34" s="915" t="s">
        <v>1321</v>
      </c>
      <c r="K34" s="915"/>
      <c r="L34" s="920" t="s">
        <v>44</v>
      </c>
      <c r="M34" s="921"/>
      <c r="N34" s="922">
        <v>60000</v>
      </c>
      <c r="O34" s="922"/>
      <c r="P34" s="922">
        <v>60000</v>
      </c>
      <c r="Q34" s="915" t="s">
        <v>368</v>
      </c>
      <c r="R34" s="915" t="s">
        <v>367</v>
      </c>
    </row>
    <row r="35" spans="1:18" ht="64.5" customHeight="1" x14ac:dyDescent="0.25">
      <c r="A35" s="916"/>
      <c r="B35" s="916"/>
      <c r="C35" s="916"/>
      <c r="D35" s="916"/>
      <c r="E35" s="917"/>
      <c r="F35" s="919"/>
      <c r="G35" s="839"/>
      <c r="H35" s="187" t="s">
        <v>87</v>
      </c>
      <c r="I35" s="152">
        <v>25</v>
      </c>
      <c r="J35" s="917"/>
      <c r="K35" s="917"/>
      <c r="L35" s="917"/>
      <c r="M35" s="917"/>
      <c r="N35" s="923"/>
      <c r="O35" s="923"/>
      <c r="P35" s="923"/>
      <c r="Q35" s="917"/>
      <c r="R35" s="917"/>
    </row>
    <row r="36" spans="1:18" ht="108.75" customHeight="1" x14ac:dyDescent="0.25">
      <c r="A36" s="916"/>
      <c r="B36" s="916"/>
      <c r="C36" s="916"/>
      <c r="D36" s="916"/>
      <c r="E36" s="917"/>
      <c r="F36" s="919"/>
      <c r="G36" s="915" t="s">
        <v>84</v>
      </c>
      <c r="H36" s="187" t="s">
        <v>53</v>
      </c>
      <c r="I36" s="152">
        <v>1</v>
      </c>
      <c r="J36" s="917"/>
      <c r="K36" s="917"/>
      <c r="L36" s="917"/>
      <c r="M36" s="917"/>
      <c r="N36" s="923"/>
      <c r="O36" s="923"/>
      <c r="P36" s="923"/>
      <c r="Q36" s="917"/>
      <c r="R36" s="917"/>
    </row>
    <row r="37" spans="1:18" ht="105.75" customHeight="1" x14ac:dyDescent="0.25">
      <c r="A37" s="916"/>
      <c r="B37" s="916"/>
      <c r="C37" s="916"/>
      <c r="D37" s="916"/>
      <c r="E37" s="917"/>
      <c r="F37" s="919"/>
      <c r="G37" s="917"/>
      <c r="H37" s="187" t="s">
        <v>87</v>
      </c>
      <c r="I37" s="152">
        <v>100</v>
      </c>
      <c r="J37" s="917"/>
      <c r="K37" s="917"/>
      <c r="L37" s="917"/>
      <c r="M37" s="917"/>
      <c r="N37" s="923"/>
      <c r="O37" s="923"/>
      <c r="P37" s="923"/>
      <c r="Q37" s="917"/>
      <c r="R37" s="917"/>
    </row>
    <row r="38" spans="1:18" ht="71.25" customHeight="1" x14ac:dyDescent="0.25">
      <c r="A38" s="926" t="s">
        <v>1322</v>
      </c>
      <c r="B38" s="927"/>
      <c r="C38" s="927"/>
      <c r="D38" s="927"/>
      <c r="E38" s="927"/>
      <c r="F38" s="927"/>
      <c r="G38" s="927"/>
      <c r="H38" s="927"/>
      <c r="I38" s="927"/>
      <c r="J38" s="927"/>
      <c r="K38" s="927"/>
      <c r="L38" s="927"/>
      <c r="M38" s="927"/>
      <c r="N38" s="927"/>
      <c r="O38" s="927"/>
      <c r="P38" s="927"/>
      <c r="Q38" s="927"/>
      <c r="R38" s="928"/>
    </row>
    <row r="39" spans="1:18" ht="35.25" customHeight="1" x14ac:dyDescent="0.25">
      <c r="A39" s="898">
        <v>9</v>
      </c>
      <c r="B39" s="898">
        <v>1</v>
      </c>
      <c r="C39" s="898">
        <v>4</v>
      </c>
      <c r="D39" s="898">
        <v>5</v>
      </c>
      <c r="E39" s="898" t="s">
        <v>1323</v>
      </c>
      <c r="F39" s="906" t="s">
        <v>1324</v>
      </c>
      <c r="G39" s="910" t="s">
        <v>84</v>
      </c>
      <c r="H39" s="910" t="s">
        <v>53</v>
      </c>
      <c r="I39" s="910">
        <v>1</v>
      </c>
      <c r="J39" s="898" t="s">
        <v>1325</v>
      </c>
      <c r="K39" s="898"/>
      <c r="L39" s="930" t="s">
        <v>1326</v>
      </c>
      <c r="M39" s="901"/>
      <c r="N39" s="924">
        <v>20000</v>
      </c>
      <c r="O39" s="902"/>
      <c r="P39" s="902">
        <f>N39</f>
        <v>20000</v>
      </c>
      <c r="Q39" s="898" t="s">
        <v>368</v>
      </c>
      <c r="R39" s="898" t="s">
        <v>367</v>
      </c>
    </row>
    <row r="40" spans="1:18" ht="15.75" customHeight="1" x14ac:dyDescent="0.25">
      <c r="A40" s="898"/>
      <c r="B40" s="898"/>
      <c r="C40" s="898"/>
      <c r="D40" s="898"/>
      <c r="E40" s="899"/>
      <c r="F40" s="907"/>
      <c r="G40" s="929"/>
      <c r="H40" s="929"/>
      <c r="I40" s="929"/>
      <c r="J40" s="900"/>
      <c r="K40" s="900"/>
      <c r="L40" s="900"/>
      <c r="M40" s="900"/>
      <c r="N40" s="925"/>
      <c r="O40" s="903"/>
      <c r="P40" s="903"/>
      <c r="Q40" s="900"/>
      <c r="R40" s="900"/>
    </row>
    <row r="41" spans="1:18" ht="15.75" customHeight="1" x14ac:dyDescent="0.25">
      <c r="A41" s="898"/>
      <c r="B41" s="898"/>
      <c r="C41" s="898"/>
      <c r="D41" s="898"/>
      <c r="E41" s="899"/>
      <c r="F41" s="907"/>
      <c r="G41" s="929"/>
      <c r="H41" s="929"/>
      <c r="I41" s="929"/>
      <c r="J41" s="900"/>
      <c r="K41" s="900"/>
      <c r="L41" s="900"/>
      <c r="M41" s="900"/>
      <c r="N41" s="925"/>
      <c r="O41" s="903"/>
      <c r="P41" s="903"/>
      <c r="Q41" s="900"/>
      <c r="R41" s="900"/>
    </row>
    <row r="42" spans="1:18" ht="15.75" customHeight="1" x14ac:dyDescent="0.25">
      <c r="A42" s="898"/>
      <c r="B42" s="898"/>
      <c r="C42" s="898"/>
      <c r="D42" s="898"/>
      <c r="E42" s="899"/>
      <c r="F42" s="907"/>
      <c r="G42" s="929"/>
      <c r="H42" s="929"/>
      <c r="I42" s="929"/>
      <c r="J42" s="900"/>
      <c r="K42" s="900"/>
      <c r="L42" s="900"/>
      <c r="M42" s="900"/>
      <c r="N42" s="925"/>
      <c r="O42" s="903"/>
      <c r="P42" s="903"/>
      <c r="Q42" s="900"/>
      <c r="R42" s="900"/>
    </row>
    <row r="43" spans="1:18" ht="15.75" customHeight="1" x14ac:dyDescent="0.25">
      <c r="A43" s="898"/>
      <c r="B43" s="898"/>
      <c r="C43" s="898"/>
      <c r="D43" s="898"/>
      <c r="E43" s="899"/>
      <c r="F43" s="907"/>
      <c r="G43" s="929"/>
      <c r="H43" s="911"/>
      <c r="I43" s="911"/>
      <c r="J43" s="900"/>
      <c r="K43" s="900"/>
      <c r="L43" s="900"/>
      <c r="M43" s="900"/>
      <c r="N43" s="925"/>
      <c r="O43" s="903"/>
      <c r="P43" s="903"/>
      <c r="Q43" s="900"/>
      <c r="R43" s="900"/>
    </row>
    <row r="44" spans="1:18" ht="69" customHeight="1" x14ac:dyDescent="0.25">
      <c r="A44" s="898"/>
      <c r="B44" s="898"/>
      <c r="C44" s="898"/>
      <c r="D44" s="898"/>
      <c r="E44" s="899"/>
      <c r="F44" s="907"/>
      <c r="G44" s="911"/>
      <c r="H44" s="188" t="s">
        <v>87</v>
      </c>
      <c r="I44" s="188">
        <v>150</v>
      </c>
      <c r="J44" s="900"/>
      <c r="K44" s="900"/>
      <c r="L44" s="900"/>
      <c r="M44" s="900"/>
      <c r="N44" s="925"/>
      <c r="O44" s="903"/>
      <c r="P44" s="903"/>
      <c r="Q44" s="900"/>
      <c r="R44" s="900"/>
    </row>
    <row r="45" spans="1:18" ht="108.75" customHeight="1" x14ac:dyDescent="0.25">
      <c r="A45" s="931" t="s">
        <v>1327</v>
      </c>
      <c r="B45" s="932"/>
      <c r="C45" s="932"/>
      <c r="D45" s="932"/>
      <c r="E45" s="932"/>
      <c r="F45" s="932"/>
      <c r="G45" s="932"/>
      <c r="H45" s="932"/>
      <c r="I45" s="932"/>
      <c r="J45" s="932"/>
      <c r="K45" s="932"/>
      <c r="L45" s="932"/>
      <c r="M45" s="932"/>
      <c r="N45" s="932"/>
      <c r="O45" s="932"/>
      <c r="P45" s="932"/>
      <c r="Q45" s="932"/>
      <c r="R45" s="932"/>
    </row>
    <row r="46" spans="1:18" ht="50.25" customHeight="1" x14ac:dyDescent="0.25">
      <c r="A46" s="915">
        <v>10</v>
      </c>
      <c r="B46" s="915">
        <v>1</v>
      </c>
      <c r="C46" s="915">
        <v>4</v>
      </c>
      <c r="D46" s="915">
        <v>2</v>
      </c>
      <c r="E46" s="915" t="s">
        <v>1328</v>
      </c>
      <c r="F46" s="918" t="s">
        <v>1329</v>
      </c>
      <c r="G46" s="915" t="s">
        <v>89</v>
      </c>
      <c r="H46" s="149" t="s">
        <v>167</v>
      </c>
      <c r="I46" s="152">
        <v>1</v>
      </c>
      <c r="J46" s="837" t="s">
        <v>1330</v>
      </c>
      <c r="K46" s="915"/>
      <c r="L46" s="920" t="s">
        <v>39</v>
      </c>
      <c r="M46" s="921"/>
      <c r="N46" s="924">
        <v>82000</v>
      </c>
      <c r="O46" s="921"/>
      <c r="P46" s="924">
        <v>82000</v>
      </c>
      <c r="Q46" s="915" t="s">
        <v>368</v>
      </c>
      <c r="R46" s="915" t="s">
        <v>367</v>
      </c>
    </row>
    <row r="47" spans="1:18" ht="69" customHeight="1" x14ac:dyDescent="0.25">
      <c r="A47" s="916"/>
      <c r="B47" s="916"/>
      <c r="C47" s="916"/>
      <c r="D47" s="916"/>
      <c r="E47" s="917"/>
      <c r="F47" s="919"/>
      <c r="G47" s="917"/>
      <c r="H47" s="149" t="s">
        <v>87</v>
      </c>
      <c r="I47" s="152">
        <v>25</v>
      </c>
      <c r="J47" s="838"/>
      <c r="K47" s="917"/>
      <c r="L47" s="917"/>
      <c r="M47" s="917"/>
      <c r="N47" s="925"/>
      <c r="O47" s="917"/>
      <c r="P47" s="925"/>
      <c r="Q47" s="917"/>
      <c r="R47" s="917"/>
    </row>
    <row r="48" spans="1:18" ht="150.75" customHeight="1" x14ac:dyDescent="0.25">
      <c r="A48" s="916"/>
      <c r="B48" s="916"/>
      <c r="C48" s="916"/>
      <c r="D48" s="916"/>
      <c r="E48" s="917"/>
      <c r="F48" s="919"/>
      <c r="G48" s="152" t="s">
        <v>264</v>
      </c>
      <c r="H48" s="149" t="s">
        <v>62</v>
      </c>
      <c r="I48" s="152">
        <v>1</v>
      </c>
      <c r="J48" s="838"/>
      <c r="K48" s="917"/>
      <c r="L48" s="917"/>
      <c r="M48" s="917"/>
      <c r="N48" s="925"/>
      <c r="O48" s="917"/>
      <c r="P48" s="925"/>
      <c r="Q48" s="917"/>
      <c r="R48" s="917"/>
    </row>
    <row r="49" spans="1:18" ht="257.25" customHeight="1" x14ac:dyDescent="0.25">
      <c r="A49" s="933" t="s">
        <v>1331</v>
      </c>
      <c r="B49" s="934"/>
      <c r="C49" s="934"/>
      <c r="D49" s="934"/>
      <c r="E49" s="934"/>
      <c r="F49" s="934"/>
      <c r="G49" s="934"/>
      <c r="H49" s="934"/>
      <c r="I49" s="934"/>
      <c r="J49" s="934"/>
      <c r="K49" s="934"/>
      <c r="L49" s="934"/>
      <c r="M49" s="934"/>
      <c r="N49" s="934"/>
      <c r="O49" s="934"/>
      <c r="P49" s="934"/>
      <c r="Q49" s="934"/>
      <c r="R49" s="934"/>
    </row>
    <row r="50" spans="1:18" ht="38.25" customHeight="1" x14ac:dyDescent="0.25">
      <c r="A50" s="915">
        <v>11</v>
      </c>
      <c r="B50" s="915">
        <v>1</v>
      </c>
      <c r="C50" s="915">
        <v>4</v>
      </c>
      <c r="D50" s="915">
        <v>2</v>
      </c>
      <c r="E50" s="915" t="s">
        <v>384</v>
      </c>
      <c r="F50" s="918" t="s">
        <v>1332</v>
      </c>
      <c r="G50" s="837" t="s">
        <v>84</v>
      </c>
      <c r="H50" s="149" t="s">
        <v>111</v>
      </c>
      <c r="I50" s="152">
        <v>1</v>
      </c>
      <c r="J50" s="837" t="s">
        <v>1333</v>
      </c>
      <c r="K50" s="837"/>
      <c r="L50" s="849" t="s">
        <v>34</v>
      </c>
      <c r="M50" s="834"/>
      <c r="N50" s="935">
        <v>127000</v>
      </c>
      <c r="O50" s="834"/>
      <c r="P50" s="935">
        <v>127000</v>
      </c>
      <c r="Q50" s="837" t="s">
        <v>368</v>
      </c>
      <c r="R50" s="837" t="s">
        <v>367</v>
      </c>
    </row>
    <row r="51" spans="1:18" ht="27" customHeight="1" x14ac:dyDescent="0.25">
      <c r="A51" s="915"/>
      <c r="B51" s="915"/>
      <c r="C51" s="915"/>
      <c r="D51" s="915"/>
      <c r="E51" s="915"/>
      <c r="F51" s="918"/>
      <c r="G51" s="839"/>
      <c r="H51" s="149" t="s">
        <v>363</v>
      </c>
      <c r="I51" s="152">
        <v>100</v>
      </c>
      <c r="J51" s="838"/>
      <c r="K51" s="838"/>
      <c r="L51" s="850"/>
      <c r="M51" s="835"/>
      <c r="N51" s="936"/>
      <c r="O51" s="835"/>
      <c r="P51" s="936"/>
      <c r="Q51" s="838"/>
      <c r="R51" s="838"/>
    </row>
    <row r="52" spans="1:18" ht="28.5" customHeight="1" x14ac:dyDescent="0.25">
      <c r="A52" s="915"/>
      <c r="B52" s="915"/>
      <c r="C52" s="915"/>
      <c r="D52" s="915"/>
      <c r="E52" s="915"/>
      <c r="F52" s="918"/>
      <c r="G52" s="837" t="s">
        <v>402</v>
      </c>
      <c r="H52" s="149" t="s">
        <v>401</v>
      </c>
      <c r="I52" s="152">
        <v>1</v>
      </c>
      <c r="J52" s="838"/>
      <c r="K52" s="838"/>
      <c r="L52" s="850"/>
      <c r="M52" s="835"/>
      <c r="N52" s="936"/>
      <c r="O52" s="835"/>
      <c r="P52" s="936"/>
      <c r="Q52" s="838"/>
      <c r="R52" s="838"/>
    </row>
    <row r="53" spans="1:18" ht="28.5" customHeight="1" x14ac:dyDescent="0.25">
      <c r="A53" s="916"/>
      <c r="B53" s="916"/>
      <c r="C53" s="916"/>
      <c r="D53" s="916"/>
      <c r="E53" s="917"/>
      <c r="F53" s="919"/>
      <c r="G53" s="839"/>
      <c r="H53" s="149" t="s">
        <v>363</v>
      </c>
      <c r="I53" s="152">
        <v>200</v>
      </c>
      <c r="J53" s="838"/>
      <c r="K53" s="838"/>
      <c r="L53" s="850"/>
      <c r="M53" s="835"/>
      <c r="N53" s="936"/>
      <c r="O53" s="835"/>
      <c r="P53" s="936"/>
      <c r="Q53" s="838"/>
      <c r="R53" s="838"/>
    </row>
    <row r="54" spans="1:18" ht="27.75" customHeight="1" x14ac:dyDescent="0.25">
      <c r="A54" s="916"/>
      <c r="B54" s="916"/>
      <c r="C54" s="916"/>
      <c r="D54" s="916"/>
      <c r="E54" s="917"/>
      <c r="F54" s="919"/>
      <c r="G54" s="837" t="s">
        <v>1334</v>
      </c>
      <c r="H54" s="149" t="s">
        <v>1335</v>
      </c>
      <c r="I54" s="152">
        <v>20</v>
      </c>
      <c r="J54" s="838"/>
      <c r="K54" s="838"/>
      <c r="L54" s="850"/>
      <c r="M54" s="835"/>
      <c r="N54" s="936"/>
      <c r="O54" s="835"/>
      <c r="P54" s="936"/>
      <c r="Q54" s="838"/>
      <c r="R54" s="838"/>
    </row>
    <row r="55" spans="1:18" ht="27.75" customHeight="1" x14ac:dyDescent="0.25">
      <c r="A55" s="916"/>
      <c r="B55" s="916"/>
      <c r="C55" s="916"/>
      <c r="D55" s="916"/>
      <c r="E55" s="917"/>
      <c r="F55" s="919"/>
      <c r="G55" s="839"/>
      <c r="H55" s="149" t="s">
        <v>363</v>
      </c>
      <c r="I55" s="152">
        <v>300</v>
      </c>
      <c r="J55" s="838"/>
      <c r="K55" s="838"/>
      <c r="L55" s="850"/>
      <c r="M55" s="835"/>
      <c r="N55" s="936"/>
      <c r="O55" s="835"/>
      <c r="P55" s="936"/>
      <c r="Q55" s="838"/>
      <c r="R55" s="838"/>
    </row>
    <row r="56" spans="1:18" ht="21.75" customHeight="1" x14ac:dyDescent="0.25">
      <c r="A56" s="916"/>
      <c r="B56" s="916"/>
      <c r="C56" s="916"/>
      <c r="D56" s="916"/>
      <c r="E56" s="917"/>
      <c r="F56" s="919"/>
      <c r="G56" s="837" t="s">
        <v>382</v>
      </c>
      <c r="H56" s="149" t="s">
        <v>381</v>
      </c>
      <c r="I56" s="152">
        <v>46</v>
      </c>
      <c r="J56" s="838"/>
      <c r="K56" s="838"/>
      <c r="L56" s="850"/>
      <c r="M56" s="835"/>
      <c r="N56" s="936"/>
      <c r="O56" s="835"/>
      <c r="P56" s="936"/>
      <c r="Q56" s="838"/>
      <c r="R56" s="838"/>
    </row>
    <row r="57" spans="1:18" ht="29.25" customHeight="1" x14ac:dyDescent="0.25">
      <c r="A57" s="916"/>
      <c r="B57" s="916"/>
      <c r="C57" s="916"/>
      <c r="D57" s="916"/>
      <c r="E57" s="917"/>
      <c r="F57" s="919"/>
      <c r="G57" s="839"/>
      <c r="H57" s="149" t="s">
        <v>363</v>
      </c>
      <c r="I57" s="152">
        <v>690</v>
      </c>
      <c r="J57" s="838"/>
      <c r="K57" s="838"/>
      <c r="L57" s="850"/>
      <c r="M57" s="835"/>
      <c r="N57" s="936"/>
      <c r="O57" s="835"/>
      <c r="P57" s="936"/>
      <c r="Q57" s="838"/>
      <c r="R57" s="838"/>
    </row>
    <row r="58" spans="1:18" ht="21.75" customHeight="1" x14ac:dyDescent="0.25">
      <c r="A58" s="916"/>
      <c r="B58" s="916"/>
      <c r="C58" s="916"/>
      <c r="D58" s="916"/>
      <c r="E58" s="917"/>
      <c r="F58" s="919"/>
      <c r="G58" s="837" t="s">
        <v>1336</v>
      </c>
      <c r="H58" s="149" t="s">
        <v>1336</v>
      </c>
      <c r="I58" s="152">
        <v>1</v>
      </c>
      <c r="J58" s="838"/>
      <c r="K58" s="838"/>
      <c r="L58" s="850"/>
      <c r="M58" s="835"/>
      <c r="N58" s="936"/>
      <c r="O58" s="835"/>
      <c r="P58" s="936"/>
      <c r="Q58" s="838"/>
      <c r="R58" s="838"/>
    </row>
    <row r="59" spans="1:18" ht="22.5" customHeight="1" x14ac:dyDescent="0.25">
      <c r="A59" s="916"/>
      <c r="B59" s="916"/>
      <c r="C59" s="916"/>
      <c r="D59" s="916"/>
      <c r="E59" s="917"/>
      <c r="F59" s="919"/>
      <c r="G59" s="839"/>
      <c r="H59" s="149" t="s">
        <v>1337</v>
      </c>
      <c r="I59" s="152">
        <v>2000</v>
      </c>
      <c r="J59" s="838"/>
      <c r="K59" s="838"/>
      <c r="L59" s="850"/>
      <c r="M59" s="835"/>
      <c r="N59" s="936"/>
      <c r="O59" s="835"/>
      <c r="P59" s="936"/>
      <c r="Q59" s="838"/>
      <c r="R59" s="838"/>
    </row>
    <row r="60" spans="1:18" ht="21" customHeight="1" x14ac:dyDescent="0.25">
      <c r="A60" s="916"/>
      <c r="B60" s="916"/>
      <c r="C60" s="916"/>
      <c r="D60" s="916"/>
      <c r="E60" s="917"/>
      <c r="F60" s="919"/>
      <c r="G60" s="837" t="s">
        <v>1338</v>
      </c>
      <c r="H60" s="843" t="s">
        <v>1339</v>
      </c>
      <c r="I60" s="837">
        <v>10</v>
      </c>
      <c r="J60" s="838"/>
      <c r="K60" s="838"/>
      <c r="L60" s="850"/>
      <c r="M60" s="835"/>
      <c r="N60" s="936"/>
      <c r="O60" s="835"/>
      <c r="P60" s="936"/>
      <c r="Q60" s="838"/>
      <c r="R60" s="838"/>
    </row>
    <row r="61" spans="1:18" ht="5.25" customHeight="1" x14ac:dyDescent="0.25">
      <c r="A61" s="916"/>
      <c r="B61" s="916"/>
      <c r="C61" s="916"/>
      <c r="D61" s="916"/>
      <c r="E61" s="917"/>
      <c r="F61" s="919"/>
      <c r="G61" s="839"/>
      <c r="H61" s="845"/>
      <c r="I61" s="839"/>
      <c r="J61" s="839"/>
      <c r="K61" s="839"/>
      <c r="L61" s="851"/>
      <c r="M61" s="836"/>
      <c r="N61" s="937"/>
      <c r="O61" s="836"/>
      <c r="P61" s="937"/>
      <c r="Q61" s="839"/>
      <c r="R61" s="839"/>
    </row>
    <row r="62" spans="1:18" ht="80.25" customHeight="1" x14ac:dyDescent="0.25">
      <c r="A62" s="933" t="s">
        <v>1340</v>
      </c>
      <c r="B62" s="933"/>
      <c r="C62" s="933"/>
      <c r="D62" s="933"/>
      <c r="E62" s="933"/>
      <c r="F62" s="933"/>
      <c r="G62" s="933"/>
      <c r="H62" s="933"/>
      <c r="I62" s="933"/>
      <c r="J62" s="933"/>
      <c r="K62" s="933"/>
      <c r="L62" s="933"/>
      <c r="M62" s="933"/>
      <c r="N62" s="933"/>
      <c r="O62" s="933"/>
      <c r="P62" s="933"/>
      <c r="Q62" s="933"/>
      <c r="R62" s="933"/>
    </row>
    <row r="63" spans="1:18" ht="15.75" customHeight="1" x14ac:dyDescent="0.25">
      <c r="A63" s="68"/>
      <c r="B63" s="184"/>
      <c r="C63" s="184"/>
      <c r="D63" s="184"/>
      <c r="E63" s="68"/>
      <c r="F63" s="69"/>
      <c r="G63" s="70"/>
      <c r="H63" s="158"/>
      <c r="I63" s="70"/>
      <c r="J63" s="68"/>
      <c r="K63" s="68"/>
      <c r="L63" s="68"/>
      <c r="M63" s="68"/>
      <c r="N63" s="68"/>
      <c r="O63" s="68"/>
      <c r="P63" s="68"/>
      <c r="Q63" s="68"/>
      <c r="R63" s="68"/>
    </row>
    <row r="64" spans="1:18" ht="15.75" customHeight="1" x14ac:dyDescent="0.25">
      <c r="A64" s="68"/>
      <c r="B64" s="184"/>
      <c r="C64" s="184"/>
      <c r="D64" s="184"/>
      <c r="E64" s="68"/>
      <c r="F64" s="69"/>
      <c r="G64" s="70"/>
      <c r="H64" s="158"/>
      <c r="I64" s="70"/>
      <c r="J64" s="68"/>
      <c r="K64" s="68"/>
      <c r="L64" s="68"/>
      <c r="M64" s="941"/>
      <c r="N64" s="942"/>
      <c r="O64" s="938" t="s">
        <v>35</v>
      </c>
      <c r="P64" s="940"/>
      <c r="Q64" s="940"/>
      <c r="R64" s="68"/>
    </row>
    <row r="65" spans="1:18" ht="15.75" customHeight="1" x14ac:dyDescent="0.25">
      <c r="A65" s="68"/>
      <c r="B65" s="184"/>
      <c r="C65" s="184"/>
      <c r="D65" s="184"/>
      <c r="E65" s="68"/>
      <c r="F65" s="69"/>
      <c r="G65" s="70"/>
      <c r="H65" s="158"/>
      <c r="I65" s="70"/>
      <c r="J65" s="68"/>
      <c r="K65" s="68"/>
      <c r="L65" s="68"/>
      <c r="M65" s="943"/>
      <c r="N65" s="944"/>
      <c r="O65" s="947" t="s">
        <v>36</v>
      </c>
      <c r="P65" s="947" t="s">
        <v>37</v>
      </c>
      <c r="Q65" s="947"/>
      <c r="R65" s="68"/>
    </row>
    <row r="66" spans="1:18" ht="15.75" customHeight="1" x14ac:dyDescent="0.25">
      <c r="A66" s="68"/>
      <c r="B66" s="184"/>
      <c r="C66" s="184"/>
      <c r="D66" s="184"/>
      <c r="E66" s="68"/>
      <c r="F66" s="69"/>
      <c r="G66" s="70"/>
      <c r="H66" s="158"/>
      <c r="I66" s="70"/>
      <c r="J66" s="68"/>
      <c r="K66" s="68"/>
      <c r="L66" s="68"/>
      <c r="M66" s="945"/>
      <c r="N66" s="946"/>
      <c r="O66" s="947"/>
      <c r="P66" s="178">
        <v>2020</v>
      </c>
      <c r="Q66" s="179">
        <v>2021</v>
      </c>
      <c r="R66" s="68"/>
    </row>
    <row r="67" spans="1:18" ht="15.75" customHeight="1" x14ac:dyDescent="0.25">
      <c r="A67" s="68"/>
      <c r="B67" s="184"/>
      <c r="C67" s="184"/>
      <c r="D67" s="184"/>
      <c r="E67" s="68"/>
      <c r="F67" s="69"/>
      <c r="G67" s="70"/>
      <c r="H67" s="158"/>
      <c r="I67" s="70"/>
      <c r="J67" s="68"/>
      <c r="K67" s="68"/>
      <c r="L67" s="68"/>
      <c r="M67" s="938" t="s">
        <v>1341</v>
      </c>
      <c r="N67" s="939"/>
      <c r="O67" s="180">
        <v>6</v>
      </c>
      <c r="P67" s="181">
        <v>467211.27</v>
      </c>
      <c r="Q67" s="182">
        <v>0</v>
      </c>
      <c r="R67" s="68"/>
    </row>
    <row r="68" spans="1:18" ht="15.75" customHeight="1" x14ac:dyDescent="0.25">
      <c r="A68" s="68"/>
      <c r="B68" s="184"/>
      <c r="C68" s="184"/>
      <c r="D68" s="184"/>
      <c r="E68" s="68"/>
      <c r="F68" s="69"/>
      <c r="G68" s="70"/>
      <c r="H68" s="158"/>
      <c r="I68" s="70"/>
      <c r="J68" s="68"/>
      <c r="K68" s="68"/>
      <c r="L68" s="68"/>
      <c r="M68" s="938" t="s">
        <v>1153</v>
      </c>
      <c r="N68" s="939"/>
      <c r="O68" s="180">
        <v>11</v>
      </c>
      <c r="P68" s="181">
        <v>467211.27</v>
      </c>
      <c r="Q68" s="181">
        <f>P50+P46+P39+P34+P27</f>
        <v>686000</v>
      </c>
      <c r="R68" s="71"/>
    </row>
    <row r="69" spans="1:18" ht="15.75" customHeight="1" x14ac:dyDescent="0.25">
      <c r="A69" s="68"/>
      <c r="B69" s="184"/>
      <c r="C69" s="184"/>
      <c r="D69" s="184"/>
      <c r="E69" s="68"/>
      <c r="F69" s="69"/>
      <c r="G69" s="70"/>
      <c r="H69" s="158"/>
      <c r="I69" s="70"/>
      <c r="J69" s="68"/>
      <c r="K69" s="68"/>
      <c r="L69" s="68"/>
      <c r="M69" s="68"/>
      <c r="N69" s="68"/>
      <c r="O69" s="68"/>
      <c r="P69" s="71"/>
      <c r="Q69" s="567"/>
      <c r="R69" s="68"/>
    </row>
    <row r="70" spans="1:18" ht="15.75" customHeight="1" x14ac:dyDescent="0.25">
      <c r="A70" s="68"/>
      <c r="B70" s="184"/>
      <c r="C70" s="184"/>
      <c r="D70" s="184"/>
      <c r="E70" s="68"/>
      <c r="F70" s="69"/>
      <c r="G70" s="70"/>
      <c r="H70" s="158"/>
      <c r="I70" s="70"/>
      <c r="J70" s="68"/>
      <c r="K70" s="68"/>
      <c r="L70" s="68"/>
      <c r="M70" s="68"/>
      <c r="N70" s="68"/>
      <c r="O70" s="68"/>
      <c r="P70" s="68"/>
      <c r="Q70" s="68"/>
      <c r="R70" s="68"/>
    </row>
    <row r="71" spans="1:18" ht="15.75" customHeight="1" x14ac:dyDescent="0.25">
      <c r="A71" s="68"/>
      <c r="B71" s="184"/>
      <c r="C71" s="184"/>
      <c r="D71" s="184"/>
      <c r="E71" s="68"/>
      <c r="F71" s="69"/>
      <c r="G71" s="70"/>
      <c r="H71" s="158"/>
      <c r="I71" s="70"/>
      <c r="J71" s="68"/>
      <c r="K71" s="68"/>
      <c r="L71" s="68"/>
      <c r="M71" s="68"/>
      <c r="N71" s="68"/>
      <c r="O71" s="71"/>
      <c r="P71" s="68"/>
      <c r="Q71" s="68"/>
      <c r="R71" s="68"/>
    </row>
    <row r="72" spans="1:18" ht="15.75" customHeight="1" x14ac:dyDescent="0.25">
      <c r="A72" s="68"/>
      <c r="B72" s="184"/>
      <c r="C72" s="184"/>
      <c r="D72" s="184"/>
      <c r="E72" s="68"/>
      <c r="F72" s="69"/>
      <c r="G72" s="70"/>
      <c r="H72" s="158"/>
      <c r="I72" s="70"/>
      <c r="J72" s="68"/>
      <c r="K72" s="68"/>
      <c r="L72" s="68"/>
      <c r="M72" s="68"/>
      <c r="N72" s="68"/>
      <c r="O72" s="68"/>
      <c r="P72" s="68"/>
      <c r="Q72" s="68"/>
      <c r="R72" s="68"/>
    </row>
    <row r="73" spans="1:18" ht="15.75" customHeight="1" x14ac:dyDescent="0.25">
      <c r="A73" s="68"/>
      <c r="B73" s="184"/>
      <c r="C73" s="184"/>
      <c r="D73" s="184"/>
      <c r="E73" s="68"/>
      <c r="F73" s="69"/>
      <c r="G73" s="70"/>
      <c r="H73" s="158"/>
      <c r="I73" s="70"/>
      <c r="J73" s="68"/>
      <c r="K73" s="68"/>
      <c r="L73" s="68"/>
      <c r="M73" s="68"/>
      <c r="N73" s="68"/>
      <c r="O73" s="68"/>
      <c r="P73" s="68"/>
      <c r="Q73" s="68"/>
      <c r="R73" s="68"/>
    </row>
    <row r="74" spans="1:18" ht="15.75" customHeight="1" x14ac:dyDescent="0.25">
      <c r="A74" s="68"/>
      <c r="B74" s="184"/>
      <c r="C74" s="184"/>
      <c r="D74" s="184"/>
      <c r="E74" s="68"/>
      <c r="F74" s="69"/>
      <c r="G74" s="70"/>
      <c r="H74" s="158"/>
      <c r="I74" s="70"/>
      <c r="J74" s="68"/>
      <c r="K74" s="68"/>
      <c r="L74" s="68"/>
      <c r="M74" s="68"/>
      <c r="N74" s="68"/>
      <c r="O74" s="68"/>
      <c r="P74" s="68"/>
      <c r="Q74" s="68"/>
      <c r="R74" s="68"/>
    </row>
    <row r="75" spans="1:18" ht="15.75" customHeight="1" x14ac:dyDescent="0.25">
      <c r="A75" s="68"/>
      <c r="B75" s="184"/>
      <c r="C75" s="184"/>
      <c r="D75" s="184"/>
      <c r="E75" s="68"/>
      <c r="F75" s="69"/>
      <c r="G75" s="70"/>
      <c r="H75" s="158"/>
      <c r="I75" s="70"/>
      <c r="J75" s="68"/>
      <c r="K75" s="68"/>
      <c r="L75" s="68"/>
      <c r="M75" s="68"/>
      <c r="N75" s="68"/>
      <c r="O75" s="68"/>
      <c r="P75" s="68"/>
      <c r="Q75" s="68"/>
      <c r="R75" s="68"/>
    </row>
    <row r="76" spans="1:18" ht="15.75" customHeight="1" x14ac:dyDescent="0.25">
      <c r="A76" s="68"/>
      <c r="B76" s="184"/>
      <c r="C76" s="184"/>
      <c r="D76" s="184"/>
      <c r="E76" s="68"/>
      <c r="F76" s="69"/>
      <c r="G76" s="70"/>
      <c r="H76" s="158"/>
      <c r="I76" s="70"/>
      <c r="J76" s="68"/>
      <c r="K76" s="68"/>
      <c r="L76" s="68"/>
      <c r="M76" s="68"/>
      <c r="N76" s="68"/>
      <c r="O76" s="68"/>
      <c r="P76" s="68"/>
      <c r="Q76" s="68"/>
      <c r="R76" s="68"/>
    </row>
    <row r="77" spans="1:18" ht="15.75" customHeight="1" x14ac:dyDescent="0.25">
      <c r="A77" s="68"/>
      <c r="B77" s="184"/>
      <c r="C77" s="184"/>
      <c r="D77" s="184"/>
      <c r="E77" s="68"/>
      <c r="F77" s="69"/>
      <c r="G77" s="70"/>
      <c r="H77" s="158"/>
      <c r="I77" s="70"/>
      <c r="J77" s="68"/>
      <c r="K77" s="68"/>
      <c r="L77" s="68"/>
      <c r="M77" s="68"/>
      <c r="N77" s="68"/>
      <c r="O77" s="68"/>
      <c r="P77" s="68"/>
      <c r="Q77" s="68"/>
      <c r="R77" s="68"/>
    </row>
    <row r="78" spans="1:18" ht="15.75" customHeight="1" x14ac:dyDescent="0.25">
      <c r="A78" s="68"/>
      <c r="B78" s="184"/>
      <c r="C78" s="184"/>
      <c r="D78" s="184"/>
      <c r="E78" s="68"/>
      <c r="F78" s="69"/>
      <c r="G78" s="70"/>
      <c r="H78" s="158"/>
      <c r="I78" s="70"/>
      <c r="J78" s="68"/>
      <c r="K78" s="68"/>
      <c r="L78" s="68"/>
      <c r="M78" s="68"/>
      <c r="N78" s="68"/>
      <c r="O78" s="68"/>
      <c r="P78" s="68"/>
      <c r="Q78" s="68"/>
      <c r="R78" s="68"/>
    </row>
    <row r="79" spans="1:18" ht="15.75" customHeight="1" x14ac:dyDescent="0.25">
      <c r="A79" s="68"/>
      <c r="B79" s="184"/>
      <c r="C79" s="184"/>
      <c r="D79" s="184"/>
      <c r="E79" s="68"/>
      <c r="F79" s="69"/>
      <c r="G79" s="70"/>
      <c r="H79" s="158"/>
      <c r="I79" s="70"/>
      <c r="J79" s="68"/>
      <c r="K79" s="68"/>
      <c r="L79" s="68"/>
      <c r="M79" s="68"/>
      <c r="N79" s="68"/>
      <c r="O79" s="68"/>
      <c r="P79" s="68"/>
      <c r="Q79" s="68"/>
      <c r="R79" s="68"/>
    </row>
    <row r="80" spans="1:18" ht="15.75" customHeight="1" x14ac:dyDescent="0.25">
      <c r="A80" s="68"/>
      <c r="B80" s="184"/>
      <c r="C80" s="184"/>
      <c r="D80" s="184"/>
      <c r="E80" s="68"/>
      <c r="F80" s="69"/>
      <c r="G80" s="70"/>
      <c r="H80" s="158"/>
      <c r="I80" s="70"/>
      <c r="J80" s="68"/>
      <c r="K80" s="68"/>
      <c r="L80" s="68"/>
      <c r="M80" s="68"/>
      <c r="N80" s="68"/>
      <c r="O80" s="68"/>
      <c r="P80" s="68"/>
      <c r="Q80" s="68"/>
      <c r="R80" s="68"/>
    </row>
    <row r="81" spans="1:18" ht="15.75" customHeight="1" x14ac:dyDescent="0.25">
      <c r="A81" s="68"/>
      <c r="B81" s="184"/>
      <c r="C81" s="184"/>
      <c r="D81" s="184"/>
      <c r="E81" s="68"/>
      <c r="F81" s="69"/>
      <c r="G81" s="70"/>
      <c r="H81" s="158"/>
      <c r="I81" s="70"/>
      <c r="J81" s="68"/>
      <c r="K81" s="68"/>
      <c r="L81" s="68"/>
      <c r="M81" s="68"/>
      <c r="N81" s="68"/>
      <c r="O81" s="68"/>
      <c r="P81" s="68"/>
      <c r="Q81" s="68"/>
      <c r="R81" s="68"/>
    </row>
    <row r="82" spans="1:18" ht="15.75" customHeight="1" x14ac:dyDescent="0.25">
      <c r="A82" s="68"/>
      <c r="B82" s="184"/>
      <c r="C82" s="184"/>
      <c r="D82" s="184"/>
      <c r="E82" s="68"/>
      <c r="F82" s="69"/>
      <c r="G82" s="70"/>
      <c r="H82" s="158"/>
      <c r="I82" s="70"/>
      <c r="J82" s="68"/>
      <c r="K82" s="68"/>
      <c r="L82" s="68"/>
      <c r="M82" s="68"/>
      <c r="N82" s="68"/>
      <c r="O82" s="68"/>
      <c r="P82" s="68"/>
      <c r="Q82" s="68"/>
      <c r="R82" s="68"/>
    </row>
    <row r="83" spans="1:18" ht="15.75" customHeight="1" x14ac:dyDescent="0.25">
      <c r="A83" s="68"/>
      <c r="B83" s="184"/>
      <c r="C83" s="184"/>
      <c r="D83" s="184"/>
      <c r="E83" s="68"/>
      <c r="F83" s="69"/>
      <c r="G83" s="70"/>
      <c r="H83" s="158"/>
      <c r="I83" s="70"/>
      <c r="J83" s="68"/>
      <c r="K83" s="68"/>
      <c r="L83" s="68"/>
      <c r="M83" s="68"/>
      <c r="N83" s="68"/>
      <c r="O83" s="68"/>
      <c r="P83" s="68"/>
      <c r="Q83" s="68"/>
      <c r="R83" s="68"/>
    </row>
    <row r="84" spans="1:18" ht="15.75" customHeight="1" x14ac:dyDescent="0.25">
      <c r="A84" s="68"/>
      <c r="B84" s="184"/>
      <c r="C84" s="184"/>
      <c r="D84" s="184"/>
      <c r="E84" s="68"/>
      <c r="F84" s="69"/>
      <c r="G84" s="70"/>
      <c r="H84" s="158"/>
      <c r="I84" s="70"/>
      <c r="J84" s="68"/>
      <c r="K84" s="68"/>
      <c r="L84" s="68"/>
      <c r="M84" s="68"/>
      <c r="N84" s="68"/>
      <c r="O84" s="68"/>
      <c r="P84" s="68"/>
      <c r="Q84" s="68"/>
      <c r="R84" s="68"/>
    </row>
    <row r="85" spans="1:18" ht="15.75" customHeight="1" x14ac:dyDescent="0.25">
      <c r="A85" s="68"/>
      <c r="B85" s="184"/>
      <c r="C85" s="184"/>
      <c r="D85" s="184"/>
      <c r="E85" s="68"/>
      <c r="F85" s="69"/>
      <c r="G85" s="70"/>
      <c r="H85" s="158"/>
      <c r="I85" s="70"/>
      <c r="J85" s="68"/>
      <c r="K85" s="68"/>
      <c r="L85" s="68"/>
      <c r="M85" s="68"/>
      <c r="N85" s="68"/>
      <c r="O85" s="68"/>
      <c r="P85" s="68"/>
      <c r="Q85" s="68"/>
      <c r="R85" s="68"/>
    </row>
    <row r="86" spans="1:18" ht="15.75" customHeight="1" x14ac:dyDescent="0.25">
      <c r="A86" s="68"/>
      <c r="B86" s="184"/>
      <c r="C86" s="184"/>
      <c r="D86" s="184"/>
      <c r="E86" s="68"/>
      <c r="F86" s="69"/>
      <c r="G86" s="70"/>
      <c r="H86" s="158"/>
      <c r="I86" s="70"/>
      <c r="J86" s="68"/>
      <c r="K86" s="68"/>
      <c r="L86" s="68"/>
      <c r="M86" s="68"/>
      <c r="N86" s="68"/>
      <c r="O86" s="68"/>
      <c r="P86" s="68"/>
      <c r="Q86" s="68"/>
      <c r="R86" s="68"/>
    </row>
    <row r="87" spans="1:18" ht="15.75" customHeight="1" x14ac:dyDescent="0.25">
      <c r="A87" s="68"/>
      <c r="B87" s="184"/>
      <c r="C87" s="184"/>
      <c r="D87" s="184"/>
      <c r="E87" s="68"/>
      <c r="F87" s="69"/>
      <c r="G87" s="70"/>
      <c r="H87" s="158"/>
      <c r="I87" s="70"/>
      <c r="J87" s="68"/>
      <c r="K87" s="68"/>
      <c r="L87" s="68"/>
      <c r="M87" s="68"/>
      <c r="N87" s="68"/>
      <c r="O87" s="68"/>
      <c r="P87" s="68"/>
      <c r="Q87" s="68"/>
      <c r="R87" s="68"/>
    </row>
    <row r="88" spans="1:18" ht="15.75" customHeight="1" x14ac:dyDescent="0.25">
      <c r="A88" s="68"/>
      <c r="B88" s="184"/>
      <c r="C88" s="184"/>
      <c r="D88" s="184"/>
      <c r="E88" s="68"/>
      <c r="F88" s="69"/>
      <c r="G88" s="70"/>
      <c r="H88" s="158"/>
      <c r="I88" s="70"/>
      <c r="J88" s="68"/>
      <c r="K88" s="68"/>
      <c r="L88" s="68"/>
      <c r="M88" s="68"/>
      <c r="N88" s="68"/>
      <c r="O88" s="68"/>
      <c r="P88" s="68"/>
      <c r="Q88" s="68"/>
      <c r="R88" s="68"/>
    </row>
    <row r="89" spans="1:18" ht="15.75" customHeight="1" x14ac:dyDescent="0.25">
      <c r="A89" s="68"/>
      <c r="B89" s="184"/>
      <c r="C89" s="184"/>
      <c r="D89" s="184"/>
      <c r="E89" s="68"/>
      <c r="F89" s="69"/>
      <c r="G89" s="70"/>
      <c r="H89" s="158"/>
      <c r="I89" s="70"/>
      <c r="J89" s="68"/>
      <c r="K89" s="68"/>
      <c r="L89" s="68"/>
      <c r="M89" s="68"/>
      <c r="N89" s="68"/>
      <c r="O89" s="68"/>
      <c r="P89" s="68"/>
      <c r="Q89" s="68"/>
      <c r="R89" s="68"/>
    </row>
    <row r="90" spans="1:18" ht="15.75" customHeight="1" x14ac:dyDescent="0.25">
      <c r="A90" s="68"/>
      <c r="B90" s="184"/>
      <c r="C90" s="184"/>
      <c r="D90" s="184"/>
      <c r="E90" s="68"/>
      <c r="F90" s="69"/>
      <c r="G90" s="70"/>
      <c r="H90" s="158"/>
      <c r="I90" s="70"/>
      <c r="J90" s="68"/>
      <c r="K90" s="68"/>
      <c r="L90" s="68"/>
      <c r="M90" s="68"/>
      <c r="N90" s="68"/>
      <c r="O90" s="68"/>
      <c r="P90" s="68"/>
      <c r="Q90" s="68"/>
      <c r="R90" s="68"/>
    </row>
    <row r="91" spans="1:18" ht="15.75" customHeight="1" x14ac:dyDescent="0.25">
      <c r="A91" s="68"/>
      <c r="B91" s="184"/>
      <c r="C91" s="184"/>
      <c r="D91" s="184"/>
      <c r="E91" s="68"/>
      <c r="F91" s="69"/>
      <c r="G91" s="70"/>
      <c r="H91" s="158"/>
      <c r="I91" s="70"/>
      <c r="J91" s="68"/>
      <c r="K91" s="68"/>
      <c r="L91" s="68"/>
      <c r="M91" s="68"/>
      <c r="N91" s="68"/>
      <c r="O91" s="68"/>
      <c r="P91" s="68"/>
      <c r="Q91" s="68"/>
      <c r="R91" s="68"/>
    </row>
    <row r="92" spans="1:18" ht="15.75" customHeight="1" x14ac:dyDescent="0.25">
      <c r="A92" s="68"/>
      <c r="B92" s="184"/>
      <c r="C92" s="184"/>
      <c r="D92" s="184"/>
      <c r="E92" s="68"/>
      <c r="F92" s="69"/>
      <c r="G92" s="70"/>
      <c r="H92" s="158"/>
      <c r="I92" s="70"/>
      <c r="J92" s="68"/>
      <c r="K92" s="68"/>
      <c r="L92" s="68"/>
      <c r="M92" s="68"/>
      <c r="N92" s="68"/>
      <c r="O92" s="68"/>
      <c r="P92" s="68"/>
      <c r="Q92" s="68"/>
      <c r="R92" s="68"/>
    </row>
    <row r="93" spans="1:18" ht="15.75" customHeight="1" x14ac:dyDescent="0.25">
      <c r="A93" s="68"/>
      <c r="B93" s="184"/>
      <c r="C93" s="184"/>
      <c r="D93" s="184"/>
      <c r="E93" s="68"/>
      <c r="F93" s="69"/>
      <c r="G93" s="70"/>
      <c r="H93" s="158"/>
      <c r="I93" s="70"/>
      <c r="J93" s="68"/>
      <c r="K93" s="68"/>
      <c r="L93" s="68"/>
      <c r="M93" s="68"/>
      <c r="N93" s="68"/>
      <c r="O93" s="68"/>
      <c r="P93" s="68"/>
      <c r="Q93" s="68"/>
      <c r="R93" s="68"/>
    </row>
    <row r="94" spans="1:18" ht="15.75" customHeight="1" x14ac:dyDescent="0.25">
      <c r="A94" s="68"/>
      <c r="B94" s="184"/>
      <c r="C94" s="184"/>
      <c r="D94" s="184"/>
      <c r="E94" s="68"/>
      <c r="F94" s="69"/>
      <c r="G94" s="70"/>
      <c r="H94" s="158"/>
      <c r="I94" s="70"/>
      <c r="J94" s="68"/>
      <c r="K94" s="68"/>
      <c r="L94" s="68"/>
      <c r="M94" s="68"/>
      <c r="N94" s="68"/>
      <c r="O94" s="68"/>
      <c r="P94" s="68"/>
      <c r="Q94" s="68"/>
      <c r="R94" s="68"/>
    </row>
    <row r="95" spans="1:18" ht="15.75" customHeight="1" x14ac:dyDescent="0.25">
      <c r="A95" s="68"/>
      <c r="B95" s="184"/>
      <c r="C95" s="184"/>
      <c r="D95" s="184"/>
      <c r="E95" s="68"/>
      <c r="F95" s="69"/>
      <c r="G95" s="70"/>
      <c r="H95" s="158"/>
      <c r="I95" s="70"/>
      <c r="J95" s="68"/>
      <c r="K95" s="68"/>
      <c r="L95" s="68"/>
      <c r="M95" s="68"/>
      <c r="N95" s="68"/>
      <c r="O95" s="68"/>
      <c r="P95" s="68"/>
      <c r="Q95" s="68"/>
      <c r="R95" s="68"/>
    </row>
    <row r="96" spans="1:18" ht="15.75" customHeight="1" x14ac:dyDescent="0.25">
      <c r="A96" s="68"/>
      <c r="B96" s="184"/>
      <c r="C96" s="184"/>
      <c r="D96" s="184"/>
      <c r="E96" s="68"/>
      <c r="F96" s="69"/>
      <c r="G96" s="70"/>
      <c r="H96" s="158"/>
      <c r="I96" s="70"/>
      <c r="J96" s="68"/>
      <c r="K96" s="68"/>
      <c r="L96" s="68"/>
      <c r="M96" s="68"/>
      <c r="N96" s="68"/>
      <c r="O96" s="68"/>
      <c r="P96" s="68"/>
      <c r="Q96" s="68"/>
      <c r="R96" s="68"/>
    </row>
    <row r="97" spans="1:18" ht="15.75" customHeight="1" x14ac:dyDescent="0.25">
      <c r="A97" s="68"/>
      <c r="B97" s="184"/>
      <c r="C97" s="184"/>
      <c r="D97" s="184"/>
      <c r="E97" s="68"/>
      <c r="F97" s="69"/>
      <c r="G97" s="70"/>
      <c r="H97" s="158"/>
      <c r="I97" s="70"/>
      <c r="J97" s="68"/>
      <c r="K97" s="68"/>
      <c r="L97" s="68"/>
      <c r="M97" s="68"/>
      <c r="N97" s="68"/>
      <c r="O97" s="68"/>
      <c r="P97" s="68"/>
      <c r="Q97" s="68"/>
      <c r="R97" s="68"/>
    </row>
    <row r="98" spans="1:18" ht="15.75" customHeight="1" x14ac:dyDescent="0.25">
      <c r="A98" s="68"/>
      <c r="B98" s="184"/>
      <c r="C98" s="184"/>
      <c r="D98" s="184"/>
      <c r="E98" s="68"/>
      <c r="F98" s="69"/>
      <c r="G98" s="70"/>
      <c r="H98" s="158"/>
      <c r="I98" s="70"/>
      <c r="J98" s="68"/>
      <c r="K98" s="68"/>
      <c r="L98" s="68"/>
      <c r="M98" s="68"/>
      <c r="N98" s="68"/>
      <c r="O98" s="68"/>
      <c r="P98" s="68"/>
      <c r="Q98" s="68"/>
      <c r="R98" s="68"/>
    </row>
    <row r="99" spans="1:18" ht="15.75" customHeight="1" x14ac:dyDescent="0.25">
      <c r="A99" s="68"/>
      <c r="B99" s="184"/>
      <c r="C99" s="184"/>
      <c r="D99" s="184"/>
      <c r="E99" s="68"/>
      <c r="F99" s="69"/>
      <c r="G99" s="70"/>
      <c r="H99" s="158"/>
      <c r="I99" s="70"/>
      <c r="J99" s="68"/>
      <c r="K99" s="68"/>
      <c r="L99" s="68"/>
      <c r="M99" s="68"/>
      <c r="N99" s="68"/>
      <c r="O99" s="68"/>
      <c r="P99" s="68"/>
      <c r="Q99" s="68"/>
      <c r="R99" s="68"/>
    </row>
    <row r="100" spans="1:18" ht="15.75" customHeight="1" x14ac:dyDescent="0.25">
      <c r="A100" s="68"/>
      <c r="B100" s="184"/>
      <c r="C100" s="184"/>
      <c r="D100" s="184"/>
      <c r="E100" s="68"/>
      <c r="F100" s="69"/>
      <c r="G100" s="70"/>
      <c r="H100" s="158"/>
      <c r="I100" s="70"/>
      <c r="J100" s="68"/>
      <c r="K100" s="68"/>
      <c r="L100" s="68"/>
      <c r="M100" s="68"/>
      <c r="N100" s="68"/>
      <c r="O100" s="68"/>
      <c r="P100" s="68"/>
      <c r="Q100" s="68"/>
      <c r="R100" s="68"/>
    </row>
    <row r="101" spans="1:18" ht="15.75" customHeight="1" x14ac:dyDescent="0.25">
      <c r="A101" s="68"/>
      <c r="B101" s="184"/>
      <c r="C101" s="184"/>
      <c r="D101" s="184"/>
      <c r="E101" s="68"/>
      <c r="F101" s="69"/>
      <c r="G101" s="70"/>
      <c r="H101" s="158"/>
      <c r="I101" s="70"/>
      <c r="J101" s="68"/>
      <c r="K101" s="68"/>
      <c r="L101" s="68"/>
      <c r="M101" s="68"/>
      <c r="N101" s="68"/>
      <c r="O101" s="68"/>
      <c r="P101" s="68"/>
      <c r="Q101" s="68"/>
      <c r="R101" s="68"/>
    </row>
    <row r="102" spans="1:18" ht="15.75" customHeight="1" x14ac:dyDescent="0.25">
      <c r="A102" s="68"/>
      <c r="B102" s="184"/>
      <c r="C102" s="184"/>
      <c r="D102" s="184"/>
      <c r="E102" s="68"/>
      <c r="F102" s="69"/>
      <c r="G102" s="70"/>
      <c r="H102" s="158"/>
      <c r="I102" s="70"/>
      <c r="J102" s="68"/>
      <c r="K102" s="68"/>
      <c r="L102" s="68"/>
      <c r="M102" s="68"/>
      <c r="N102" s="68"/>
      <c r="O102" s="68"/>
      <c r="P102" s="68"/>
      <c r="Q102" s="68"/>
      <c r="R102" s="68"/>
    </row>
    <row r="103" spans="1:18" ht="15.75" customHeight="1" x14ac:dyDescent="0.25">
      <c r="A103" s="68"/>
      <c r="B103" s="184"/>
      <c r="C103" s="184"/>
      <c r="D103" s="184"/>
      <c r="E103" s="68"/>
      <c r="F103" s="69"/>
      <c r="G103" s="70"/>
      <c r="H103" s="158"/>
      <c r="I103" s="70"/>
      <c r="J103" s="68"/>
      <c r="K103" s="68"/>
      <c r="L103" s="68"/>
      <c r="M103" s="68"/>
      <c r="N103" s="68"/>
      <c r="O103" s="68"/>
      <c r="P103" s="68"/>
      <c r="Q103" s="68"/>
      <c r="R103" s="68"/>
    </row>
    <row r="104" spans="1:18" ht="15.75" customHeight="1" x14ac:dyDescent="0.25">
      <c r="A104" s="68"/>
      <c r="B104" s="184"/>
      <c r="C104" s="184"/>
      <c r="D104" s="184"/>
      <c r="E104" s="68"/>
      <c r="F104" s="69"/>
      <c r="G104" s="70"/>
      <c r="H104" s="158"/>
      <c r="I104" s="70"/>
      <c r="J104" s="68"/>
      <c r="K104" s="68"/>
      <c r="L104" s="68"/>
      <c r="M104" s="68"/>
      <c r="N104" s="68"/>
      <c r="O104" s="68"/>
      <c r="P104" s="68"/>
      <c r="Q104" s="68"/>
      <c r="R104" s="68"/>
    </row>
    <row r="105" spans="1:18" ht="15.75" customHeight="1" x14ac:dyDescent="0.25">
      <c r="A105" s="68"/>
      <c r="B105" s="184"/>
      <c r="C105" s="184"/>
      <c r="D105" s="184"/>
      <c r="E105" s="68"/>
      <c r="F105" s="69"/>
      <c r="G105" s="70"/>
      <c r="H105" s="158"/>
      <c r="I105" s="70"/>
      <c r="J105" s="68"/>
      <c r="K105" s="68"/>
      <c r="L105" s="68"/>
      <c r="M105" s="68"/>
      <c r="N105" s="68"/>
      <c r="O105" s="68"/>
      <c r="P105" s="68"/>
      <c r="Q105" s="68"/>
      <c r="R105" s="68"/>
    </row>
    <row r="106" spans="1:18" ht="15.75" customHeight="1" x14ac:dyDescent="0.25">
      <c r="A106" s="68"/>
      <c r="B106" s="184"/>
      <c r="C106" s="184"/>
      <c r="D106" s="184"/>
      <c r="E106" s="68"/>
      <c r="F106" s="69"/>
      <c r="G106" s="70"/>
      <c r="H106" s="158"/>
      <c r="I106" s="70"/>
      <c r="J106" s="68"/>
      <c r="K106" s="68"/>
      <c r="L106" s="68"/>
      <c r="M106" s="68"/>
      <c r="N106" s="68"/>
      <c r="O106" s="68"/>
      <c r="P106" s="68"/>
      <c r="Q106" s="68"/>
      <c r="R106" s="68"/>
    </row>
    <row r="107" spans="1:18" ht="15.75" customHeight="1" x14ac:dyDescent="0.25">
      <c r="A107" s="68"/>
      <c r="B107" s="184"/>
      <c r="C107" s="184"/>
      <c r="D107" s="184"/>
      <c r="E107" s="68"/>
      <c r="F107" s="69"/>
      <c r="G107" s="70"/>
      <c r="H107" s="158"/>
      <c r="I107" s="70"/>
      <c r="J107" s="68"/>
      <c r="K107" s="68"/>
      <c r="L107" s="68"/>
      <c r="M107" s="68"/>
      <c r="N107" s="68"/>
      <c r="O107" s="68"/>
      <c r="P107" s="68"/>
      <c r="Q107" s="68"/>
      <c r="R107" s="68"/>
    </row>
    <row r="108" spans="1:18" ht="15.75" customHeight="1" x14ac:dyDescent="0.25">
      <c r="A108" s="68"/>
      <c r="B108" s="184"/>
      <c r="C108" s="184"/>
      <c r="D108" s="184"/>
      <c r="E108" s="68"/>
      <c r="F108" s="69"/>
      <c r="G108" s="70"/>
      <c r="H108" s="158"/>
      <c r="I108" s="70"/>
      <c r="J108" s="68"/>
      <c r="K108" s="68"/>
      <c r="L108" s="68"/>
      <c r="M108" s="68"/>
      <c r="N108" s="68"/>
      <c r="O108" s="68"/>
      <c r="P108" s="68"/>
      <c r="Q108" s="68"/>
      <c r="R108" s="68"/>
    </row>
    <row r="109" spans="1:18" ht="15.75" customHeight="1" x14ac:dyDescent="0.25">
      <c r="A109" s="68"/>
      <c r="B109" s="184"/>
      <c r="C109" s="184"/>
      <c r="D109" s="184"/>
      <c r="E109" s="68"/>
      <c r="F109" s="69"/>
      <c r="G109" s="70"/>
      <c r="H109" s="158"/>
      <c r="I109" s="70"/>
      <c r="J109" s="68"/>
      <c r="K109" s="68"/>
      <c r="L109" s="68"/>
      <c r="M109" s="68"/>
      <c r="N109" s="68"/>
      <c r="O109" s="68"/>
      <c r="P109" s="68"/>
      <c r="Q109" s="68"/>
      <c r="R109" s="68"/>
    </row>
    <row r="110" spans="1:18" ht="15.75" customHeight="1" x14ac:dyDescent="0.25">
      <c r="A110" s="68"/>
      <c r="B110" s="184"/>
      <c r="C110" s="184"/>
      <c r="D110" s="184"/>
      <c r="E110" s="68"/>
      <c r="F110" s="69"/>
      <c r="G110" s="70"/>
      <c r="H110" s="158"/>
      <c r="I110" s="70"/>
      <c r="J110" s="68"/>
      <c r="K110" s="68"/>
      <c r="L110" s="68"/>
      <c r="M110" s="68"/>
      <c r="N110" s="68"/>
      <c r="O110" s="68"/>
      <c r="P110" s="68"/>
      <c r="Q110" s="68"/>
      <c r="R110" s="68"/>
    </row>
    <row r="111" spans="1:18" ht="15.75" customHeight="1" x14ac:dyDescent="0.25">
      <c r="A111" s="68"/>
      <c r="B111" s="184"/>
      <c r="C111" s="184"/>
      <c r="D111" s="184"/>
      <c r="E111" s="68"/>
      <c r="F111" s="69"/>
      <c r="G111" s="70"/>
      <c r="H111" s="158"/>
      <c r="I111" s="70"/>
      <c r="J111" s="68"/>
      <c r="K111" s="68"/>
      <c r="L111" s="68"/>
      <c r="M111" s="68"/>
      <c r="N111" s="68"/>
      <c r="O111" s="68"/>
      <c r="P111" s="68"/>
      <c r="Q111" s="68"/>
      <c r="R111" s="68"/>
    </row>
    <row r="112" spans="1:18" ht="15.75" customHeight="1" x14ac:dyDescent="0.25">
      <c r="A112" s="68"/>
      <c r="B112" s="184"/>
      <c r="C112" s="184"/>
      <c r="D112" s="184"/>
      <c r="E112" s="68"/>
      <c r="F112" s="69"/>
      <c r="G112" s="70"/>
      <c r="H112" s="158"/>
      <c r="I112" s="70"/>
      <c r="J112" s="68"/>
      <c r="K112" s="68"/>
      <c r="L112" s="68"/>
      <c r="M112" s="68"/>
      <c r="N112" s="68"/>
      <c r="O112" s="68"/>
      <c r="P112" s="68"/>
      <c r="Q112" s="68"/>
      <c r="R112" s="68"/>
    </row>
    <row r="113" spans="1:18" ht="15.75" customHeight="1" x14ac:dyDescent="0.25">
      <c r="A113" s="68"/>
      <c r="B113" s="184"/>
      <c r="C113" s="184"/>
      <c r="D113" s="184"/>
      <c r="E113" s="68"/>
      <c r="F113" s="69"/>
      <c r="G113" s="70"/>
      <c r="H113" s="158"/>
      <c r="I113" s="70"/>
      <c r="J113" s="68"/>
      <c r="K113" s="68"/>
      <c r="L113" s="68"/>
      <c r="M113" s="68"/>
      <c r="N113" s="68"/>
      <c r="O113" s="68"/>
      <c r="P113" s="68"/>
      <c r="Q113" s="68"/>
      <c r="R113" s="68"/>
    </row>
    <row r="114" spans="1:18" ht="15.75" customHeight="1" x14ac:dyDescent="0.25">
      <c r="A114" s="68"/>
      <c r="B114" s="184"/>
      <c r="C114" s="184"/>
      <c r="D114" s="184"/>
      <c r="E114" s="68"/>
      <c r="F114" s="69"/>
      <c r="G114" s="70"/>
      <c r="H114" s="158"/>
      <c r="I114" s="70"/>
      <c r="J114" s="68"/>
      <c r="K114" s="68"/>
      <c r="L114" s="68"/>
      <c r="M114" s="68"/>
      <c r="N114" s="68"/>
      <c r="O114" s="68"/>
      <c r="P114" s="68"/>
      <c r="Q114" s="68"/>
      <c r="R114" s="68"/>
    </row>
    <row r="115" spans="1:18" ht="15.75" customHeight="1" x14ac:dyDescent="0.25">
      <c r="A115" s="68"/>
      <c r="B115" s="184"/>
      <c r="C115" s="184"/>
      <c r="D115" s="184"/>
      <c r="E115" s="68"/>
      <c r="F115" s="69"/>
      <c r="G115" s="70"/>
      <c r="H115" s="158"/>
      <c r="I115" s="70"/>
      <c r="J115" s="68"/>
      <c r="K115" s="68"/>
      <c r="L115" s="68"/>
      <c r="M115" s="68"/>
      <c r="N115" s="68"/>
      <c r="O115" s="68"/>
      <c r="P115" s="68"/>
      <c r="Q115" s="68"/>
      <c r="R115" s="68"/>
    </row>
    <row r="116" spans="1:18" ht="15.75" customHeight="1" x14ac:dyDescent="0.25">
      <c r="A116" s="68"/>
      <c r="B116" s="184"/>
      <c r="C116" s="184"/>
      <c r="D116" s="184"/>
      <c r="E116" s="68"/>
      <c r="F116" s="69"/>
      <c r="G116" s="70"/>
      <c r="H116" s="158"/>
      <c r="I116" s="70"/>
      <c r="J116" s="68"/>
      <c r="K116" s="68"/>
      <c r="L116" s="68"/>
      <c r="M116" s="68"/>
      <c r="N116" s="68"/>
      <c r="O116" s="68"/>
      <c r="P116" s="68"/>
      <c r="Q116" s="68"/>
      <c r="R116" s="68"/>
    </row>
    <row r="117" spans="1:18" ht="15.75" customHeight="1" x14ac:dyDescent="0.25">
      <c r="A117" s="68"/>
      <c r="B117" s="184"/>
      <c r="C117" s="184"/>
      <c r="D117" s="184"/>
      <c r="E117" s="68"/>
      <c r="F117" s="69"/>
      <c r="G117" s="70"/>
      <c r="H117" s="158"/>
      <c r="I117" s="70"/>
      <c r="J117" s="68"/>
      <c r="K117" s="68"/>
      <c r="L117" s="68"/>
      <c r="M117" s="68"/>
      <c r="N117" s="68"/>
      <c r="O117" s="68"/>
      <c r="P117" s="68"/>
      <c r="Q117" s="68"/>
      <c r="R117" s="68"/>
    </row>
    <row r="118" spans="1:18" ht="15.75" customHeight="1" x14ac:dyDescent="0.25">
      <c r="A118" s="68"/>
      <c r="B118" s="184"/>
      <c r="C118" s="184"/>
      <c r="D118" s="184"/>
      <c r="E118" s="68"/>
      <c r="F118" s="69"/>
      <c r="G118" s="70"/>
      <c r="H118" s="158"/>
      <c r="I118" s="70"/>
      <c r="J118" s="68"/>
      <c r="K118" s="68"/>
      <c r="L118" s="68"/>
      <c r="M118" s="68"/>
      <c r="N118" s="68"/>
      <c r="O118" s="68"/>
      <c r="P118" s="68"/>
      <c r="Q118" s="68"/>
      <c r="R118" s="68"/>
    </row>
    <row r="119" spans="1:18" ht="15.75" customHeight="1" x14ac:dyDescent="0.25">
      <c r="A119" s="68"/>
      <c r="B119" s="184"/>
      <c r="C119" s="184"/>
      <c r="D119" s="184"/>
      <c r="E119" s="68"/>
      <c r="F119" s="69"/>
      <c r="G119" s="70"/>
      <c r="H119" s="158"/>
      <c r="I119" s="70"/>
      <c r="J119" s="68"/>
      <c r="K119" s="68"/>
      <c r="L119" s="68"/>
      <c r="M119" s="68"/>
      <c r="N119" s="68"/>
      <c r="O119" s="68"/>
      <c r="P119" s="68"/>
      <c r="Q119" s="68"/>
      <c r="R119" s="68"/>
    </row>
    <row r="120" spans="1:18" ht="15.75" customHeight="1" x14ac:dyDescent="0.25">
      <c r="A120" s="68"/>
      <c r="B120" s="184"/>
      <c r="C120" s="184"/>
      <c r="D120" s="184"/>
      <c r="E120" s="68"/>
      <c r="F120" s="69"/>
      <c r="G120" s="70"/>
      <c r="H120" s="158"/>
      <c r="I120" s="70"/>
      <c r="J120" s="68"/>
      <c r="K120" s="68"/>
      <c r="L120" s="68"/>
      <c r="M120" s="68"/>
      <c r="N120" s="68"/>
      <c r="O120" s="68"/>
      <c r="P120" s="68"/>
      <c r="Q120" s="68"/>
      <c r="R120" s="68"/>
    </row>
    <row r="121" spans="1:18" ht="15.75" customHeight="1" x14ac:dyDescent="0.25">
      <c r="A121" s="68"/>
      <c r="B121" s="184"/>
      <c r="C121" s="184"/>
      <c r="D121" s="184"/>
      <c r="E121" s="68"/>
      <c r="F121" s="69"/>
      <c r="G121" s="70"/>
      <c r="H121" s="158"/>
      <c r="I121" s="70"/>
      <c r="J121" s="68"/>
      <c r="K121" s="68"/>
      <c r="L121" s="68"/>
      <c r="M121" s="68"/>
      <c r="N121" s="68"/>
      <c r="O121" s="68"/>
      <c r="P121" s="68"/>
      <c r="Q121" s="68"/>
      <c r="R121" s="68"/>
    </row>
    <row r="122" spans="1:18" ht="15.75" customHeight="1" x14ac:dyDescent="0.25">
      <c r="A122" s="68"/>
      <c r="B122" s="184"/>
      <c r="C122" s="184"/>
      <c r="D122" s="184"/>
      <c r="E122" s="68"/>
      <c r="F122" s="69"/>
      <c r="G122" s="70"/>
      <c r="H122" s="158"/>
      <c r="I122" s="70"/>
      <c r="J122" s="68"/>
      <c r="K122" s="68"/>
      <c r="L122" s="68"/>
      <c r="M122" s="68"/>
      <c r="N122" s="68"/>
      <c r="O122" s="68"/>
      <c r="P122" s="68"/>
      <c r="Q122" s="68"/>
      <c r="R122" s="68"/>
    </row>
    <row r="123" spans="1:18" ht="15.75" customHeight="1" x14ac:dyDescent="0.25">
      <c r="A123" s="68"/>
      <c r="B123" s="184"/>
      <c r="C123" s="184"/>
      <c r="D123" s="184"/>
      <c r="E123" s="68"/>
      <c r="F123" s="69"/>
      <c r="G123" s="70"/>
      <c r="H123" s="158"/>
      <c r="I123" s="70"/>
      <c r="J123" s="68"/>
      <c r="K123" s="68"/>
      <c r="L123" s="68"/>
      <c r="M123" s="68"/>
      <c r="N123" s="68"/>
      <c r="O123" s="68"/>
      <c r="P123" s="68"/>
      <c r="Q123" s="68"/>
      <c r="R123" s="68"/>
    </row>
    <row r="124" spans="1:18" ht="15.75" customHeight="1" x14ac:dyDescent="0.25">
      <c r="A124" s="68"/>
      <c r="B124" s="184"/>
      <c r="C124" s="184"/>
      <c r="D124" s="184"/>
      <c r="E124" s="68"/>
      <c r="F124" s="69"/>
      <c r="G124" s="70"/>
      <c r="H124" s="158"/>
      <c r="I124" s="70"/>
      <c r="J124" s="68"/>
      <c r="K124" s="68"/>
      <c r="L124" s="68"/>
      <c r="M124" s="68"/>
      <c r="N124" s="68"/>
      <c r="O124" s="68"/>
      <c r="P124" s="68"/>
      <c r="Q124" s="68"/>
      <c r="R124" s="68"/>
    </row>
    <row r="125" spans="1:18" ht="15.75" customHeight="1" x14ac:dyDescent="0.25">
      <c r="A125" s="68"/>
      <c r="B125" s="184"/>
      <c r="C125" s="184"/>
      <c r="D125" s="184"/>
      <c r="E125" s="68"/>
      <c r="F125" s="69"/>
      <c r="G125" s="70"/>
      <c r="H125" s="158"/>
      <c r="I125" s="70"/>
      <c r="J125" s="68"/>
      <c r="K125" s="68"/>
      <c r="L125" s="68"/>
      <c r="M125" s="68"/>
      <c r="N125" s="68"/>
      <c r="O125" s="68"/>
      <c r="P125" s="68"/>
      <c r="Q125" s="68"/>
      <c r="R125" s="68"/>
    </row>
    <row r="126" spans="1:18" ht="15.75" customHeight="1" x14ac:dyDescent="0.25">
      <c r="A126" s="68"/>
      <c r="B126" s="184"/>
      <c r="C126" s="184"/>
      <c r="D126" s="184"/>
      <c r="E126" s="68"/>
      <c r="F126" s="69"/>
      <c r="G126" s="70"/>
      <c r="H126" s="158"/>
      <c r="I126" s="70"/>
      <c r="J126" s="68"/>
      <c r="K126" s="68"/>
      <c r="L126" s="68"/>
      <c r="M126" s="68"/>
      <c r="N126" s="68"/>
      <c r="O126" s="68"/>
      <c r="P126" s="68"/>
      <c r="Q126" s="68"/>
      <c r="R126" s="68"/>
    </row>
    <row r="127" spans="1:18" ht="15.75" customHeight="1" x14ac:dyDescent="0.25">
      <c r="A127" s="68"/>
      <c r="B127" s="184"/>
      <c r="C127" s="184"/>
      <c r="D127" s="184"/>
      <c r="E127" s="68"/>
      <c r="F127" s="69"/>
      <c r="G127" s="70"/>
      <c r="H127" s="158"/>
      <c r="I127" s="70"/>
      <c r="J127" s="68"/>
      <c r="K127" s="68"/>
      <c r="L127" s="68"/>
      <c r="M127" s="68"/>
      <c r="N127" s="68"/>
      <c r="O127" s="68"/>
      <c r="P127" s="68"/>
      <c r="Q127" s="68"/>
      <c r="R127" s="68"/>
    </row>
    <row r="128" spans="1:18" ht="15.75" customHeight="1" x14ac:dyDescent="0.25">
      <c r="A128" s="68"/>
      <c r="B128" s="184"/>
      <c r="C128" s="184"/>
      <c r="D128" s="184"/>
      <c r="E128" s="68"/>
      <c r="F128" s="69"/>
      <c r="G128" s="70"/>
      <c r="H128" s="158"/>
      <c r="I128" s="70"/>
      <c r="J128" s="68"/>
      <c r="K128" s="68"/>
      <c r="L128" s="68"/>
      <c r="M128" s="68"/>
      <c r="N128" s="68"/>
      <c r="O128" s="68"/>
      <c r="P128" s="68"/>
      <c r="Q128" s="68"/>
      <c r="R128" s="68"/>
    </row>
    <row r="129" spans="1:18" ht="15.75" customHeight="1" x14ac:dyDescent="0.25">
      <c r="A129" s="68"/>
      <c r="B129" s="184"/>
      <c r="C129" s="184"/>
      <c r="D129" s="184"/>
      <c r="E129" s="68"/>
      <c r="F129" s="69"/>
      <c r="G129" s="70"/>
      <c r="H129" s="158"/>
      <c r="I129" s="70"/>
      <c r="J129" s="68"/>
      <c r="K129" s="68"/>
      <c r="L129" s="68"/>
      <c r="M129" s="68"/>
      <c r="N129" s="68"/>
      <c r="O129" s="68"/>
      <c r="P129" s="68"/>
      <c r="Q129" s="68"/>
      <c r="R129" s="68"/>
    </row>
    <row r="130" spans="1:18" ht="15.75" customHeight="1" x14ac:dyDescent="0.25">
      <c r="A130" s="68"/>
      <c r="B130" s="184"/>
      <c r="C130" s="184"/>
      <c r="D130" s="184"/>
      <c r="E130" s="68"/>
      <c r="F130" s="69"/>
      <c r="G130" s="70"/>
      <c r="H130" s="158"/>
      <c r="I130" s="70"/>
      <c r="J130" s="68"/>
      <c r="K130" s="68"/>
      <c r="L130" s="68"/>
      <c r="M130" s="68"/>
      <c r="N130" s="68"/>
      <c r="O130" s="68"/>
      <c r="P130" s="68"/>
      <c r="Q130" s="68"/>
      <c r="R130" s="68"/>
    </row>
    <row r="131" spans="1:18" ht="15.75" customHeight="1" x14ac:dyDescent="0.25">
      <c r="A131" s="68"/>
      <c r="B131" s="184"/>
      <c r="C131" s="184"/>
      <c r="D131" s="184"/>
      <c r="E131" s="68"/>
      <c r="F131" s="69"/>
      <c r="G131" s="70"/>
      <c r="H131" s="158"/>
      <c r="I131" s="70"/>
      <c r="J131" s="68"/>
      <c r="K131" s="68"/>
      <c r="L131" s="68"/>
      <c r="M131" s="68"/>
      <c r="N131" s="68"/>
      <c r="O131" s="68"/>
      <c r="P131" s="68"/>
      <c r="Q131" s="68"/>
      <c r="R131" s="68"/>
    </row>
    <row r="132" spans="1:18" ht="15.75" customHeight="1" x14ac:dyDescent="0.25">
      <c r="A132" s="68"/>
      <c r="B132" s="184"/>
      <c r="C132" s="184"/>
      <c r="D132" s="184"/>
      <c r="E132" s="68"/>
      <c r="F132" s="69"/>
      <c r="G132" s="70"/>
      <c r="H132" s="158"/>
      <c r="I132" s="70"/>
      <c r="J132" s="68"/>
      <c r="K132" s="68"/>
      <c r="L132" s="68"/>
      <c r="M132" s="68"/>
      <c r="N132" s="68"/>
      <c r="O132" s="68"/>
      <c r="P132" s="68"/>
      <c r="Q132" s="68"/>
      <c r="R132" s="68"/>
    </row>
    <row r="133" spans="1:18" ht="15.75" customHeight="1" x14ac:dyDescent="0.25">
      <c r="A133" s="68"/>
      <c r="B133" s="184"/>
      <c r="C133" s="184"/>
      <c r="D133" s="184"/>
      <c r="E133" s="68"/>
      <c r="F133" s="69"/>
      <c r="G133" s="70"/>
      <c r="H133" s="158"/>
      <c r="I133" s="70"/>
      <c r="J133" s="68"/>
      <c r="K133" s="68"/>
      <c r="L133" s="68"/>
      <c r="M133" s="68"/>
      <c r="N133" s="68"/>
      <c r="O133" s="68"/>
      <c r="P133" s="68"/>
      <c r="Q133" s="68"/>
      <c r="R133" s="68"/>
    </row>
    <row r="134" spans="1:18" ht="15.75" customHeight="1" x14ac:dyDescent="0.25">
      <c r="A134" s="68"/>
      <c r="B134" s="184"/>
      <c r="C134" s="184"/>
      <c r="D134" s="184"/>
      <c r="E134" s="68"/>
      <c r="F134" s="69"/>
      <c r="G134" s="70"/>
      <c r="H134" s="158"/>
      <c r="I134" s="70"/>
      <c r="J134" s="68"/>
      <c r="K134" s="68"/>
      <c r="L134" s="68"/>
      <c r="M134" s="68"/>
      <c r="N134" s="68"/>
      <c r="O134" s="68"/>
      <c r="P134" s="68"/>
      <c r="Q134" s="68"/>
      <c r="R134" s="68"/>
    </row>
    <row r="135" spans="1:18" ht="15.75" customHeight="1" x14ac:dyDescent="0.25">
      <c r="A135" s="68"/>
      <c r="B135" s="184"/>
      <c r="C135" s="184"/>
      <c r="D135" s="184"/>
      <c r="E135" s="68"/>
      <c r="F135" s="69"/>
      <c r="G135" s="70"/>
      <c r="H135" s="158"/>
      <c r="I135" s="70"/>
      <c r="J135" s="68"/>
      <c r="K135" s="68"/>
      <c r="L135" s="68"/>
      <c r="M135" s="68"/>
      <c r="N135" s="68"/>
      <c r="O135" s="68"/>
      <c r="P135" s="68"/>
      <c r="Q135" s="68"/>
      <c r="R135" s="68"/>
    </row>
    <row r="136" spans="1:18" ht="15.75" customHeight="1" x14ac:dyDescent="0.25">
      <c r="A136" s="68"/>
      <c r="B136" s="184"/>
      <c r="C136" s="184"/>
      <c r="D136" s="184"/>
      <c r="E136" s="68"/>
      <c r="F136" s="69"/>
      <c r="G136" s="70"/>
      <c r="H136" s="158"/>
      <c r="I136" s="70"/>
      <c r="J136" s="68"/>
      <c r="K136" s="68"/>
      <c r="L136" s="68"/>
      <c r="M136" s="68"/>
      <c r="N136" s="68"/>
      <c r="O136" s="68"/>
      <c r="P136" s="68"/>
      <c r="Q136" s="68"/>
      <c r="R136" s="68"/>
    </row>
    <row r="137" spans="1:18" ht="15.75" customHeight="1" x14ac:dyDescent="0.25">
      <c r="A137" s="68"/>
      <c r="B137" s="184"/>
      <c r="C137" s="184"/>
      <c r="D137" s="184"/>
      <c r="E137" s="68"/>
      <c r="F137" s="69"/>
      <c r="G137" s="70"/>
      <c r="H137" s="158"/>
      <c r="I137" s="70"/>
      <c r="J137" s="68"/>
      <c r="K137" s="68"/>
      <c r="L137" s="68"/>
      <c r="M137" s="68"/>
      <c r="N137" s="68"/>
      <c r="O137" s="68"/>
      <c r="P137" s="68"/>
      <c r="Q137" s="68"/>
      <c r="R137" s="68"/>
    </row>
    <row r="138" spans="1:18" ht="15.75" customHeight="1" x14ac:dyDescent="0.25">
      <c r="A138" s="68"/>
      <c r="B138" s="184"/>
      <c r="C138" s="184"/>
      <c r="D138" s="184"/>
      <c r="E138" s="68"/>
      <c r="F138" s="69"/>
      <c r="G138" s="70"/>
      <c r="H138" s="158"/>
      <c r="I138" s="70"/>
      <c r="J138" s="68"/>
      <c r="K138" s="68"/>
      <c r="L138" s="68"/>
      <c r="M138" s="68"/>
      <c r="N138" s="68"/>
      <c r="O138" s="68"/>
      <c r="P138" s="68"/>
      <c r="Q138" s="68"/>
      <c r="R138" s="68"/>
    </row>
    <row r="139" spans="1:18" ht="15.75" customHeight="1" x14ac:dyDescent="0.25">
      <c r="A139" s="68"/>
      <c r="B139" s="184"/>
      <c r="C139" s="184"/>
      <c r="D139" s="184"/>
      <c r="E139" s="68"/>
      <c r="F139" s="69"/>
      <c r="G139" s="70"/>
      <c r="H139" s="158"/>
      <c r="I139" s="70"/>
      <c r="J139" s="68"/>
      <c r="K139" s="68"/>
      <c r="L139" s="68"/>
      <c r="M139" s="68"/>
      <c r="N139" s="68"/>
      <c r="O139" s="68"/>
      <c r="P139" s="68"/>
      <c r="Q139" s="68"/>
      <c r="R139" s="68"/>
    </row>
    <row r="140" spans="1:18" ht="15.75" customHeight="1" x14ac:dyDescent="0.25">
      <c r="A140" s="68"/>
      <c r="B140" s="184"/>
      <c r="C140" s="184"/>
      <c r="D140" s="184"/>
      <c r="E140" s="68"/>
      <c r="F140" s="69"/>
      <c r="G140" s="70"/>
      <c r="H140" s="158"/>
      <c r="I140" s="70"/>
      <c r="J140" s="68"/>
      <c r="K140" s="68"/>
      <c r="L140" s="68"/>
      <c r="M140" s="68"/>
      <c r="N140" s="68"/>
      <c r="O140" s="68"/>
      <c r="P140" s="68"/>
      <c r="Q140" s="68"/>
      <c r="R140" s="68"/>
    </row>
    <row r="141" spans="1:18" ht="15.75" customHeight="1" x14ac:dyDescent="0.25">
      <c r="A141" s="68"/>
      <c r="B141" s="184"/>
      <c r="C141" s="184"/>
      <c r="D141" s="184"/>
      <c r="E141" s="68"/>
      <c r="F141" s="69"/>
      <c r="G141" s="70"/>
      <c r="H141" s="158"/>
      <c r="I141" s="70"/>
      <c r="J141" s="68"/>
      <c r="K141" s="68"/>
      <c r="L141" s="68"/>
      <c r="M141" s="68"/>
      <c r="N141" s="68"/>
      <c r="O141" s="68"/>
      <c r="P141" s="68"/>
      <c r="Q141" s="68"/>
      <c r="R141" s="68"/>
    </row>
    <row r="142" spans="1:18" ht="15.75" customHeight="1" x14ac:dyDescent="0.25">
      <c r="A142" s="68"/>
      <c r="B142" s="184"/>
      <c r="C142" s="184"/>
      <c r="D142" s="184"/>
      <c r="E142" s="68"/>
      <c r="F142" s="69"/>
      <c r="G142" s="70"/>
      <c r="H142" s="158"/>
      <c r="I142" s="70"/>
      <c r="J142" s="68"/>
      <c r="K142" s="68"/>
      <c r="L142" s="68"/>
      <c r="M142" s="68"/>
      <c r="N142" s="68"/>
      <c r="O142" s="68"/>
      <c r="P142" s="68"/>
      <c r="Q142" s="68"/>
      <c r="R142" s="68"/>
    </row>
    <row r="143" spans="1:18" ht="15.75" customHeight="1" x14ac:dyDescent="0.25">
      <c r="A143" s="68"/>
      <c r="B143" s="184"/>
      <c r="C143" s="184"/>
      <c r="D143" s="184"/>
      <c r="E143" s="68"/>
      <c r="F143" s="69"/>
      <c r="G143" s="70"/>
      <c r="H143" s="158"/>
      <c r="I143" s="70"/>
      <c r="J143" s="68"/>
      <c r="K143" s="68"/>
      <c r="L143" s="68"/>
      <c r="M143" s="68"/>
      <c r="N143" s="68"/>
      <c r="O143" s="68"/>
      <c r="P143" s="68"/>
      <c r="Q143" s="68"/>
      <c r="R143" s="68"/>
    </row>
    <row r="144" spans="1:18" ht="15.75" customHeight="1" x14ac:dyDescent="0.25">
      <c r="A144" s="68"/>
      <c r="B144" s="184"/>
      <c r="C144" s="184"/>
      <c r="D144" s="184"/>
      <c r="E144" s="68"/>
      <c r="F144" s="69"/>
      <c r="G144" s="70"/>
      <c r="H144" s="158"/>
      <c r="I144" s="70"/>
      <c r="J144" s="68"/>
      <c r="K144" s="68"/>
      <c r="L144" s="68"/>
      <c r="M144" s="68"/>
      <c r="N144" s="68"/>
      <c r="O144" s="68"/>
      <c r="P144" s="68"/>
      <c r="Q144" s="68"/>
      <c r="R144" s="68"/>
    </row>
    <row r="145" spans="1:18" ht="15.75" customHeight="1" x14ac:dyDescent="0.25">
      <c r="A145" s="68"/>
      <c r="B145" s="184"/>
      <c r="C145" s="184"/>
      <c r="D145" s="184"/>
      <c r="E145" s="68"/>
      <c r="F145" s="69"/>
      <c r="G145" s="70"/>
      <c r="H145" s="158"/>
      <c r="I145" s="70"/>
      <c r="J145" s="68"/>
      <c r="K145" s="68"/>
      <c r="L145" s="68"/>
      <c r="M145" s="68"/>
      <c r="N145" s="68"/>
      <c r="O145" s="68"/>
      <c r="P145" s="68"/>
      <c r="Q145" s="68"/>
      <c r="R145" s="68"/>
    </row>
    <row r="146" spans="1:18" ht="15.75" customHeight="1" x14ac:dyDescent="0.25">
      <c r="A146" s="68"/>
      <c r="B146" s="184"/>
      <c r="C146" s="184"/>
      <c r="D146" s="184"/>
      <c r="E146" s="68"/>
      <c r="F146" s="69"/>
      <c r="G146" s="70"/>
      <c r="H146" s="158"/>
      <c r="I146" s="70"/>
      <c r="J146" s="68"/>
      <c r="K146" s="68"/>
      <c r="L146" s="68"/>
      <c r="M146" s="68"/>
      <c r="N146" s="68"/>
      <c r="O146" s="68"/>
      <c r="P146" s="68"/>
      <c r="Q146" s="68"/>
      <c r="R146" s="68"/>
    </row>
    <row r="147" spans="1:18" ht="15.75" customHeight="1" x14ac:dyDescent="0.25">
      <c r="A147" s="68"/>
      <c r="B147" s="184"/>
      <c r="C147" s="184"/>
      <c r="D147" s="184"/>
      <c r="E147" s="68"/>
      <c r="F147" s="69"/>
      <c r="G147" s="70"/>
      <c r="H147" s="158"/>
      <c r="I147" s="70"/>
      <c r="J147" s="68"/>
      <c r="K147" s="68"/>
      <c r="L147" s="68"/>
      <c r="M147" s="68"/>
      <c r="N147" s="68"/>
      <c r="O147" s="68"/>
      <c r="P147" s="68"/>
      <c r="Q147" s="68"/>
      <c r="R147" s="68"/>
    </row>
    <row r="148" spans="1:18" ht="15.75" customHeight="1" x14ac:dyDescent="0.25">
      <c r="A148" s="68"/>
      <c r="B148" s="184"/>
      <c r="C148" s="184"/>
      <c r="D148" s="184"/>
      <c r="E148" s="68"/>
      <c r="F148" s="69"/>
      <c r="G148" s="70"/>
      <c r="H148" s="158"/>
      <c r="I148" s="70"/>
      <c r="J148" s="68"/>
      <c r="K148" s="68"/>
      <c r="L148" s="68"/>
      <c r="M148" s="68"/>
      <c r="N148" s="68"/>
      <c r="O148" s="68"/>
      <c r="P148" s="68"/>
      <c r="Q148" s="68"/>
      <c r="R148" s="68"/>
    </row>
    <row r="149" spans="1:18" ht="15.75" customHeight="1" x14ac:dyDescent="0.25">
      <c r="A149" s="68"/>
      <c r="B149" s="184"/>
      <c r="C149" s="184"/>
      <c r="D149" s="184"/>
      <c r="E149" s="68"/>
      <c r="F149" s="69"/>
      <c r="G149" s="70"/>
      <c r="H149" s="158"/>
      <c r="I149" s="70"/>
      <c r="J149" s="68"/>
      <c r="K149" s="68"/>
      <c r="L149" s="68"/>
      <c r="M149" s="68"/>
      <c r="N149" s="68"/>
      <c r="O149" s="68"/>
      <c r="P149" s="68"/>
      <c r="Q149" s="68"/>
      <c r="R149" s="68"/>
    </row>
    <row r="150" spans="1:18" ht="15.75" customHeight="1" x14ac:dyDescent="0.25">
      <c r="A150" s="68"/>
      <c r="B150" s="184"/>
      <c r="C150" s="184"/>
      <c r="D150" s="184"/>
      <c r="E150" s="68"/>
      <c r="F150" s="69"/>
      <c r="G150" s="70"/>
      <c r="H150" s="158"/>
      <c r="I150" s="70"/>
      <c r="J150" s="68"/>
      <c r="K150" s="68"/>
      <c r="L150" s="68"/>
      <c r="M150" s="68"/>
      <c r="N150" s="68"/>
      <c r="O150" s="68"/>
      <c r="P150" s="68"/>
      <c r="Q150" s="68"/>
      <c r="R150" s="68"/>
    </row>
    <row r="151" spans="1:18" ht="15.75" customHeight="1" x14ac:dyDescent="0.25">
      <c r="A151" s="68"/>
      <c r="B151" s="184"/>
      <c r="C151" s="184"/>
      <c r="D151" s="184"/>
      <c r="E151" s="68"/>
      <c r="F151" s="69"/>
      <c r="G151" s="70"/>
      <c r="H151" s="158"/>
      <c r="I151" s="70"/>
      <c r="J151" s="68"/>
      <c r="K151" s="68"/>
      <c r="L151" s="68"/>
      <c r="M151" s="68"/>
      <c r="N151" s="68"/>
      <c r="O151" s="68"/>
      <c r="P151" s="68"/>
      <c r="Q151" s="68"/>
      <c r="R151" s="68"/>
    </row>
    <row r="152" spans="1:18" ht="15.75" customHeight="1" x14ac:dyDescent="0.25">
      <c r="A152" s="68"/>
      <c r="B152" s="184"/>
      <c r="C152" s="184"/>
      <c r="D152" s="184"/>
      <c r="E152" s="68"/>
      <c r="F152" s="69"/>
      <c r="G152" s="70"/>
      <c r="H152" s="158"/>
      <c r="I152" s="70"/>
      <c r="J152" s="68"/>
      <c r="K152" s="68"/>
      <c r="L152" s="68"/>
      <c r="M152" s="68"/>
      <c r="N152" s="68"/>
      <c r="O152" s="68"/>
      <c r="P152" s="68"/>
      <c r="Q152" s="68"/>
      <c r="R152" s="68"/>
    </row>
    <row r="153" spans="1:18" ht="15.75" customHeight="1" x14ac:dyDescent="0.25">
      <c r="A153" s="68"/>
      <c r="B153" s="184"/>
      <c r="C153" s="184"/>
      <c r="D153" s="184"/>
      <c r="E153" s="68"/>
      <c r="F153" s="69"/>
      <c r="G153" s="70"/>
      <c r="H153" s="158"/>
      <c r="I153" s="70"/>
      <c r="J153" s="68"/>
      <c r="K153" s="68"/>
      <c r="L153" s="68"/>
      <c r="M153" s="68"/>
      <c r="N153" s="68"/>
      <c r="O153" s="68"/>
      <c r="P153" s="68"/>
      <c r="Q153" s="68"/>
      <c r="R153" s="68"/>
    </row>
    <row r="154" spans="1:18" ht="15.75" customHeight="1" x14ac:dyDescent="0.25">
      <c r="A154" s="68"/>
      <c r="B154" s="184"/>
      <c r="C154" s="184"/>
      <c r="D154" s="184"/>
      <c r="E154" s="68"/>
      <c r="F154" s="69"/>
      <c r="G154" s="70"/>
      <c r="H154" s="158"/>
      <c r="I154" s="70"/>
      <c r="J154" s="68"/>
      <c r="K154" s="68"/>
      <c r="L154" s="68"/>
      <c r="M154" s="68"/>
      <c r="N154" s="68"/>
      <c r="O154" s="68"/>
      <c r="P154" s="68"/>
      <c r="Q154" s="68"/>
      <c r="R154" s="68"/>
    </row>
    <row r="155" spans="1:18" ht="15.75" customHeight="1" x14ac:dyDescent="0.25">
      <c r="A155" s="68"/>
      <c r="B155" s="184"/>
      <c r="C155" s="184"/>
      <c r="D155" s="184"/>
      <c r="E155" s="68"/>
      <c r="F155" s="69"/>
      <c r="G155" s="70"/>
      <c r="H155" s="158"/>
      <c r="I155" s="70"/>
      <c r="J155" s="68"/>
      <c r="K155" s="68"/>
      <c r="L155" s="68"/>
      <c r="M155" s="68"/>
      <c r="N155" s="68"/>
      <c r="O155" s="68"/>
      <c r="P155" s="68"/>
      <c r="Q155" s="68"/>
      <c r="R155" s="68"/>
    </row>
    <row r="156" spans="1:18" ht="15.75" customHeight="1" x14ac:dyDescent="0.25">
      <c r="A156" s="68"/>
      <c r="B156" s="184"/>
      <c r="C156" s="184"/>
      <c r="D156" s="184"/>
      <c r="E156" s="68"/>
      <c r="F156" s="69"/>
      <c r="G156" s="70"/>
      <c r="H156" s="158"/>
      <c r="I156" s="70"/>
      <c r="J156" s="68"/>
      <c r="K156" s="68"/>
      <c r="L156" s="68"/>
      <c r="M156" s="68"/>
      <c r="N156" s="68"/>
      <c r="O156" s="68"/>
      <c r="P156" s="68"/>
      <c r="Q156" s="68"/>
      <c r="R156" s="68"/>
    </row>
    <row r="157" spans="1:18" ht="15.75" customHeight="1" x14ac:dyDescent="0.25">
      <c r="A157" s="68"/>
      <c r="B157" s="184"/>
      <c r="C157" s="184"/>
      <c r="D157" s="184"/>
      <c r="E157" s="68"/>
      <c r="F157" s="69"/>
      <c r="G157" s="70"/>
      <c r="H157" s="158"/>
      <c r="I157" s="70"/>
      <c r="J157" s="68"/>
      <c r="K157" s="68"/>
      <c r="L157" s="68"/>
      <c r="M157" s="68"/>
      <c r="N157" s="68"/>
      <c r="O157" s="68"/>
      <c r="P157" s="68"/>
      <c r="Q157" s="68"/>
      <c r="R157" s="68"/>
    </row>
    <row r="158" spans="1:18" ht="15.75" customHeight="1" x14ac:dyDescent="0.25">
      <c r="A158" s="68"/>
      <c r="B158" s="184"/>
      <c r="C158" s="184"/>
      <c r="D158" s="184"/>
      <c r="E158" s="68"/>
      <c r="F158" s="69"/>
      <c r="G158" s="70"/>
      <c r="H158" s="158"/>
      <c r="I158" s="70"/>
      <c r="J158" s="68"/>
      <c r="K158" s="68"/>
      <c r="L158" s="68"/>
      <c r="M158" s="68"/>
      <c r="N158" s="68"/>
      <c r="O158" s="68"/>
      <c r="P158" s="68"/>
      <c r="Q158" s="68"/>
      <c r="R158" s="68"/>
    </row>
    <row r="159" spans="1:18" ht="15.75" customHeight="1" x14ac:dyDescent="0.25">
      <c r="A159" s="68"/>
      <c r="B159" s="184"/>
      <c r="C159" s="184"/>
      <c r="D159" s="184"/>
      <c r="E159" s="68"/>
      <c r="F159" s="69"/>
      <c r="G159" s="70"/>
      <c r="H159" s="158"/>
      <c r="I159" s="70"/>
      <c r="J159" s="68"/>
      <c r="K159" s="68"/>
      <c r="L159" s="68"/>
      <c r="M159" s="68"/>
      <c r="N159" s="68"/>
      <c r="O159" s="68"/>
      <c r="P159" s="68"/>
      <c r="Q159" s="68"/>
      <c r="R159" s="68"/>
    </row>
    <row r="160" spans="1:18" ht="15.75" customHeight="1" x14ac:dyDescent="0.25">
      <c r="A160" s="68"/>
      <c r="B160" s="184"/>
      <c r="C160" s="184"/>
      <c r="D160" s="184"/>
      <c r="E160" s="68"/>
      <c r="F160" s="69"/>
      <c r="G160" s="70"/>
      <c r="H160" s="158"/>
      <c r="I160" s="70"/>
      <c r="J160" s="68"/>
      <c r="K160" s="68"/>
      <c r="L160" s="68"/>
      <c r="M160" s="68"/>
      <c r="N160" s="68"/>
      <c r="O160" s="68"/>
      <c r="P160" s="68"/>
      <c r="Q160" s="68"/>
      <c r="R160" s="68"/>
    </row>
    <row r="161" spans="1:18" ht="15.75" customHeight="1" x14ac:dyDescent="0.25">
      <c r="A161" s="68"/>
      <c r="B161" s="184"/>
      <c r="C161" s="184"/>
      <c r="D161" s="184"/>
      <c r="E161" s="68"/>
      <c r="F161" s="69"/>
      <c r="G161" s="70"/>
      <c r="H161" s="158"/>
      <c r="I161" s="70"/>
      <c r="J161" s="68"/>
      <c r="K161" s="68"/>
      <c r="L161" s="68"/>
      <c r="M161" s="68"/>
      <c r="N161" s="68"/>
      <c r="O161" s="68"/>
      <c r="P161" s="68"/>
      <c r="Q161" s="68"/>
      <c r="R161" s="68"/>
    </row>
    <row r="162" spans="1:18" ht="15.75" customHeight="1" x14ac:dyDescent="0.25">
      <c r="A162" s="68"/>
      <c r="B162" s="184"/>
      <c r="C162" s="184"/>
      <c r="D162" s="184"/>
      <c r="E162" s="68"/>
      <c r="F162" s="69"/>
      <c r="G162" s="70"/>
      <c r="H162" s="158"/>
      <c r="I162" s="70"/>
      <c r="J162" s="68"/>
      <c r="K162" s="68"/>
      <c r="L162" s="68"/>
      <c r="M162" s="68"/>
      <c r="N162" s="68"/>
      <c r="O162" s="68"/>
      <c r="P162" s="68"/>
      <c r="Q162" s="68"/>
      <c r="R162" s="68"/>
    </row>
    <row r="163" spans="1:18" ht="15.75" customHeight="1" x14ac:dyDescent="0.25">
      <c r="A163" s="68"/>
      <c r="B163" s="184"/>
      <c r="C163" s="184"/>
      <c r="D163" s="184"/>
      <c r="E163" s="68"/>
      <c r="F163" s="69"/>
      <c r="G163" s="70"/>
      <c r="H163" s="158"/>
      <c r="I163" s="70"/>
      <c r="J163" s="68"/>
      <c r="K163" s="68"/>
      <c r="L163" s="68"/>
      <c r="M163" s="68"/>
      <c r="N163" s="68"/>
      <c r="O163" s="68"/>
      <c r="P163" s="68"/>
      <c r="Q163" s="68"/>
      <c r="R163" s="68"/>
    </row>
    <row r="164" spans="1:18" ht="15.75" customHeight="1" x14ac:dyDescent="0.25">
      <c r="A164" s="68"/>
      <c r="B164" s="184"/>
      <c r="C164" s="184"/>
      <c r="D164" s="184"/>
      <c r="E164" s="68"/>
      <c r="F164" s="69"/>
      <c r="G164" s="70"/>
      <c r="H164" s="158"/>
      <c r="I164" s="70"/>
      <c r="J164" s="68"/>
      <c r="K164" s="68"/>
      <c r="L164" s="68"/>
      <c r="M164" s="68"/>
      <c r="N164" s="68"/>
      <c r="O164" s="68"/>
      <c r="P164" s="68"/>
      <c r="Q164" s="68"/>
      <c r="R164" s="68"/>
    </row>
    <row r="165" spans="1:18" ht="15.75" customHeight="1" x14ac:dyDescent="0.25">
      <c r="A165" s="68"/>
      <c r="B165" s="184"/>
      <c r="C165" s="184"/>
      <c r="D165" s="184"/>
      <c r="E165" s="68"/>
      <c r="F165" s="69"/>
      <c r="G165" s="70"/>
      <c r="H165" s="158"/>
      <c r="I165" s="70"/>
      <c r="J165" s="68"/>
      <c r="K165" s="68"/>
      <c r="L165" s="68"/>
      <c r="M165" s="68"/>
      <c r="N165" s="68"/>
      <c r="O165" s="68"/>
      <c r="P165" s="68"/>
      <c r="Q165" s="68"/>
      <c r="R165" s="68"/>
    </row>
    <row r="166" spans="1:18" ht="15.75" customHeight="1" x14ac:dyDescent="0.25">
      <c r="A166" s="68"/>
      <c r="B166" s="184"/>
      <c r="C166" s="184"/>
      <c r="D166" s="184"/>
      <c r="E166" s="68"/>
      <c r="F166" s="69"/>
      <c r="G166" s="70"/>
      <c r="H166" s="158"/>
      <c r="I166" s="70"/>
      <c r="J166" s="68"/>
      <c r="K166" s="68"/>
      <c r="L166" s="68"/>
      <c r="M166" s="68"/>
      <c r="N166" s="68"/>
      <c r="O166" s="68"/>
      <c r="P166" s="68"/>
      <c r="Q166" s="68"/>
      <c r="R166" s="68"/>
    </row>
    <row r="167" spans="1:18" ht="15.75" customHeight="1" x14ac:dyDescent="0.25">
      <c r="A167" s="68"/>
      <c r="B167" s="184"/>
      <c r="C167" s="184"/>
      <c r="D167" s="184"/>
      <c r="E167" s="68"/>
      <c r="F167" s="69"/>
      <c r="G167" s="70"/>
      <c r="H167" s="158"/>
      <c r="I167" s="70"/>
      <c r="J167" s="68"/>
      <c r="K167" s="68"/>
      <c r="L167" s="68"/>
      <c r="M167" s="68"/>
      <c r="N167" s="68"/>
      <c r="O167" s="68"/>
      <c r="P167" s="68"/>
      <c r="Q167" s="68"/>
      <c r="R167" s="68"/>
    </row>
    <row r="168" spans="1:18" ht="15.75" customHeight="1" x14ac:dyDescent="0.25">
      <c r="A168" s="68"/>
      <c r="B168" s="184"/>
      <c r="C168" s="184"/>
      <c r="D168" s="184"/>
      <c r="E168" s="68"/>
      <c r="F168" s="69"/>
      <c r="G168" s="70"/>
      <c r="H168" s="158"/>
      <c r="I168" s="70"/>
      <c r="J168" s="68"/>
      <c r="K168" s="68"/>
      <c r="L168" s="68"/>
      <c r="M168" s="68"/>
      <c r="N168" s="68"/>
      <c r="O168" s="68"/>
      <c r="P168" s="68"/>
      <c r="Q168" s="68"/>
      <c r="R168" s="68"/>
    </row>
    <row r="169" spans="1:18" ht="15.75" customHeight="1" x14ac:dyDescent="0.25">
      <c r="A169" s="68"/>
      <c r="B169" s="184"/>
      <c r="C169" s="184"/>
      <c r="D169" s="184"/>
      <c r="E169" s="68"/>
      <c r="F169" s="69"/>
      <c r="G169" s="70"/>
      <c r="H169" s="158"/>
      <c r="I169" s="70"/>
      <c r="J169" s="68"/>
      <c r="K169" s="68"/>
      <c r="L169" s="68"/>
      <c r="M169" s="68"/>
      <c r="N169" s="68"/>
      <c r="O169" s="68"/>
      <c r="P169" s="68"/>
      <c r="Q169" s="68"/>
      <c r="R169" s="68"/>
    </row>
    <row r="170" spans="1:18" ht="15.75" customHeight="1" x14ac:dyDescent="0.25">
      <c r="A170" s="68"/>
      <c r="B170" s="184"/>
      <c r="C170" s="184"/>
      <c r="D170" s="184"/>
      <c r="E170" s="68"/>
      <c r="F170" s="69"/>
      <c r="G170" s="70"/>
      <c r="H170" s="158"/>
      <c r="I170" s="70"/>
      <c r="J170" s="68"/>
      <c r="K170" s="68"/>
      <c r="L170" s="68"/>
      <c r="M170" s="68"/>
      <c r="N170" s="68"/>
      <c r="O170" s="68"/>
      <c r="P170" s="68"/>
      <c r="Q170" s="68"/>
      <c r="R170" s="68"/>
    </row>
    <row r="171" spans="1:18" ht="15.75" customHeight="1" x14ac:dyDescent="0.25">
      <c r="A171" s="68"/>
      <c r="B171" s="184"/>
      <c r="C171" s="184"/>
      <c r="D171" s="184"/>
      <c r="E171" s="68"/>
      <c r="F171" s="69"/>
      <c r="G171" s="70"/>
      <c r="H171" s="158"/>
      <c r="I171" s="70"/>
      <c r="J171" s="68"/>
      <c r="K171" s="68"/>
      <c r="L171" s="68"/>
      <c r="M171" s="68"/>
      <c r="N171" s="68"/>
      <c r="O171" s="68"/>
      <c r="P171" s="68"/>
      <c r="Q171" s="68"/>
      <c r="R171" s="68"/>
    </row>
    <row r="172" spans="1:18" ht="15.75" customHeight="1" x14ac:dyDescent="0.25">
      <c r="A172" s="68"/>
      <c r="B172" s="184"/>
      <c r="C172" s="184"/>
      <c r="D172" s="184"/>
      <c r="E172" s="68"/>
      <c r="F172" s="69"/>
      <c r="G172" s="70"/>
      <c r="H172" s="158"/>
      <c r="I172" s="70"/>
      <c r="J172" s="68"/>
      <c r="K172" s="68"/>
      <c r="L172" s="68"/>
      <c r="M172" s="68"/>
      <c r="N172" s="68"/>
      <c r="O172" s="68"/>
      <c r="P172" s="68"/>
      <c r="Q172" s="68"/>
      <c r="R172" s="68"/>
    </row>
    <row r="173" spans="1:18" ht="15.75" customHeight="1" x14ac:dyDescent="0.25">
      <c r="A173" s="68"/>
      <c r="B173" s="184"/>
      <c r="C173" s="184"/>
      <c r="D173" s="184"/>
      <c r="E173" s="68"/>
      <c r="F173" s="69"/>
      <c r="G173" s="70"/>
      <c r="H173" s="158"/>
      <c r="I173" s="70"/>
      <c r="J173" s="68"/>
      <c r="K173" s="68"/>
      <c r="L173" s="68"/>
      <c r="M173" s="68"/>
      <c r="N173" s="68"/>
      <c r="O173" s="68"/>
      <c r="P173" s="68"/>
      <c r="Q173" s="68"/>
      <c r="R173" s="68"/>
    </row>
    <row r="174" spans="1:18" ht="15.75" customHeight="1" x14ac:dyDescent="0.25">
      <c r="A174" s="68"/>
      <c r="B174" s="184"/>
      <c r="C174" s="184"/>
      <c r="D174" s="184"/>
      <c r="E174" s="68"/>
      <c r="F174" s="69"/>
      <c r="G174" s="70"/>
      <c r="H174" s="158"/>
      <c r="I174" s="70"/>
      <c r="J174" s="68"/>
      <c r="K174" s="68"/>
      <c r="L174" s="68"/>
      <c r="M174" s="68"/>
      <c r="N174" s="68"/>
      <c r="O174" s="68"/>
      <c r="P174" s="68"/>
      <c r="Q174" s="68"/>
      <c r="R174" s="68"/>
    </row>
    <row r="175" spans="1:18" ht="15.75" customHeight="1" x14ac:dyDescent="0.25">
      <c r="A175" s="68"/>
      <c r="B175" s="184"/>
      <c r="C175" s="184"/>
      <c r="D175" s="184"/>
      <c r="E175" s="68"/>
      <c r="F175" s="69"/>
      <c r="G175" s="70"/>
      <c r="H175" s="158"/>
      <c r="I175" s="70"/>
      <c r="J175" s="68"/>
      <c r="K175" s="68"/>
      <c r="L175" s="68"/>
      <c r="M175" s="68"/>
      <c r="N175" s="68"/>
      <c r="O175" s="68"/>
      <c r="P175" s="68"/>
      <c r="Q175" s="68"/>
      <c r="R175" s="68"/>
    </row>
    <row r="176" spans="1:18" ht="15.75" customHeight="1" x14ac:dyDescent="0.25">
      <c r="A176" s="68"/>
      <c r="B176" s="184"/>
      <c r="C176" s="184"/>
      <c r="D176" s="184"/>
      <c r="E176" s="68"/>
      <c r="F176" s="69"/>
      <c r="G176" s="70"/>
      <c r="H176" s="158"/>
      <c r="I176" s="70"/>
      <c r="J176" s="68"/>
      <c r="K176" s="68"/>
      <c r="L176" s="68"/>
      <c r="M176" s="68"/>
      <c r="N176" s="68"/>
      <c r="O176" s="68"/>
      <c r="P176" s="68"/>
      <c r="Q176" s="68"/>
      <c r="R176" s="68"/>
    </row>
    <row r="177" spans="1:18" ht="15.75" customHeight="1" x14ac:dyDescent="0.25">
      <c r="A177" s="68"/>
      <c r="B177" s="184"/>
      <c r="C177" s="184"/>
      <c r="D177" s="184"/>
      <c r="E177" s="68"/>
      <c r="F177" s="69"/>
      <c r="G177" s="70"/>
      <c r="H177" s="158"/>
      <c r="I177" s="70"/>
      <c r="J177" s="68"/>
      <c r="K177" s="68"/>
      <c r="L177" s="68"/>
      <c r="M177" s="68"/>
      <c r="N177" s="68"/>
      <c r="O177" s="68"/>
      <c r="P177" s="68"/>
      <c r="Q177" s="68"/>
      <c r="R177" s="68"/>
    </row>
    <row r="178" spans="1:18" ht="15.75" customHeight="1" x14ac:dyDescent="0.25">
      <c r="A178" s="68"/>
      <c r="B178" s="184"/>
      <c r="C178" s="184"/>
      <c r="D178" s="184"/>
      <c r="E178" s="68"/>
      <c r="F178" s="69"/>
      <c r="G178" s="70"/>
      <c r="H178" s="158"/>
      <c r="I178" s="70"/>
      <c r="J178" s="68"/>
      <c r="K178" s="68"/>
      <c r="L178" s="68"/>
      <c r="M178" s="68"/>
      <c r="N178" s="68"/>
      <c r="O178" s="68"/>
      <c r="P178" s="68"/>
      <c r="Q178" s="68"/>
      <c r="R178" s="68"/>
    </row>
    <row r="179" spans="1:18" ht="15.75" customHeight="1" x14ac:dyDescent="0.25">
      <c r="A179" s="68"/>
      <c r="B179" s="184"/>
      <c r="C179" s="184"/>
      <c r="D179" s="184"/>
      <c r="E179" s="68"/>
      <c r="F179" s="69"/>
      <c r="G179" s="70"/>
      <c r="H179" s="158"/>
      <c r="I179" s="70"/>
      <c r="J179" s="68"/>
      <c r="K179" s="68"/>
      <c r="L179" s="68"/>
      <c r="M179" s="68"/>
      <c r="N179" s="68"/>
      <c r="O179" s="68"/>
      <c r="P179" s="68"/>
      <c r="Q179" s="68"/>
      <c r="R179" s="68"/>
    </row>
    <row r="180" spans="1:18" ht="15.75" customHeight="1" x14ac:dyDescent="0.25">
      <c r="A180" s="68"/>
      <c r="B180" s="184"/>
      <c r="C180" s="184"/>
      <c r="D180" s="184"/>
      <c r="E180" s="68"/>
      <c r="F180" s="69"/>
      <c r="G180" s="70"/>
      <c r="H180" s="158"/>
      <c r="I180" s="70"/>
      <c r="J180" s="68"/>
      <c r="K180" s="68"/>
      <c r="L180" s="68"/>
      <c r="M180" s="68"/>
      <c r="N180" s="68"/>
      <c r="O180" s="68"/>
      <c r="P180" s="68"/>
      <c r="Q180" s="68"/>
      <c r="R180" s="68"/>
    </row>
    <row r="181" spans="1:18" ht="15.75" customHeight="1" x14ac:dyDescent="0.25">
      <c r="A181" s="68"/>
      <c r="B181" s="184"/>
      <c r="C181" s="184"/>
      <c r="D181" s="184"/>
      <c r="E181" s="68"/>
      <c r="F181" s="69"/>
      <c r="G181" s="70"/>
      <c r="H181" s="158"/>
      <c r="I181" s="70"/>
      <c r="J181" s="68"/>
      <c r="K181" s="68"/>
      <c r="L181" s="68"/>
      <c r="M181" s="68"/>
      <c r="N181" s="68"/>
      <c r="O181" s="68"/>
      <c r="P181" s="68"/>
      <c r="Q181" s="68"/>
      <c r="R181" s="68"/>
    </row>
    <row r="182" spans="1:18" ht="15.75" customHeight="1" x14ac:dyDescent="0.25">
      <c r="A182" s="68"/>
      <c r="B182" s="184"/>
      <c r="C182" s="184"/>
      <c r="D182" s="184"/>
      <c r="E182" s="68"/>
      <c r="F182" s="69"/>
      <c r="G182" s="70"/>
      <c r="H182" s="158"/>
      <c r="I182" s="70"/>
      <c r="J182" s="68"/>
      <c r="K182" s="68"/>
      <c r="L182" s="68"/>
      <c r="M182" s="68"/>
      <c r="N182" s="68"/>
      <c r="O182" s="68"/>
      <c r="P182" s="68"/>
      <c r="Q182" s="68"/>
      <c r="R182" s="68"/>
    </row>
    <row r="183" spans="1:18" ht="15.75" customHeight="1" x14ac:dyDescent="0.25">
      <c r="A183" s="68"/>
      <c r="B183" s="184"/>
      <c r="C183" s="184"/>
      <c r="D183" s="184"/>
      <c r="E183" s="68"/>
      <c r="F183" s="69"/>
      <c r="G183" s="70"/>
      <c r="H183" s="158"/>
      <c r="I183" s="70"/>
      <c r="J183" s="68"/>
      <c r="K183" s="68"/>
      <c r="L183" s="68"/>
      <c r="M183" s="68"/>
      <c r="N183" s="68"/>
      <c r="O183" s="68"/>
      <c r="P183" s="68"/>
      <c r="Q183" s="68"/>
      <c r="R183" s="68"/>
    </row>
    <row r="184" spans="1:18" ht="15.75" customHeight="1" x14ac:dyDescent="0.25">
      <c r="A184" s="68"/>
      <c r="B184" s="184"/>
      <c r="C184" s="184"/>
      <c r="D184" s="184"/>
      <c r="E184" s="68"/>
      <c r="F184" s="69"/>
      <c r="G184" s="70"/>
      <c r="H184" s="158"/>
      <c r="I184" s="70"/>
      <c r="J184" s="68"/>
      <c r="K184" s="68"/>
      <c r="L184" s="68"/>
      <c r="M184" s="68"/>
      <c r="N184" s="68"/>
      <c r="O184" s="68"/>
      <c r="P184" s="68"/>
      <c r="Q184" s="68"/>
      <c r="R184" s="68"/>
    </row>
    <row r="185" spans="1:18" ht="15.75" customHeight="1" x14ac:dyDescent="0.25">
      <c r="A185" s="68"/>
      <c r="B185" s="184"/>
      <c r="C185" s="184"/>
      <c r="D185" s="184"/>
      <c r="E185" s="68"/>
      <c r="F185" s="69"/>
      <c r="G185" s="70"/>
      <c r="H185" s="158"/>
      <c r="I185" s="70"/>
      <c r="J185" s="68"/>
      <c r="K185" s="68"/>
      <c r="L185" s="68"/>
      <c r="M185" s="68"/>
      <c r="N185" s="68"/>
      <c r="O185" s="68"/>
      <c r="P185" s="68"/>
      <c r="Q185" s="68"/>
      <c r="R185" s="68"/>
    </row>
    <row r="186" spans="1:18" ht="15.75" customHeight="1" x14ac:dyDescent="0.25">
      <c r="A186" s="68"/>
      <c r="B186" s="184"/>
      <c r="C186" s="184"/>
      <c r="D186" s="184"/>
      <c r="E186" s="68"/>
      <c r="F186" s="69"/>
      <c r="G186" s="70"/>
      <c r="H186" s="158"/>
      <c r="I186" s="70"/>
      <c r="J186" s="68"/>
      <c r="K186" s="68"/>
      <c r="L186" s="68"/>
      <c r="M186" s="68"/>
      <c r="N186" s="68"/>
      <c r="O186" s="68"/>
      <c r="P186" s="68"/>
      <c r="Q186" s="68"/>
      <c r="R186" s="68"/>
    </row>
    <row r="187" spans="1:18" ht="15.75" customHeight="1" x14ac:dyDescent="0.25">
      <c r="A187" s="68"/>
      <c r="B187" s="184"/>
      <c r="C187" s="184"/>
      <c r="D187" s="184"/>
      <c r="E187" s="68"/>
      <c r="F187" s="69"/>
      <c r="G187" s="70"/>
      <c r="H187" s="158"/>
      <c r="I187" s="70"/>
      <c r="J187" s="68"/>
      <c r="K187" s="68"/>
      <c r="L187" s="68"/>
      <c r="M187" s="68"/>
      <c r="N187" s="68"/>
      <c r="O187" s="68"/>
      <c r="P187" s="68"/>
      <c r="Q187" s="68"/>
      <c r="R187" s="68"/>
    </row>
    <row r="188" spans="1:18" ht="15.75" customHeight="1" x14ac:dyDescent="0.25">
      <c r="A188" s="68"/>
      <c r="B188" s="184"/>
      <c r="C188" s="184"/>
      <c r="D188" s="184"/>
      <c r="E188" s="68"/>
      <c r="F188" s="69"/>
      <c r="G188" s="70"/>
      <c r="H188" s="158"/>
      <c r="I188" s="70"/>
      <c r="J188" s="68"/>
      <c r="K188" s="68"/>
      <c r="L188" s="68"/>
      <c r="M188" s="68"/>
      <c r="N188" s="68"/>
      <c r="O188" s="68"/>
      <c r="P188" s="68"/>
      <c r="Q188" s="68"/>
      <c r="R188" s="68"/>
    </row>
    <row r="189" spans="1:18" ht="15.75" customHeight="1" x14ac:dyDescent="0.25">
      <c r="A189" s="68"/>
      <c r="B189" s="184"/>
      <c r="C189" s="184"/>
      <c r="D189" s="184"/>
      <c r="E189" s="68"/>
      <c r="F189" s="69"/>
      <c r="G189" s="70"/>
      <c r="H189" s="158"/>
      <c r="I189" s="70"/>
      <c r="J189" s="68"/>
      <c r="K189" s="68"/>
      <c r="L189" s="68"/>
      <c r="M189" s="68"/>
      <c r="N189" s="68"/>
      <c r="O189" s="68"/>
      <c r="P189" s="68"/>
      <c r="Q189" s="68"/>
      <c r="R189" s="68"/>
    </row>
    <row r="190" spans="1:18" ht="15.75" customHeight="1" x14ac:dyDescent="0.25">
      <c r="A190" s="68"/>
      <c r="B190" s="184"/>
      <c r="C190" s="184"/>
      <c r="D190" s="184"/>
      <c r="E190" s="68"/>
      <c r="F190" s="69"/>
      <c r="G190" s="70"/>
      <c r="H190" s="158"/>
      <c r="I190" s="70"/>
      <c r="J190" s="68"/>
      <c r="K190" s="68"/>
      <c r="L190" s="68"/>
      <c r="M190" s="68"/>
      <c r="N190" s="68"/>
      <c r="O190" s="68"/>
      <c r="P190" s="68"/>
      <c r="Q190" s="68"/>
      <c r="R190" s="68"/>
    </row>
    <row r="191" spans="1:18" ht="15.75" customHeight="1" x14ac:dyDescent="0.25">
      <c r="A191" s="68"/>
      <c r="B191" s="184"/>
      <c r="C191" s="184"/>
      <c r="D191" s="184"/>
      <c r="E191" s="68"/>
      <c r="F191" s="69"/>
      <c r="G191" s="70"/>
      <c r="H191" s="158"/>
      <c r="I191" s="70"/>
      <c r="J191" s="68"/>
      <c r="K191" s="68"/>
      <c r="L191" s="68"/>
      <c r="M191" s="68"/>
      <c r="N191" s="68"/>
      <c r="O191" s="68"/>
      <c r="P191" s="68"/>
      <c r="Q191" s="68"/>
      <c r="R191" s="68"/>
    </row>
    <row r="192" spans="1:18" ht="15.75" customHeight="1" x14ac:dyDescent="0.25">
      <c r="A192" s="68"/>
      <c r="B192" s="184"/>
      <c r="C192" s="184"/>
      <c r="D192" s="184"/>
      <c r="E192" s="68"/>
      <c r="F192" s="69"/>
      <c r="G192" s="70"/>
      <c r="H192" s="158"/>
      <c r="I192" s="70"/>
      <c r="J192" s="68"/>
      <c r="K192" s="68"/>
      <c r="L192" s="68"/>
      <c r="M192" s="68"/>
      <c r="N192" s="68"/>
      <c r="O192" s="68"/>
      <c r="P192" s="68"/>
      <c r="Q192" s="68"/>
      <c r="R192" s="68"/>
    </row>
    <row r="193" spans="1:18" ht="15.75" customHeight="1" x14ac:dyDescent="0.25">
      <c r="A193" s="68"/>
      <c r="B193" s="184"/>
      <c r="C193" s="184"/>
      <c r="D193" s="184"/>
      <c r="E193" s="68"/>
      <c r="F193" s="69"/>
      <c r="G193" s="70"/>
      <c r="H193" s="158"/>
      <c r="I193" s="70"/>
      <c r="J193" s="68"/>
      <c r="K193" s="68"/>
      <c r="L193" s="68"/>
      <c r="M193" s="68"/>
      <c r="N193" s="68"/>
      <c r="O193" s="68"/>
      <c r="P193" s="68"/>
      <c r="Q193" s="68"/>
      <c r="R193" s="68"/>
    </row>
    <row r="194" spans="1:18" ht="15.75" customHeight="1" x14ac:dyDescent="0.25">
      <c r="A194" s="68"/>
      <c r="B194" s="184"/>
      <c r="C194" s="184"/>
      <c r="D194" s="184"/>
      <c r="E194" s="68"/>
      <c r="F194" s="69"/>
      <c r="G194" s="70"/>
      <c r="H194" s="158"/>
      <c r="I194" s="70"/>
      <c r="J194" s="68"/>
      <c r="K194" s="68"/>
      <c r="L194" s="68"/>
      <c r="M194" s="68"/>
      <c r="N194" s="68"/>
      <c r="O194" s="68"/>
      <c r="P194" s="68"/>
      <c r="Q194" s="68"/>
      <c r="R194" s="68"/>
    </row>
    <row r="195" spans="1:18" ht="15.75" customHeight="1" x14ac:dyDescent="0.25">
      <c r="A195" s="68"/>
      <c r="B195" s="184"/>
      <c r="C195" s="184"/>
      <c r="D195" s="184"/>
      <c r="E195" s="68"/>
      <c r="F195" s="69"/>
      <c r="G195" s="70"/>
      <c r="H195" s="158"/>
      <c r="I195" s="70"/>
      <c r="J195" s="68"/>
      <c r="K195" s="68"/>
      <c r="L195" s="68"/>
      <c r="M195" s="68"/>
      <c r="N195" s="68"/>
      <c r="O195" s="68"/>
      <c r="P195" s="68"/>
      <c r="Q195" s="68"/>
      <c r="R195" s="68"/>
    </row>
    <row r="196" spans="1:18" ht="15.75" customHeight="1" x14ac:dyDescent="0.25">
      <c r="A196" s="68"/>
      <c r="B196" s="184"/>
      <c r="C196" s="184"/>
      <c r="D196" s="184"/>
      <c r="E196" s="68"/>
      <c r="F196" s="69"/>
      <c r="G196" s="70"/>
      <c r="H196" s="158"/>
      <c r="I196" s="70"/>
      <c r="J196" s="68"/>
      <c r="K196" s="68"/>
      <c r="L196" s="68"/>
      <c r="M196" s="68"/>
      <c r="N196" s="68"/>
      <c r="O196" s="68"/>
      <c r="P196" s="68"/>
      <c r="Q196" s="68"/>
      <c r="R196" s="68"/>
    </row>
    <row r="197" spans="1:18" ht="15.75" customHeight="1" x14ac:dyDescent="0.25">
      <c r="A197" s="68"/>
      <c r="B197" s="184"/>
      <c r="C197" s="184"/>
      <c r="D197" s="184"/>
      <c r="E197" s="68"/>
      <c r="F197" s="69"/>
      <c r="G197" s="70"/>
      <c r="H197" s="158"/>
      <c r="I197" s="70"/>
      <c r="J197" s="68"/>
      <c r="K197" s="68"/>
      <c r="L197" s="68"/>
      <c r="M197" s="68"/>
      <c r="N197" s="68"/>
      <c r="O197" s="68"/>
      <c r="P197" s="68"/>
      <c r="Q197" s="68"/>
      <c r="R197" s="68"/>
    </row>
    <row r="198" spans="1:18" ht="15.75" customHeight="1" x14ac:dyDescent="0.25">
      <c r="A198" s="68"/>
      <c r="B198" s="184"/>
      <c r="C198" s="184"/>
      <c r="D198" s="184"/>
      <c r="E198" s="68"/>
      <c r="F198" s="69"/>
      <c r="G198" s="70"/>
      <c r="H198" s="158"/>
      <c r="I198" s="70"/>
      <c r="J198" s="68"/>
      <c r="K198" s="68"/>
      <c r="L198" s="68"/>
      <c r="M198" s="68"/>
      <c r="N198" s="68"/>
      <c r="O198" s="68"/>
      <c r="P198" s="68"/>
      <c r="Q198" s="68"/>
      <c r="R198" s="68"/>
    </row>
    <row r="199" spans="1:18" ht="15.75" customHeight="1" x14ac:dyDescent="0.25">
      <c r="A199" s="68"/>
      <c r="B199" s="184"/>
      <c r="C199" s="184"/>
      <c r="D199" s="184"/>
      <c r="E199" s="68"/>
      <c r="F199" s="69"/>
      <c r="G199" s="70"/>
      <c r="H199" s="158"/>
      <c r="I199" s="70"/>
      <c r="J199" s="68"/>
      <c r="K199" s="68"/>
      <c r="L199" s="68"/>
      <c r="M199" s="68"/>
      <c r="N199" s="68"/>
      <c r="O199" s="68"/>
      <c r="P199" s="68"/>
      <c r="Q199" s="68"/>
      <c r="R199" s="68"/>
    </row>
    <row r="200" spans="1:18" ht="15.75" customHeight="1" x14ac:dyDescent="0.25">
      <c r="A200" s="68"/>
      <c r="B200" s="184"/>
      <c r="C200" s="184"/>
      <c r="D200" s="184"/>
      <c r="E200" s="68"/>
      <c r="F200" s="69"/>
      <c r="G200" s="70"/>
      <c r="H200" s="158"/>
      <c r="I200" s="70"/>
      <c r="J200" s="68"/>
      <c r="K200" s="68"/>
      <c r="L200" s="68"/>
      <c r="M200" s="68"/>
      <c r="N200" s="68"/>
      <c r="O200" s="68"/>
      <c r="P200" s="68"/>
      <c r="Q200" s="68"/>
      <c r="R200" s="68"/>
    </row>
    <row r="201" spans="1:18" ht="15.75" customHeight="1" x14ac:dyDescent="0.25">
      <c r="A201" s="68"/>
      <c r="B201" s="184"/>
      <c r="C201" s="184"/>
      <c r="D201" s="184"/>
      <c r="E201" s="68"/>
      <c r="F201" s="69"/>
      <c r="G201" s="70"/>
      <c r="H201" s="158"/>
      <c r="I201" s="70"/>
      <c r="J201" s="68"/>
      <c r="K201" s="68"/>
      <c r="L201" s="68"/>
      <c r="M201" s="68"/>
      <c r="N201" s="68"/>
      <c r="O201" s="68"/>
      <c r="P201" s="68"/>
      <c r="Q201" s="68"/>
      <c r="R201" s="68"/>
    </row>
    <row r="202" spans="1:18" ht="15.75" customHeight="1" x14ac:dyDescent="0.25">
      <c r="A202" s="68"/>
      <c r="B202" s="184"/>
      <c r="C202" s="184"/>
      <c r="D202" s="184"/>
      <c r="E202" s="68"/>
      <c r="F202" s="69"/>
      <c r="G202" s="70"/>
      <c r="H202" s="158"/>
      <c r="I202" s="70"/>
      <c r="J202" s="68"/>
      <c r="K202" s="68"/>
      <c r="L202" s="68"/>
      <c r="M202" s="68"/>
      <c r="N202" s="68"/>
      <c r="O202" s="68"/>
      <c r="P202" s="68"/>
      <c r="Q202" s="68"/>
      <c r="R202" s="68"/>
    </row>
    <row r="203" spans="1:18" ht="15.75" customHeight="1" x14ac:dyDescent="0.25">
      <c r="A203" s="68"/>
      <c r="B203" s="184"/>
      <c r="C203" s="184"/>
      <c r="D203" s="184"/>
      <c r="E203" s="68"/>
      <c r="F203" s="69"/>
      <c r="G203" s="70"/>
      <c r="H203" s="158"/>
      <c r="I203" s="70"/>
      <c r="J203" s="68"/>
      <c r="K203" s="68"/>
      <c r="L203" s="68"/>
      <c r="M203" s="68"/>
      <c r="N203" s="68"/>
      <c r="O203" s="68"/>
      <c r="P203" s="68"/>
      <c r="Q203" s="68"/>
      <c r="R203" s="68"/>
    </row>
    <row r="204" spans="1:18" ht="15.75" customHeight="1" x14ac:dyDescent="0.25">
      <c r="A204" s="68"/>
      <c r="B204" s="184"/>
      <c r="C204" s="184"/>
      <c r="D204" s="184"/>
      <c r="E204" s="68"/>
      <c r="F204" s="69"/>
      <c r="G204" s="70"/>
      <c r="H204" s="158"/>
      <c r="I204" s="70"/>
      <c r="J204" s="68"/>
      <c r="K204" s="68"/>
      <c r="L204" s="68"/>
      <c r="M204" s="68"/>
      <c r="N204" s="68"/>
      <c r="O204" s="68"/>
      <c r="P204" s="68"/>
      <c r="Q204" s="68"/>
      <c r="R204" s="68"/>
    </row>
    <row r="205" spans="1:18" ht="15.75" customHeight="1" x14ac:dyDescent="0.25">
      <c r="A205" s="68"/>
      <c r="B205" s="184"/>
      <c r="C205" s="184"/>
      <c r="D205" s="184"/>
      <c r="E205" s="68"/>
      <c r="F205" s="69"/>
      <c r="G205" s="70"/>
      <c r="H205" s="158"/>
      <c r="I205" s="70"/>
      <c r="J205" s="68"/>
      <c r="K205" s="68"/>
      <c r="L205" s="68"/>
      <c r="M205" s="68"/>
      <c r="N205" s="68"/>
      <c r="O205" s="68"/>
      <c r="P205" s="68"/>
      <c r="Q205" s="68"/>
      <c r="R205" s="68"/>
    </row>
    <row r="206" spans="1:18" ht="15.75" customHeight="1" x14ac:dyDescent="0.25">
      <c r="A206" s="68"/>
      <c r="B206" s="184"/>
      <c r="C206" s="184"/>
      <c r="D206" s="184"/>
      <c r="E206" s="68"/>
      <c r="F206" s="69"/>
      <c r="G206" s="70"/>
      <c r="H206" s="158"/>
      <c r="I206" s="70"/>
      <c r="J206" s="68"/>
      <c r="K206" s="68"/>
      <c r="L206" s="68"/>
      <c r="M206" s="68"/>
      <c r="N206" s="68"/>
      <c r="O206" s="68"/>
      <c r="P206" s="68"/>
      <c r="Q206" s="68"/>
      <c r="R206" s="68"/>
    </row>
    <row r="207" spans="1:18" ht="15.75" customHeight="1" x14ac:dyDescent="0.25">
      <c r="A207" s="68"/>
      <c r="B207" s="184"/>
      <c r="C207" s="184"/>
      <c r="D207" s="184"/>
      <c r="E207" s="68"/>
      <c r="F207" s="69"/>
      <c r="G207" s="70"/>
      <c r="H207" s="158"/>
      <c r="I207" s="70"/>
      <c r="J207" s="68"/>
      <c r="K207" s="68"/>
      <c r="L207" s="68"/>
      <c r="M207" s="68"/>
      <c r="N207" s="68"/>
      <c r="O207" s="68"/>
      <c r="P207" s="68"/>
      <c r="Q207" s="68"/>
      <c r="R207" s="68"/>
    </row>
    <row r="208" spans="1:18" ht="15.75" customHeight="1" x14ac:dyDescent="0.25">
      <c r="A208" s="68"/>
      <c r="B208" s="184"/>
      <c r="C208" s="184"/>
      <c r="D208" s="184"/>
      <c r="E208" s="68"/>
      <c r="F208" s="69"/>
      <c r="G208" s="70"/>
      <c r="H208" s="158"/>
      <c r="I208" s="70"/>
      <c r="J208" s="68"/>
      <c r="K208" s="68"/>
      <c r="L208" s="68"/>
      <c r="M208" s="68"/>
      <c r="N208" s="68"/>
      <c r="O208" s="68"/>
      <c r="P208" s="68"/>
      <c r="Q208" s="68"/>
      <c r="R208" s="68"/>
    </row>
    <row r="209" spans="1:18" ht="15.75" customHeight="1" x14ac:dyDescent="0.25">
      <c r="A209" s="68"/>
      <c r="B209" s="184"/>
      <c r="C209" s="184"/>
      <c r="D209" s="184"/>
      <c r="E209" s="68"/>
      <c r="F209" s="69"/>
      <c r="G209" s="70"/>
      <c r="H209" s="158"/>
      <c r="I209" s="70"/>
      <c r="J209" s="68"/>
      <c r="K209" s="68"/>
      <c r="L209" s="68"/>
      <c r="M209" s="68"/>
      <c r="N209" s="68"/>
      <c r="O209" s="68"/>
      <c r="P209" s="68"/>
      <c r="Q209" s="68"/>
      <c r="R209" s="68"/>
    </row>
    <row r="210" spans="1:18" ht="15.75" customHeight="1" x14ac:dyDescent="0.25">
      <c r="A210" s="68"/>
      <c r="B210" s="184"/>
      <c r="C210" s="184"/>
      <c r="D210" s="184"/>
      <c r="E210" s="68"/>
      <c r="F210" s="69"/>
      <c r="G210" s="70"/>
      <c r="H210" s="158"/>
      <c r="I210" s="70"/>
      <c r="J210" s="68"/>
      <c r="K210" s="68"/>
      <c r="L210" s="68"/>
      <c r="M210" s="68"/>
      <c r="N210" s="68"/>
      <c r="O210" s="68"/>
      <c r="P210" s="68"/>
      <c r="Q210" s="68"/>
      <c r="R210" s="68"/>
    </row>
    <row r="211" spans="1:18" ht="15.75" customHeight="1" x14ac:dyDescent="0.25">
      <c r="A211" s="68"/>
      <c r="B211" s="184"/>
      <c r="C211" s="184"/>
      <c r="D211" s="184"/>
      <c r="E211" s="68"/>
      <c r="F211" s="69"/>
      <c r="G211" s="68"/>
      <c r="H211" s="158"/>
      <c r="I211" s="68"/>
      <c r="J211" s="68"/>
      <c r="K211" s="68"/>
      <c r="L211" s="68"/>
      <c r="M211" s="68"/>
      <c r="N211" s="68"/>
      <c r="O211" s="68"/>
      <c r="P211" s="68"/>
      <c r="Q211" s="68"/>
      <c r="R211" s="68"/>
    </row>
    <row r="212" spans="1:18" ht="15.75" customHeight="1" x14ac:dyDescent="0.25">
      <c r="A212" s="68"/>
      <c r="B212" s="184"/>
      <c r="C212" s="184"/>
      <c r="D212" s="184"/>
      <c r="E212" s="68"/>
      <c r="F212" s="69"/>
      <c r="G212" s="68"/>
      <c r="H212" s="158"/>
      <c r="I212" s="68"/>
      <c r="J212" s="68"/>
      <c r="K212" s="68"/>
      <c r="L212" s="68"/>
      <c r="M212" s="68"/>
      <c r="N212" s="68"/>
      <c r="O212" s="68"/>
      <c r="P212" s="68"/>
      <c r="Q212" s="68"/>
      <c r="R212" s="68"/>
    </row>
    <row r="213" spans="1:18" ht="15.75" customHeight="1" x14ac:dyDescent="0.25">
      <c r="A213" s="68"/>
      <c r="B213" s="184"/>
      <c r="C213" s="184"/>
      <c r="D213" s="184"/>
      <c r="E213" s="68"/>
      <c r="F213" s="69"/>
      <c r="G213" s="68"/>
      <c r="H213" s="158"/>
      <c r="I213" s="68"/>
      <c r="J213" s="68"/>
      <c r="K213" s="68"/>
      <c r="L213" s="68"/>
      <c r="M213" s="68"/>
      <c r="N213" s="68"/>
      <c r="O213" s="68"/>
      <c r="P213" s="68"/>
      <c r="Q213" s="68"/>
      <c r="R213" s="68"/>
    </row>
    <row r="214" spans="1:18" ht="15.75" customHeight="1" x14ac:dyDescent="0.25">
      <c r="A214" s="68"/>
      <c r="B214" s="184"/>
      <c r="C214" s="184"/>
      <c r="D214" s="184"/>
      <c r="E214" s="68"/>
      <c r="F214" s="69"/>
      <c r="G214" s="68"/>
      <c r="H214" s="158"/>
      <c r="I214" s="68"/>
      <c r="J214" s="68"/>
      <c r="K214" s="68"/>
      <c r="L214" s="68"/>
      <c r="M214" s="68"/>
      <c r="N214" s="68"/>
      <c r="O214" s="68"/>
      <c r="P214" s="68"/>
      <c r="Q214" s="68"/>
      <c r="R214" s="68"/>
    </row>
    <row r="215" spans="1:18" ht="15.75" customHeight="1" x14ac:dyDescent="0.25">
      <c r="A215" s="68"/>
      <c r="B215" s="184"/>
      <c r="C215" s="184"/>
      <c r="D215" s="184"/>
      <c r="E215" s="68"/>
      <c r="F215" s="69"/>
      <c r="G215" s="68"/>
      <c r="H215" s="158"/>
      <c r="I215" s="68"/>
      <c r="J215" s="68"/>
      <c r="K215" s="68"/>
      <c r="L215" s="68"/>
      <c r="M215" s="68"/>
      <c r="N215" s="68"/>
      <c r="O215" s="68"/>
      <c r="P215" s="68"/>
      <c r="Q215" s="68"/>
      <c r="R215" s="68"/>
    </row>
    <row r="216" spans="1:18" ht="15.75" customHeight="1" x14ac:dyDescent="0.25">
      <c r="A216" s="68"/>
      <c r="B216" s="184"/>
      <c r="C216" s="184"/>
      <c r="D216" s="184"/>
      <c r="E216" s="68"/>
      <c r="F216" s="69"/>
      <c r="G216" s="68"/>
      <c r="H216" s="158"/>
      <c r="I216" s="68"/>
      <c r="J216" s="68"/>
      <c r="K216" s="68"/>
      <c r="L216" s="68"/>
      <c r="M216" s="68"/>
      <c r="N216" s="68"/>
      <c r="O216" s="68"/>
      <c r="P216" s="68"/>
      <c r="Q216" s="68"/>
      <c r="R216" s="68"/>
    </row>
    <row r="217" spans="1:18" ht="15.75" customHeight="1" x14ac:dyDescent="0.25">
      <c r="A217" s="68"/>
      <c r="B217" s="184"/>
      <c r="C217" s="184"/>
      <c r="D217" s="184"/>
      <c r="E217" s="68"/>
      <c r="F217" s="69"/>
      <c r="G217" s="68"/>
      <c r="H217" s="158"/>
      <c r="I217" s="68"/>
      <c r="J217" s="68"/>
      <c r="K217" s="68"/>
      <c r="L217" s="68"/>
      <c r="M217" s="68"/>
      <c r="N217" s="68"/>
      <c r="O217" s="68"/>
      <c r="P217" s="68"/>
      <c r="Q217" s="68"/>
      <c r="R217" s="68"/>
    </row>
    <row r="218" spans="1:18" ht="15.75" customHeight="1" x14ac:dyDescent="0.25">
      <c r="A218" s="68"/>
      <c r="B218" s="184"/>
      <c r="C218" s="184"/>
      <c r="D218" s="184"/>
      <c r="E218" s="68"/>
      <c r="F218" s="69"/>
      <c r="G218" s="68"/>
      <c r="H218" s="158"/>
      <c r="I218" s="68"/>
      <c r="J218" s="68"/>
      <c r="K218" s="68"/>
      <c r="L218" s="68"/>
      <c r="M218" s="68"/>
      <c r="N218" s="68"/>
      <c r="O218" s="68"/>
      <c r="P218" s="68"/>
      <c r="Q218" s="68"/>
      <c r="R218" s="68"/>
    </row>
    <row r="219" spans="1:18" ht="15.75" customHeight="1" x14ac:dyDescent="0.25">
      <c r="A219" s="68"/>
      <c r="B219" s="184"/>
      <c r="C219" s="184"/>
      <c r="D219" s="184"/>
      <c r="E219" s="68"/>
      <c r="F219" s="69"/>
      <c r="G219" s="68"/>
      <c r="H219" s="158"/>
      <c r="I219" s="68"/>
      <c r="J219" s="68"/>
      <c r="K219" s="68"/>
      <c r="L219" s="68"/>
      <c r="M219" s="68"/>
      <c r="N219" s="68"/>
      <c r="O219" s="68"/>
      <c r="P219" s="68"/>
      <c r="Q219" s="68"/>
      <c r="R219" s="68"/>
    </row>
    <row r="220" spans="1:18" ht="15.75" customHeight="1" x14ac:dyDescent="0.25">
      <c r="A220" s="68"/>
      <c r="B220" s="184"/>
      <c r="C220" s="184"/>
      <c r="D220" s="184"/>
      <c r="E220" s="68"/>
      <c r="F220" s="69"/>
      <c r="G220" s="68"/>
      <c r="H220" s="158"/>
      <c r="I220" s="68"/>
      <c r="J220" s="68"/>
      <c r="K220" s="68"/>
      <c r="L220" s="68"/>
      <c r="M220" s="68"/>
      <c r="N220" s="68"/>
      <c r="O220" s="68"/>
      <c r="P220" s="68"/>
      <c r="Q220" s="68"/>
      <c r="R220" s="68"/>
    </row>
    <row r="221" spans="1:18" ht="15.75" customHeight="1" x14ac:dyDescent="0.25">
      <c r="A221" s="68"/>
      <c r="B221" s="184"/>
      <c r="C221" s="184"/>
      <c r="D221" s="184"/>
      <c r="E221" s="68"/>
      <c r="F221" s="69"/>
      <c r="G221" s="68"/>
      <c r="H221" s="158"/>
      <c r="I221" s="68"/>
      <c r="J221" s="68"/>
      <c r="K221" s="68"/>
      <c r="L221" s="68"/>
      <c r="M221" s="68"/>
      <c r="N221" s="68"/>
      <c r="O221" s="68"/>
      <c r="P221" s="68"/>
      <c r="Q221" s="68"/>
      <c r="R221" s="68"/>
    </row>
    <row r="222" spans="1:18" ht="15.75" customHeight="1" x14ac:dyDescent="0.25">
      <c r="A222" s="68"/>
      <c r="B222" s="184"/>
      <c r="C222" s="184"/>
      <c r="D222" s="184"/>
      <c r="E222" s="68"/>
      <c r="F222" s="69"/>
      <c r="G222" s="68"/>
      <c r="H222" s="158"/>
      <c r="I222" s="68"/>
      <c r="J222" s="68"/>
      <c r="K222" s="68"/>
      <c r="L222" s="68"/>
      <c r="M222" s="68"/>
      <c r="N222" s="68"/>
      <c r="O222" s="68"/>
      <c r="P222" s="68"/>
      <c r="Q222" s="68"/>
      <c r="R222" s="68"/>
    </row>
    <row r="223" spans="1:18" ht="15.75" customHeight="1" x14ac:dyDescent="0.25">
      <c r="A223" s="68"/>
      <c r="B223" s="184"/>
      <c r="C223" s="184"/>
      <c r="D223" s="184"/>
      <c r="E223" s="68"/>
      <c r="F223" s="69"/>
      <c r="G223" s="68"/>
      <c r="H223" s="158"/>
      <c r="I223" s="68"/>
      <c r="J223" s="68"/>
      <c r="K223" s="68"/>
      <c r="L223" s="68"/>
      <c r="M223" s="68"/>
      <c r="N223" s="68"/>
      <c r="O223" s="68"/>
      <c r="P223" s="68"/>
      <c r="Q223" s="68"/>
      <c r="R223" s="68"/>
    </row>
    <row r="224" spans="1:18" ht="15.75" customHeight="1" x14ac:dyDescent="0.25">
      <c r="A224" s="68"/>
      <c r="B224" s="184"/>
      <c r="C224" s="184"/>
      <c r="D224" s="184"/>
      <c r="E224" s="68"/>
      <c r="F224" s="69"/>
      <c r="G224" s="68"/>
      <c r="H224" s="158"/>
      <c r="I224" s="68"/>
      <c r="J224" s="68"/>
      <c r="K224" s="68"/>
      <c r="L224" s="68"/>
      <c r="M224" s="68"/>
      <c r="N224" s="68"/>
      <c r="O224" s="68"/>
      <c r="P224" s="68"/>
      <c r="Q224" s="68"/>
      <c r="R224" s="68"/>
    </row>
    <row r="225" spans="1:18" ht="15.75" customHeight="1" x14ac:dyDescent="0.25">
      <c r="A225" s="68"/>
      <c r="B225" s="184"/>
      <c r="C225" s="184"/>
      <c r="D225" s="184"/>
      <c r="E225" s="68"/>
      <c r="F225" s="69"/>
      <c r="G225" s="68"/>
      <c r="H225" s="158"/>
      <c r="I225" s="68"/>
      <c r="J225" s="68"/>
      <c r="K225" s="68"/>
      <c r="L225" s="68"/>
      <c r="M225" s="68"/>
      <c r="N225" s="68"/>
      <c r="O225" s="68"/>
      <c r="P225" s="68"/>
      <c r="Q225" s="68"/>
      <c r="R225" s="68"/>
    </row>
    <row r="226" spans="1:18" ht="15.75" customHeight="1" x14ac:dyDescent="0.25">
      <c r="A226" s="68"/>
      <c r="B226" s="184"/>
      <c r="C226" s="184"/>
      <c r="D226" s="184"/>
      <c r="E226" s="68"/>
      <c r="F226" s="69"/>
      <c r="G226" s="68"/>
      <c r="H226" s="158"/>
      <c r="I226" s="68"/>
      <c r="J226" s="68"/>
      <c r="K226" s="68"/>
      <c r="L226" s="68"/>
      <c r="M226" s="68"/>
      <c r="N226" s="68"/>
      <c r="O226" s="68"/>
      <c r="P226" s="68"/>
      <c r="Q226" s="68"/>
      <c r="R226" s="68"/>
    </row>
    <row r="227" spans="1:18" ht="15.75" customHeight="1" x14ac:dyDescent="0.25">
      <c r="A227" s="68"/>
      <c r="B227" s="184"/>
      <c r="C227" s="184"/>
      <c r="D227" s="184"/>
      <c r="E227" s="68"/>
      <c r="F227" s="69"/>
      <c r="G227" s="68"/>
      <c r="H227" s="158"/>
      <c r="I227" s="68"/>
      <c r="J227" s="68"/>
      <c r="K227" s="68"/>
      <c r="L227" s="68"/>
      <c r="M227" s="68"/>
      <c r="N227" s="68"/>
      <c r="O227" s="68"/>
      <c r="P227" s="68"/>
      <c r="Q227" s="68"/>
      <c r="R227" s="68"/>
    </row>
    <row r="228" spans="1:18" ht="15.75" customHeight="1" x14ac:dyDescent="0.25">
      <c r="A228" s="68"/>
      <c r="B228" s="184"/>
      <c r="C228" s="184"/>
      <c r="D228" s="184"/>
      <c r="E228" s="68"/>
      <c r="F228" s="69"/>
      <c r="G228" s="68"/>
      <c r="H228" s="158"/>
      <c r="I228" s="68"/>
      <c r="J228" s="68"/>
      <c r="K228" s="68"/>
      <c r="L228" s="68"/>
      <c r="M228" s="68"/>
      <c r="N228" s="68"/>
      <c r="O228" s="68"/>
      <c r="P228" s="68"/>
      <c r="Q228" s="68"/>
      <c r="R228" s="68"/>
    </row>
    <row r="229" spans="1:18" ht="15.75" customHeight="1" x14ac:dyDescent="0.25">
      <c r="A229" s="68"/>
      <c r="B229" s="184"/>
      <c r="C229" s="184"/>
      <c r="D229" s="184"/>
      <c r="E229" s="68"/>
      <c r="F229" s="69"/>
      <c r="G229" s="68"/>
      <c r="H229" s="158"/>
      <c r="I229" s="68"/>
      <c r="J229" s="68"/>
      <c r="K229" s="68"/>
      <c r="L229" s="68"/>
      <c r="M229" s="68"/>
      <c r="N229" s="68"/>
      <c r="O229" s="68"/>
      <c r="P229" s="68"/>
      <c r="Q229" s="68"/>
      <c r="R229" s="68"/>
    </row>
    <row r="230" spans="1:18" ht="15.75" customHeight="1" x14ac:dyDescent="0.25">
      <c r="A230" s="68"/>
      <c r="B230" s="184"/>
      <c r="C230" s="184"/>
      <c r="D230" s="184"/>
      <c r="E230" s="68"/>
      <c r="F230" s="69"/>
      <c r="G230" s="68"/>
      <c r="H230" s="158"/>
      <c r="I230" s="68"/>
      <c r="J230" s="68"/>
      <c r="K230" s="68"/>
      <c r="L230" s="68"/>
      <c r="M230" s="68"/>
      <c r="N230" s="68"/>
      <c r="O230" s="68"/>
      <c r="P230" s="68"/>
      <c r="Q230" s="68"/>
      <c r="R230" s="68"/>
    </row>
    <row r="231" spans="1:18" ht="15.75" customHeight="1" x14ac:dyDescent="0.25">
      <c r="A231" s="68"/>
      <c r="B231" s="184"/>
      <c r="C231" s="184"/>
      <c r="D231" s="184"/>
      <c r="E231" s="68"/>
      <c r="F231" s="69"/>
      <c r="G231" s="68"/>
      <c r="H231" s="158"/>
      <c r="I231" s="68"/>
      <c r="J231" s="68"/>
      <c r="K231" s="68"/>
      <c r="L231" s="68"/>
      <c r="M231" s="68"/>
      <c r="N231" s="68"/>
      <c r="O231" s="68"/>
      <c r="P231" s="68"/>
      <c r="Q231" s="68"/>
      <c r="R231" s="68"/>
    </row>
    <row r="232" spans="1:18" ht="15.75" customHeight="1" x14ac:dyDescent="0.25">
      <c r="A232" s="68"/>
      <c r="B232" s="184"/>
      <c r="C232" s="184"/>
      <c r="D232" s="184"/>
      <c r="E232" s="68"/>
      <c r="F232" s="69"/>
      <c r="G232" s="68"/>
      <c r="H232" s="158"/>
      <c r="I232" s="68"/>
      <c r="J232" s="68"/>
      <c r="K232" s="68"/>
      <c r="L232" s="68"/>
      <c r="M232" s="68"/>
      <c r="N232" s="68"/>
      <c r="O232" s="68"/>
      <c r="P232" s="68"/>
      <c r="Q232" s="68"/>
      <c r="R232" s="68"/>
    </row>
    <row r="233" spans="1:18" ht="15.75" customHeight="1" x14ac:dyDescent="0.25">
      <c r="A233" s="68"/>
      <c r="B233" s="184"/>
      <c r="C233" s="184"/>
      <c r="D233" s="184"/>
      <c r="E233" s="68"/>
      <c r="F233" s="69"/>
      <c r="G233" s="68"/>
      <c r="H233" s="158"/>
      <c r="I233" s="68"/>
      <c r="J233" s="68"/>
      <c r="K233" s="68"/>
      <c r="L233" s="68"/>
      <c r="M233" s="68"/>
      <c r="N233" s="68"/>
      <c r="O233" s="68"/>
      <c r="P233" s="68"/>
      <c r="Q233" s="68"/>
      <c r="R233" s="68"/>
    </row>
    <row r="234" spans="1:18" ht="15.75" customHeight="1" x14ac:dyDescent="0.25">
      <c r="A234" s="68"/>
      <c r="B234" s="184"/>
      <c r="C234" s="184"/>
      <c r="D234" s="184"/>
      <c r="E234" s="68"/>
      <c r="F234" s="69"/>
      <c r="G234" s="68"/>
      <c r="H234" s="158"/>
      <c r="I234" s="68"/>
      <c r="J234" s="68"/>
      <c r="K234" s="68"/>
      <c r="L234" s="68"/>
      <c r="M234" s="68"/>
      <c r="N234" s="68"/>
      <c r="O234" s="68"/>
      <c r="P234" s="68"/>
      <c r="Q234" s="68"/>
      <c r="R234" s="68"/>
    </row>
    <row r="235" spans="1:18" ht="15.75" customHeight="1" x14ac:dyDescent="0.25">
      <c r="A235" s="68"/>
      <c r="B235" s="184"/>
      <c r="C235" s="184"/>
      <c r="D235" s="184"/>
      <c r="E235" s="68"/>
      <c r="F235" s="69"/>
      <c r="G235" s="68"/>
      <c r="H235" s="158"/>
      <c r="I235" s="68"/>
      <c r="J235" s="68"/>
      <c r="K235" s="68"/>
      <c r="L235" s="68"/>
      <c r="M235" s="68"/>
      <c r="N235" s="68"/>
      <c r="O235" s="68"/>
      <c r="P235" s="68"/>
      <c r="Q235" s="68"/>
      <c r="R235" s="68"/>
    </row>
    <row r="236" spans="1:18" ht="15.75" customHeight="1" x14ac:dyDescent="0.25">
      <c r="A236" s="68"/>
      <c r="B236" s="184"/>
      <c r="C236" s="184"/>
      <c r="D236" s="184"/>
      <c r="E236" s="68"/>
      <c r="F236" s="69"/>
      <c r="G236" s="68"/>
      <c r="H236" s="158"/>
      <c r="I236" s="68"/>
      <c r="J236" s="68"/>
      <c r="K236" s="68"/>
      <c r="L236" s="68"/>
      <c r="M236" s="68"/>
      <c r="N236" s="68"/>
      <c r="O236" s="68"/>
      <c r="P236" s="68"/>
      <c r="Q236" s="68"/>
      <c r="R236" s="68"/>
    </row>
    <row r="237" spans="1:18" ht="15.75" customHeight="1" x14ac:dyDescent="0.25">
      <c r="A237" s="68"/>
      <c r="B237" s="184"/>
      <c r="C237" s="184"/>
      <c r="D237" s="184"/>
      <c r="E237" s="68"/>
      <c r="F237" s="69"/>
      <c r="G237" s="68"/>
      <c r="H237" s="158"/>
      <c r="I237" s="68"/>
      <c r="J237" s="68"/>
      <c r="K237" s="68"/>
      <c r="L237" s="68"/>
      <c r="M237" s="68"/>
      <c r="N237" s="68"/>
      <c r="O237" s="68"/>
      <c r="P237" s="68"/>
      <c r="Q237" s="68"/>
      <c r="R237" s="68"/>
    </row>
    <row r="238" spans="1:18" ht="15.75" customHeight="1" x14ac:dyDescent="0.25">
      <c r="A238" s="68"/>
      <c r="B238" s="184"/>
      <c r="C238" s="184"/>
      <c r="D238" s="184"/>
      <c r="E238" s="68"/>
      <c r="F238" s="69"/>
      <c r="G238" s="68"/>
      <c r="H238" s="158"/>
      <c r="I238" s="68"/>
      <c r="J238" s="68"/>
      <c r="K238" s="68"/>
      <c r="L238" s="68"/>
      <c r="M238" s="68"/>
      <c r="N238" s="68"/>
      <c r="O238" s="68"/>
      <c r="P238" s="68"/>
      <c r="Q238" s="68"/>
      <c r="R238" s="68"/>
    </row>
    <row r="239" spans="1:18" ht="15.75" customHeight="1" x14ac:dyDescent="0.25">
      <c r="A239" s="68"/>
      <c r="B239" s="184"/>
      <c r="C239" s="184"/>
      <c r="D239" s="184"/>
      <c r="E239" s="68"/>
      <c r="F239" s="69"/>
      <c r="G239" s="68"/>
      <c r="H239" s="158"/>
      <c r="I239" s="68"/>
      <c r="J239" s="68"/>
      <c r="K239" s="68"/>
      <c r="L239" s="68"/>
      <c r="M239" s="68"/>
      <c r="N239" s="68"/>
      <c r="O239" s="68"/>
      <c r="P239" s="68"/>
      <c r="Q239" s="68"/>
      <c r="R239" s="68"/>
    </row>
    <row r="240" spans="1:18" ht="15.75" customHeight="1" x14ac:dyDescent="0.25">
      <c r="A240" s="68"/>
      <c r="B240" s="184"/>
      <c r="C240" s="184"/>
      <c r="D240" s="184"/>
      <c r="E240" s="68"/>
      <c r="F240" s="69"/>
      <c r="G240" s="68"/>
      <c r="H240" s="158"/>
      <c r="I240" s="68"/>
      <c r="J240" s="68"/>
      <c r="K240" s="68"/>
      <c r="L240" s="68"/>
      <c r="M240" s="68"/>
      <c r="N240" s="68"/>
      <c r="O240" s="68"/>
      <c r="P240" s="68"/>
      <c r="Q240" s="68"/>
      <c r="R240" s="68"/>
    </row>
    <row r="241" spans="1:18" ht="15.75" customHeight="1" x14ac:dyDescent="0.25">
      <c r="A241" s="68"/>
      <c r="B241" s="184"/>
      <c r="C241" s="184"/>
      <c r="D241" s="184"/>
      <c r="E241" s="68"/>
      <c r="F241" s="69"/>
      <c r="G241" s="68"/>
      <c r="H241" s="158"/>
      <c r="I241" s="68"/>
      <c r="J241" s="68"/>
      <c r="K241" s="68"/>
      <c r="L241" s="68"/>
      <c r="M241" s="68"/>
      <c r="N241" s="68"/>
      <c r="O241" s="68"/>
      <c r="P241" s="68"/>
      <c r="Q241" s="68"/>
      <c r="R241" s="68"/>
    </row>
    <row r="242" spans="1:18" ht="15.75" customHeight="1" x14ac:dyDescent="0.25">
      <c r="A242" s="68"/>
      <c r="B242" s="184"/>
      <c r="C242" s="184"/>
      <c r="D242" s="184"/>
      <c r="E242" s="68"/>
      <c r="F242" s="69"/>
      <c r="G242" s="68"/>
      <c r="H242" s="158"/>
      <c r="I242" s="68"/>
      <c r="J242" s="68"/>
      <c r="K242" s="68"/>
      <c r="L242" s="68"/>
      <c r="M242" s="68"/>
      <c r="N242" s="68"/>
      <c r="O242" s="68"/>
      <c r="P242" s="68"/>
      <c r="Q242" s="68"/>
      <c r="R242" s="68"/>
    </row>
    <row r="243" spans="1:18" ht="15.75" customHeight="1" x14ac:dyDescent="0.25">
      <c r="A243" s="68"/>
      <c r="B243" s="184"/>
      <c r="C243" s="184"/>
      <c r="D243" s="184"/>
      <c r="E243" s="68"/>
      <c r="F243" s="69"/>
      <c r="G243" s="68"/>
      <c r="H243" s="158"/>
      <c r="I243" s="68"/>
      <c r="J243" s="68"/>
      <c r="K243" s="68"/>
      <c r="L243" s="68"/>
      <c r="M243" s="68"/>
      <c r="N243" s="68"/>
      <c r="O243" s="68"/>
      <c r="P243" s="68"/>
      <c r="Q243" s="68"/>
      <c r="R243" s="68"/>
    </row>
    <row r="244" spans="1:18" ht="15.75" customHeight="1" x14ac:dyDescent="0.25">
      <c r="A244" s="68"/>
      <c r="B244" s="184"/>
      <c r="C244" s="184"/>
      <c r="D244" s="184"/>
      <c r="E244" s="68"/>
      <c r="F244" s="69"/>
      <c r="G244" s="68"/>
      <c r="H244" s="158"/>
      <c r="I244" s="68"/>
      <c r="J244" s="68"/>
      <c r="K244" s="68"/>
      <c r="L244" s="68"/>
      <c r="M244" s="68"/>
      <c r="N244" s="68"/>
      <c r="O244" s="68"/>
      <c r="P244" s="68"/>
      <c r="Q244" s="68"/>
      <c r="R244" s="68"/>
    </row>
    <row r="245" spans="1:18" ht="15.75" customHeight="1" x14ac:dyDescent="0.25">
      <c r="A245" s="68"/>
      <c r="B245" s="184"/>
      <c r="C245" s="184"/>
      <c r="D245" s="184"/>
      <c r="E245" s="68"/>
      <c r="F245" s="69"/>
      <c r="G245" s="68"/>
      <c r="H245" s="158"/>
      <c r="I245" s="68"/>
      <c r="J245" s="68"/>
      <c r="K245" s="68"/>
      <c r="L245" s="68"/>
      <c r="M245" s="68"/>
      <c r="N245" s="68"/>
      <c r="O245" s="68"/>
      <c r="P245" s="68"/>
      <c r="Q245" s="68"/>
      <c r="R245" s="68"/>
    </row>
    <row r="246" spans="1:18" ht="15.75" customHeight="1" x14ac:dyDescent="0.25">
      <c r="A246" s="68"/>
      <c r="B246" s="184"/>
      <c r="C246" s="184"/>
      <c r="D246" s="184"/>
      <c r="E246" s="68"/>
      <c r="F246" s="69"/>
      <c r="G246" s="68"/>
      <c r="H246" s="158"/>
      <c r="I246" s="68"/>
      <c r="J246" s="68"/>
      <c r="K246" s="68"/>
      <c r="L246" s="68"/>
      <c r="M246" s="68"/>
      <c r="N246" s="68"/>
      <c r="O246" s="68"/>
      <c r="P246" s="68"/>
      <c r="Q246" s="68"/>
      <c r="R246" s="68"/>
    </row>
    <row r="247" spans="1:18" ht="15.75" customHeight="1" x14ac:dyDescent="0.25">
      <c r="A247" s="68"/>
      <c r="B247" s="184"/>
      <c r="C247" s="184"/>
      <c r="D247" s="184"/>
      <c r="E247" s="68"/>
      <c r="F247" s="69"/>
      <c r="G247" s="68"/>
      <c r="H247" s="158"/>
      <c r="I247" s="68"/>
      <c r="J247" s="68"/>
      <c r="K247" s="68"/>
      <c r="L247" s="68"/>
      <c r="M247" s="68"/>
      <c r="N247" s="68"/>
      <c r="O247" s="68"/>
      <c r="P247" s="68"/>
      <c r="Q247" s="68"/>
      <c r="R247" s="68"/>
    </row>
    <row r="248" spans="1:18" ht="15.75" customHeight="1" x14ac:dyDescent="0.25">
      <c r="A248" s="68"/>
      <c r="B248" s="184"/>
      <c r="C248" s="184"/>
      <c r="D248" s="184"/>
      <c r="E248" s="68"/>
      <c r="F248" s="69"/>
      <c r="G248" s="68"/>
      <c r="H248" s="158"/>
      <c r="I248" s="68"/>
      <c r="J248" s="68"/>
      <c r="K248" s="68"/>
      <c r="L248" s="68"/>
      <c r="M248" s="68"/>
      <c r="N248" s="68"/>
      <c r="O248" s="68"/>
      <c r="P248" s="68"/>
      <c r="Q248" s="68"/>
      <c r="R248" s="68"/>
    </row>
    <row r="249" spans="1:18" ht="15.75" customHeight="1" x14ac:dyDescent="0.25">
      <c r="A249" s="68"/>
      <c r="B249" s="184"/>
      <c r="C249" s="184"/>
      <c r="D249" s="184"/>
      <c r="E249" s="68"/>
      <c r="F249" s="69"/>
      <c r="G249" s="68"/>
      <c r="H249" s="158"/>
      <c r="I249" s="68"/>
      <c r="J249" s="68"/>
      <c r="K249" s="68"/>
      <c r="L249" s="68"/>
      <c r="M249" s="68"/>
      <c r="N249" s="68"/>
      <c r="O249" s="68"/>
      <c r="P249" s="68"/>
      <c r="Q249" s="68"/>
      <c r="R249" s="68"/>
    </row>
    <row r="250" spans="1:18" ht="15.75" customHeight="1" x14ac:dyDescent="0.25">
      <c r="A250" s="68"/>
      <c r="B250" s="184"/>
      <c r="C250" s="184"/>
      <c r="D250" s="184"/>
      <c r="E250" s="68"/>
      <c r="F250" s="69"/>
      <c r="G250" s="68"/>
      <c r="H250" s="158"/>
      <c r="I250" s="68"/>
      <c r="J250" s="68"/>
      <c r="K250" s="68"/>
      <c r="L250" s="68"/>
      <c r="M250" s="68"/>
      <c r="N250" s="68"/>
      <c r="O250" s="68"/>
      <c r="P250" s="68"/>
      <c r="Q250" s="68"/>
      <c r="R250" s="68"/>
    </row>
    <row r="251" spans="1:18" ht="15.75" customHeight="1" x14ac:dyDescent="0.25">
      <c r="A251" s="68"/>
      <c r="B251" s="184"/>
      <c r="C251" s="184"/>
      <c r="D251" s="184"/>
      <c r="E251" s="68"/>
      <c r="F251" s="69"/>
      <c r="G251" s="68"/>
      <c r="H251" s="158"/>
      <c r="I251" s="68"/>
      <c r="J251" s="68"/>
      <c r="K251" s="68"/>
      <c r="L251" s="68"/>
      <c r="M251" s="68"/>
      <c r="N251" s="68"/>
      <c r="O251" s="68"/>
      <c r="P251" s="68"/>
      <c r="Q251" s="68"/>
      <c r="R251" s="68"/>
    </row>
    <row r="252" spans="1:18" ht="15.75" customHeight="1" x14ac:dyDescent="0.25">
      <c r="A252" s="68"/>
      <c r="B252" s="184"/>
      <c r="C252" s="184"/>
      <c r="D252" s="184"/>
      <c r="E252" s="68"/>
      <c r="F252" s="69"/>
      <c r="G252" s="68"/>
      <c r="H252" s="158"/>
      <c r="I252" s="68"/>
      <c r="J252" s="68"/>
      <c r="K252" s="68"/>
      <c r="L252" s="68"/>
      <c r="M252" s="68"/>
      <c r="N252" s="68"/>
      <c r="O252" s="68"/>
      <c r="P252" s="68"/>
      <c r="Q252" s="68"/>
      <c r="R252" s="68"/>
    </row>
    <row r="253" spans="1:18" ht="15.75" customHeight="1" x14ac:dyDescent="0.25">
      <c r="A253" s="68"/>
      <c r="B253" s="184"/>
      <c r="C253" s="184"/>
      <c r="D253" s="184"/>
      <c r="E253" s="68"/>
      <c r="F253" s="69"/>
      <c r="G253" s="68"/>
      <c r="H253" s="158"/>
      <c r="I253" s="68"/>
      <c r="J253" s="68"/>
      <c r="K253" s="68"/>
      <c r="L253" s="68"/>
      <c r="M253" s="68"/>
      <c r="N253" s="68"/>
      <c r="O253" s="68"/>
      <c r="P253" s="68"/>
      <c r="Q253" s="68"/>
      <c r="R253" s="68"/>
    </row>
    <row r="254" spans="1:18" ht="15.75" customHeight="1" x14ac:dyDescent="0.25">
      <c r="A254" s="68"/>
      <c r="B254" s="184"/>
      <c r="C254" s="184"/>
      <c r="D254" s="184"/>
      <c r="E254" s="68"/>
      <c r="F254" s="69"/>
      <c r="G254" s="68"/>
      <c r="H254" s="158"/>
      <c r="I254" s="68"/>
      <c r="J254" s="68"/>
      <c r="K254" s="68"/>
      <c r="L254" s="68"/>
      <c r="M254" s="68"/>
      <c r="N254" s="68"/>
      <c r="O254" s="68"/>
      <c r="P254" s="68"/>
      <c r="Q254" s="68"/>
      <c r="R254" s="68"/>
    </row>
    <row r="255" spans="1:18" ht="15.75" customHeight="1" x14ac:dyDescent="0.25">
      <c r="A255" s="68"/>
      <c r="B255" s="184"/>
      <c r="C255" s="184"/>
      <c r="D255" s="184"/>
      <c r="E255" s="68"/>
      <c r="F255" s="69"/>
      <c r="G255" s="68"/>
      <c r="H255" s="158"/>
      <c r="I255" s="68"/>
      <c r="J255" s="68"/>
      <c r="K255" s="68"/>
      <c r="L255" s="68"/>
      <c r="M255" s="68"/>
      <c r="N255" s="68"/>
      <c r="O255" s="68"/>
      <c r="P255" s="68"/>
      <c r="Q255" s="68"/>
      <c r="R255" s="68"/>
    </row>
    <row r="256" spans="1:18" ht="15.75" customHeight="1" x14ac:dyDescent="0.25">
      <c r="A256" s="68"/>
      <c r="B256" s="184"/>
      <c r="C256" s="184"/>
      <c r="D256" s="184"/>
      <c r="E256" s="68"/>
      <c r="F256" s="69"/>
      <c r="G256" s="68"/>
      <c r="H256" s="158"/>
      <c r="I256" s="68"/>
      <c r="J256" s="68"/>
      <c r="K256" s="68"/>
      <c r="L256" s="68"/>
      <c r="M256" s="68"/>
      <c r="N256" s="68"/>
      <c r="O256" s="68"/>
      <c r="P256" s="68"/>
      <c r="Q256" s="68"/>
      <c r="R256" s="68"/>
    </row>
    <row r="257" spans="1:18" ht="15.75" customHeight="1" x14ac:dyDescent="0.25">
      <c r="A257" s="68"/>
      <c r="B257" s="184"/>
      <c r="C257" s="184"/>
      <c r="D257" s="184"/>
      <c r="E257" s="68"/>
      <c r="F257" s="69"/>
      <c r="G257" s="68"/>
      <c r="H257" s="158"/>
      <c r="I257" s="68"/>
      <c r="J257" s="68"/>
      <c r="K257" s="68"/>
      <c r="L257" s="68"/>
      <c r="M257" s="68"/>
      <c r="N257" s="68"/>
      <c r="O257" s="68"/>
      <c r="P257" s="68"/>
      <c r="Q257" s="68"/>
      <c r="R257" s="68"/>
    </row>
    <row r="258" spans="1:18" ht="15.75" customHeight="1" x14ac:dyDescent="0.25">
      <c r="A258" s="68"/>
      <c r="B258" s="184"/>
      <c r="C258" s="184"/>
      <c r="D258" s="184"/>
      <c r="E258" s="68"/>
      <c r="F258" s="69"/>
      <c r="G258" s="68"/>
      <c r="H258" s="158"/>
      <c r="I258" s="68"/>
      <c r="J258" s="68"/>
      <c r="K258" s="68"/>
      <c r="L258" s="68"/>
      <c r="M258" s="68"/>
      <c r="N258" s="68"/>
      <c r="O258" s="68"/>
      <c r="P258" s="68"/>
      <c r="Q258" s="68"/>
      <c r="R258" s="68"/>
    </row>
    <row r="259" spans="1:18" ht="15.75" customHeight="1" x14ac:dyDescent="0.25">
      <c r="A259" s="68"/>
      <c r="B259" s="184"/>
      <c r="C259" s="184"/>
      <c r="D259" s="184"/>
      <c r="E259" s="68"/>
      <c r="F259" s="69"/>
      <c r="G259" s="68"/>
      <c r="H259" s="158"/>
      <c r="I259" s="68"/>
      <c r="J259" s="68"/>
      <c r="K259" s="68"/>
      <c r="L259" s="68"/>
      <c r="M259" s="68"/>
      <c r="N259" s="68"/>
      <c r="O259" s="68"/>
      <c r="P259" s="68"/>
      <c r="Q259" s="68"/>
      <c r="R259" s="68"/>
    </row>
    <row r="260" spans="1:18" ht="15.75" customHeight="1" x14ac:dyDescent="0.25">
      <c r="A260" s="68"/>
      <c r="B260" s="184"/>
      <c r="C260" s="184"/>
      <c r="D260" s="184"/>
      <c r="E260" s="68"/>
      <c r="F260" s="69"/>
      <c r="G260" s="68"/>
      <c r="H260" s="158"/>
      <c r="I260" s="68"/>
      <c r="J260" s="68"/>
      <c r="K260" s="68"/>
      <c r="L260" s="68"/>
      <c r="M260" s="68"/>
      <c r="N260" s="68"/>
      <c r="O260" s="68"/>
      <c r="P260" s="68"/>
      <c r="Q260" s="68"/>
      <c r="R260" s="68"/>
    </row>
    <row r="261" spans="1:18" ht="15.75" customHeight="1" x14ac:dyDescent="0.25">
      <c r="A261" s="68"/>
      <c r="B261" s="184"/>
      <c r="C261" s="184"/>
      <c r="D261" s="184"/>
      <c r="E261" s="68"/>
      <c r="F261" s="69"/>
      <c r="G261" s="68"/>
      <c r="H261" s="158"/>
      <c r="I261" s="68"/>
      <c r="J261" s="68"/>
      <c r="K261" s="68"/>
      <c r="L261" s="68"/>
      <c r="M261" s="68"/>
      <c r="N261" s="68"/>
      <c r="O261" s="68"/>
      <c r="P261" s="68"/>
      <c r="Q261" s="68"/>
      <c r="R261" s="68"/>
    </row>
    <row r="262" spans="1:18" ht="15.75" customHeight="1" x14ac:dyDescent="0.25">
      <c r="A262" s="68"/>
      <c r="B262" s="184"/>
      <c r="C262" s="184"/>
      <c r="D262" s="184"/>
      <c r="E262" s="68"/>
      <c r="F262" s="69"/>
      <c r="G262" s="68"/>
      <c r="H262" s="158"/>
      <c r="I262" s="68"/>
      <c r="J262" s="68"/>
      <c r="K262" s="68"/>
      <c r="L262" s="68"/>
      <c r="M262" s="68"/>
      <c r="N262" s="68"/>
      <c r="O262" s="68"/>
      <c r="P262" s="68"/>
      <c r="Q262" s="68"/>
      <c r="R262" s="68"/>
    </row>
    <row r="263" spans="1:18" ht="15.75" customHeight="1" x14ac:dyDescent="0.25">
      <c r="A263" s="68"/>
      <c r="B263" s="184"/>
      <c r="C263" s="184"/>
      <c r="D263" s="184"/>
      <c r="E263" s="68"/>
      <c r="F263" s="69"/>
      <c r="G263" s="68"/>
      <c r="H263" s="158"/>
      <c r="I263" s="68"/>
      <c r="J263" s="68"/>
      <c r="K263" s="68"/>
      <c r="L263" s="68"/>
      <c r="M263" s="68"/>
      <c r="N263" s="68"/>
      <c r="O263" s="68"/>
      <c r="P263" s="68"/>
      <c r="Q263" s="68"/>
      <c r="R263" s="68"/>
    </row>
    <row r="264" spans="1:18" ht="15.75" customHeight="1" x14ac:dyDescent="0.25">
      <c r="A264" s="68"/>
      <c r="B264" s="184"/>
      <c r="C264" s="184"/>
      <c r="D264" s="184"/>
      <c r="E264" s="68"/>
      <c r="F264" s="69"/>
      <c r="G264" s="68"/>
      <c r="H264" s="158"/>
      <c r="I264" s="68"/>
      <c r="J264" s="68"/>
      <c r="K264" s="68"/>
      <c r="L264" s="68"/>
      <c r="M264" s="68"/>
      <c r="N264" s="68"/>
      <c r="O264" s="68"/>
      <c r="P264" s="68"/>
      <c r="Q264" s="68"/>
      <c r="R264" s="68"/>
    </row>
    <row r="265" spans="1:18" ht="15.75" customHeight="1" x14ac:dyDescent="0.25">
      <c r="A265" s="68"/>
      <c r="B265" s="184"/>
      <c r="C265" s="184"/>
      <c r="D265" s="184"/>
      <c r="E265" s="68"/>
      <c r="F265" s="69"/>
      <c r="G265" s="68"/>
      <c r="H265" s="158"/>
      <c r="I265" s="68"/>
      <c r="J265" s="68"/>
      <c r="K265" s="68"/>
      <c r="L265" s="68"/>
      <c r="M265" s="68"/>
      <c r="N265" s="68"/>
      <c r="O265" s="68"/>
      <c r="P265" s="68"/>
      <c r="Q265" s="68"/>
      <c r="R265" s="68"/>
    </row>
    <row r="266" spans="1:18" ht="15.75" customHeight="1" x14ac:dyDescent="0.25">
      <c r="A266" s="68"/>
      <c r="B266" s="184"/>
      <c r="C266" s="184"/>
      <c r="D266" s="184"/>
      <c r="E266" s="68"/>
      <c r="F266" s="69"/>
      <c r="G266" s="68"/>
      <c r="H266" s="158"/>
      <c r="I266" s="68"/>
      <c r="J266" s="68"/>
      <c r="K266" s="68"/>
      <c r="L266" s="68"/>
      <c r="M266" s="68"/>
      <c r="N266" s="68"/>
      <c r="O266" s="68"/>
      <c r="P266" s="68"/>
      <c r="Q266" s="68"/>
      <c r="R266" s="68"/>
    </row>
    <row r="267" spans="1:18" ht="15.75" customHeight="1" x14ac:dyDescent="0.25">
      <c r="A267" s="68"/>
      <c r="B267" s="184"/>
      <c r="C267" s="184"/>
      <c r="D267" s="184"/>
      <c r="E267" s="68"/>
      <c r="F267" s="69"/>
      <c r="G267" s="68"/>
      <c r="H267" s="158"/>
      <c r="I267" s="68"/>
      <c r="J267" s="68"/>
      <c r="K267" s="68"/>
      <c r="L267" s="68"/>
      <c r="M267" s="68"/>
      <c r="N267" s="68"/>
      <c r="O267" s="68"/>
      <c r="P267" s="68"/>
      <c r="Q267" s="68"/>
      <c r="R267" s="68"/>
    </row>
    <row r="268" spans="1:18" ht="15.75" customHeight="1" x14ac:dyDescent="0.25">
      <c r="A268" s="68"/>
      <c r="B268" s="184"/>
      <c r="C268" s="184"/>
      <c r="D268" s="184"/>
      <c r="E268" s="68"/>
      <c r="F268" s="69"/>
      <c r="G268" s="68"/>
      <c r="H268" s="158"/>
      <c r="I268" s="68"/>
      <c r="J268" s="68"/>
      <c r="K268" s="68"/>
      <c r="L268" s="68"/>
      <c r="M268" s="68"/>
      <c r="N268" s="68"/>
      <c r="O268" s="68"/>
      <c r="P268" s="68"/>
      <c r="Q268" s="68"/>
      <c r="R268" s="68"/>
    </row>
    <row r="269" spans="1:18" ht="15.75" customHeight="1" x14ac:dyDescent="0.25">
      <c r="A269" s="68"/>
      <c r="B269" s="184"/>
      <c r="C269" s="184"/>
      <c r="D269" s="184"/>
      <c r="E269" s="68"/>
      <c r="F269" s="69"/>
      <c r="G269" s="68"/>
      <c r="H269" s="158"/>
      <c r="I269" s="68"/>
      <c r="J269" s="68"/>
      <c r="K269" s="68"/>
      <c r="L269" s="68"/>
      <c r="M269" s="68"/>
      <c r="N269" s="68"/>
      <c r="O269" s="68"/>
      <c r="P269" s="68"/>
      <c r="Q269" s="68"/>
      <c r="R269" s="68"/>
    </row>
    <row r="270" spans="1:18" ht="15.75" customHeight="1" x14ac:dyDescent="0.25">
      <c r="A270" s="68"/>
      <c r="B270" s="184"/>
      <c r="C270" s="184"/>
      <c r="D270" s="184"/>
      <c r="E270" s="68"/>
      <c r="F270" s="69"/>
      <c r="G270" s="68"/>
      <c r="H270" s="158"/>
      <c r="I270" s="68"/>
      <c r="J270" s="68"/>
      <c r="K270" s="68"/>
      <c r="L270" s="68"/>
      <c r="M270" s="68"/>
      <c r="N270" s="68"/>
      <c r="O270" s="68"/>
      <c r="P270" s="68"/>
      <c r="Q270" s="68"/>
      <c r="R270" s="68"/>
    </row>
    <row r="271" spans="1:18" ht="15.75" customHeight="1" x14ac:dyDescent="0.25">
      <c r="A271" s="68"/>
      <c r="B271" s="184"/>
      <c r="C271" s="184"/>
      <c r="D271" s="184"/>
      <c r="E271" s="68"/>
      <c r="F271" s="69"/>
      <c r="G271" s="68"/>
      <c r="H271" s="158"/>
      <c r="I271" s="68"/>
      <c r="J271" s="68"/>
      <c r="K271" s="68"/>
      <c r="L271" s="68"/>
      <c r="M271" s="68"/>
      <c r="N271" s="68"/>
      <c r="O271" s="68"/>
      <c r="P271" s="68"/>
      <c r="Q271" s="68"/>
      <c r="R271" s="68"/>
    </row>
    <row r="272" spans="1:18" ht="15.75" customHeight="1" x14ac:dyDescent="0.25">
      <c r="A272" s="68"/>
      <c r="B272" s="184"/>
      <c r="C272" s="184"/>
      <c r="D272" s="184"/>
      <c r="E272" s="68"/>
      <c r="F272" s="69"/>
      <c r="G272" s="68"/>
      <c r="H272" s="158"/>
      <c r="I272" s="68"/>
      <c r="J272" s="68"/>
      <c r="K272" s="68"/>
      <c r="L272" s="68"/>
      <c r="M272" s="68"/>
      <c r="N272" s="68"/>
      <c r="O272" s="68"/>
      <c r="P272" s="68"/>
      <c r="Q272" s="68"/>
      <c r="R272" s="68"/>
    </row>
    <row r="273" spans="1:18" ht="15.75" customHeight="1" x14ac:dyDescent="0.25">
      <c r="A273" s="68"/>
      <c r="B273" s="184"/>
      <c r="C273" s="184"/>
      <c r="D273" s="184"/>
      <c r="E273" s="68"/>
      <c r="F273" s="69"/>
      <c r="G273" s="68"/>
      <c r="H273" s="158"/>
      <c r="I273" s="68"/>
      <c r="J273" s="68"/>
      <c r="K273" s="68"/>
      <c r="L273" s="68"/>
      <c r="M273" s="68"/>
      <c r="N273" s="68"/>
      <c r="O273" s="68"/>
      <c r="P273" s="68"/>
      <c r="Q273" s="68"/>
      <c r="R273" s="68"/>
    </row>
    <row r="274" spans="1:18" ht="15.75" customHeight="1" x14ac:dyDescent="0.25">
      <c r="A274" s="68"/>
      <c r="B274" s="184"/>
      <c r="C274" s="184"/>
      <c r="D274" s="184"/>
      <c r="E274" s="68"/>
      <c r="F274" s="69"/>
      <c r="G274" s="68"/>
      <c r="H274" s="158"/>
      <c r="I274" s="68"/>
      <c r="J274" s="68"/>
      <c r="K274" s="68"/>
      <c r="L274" s="68"/>
      <c r="M274" s="68"/>
      <c r="N274" s="68"/>
      <c r="O274" s="68"/>
      <c r="P274" s="68"/>
      <c r="Q274" s="68"/>
      <c r="R274" s="68"/>
    </row>
    <row r="275" spans="1:18" ht="15.75" customHeight="1" x14ac:dyDescent="0.25">
      <c r="A275" s="68"/>
      <c r="B275" s="184"/>
      <c r="C275" s="184"/>
      <c r="D275" s="184"/>
      <c r="E275" s="68"/>
      <c r="F275" s="69"/>
      <c r="G275" s="68"/>
      <c r="H275" s="158"/>
      <c r="I275" s="68"/>
      <c r="J275" s="68"/>
      <c r="K275" s="68"/>
      <c r="L275" s="68"/>
      <c r="M275" s="68"/>
      <c r="N275" s="68"/>
      <c r="O275" s="68"/>
      <c r="P275" s="68"/>
      <c r="Q275" s="68"/>
      <c r="R275" s="68"/>
    </row>
    <row r="276" spans="1:18" ht="15.75" customHeight="1" x14ac:dyDescent="0.25">
      <c r="A276" s="68"/>
      <c r="B276" s="184"/>
      <c r="C276" s="184"/>
      <c r="D276" s="184"/>
      <c r="E276" s="68"/>
      <c r="F276" s="69"/>
      <c r="G276" s="68"/>
      <c r="H276" s="158"/>
      <c r="I276" s="68"/>
      <c r="J276" s="68"/>
      <c r="K276" s="68"/>
      <c r="L276" s="68"/>
      <c r="M276" s="68"/>
      <c r="N276" s="68"/>
      <c r="O276" s="68"/>
      <c r="P276" s="68"/>
      <c r="Q276" s="68"/>
      <c r="R276" s="68"/>
    </row>
    <row r="277" spans="1:18" ht="15.75" customHeight="1" x14ac:dyDescent="0.25">
      <c r="A277" s="68"/>
      <c r="B277" s="184"/>
      <c r="C277" s="184"/>
      <c r="D277" s="184"/>
      <c r="E277" s="68"/>
      <c r="F277" s="69"/>
      <c r="G277" s="68"/>
      <c r="H277" s="158"/>
      <c r="I277" s="68"/>
      <c r="J277" s="68"/>
      <c r="K277" s="68"/>
      <c r="L277" s="68"/>
      <c r="M277" s="68"/>
      <c r="N277" s="68"/>
      <c r="O277" s="68"/>
      <c r="P277" s="68"/>
      <c r="Q277" s="68"/>
      <c r="R277" s="68"/>
    </row>
    <row r="278" spans="1:18" ht="15.75" customHeight="1" x14ac:dyDescent="0.25">
      <c r="A278" s="68"/>
      <c r="B278" s="184"/>
      <c r="C278" s="184"/>
      <c r="D278" s="184"/>
      <c r="E278" s="68"/>
      <c r="F278" s="69"/>
      <c r="G278" s="68"/>
      <c r="H278" s="158"/>
      <c r="I278" s="68"/>
      <c r="J278" s="68"/>
      <c r="K278" s="68"/>
      <c r="L278" s="68"/>
      <c r="M278" s="68"/>
      <c r="N278" s="68"/>
      <c r="O278" s="68"/>
      <c r="P278" s="68"/>
      <c r="Q278" s="68"/>
      <c r="R278" s="68"/>
    </row>
    <row r="279" spans="1:18" ht="15.75" customHeight="1" x14ac:dyDescent="0.25">
      <c r="A279" s="68"/>
      <c r="B279" s="184"/>
      <c r="C279" s="184"/>
      <c r="D279" s="184"/>
      <c r="E279" s="68"/>
      <c r="F279" s="69"/>
      <c r="G279" s="68"/>
      <c r="H279" s="158"/>
      <c r="I279" s="68"/>
      <c r="J279" s="68"/>
      <c r="K279" s="68"/>
      <c r="L279" s="68"/>
      <c r="M279" s="68"/>
      <c r="N279" s="68"/>
      <c r="O279" s="68"/>
      <c r="P279" s="68"/>
      <c r="Q279" s="68"/>
      <c r="R279" s="68"/>
    </row>
    <row r="280" spans="1:18" ht="15.75" customHeight="1" x14ac:dyDescent="0.25">
      <c r="A280" s="68"/>
      <c r="B280" s="184"/>
      <c r="C280" s="184"/>
      <c r="D280" s="184"/>
      <c r="E280" s="68"/>
      <c r="F280" s="69"/>
      <c r="G280" s="68"/>
      <c r="H280" s="158"/>
      <c r="I280" s="68"/>
      <c r="J280" s="68"/>
      <c r="K280" s="68"/>
      <c r="L280" s="68"/>
      <c r="M280" s="68"/>
      <c r="N280" s="68"/>
      <c r="O280" s="68"/>
      <c r="P280" s="68"/>
      <c r="Q280" s="68"/>
      <c r="R280" s="68"/>
    </row>
    <row r="281" spans="1:18" ht="15.75" customHeight="1" x14ac:dyDescent="0.25">
      <c r="A281" s="68"/>
      <c r="B281" s="184"/>
      <c r="C281" s="184"/>
      <c r="D281" s="184"/>
      <c r="E281" s="68"/>
      <c r="F281" s="69"/>
      <c r="G281" s="68"/>
      <c r="H281" s="158"/>
      <c r="I281" s="68"/>
      <c r="J281" s="68"/>
      <c r="K281" s="68"/>
      <c r="L281" s="68"/>
      <c r="M281" s="68"/>
      <c r="N281" s="68"/>
      <c r="O281" s="68"/>
      <c r="P281" s="68"/>
      <c r="Q281" s="68"/>
      <c r="R281" s="68"/>
    </row>
    <row r="282" spans="1:18" ht="15.75" customHeight="1" x14ac:dyDescent="0.25">
      <c r="A282" s="68"/>
      <c r="B282" s="184"/>
      <c r="C282" s="184"/>
      <c r="D282" s="184"/>
      <c r="E282" s="68"/>
      <c r="F282" s="69"/>
      <c r="G282" s="68"/>
      <c r="H282" s="158"/>
      <c r="I282" s="68"/>
      <c r="J282" s="68"/>
      <c r="K282" s="68"/>
      <c r="L282" s="68"/>
      <c r="M282" s="68"/>
      <c r="N282" s="68"/>
      <c r="O282" s="68"/>
      <c r="P282" s="68"/>
      <c r="Q282" s="68"/>
      <c r="R282" s="68"/>
    </row>
    <row r="283" spans="1:18" ht="15.75" customHeight="1" x14ac:dyDescent="0.25">
      <c r="A283" s="68"/>
      <c r="B283" s="184"/>
      <c r="C283" s="184"/>
      <c r="D283" s="184"/>
      <c r="E283" s="68"/>
      <c r="F283" s="69"/>
      <c r="G283" s="68"/>
      <c r="H283" s="158"/>
      <c r="I283" s="68"/>
      <c r="J283" s="68"/>
      <c r="K283" s="68"/>
      <c r="L283" s="68"/>
      <c r="M283" s="68"/>
      <c r="N283" s="68"/>
      <c r="O283" s="68"/>
      <c r="P283" s="68"/>
      <c r="Q283" s="68"/>
      <c r="R283" s="68"/>
    </row>
    <row r="284" spans="1:18" ht="15.75" customHeight="1" x14ac:dyDescent="0.25">
      <c r="A284" s="68"/>
      <c r="B284" s="184"/>
      <c r="C284" s="184"/>
      <c r="D284" s="184"/>
      <c r="E284" s="68"/>
      <c r="F284" s="69"/>
      <c r="G284" s="68"/>
      <c r="H284" s="158"/>
      <c r="I284" s="68"/>
      <c r="J284" s="68"/>
      <c r="K284" s="68"/>
      <c r="L284" s="68"/>
      <c r="M284" s="68"/>
      <c r="N284" s="68"/>
      <c r="O284" s="68"/>
      <c r="P284" s="68"/>
      <c r="Q284" s="68"/>
      <c r="R284" s="68"/>
    </row>
    <row r="285" spans="1:18" ht="15.75" customHeight="1" x14ac:dyDescent="0.25">
      <c r="A285" s="68"/>
      <c r="B285" s="184"/>
      <c r="C285" s="184"/>
      <c r="D285" s="184"/>
      <c r="E285" s="68"/>
      <c r="F285" s="69"/>
      <c r="G285" s="68"/>
      <c r="H285" s="158"/>
      <c r="I285" s="68"/>
      <c r="J285" s="68"/>
      <c r="K285" s="68"/>
      <c r="L285" s="68"/>
      <c r="M285" s="68"/>
      <c r="N285" s="68"/>
      <c r="O285" s="68"/>
      <c r="P285" s="68"/>
      <c r="Q285" s="68"/>
      <c r="R285" s="68"/>
    </row>
    <row r="286" spans="1:18" ht="15.75" customHeight="1" x14ac:dyDescent="0.25">
      <c r="A286" s="68"/>
      <c r="B286" s="184"/>
      <c r="C286" s="184"/>
      <c r="D286" s="184"/>
      <c r="E286" s="68"/>
      <c r="F286" s="69"/>
      <c r="G286" s="68"/>
      <c r="H286" s="158"/>
      <c r="I286" s="68"/>
      <c r="J286" s="68"/>
      <c r="K286" s="68"/>
      <c r="L286" s="68"/>
      <c r="M286" s="68"/>
      <c r="N286" s="68"/>
      <c r="O286" s="68"/>
      <c r="P286" s="68"/>
      <c r="Q286" s="68"/>
      <c r="R286" s="68"/>
    </row>
    <row r="287" spans="1:18" ht="15.75" customHeight="1" x14ac:dyDescent="0.25">
      <c r="A287" s="68"/>
      <c r="B287" s="184"/>
      <c r="C287" s="184"/>
      <c r="D287" s="184"/>
      <c r="E287" s="68"/>
      <c r="F287" s="69"/>
      <c r="G287" s="68"/>
      <c r="H287" s="158"/>
      <c r="I287" s="68"/>
      <c r="J287" s="68"/>
      <c r="K287" s="68"/>
      <c r="L287" s="68"/>
      <c r="M287" s="68"/>
      <c r="N287" s="68"/>
      <c r="O287" s="68"/>
      <c r="P287" s="68"/>
      <c r="Q287" s="68"/>
      <c r="R287" s="68"/>
    </row>
    <row r="288" spans="1:18" ht="15.75" customHeight="1" x14ac:dyDescent="0.25">
      <c r="A288" s="68"/>
      <c r="B288" s="184"/>
      <c r="C288" s="184"/>
      <c r="D288" s="184"/>
      <c r="E288" s="68"/>
      <c r="F288" s="69"/>
      <c r="G288" s="68"/>
      <c r="H288" s="158"/>
      <c r="I288" s="68"/>
      <c r="J288" s="68"/>
      <c r="K288" s="68"/>
      <c r="L288" s="68"/>
      <c r="M288" s="68"/>
      <c r="N288" s="68"/>
      <c r="O288" s="68"/>
      <c r="P288" s="68"/>
      <c r="Q288" s="68"/>
      <c r="R288" s="68"/>
    </row>
    <row r="289" spans="1:18" ht="15.75" customHeight="1" x14ac:dyDescent="0.25">
      <c r="A289" s="68"/>
      <c r="B289" s="184"/>
      <c r="C289" s="184"/>
      <c r="D289" s="184"/>
      <c r="E289" s="68"/>
      <c r="F289" s="69"/>
      <c r="G289" s="68"/>
      <c r="H289" s="158"/>
      <c r="I289" s="68"/>
      <c r="J289" s="68"/>
      <c r="K289" s="68"/>
      <c r="L289" s="68"/>
      <c r="M289" s="68"/>
      <c r="N289" s="68"/>
      <c r="O289" s="68"/>
      <c r="P289" s="68"/>
      <c r="Q289" s="68"/>
      <c r="R289" s="68"/>
    </row>
    <row r="290" spans="1:18" ht="15.75" customHeight="1" x14ac:dyDescent="0.25">
      <c r="A290" s="68"/>
      <c r="B290" s="184"/>
      <c r="C290" s="184"/>
      <c r="D290" s="184"/>
      <c r="E290" s="68"/>
      <c r="F290" s="69"/>
      <c r="G290" s="68"/>
      <c r="H290" s="158"/>
      <c r="I290" s="68"/>
      <c r="J290" s="68"/>
      <c r="K290" s="68"/>
      <c r="L290" s="68"/>
      <c r="M290" s="68"/>
      <c r="N290" s="68"/>
      <c r="O290" s="68"/>
      <c r="P290" s="68"/>
      <c r="Q290" s="68"/>
      <c r="R290" s="68"/>
    </row>
    <row r="291" spans="1:18" ht="15.75" customHeight="1" x14ac:dyDescent="0.25">
      <c r="A291" s="68"/>
      <c r="B291" s="184"/>
      <c r="C291" s="184"/>
      <c r="D291" s="184"/>
      <c r="E291" s="68"/>
      <c r="F291" s="69"/>
      <c r="G291" s="68"/>
      <c r="H291" s="158"/>
      <c r="I291" s="68"/>
      <c r="J291" s="68"/>
      <c r="K291" s="68"/>
      <c r="L291" s="68"/>
      <c r="M291" s="68"/>
      <c r="N291" s="68"/>
      <c r="O291" s="68"/>
      <c r="P291" s="68"/>
      <c r="Q291" s="68"/>
      <c r="R291" s="68"/>
    </row>
    <row r="292" spans="1:18" ht="15.75" customHeight="1" x14ac:dyDescent="0.25">
      <c r="A292" s="68"/>
      <c r="B292" s="184"/>
      <c r="C292" s="184"/>
      <c r="D292" s="184"/>
      <c r="E292" s="68"/>
      <c r="F292" s="69"/>
      <c r="G292" s="68"/>
      <c r="H292" s="158"/>
      <c r="I292" s="68"/>
      <c r="J292" s="68"/>
      <c r="K292" s="68"/>
      <c r="L292" s="68"/>
      <c r="M292" s="68"/>
      <c r="N292" s="68"/>
      <c r="O292" s="68"/>
      <c r="P292" s="68"/>
      <c r="Q292" s="68"/>
      <c r="R292" s="68"/>
    </row>
    <row r="293" spans="1:18" ht="15.75" customHeight="1" x14ac:dyDescent="0.25">
      <c r="A293" s="68"/>
      <c r="B293" s="184"/>
      <c r="C293" s="184"/>
      <c r="D293" s="184"/>
      <c r="E293" s="68"/>
      <c r="F293" s="69"/>
      <c r="G293" s="68"/>
      <c r="H293" s="158"/>
      <c r="I293" s="68"/>
      <c r="J293" s="68"/>
      <c r="K293" s="68"/>
      <c r="L293" s="68"/>
      <c r="M293" s="68"/>
      <c r="N293" s="68"/>
      <c r="O293" s="68"/>
      <c r="P293" s="68"/>
      <c r="Q293" s="68"/>
      <c r="R293" s="68"/>
    </row>
    <row r="294" spans="1:18" ht="15.75" customHeight="1" x14ac:dyDescent="0.25">
      <c r="A294" s="68"/>
      <c r="B294" s="184"/>
      <c r="C294" s="184"/>
      <c r="D294" s="184"/>
      <c r="E294" s="68"/>
      <c r="F294" s="69"/>
      <c r="G294" s="68"/>
      <c r="H294" s="158"/>
      <c r="I294" s="68"/>
      <c r="J294" s="68"/>
      <c r="K294" s="68"/>
      <c r="L294" s="68"/>
      <c r="M294" s="68"/>
      <c r="N294" s="68"/>
      <c r="O294" s="68"/>
      <c r="P294" s="68"/>
      <c r="Q294" s="68"/>
      <c r="R294" s="68"/>
    </row>
    <row r="295" spans="1:18" ht="15.75" customHeight="1" x14ac:dyDescent="0.25">
      <c r="A295" s="68"/>
      <c r="B295" s="184"/>
      <c r="C295" s="184"/>
      <c r="D295" s="184"/>
      <c r="E295" s="68"/>
      <c r="F295" s="69"/>
      <c r="G295" s="68"/>
      <c r="H295" s="158"/>
      <c r="I295" s="68"/>
      <c r="J295" s="68"/>
      <c r="K295" s="68"/>
      <c r="L295" s="68"/>
      <c r="M295" s="68"/>
      <c r="N295" s="68"/>
      <c r="O295" s="68"/>
      <c r="P295" s="68"/>
      <c r="Q295" s="68"/>
      <c r="R295" s="68"/>
    </row>
    <row r="296" spans="1:18" ht="15.75" customHeight="1" x14ac:dyDescent="0.25">
      <c r="A296" s="68"/>
      <c r="B296" s="184"/>
      <c r="C296" s="184"/>
      <c r="D296" s="184"/>
      <c r="E296" s="68"/>
      <c r="F296" s="69"/>
      <c r="G296" s="68"/>
      <c r="H296" s="158"/>
      <c r="I296" s="68"/>
      <c r="J296" s="68"/>
      <c r="K296" s="68"/>
      <c r="L296" s="68"/>
      <c r="M296" s="68"/>
      <c r="N296" s="68"/>
      <c r="O296" s="68"/>
      <c r="P296" s="68"/>
      <c r="Q296" s="68"/>
      <c r="R296" s="68"/>
    </row>
    <row r="297" spans="1:18" ht="15.75" customHeight="1" x14ac:dyDescent="0.25">
      <c r="A297" s="68"/>
      <c r="B297" s="184"/>
      <c r="C297" s="184"/>
      <c r="D297" s="184"/>
      <c r="E297" s="68"/>
      <c r="F297" s="69"/>
      <c r="G297" s="68"/>
      <c r="H297" s="158"/>
      <c r="I297" s="68"/>
      <c r="J297" s="68"/>
      <c r="K297" s="68"/>
      <c r="L297" s="68"/>
      <c r="M297" s="68"/>
      <c r="N297" s="68"/>
      <c r="O297" s="68"/>
      <c r="P297" s="68"/>
      <c r="Q297" s="68"/>
      <c r="R297" s="68"/>
    </row>
    <row r="298" spans="1:18" ht="15.75" customHeight="1" x14ac:dyDescent="0.25">
      <c r="A298" s="68"/>
      <c r="B298" s="184"/>
      <c r="C298" s="184"/>
      <c r="D298" s="184"/>
      <c r="E298" s="68"/>
      <c r="F298" s="69"/>
      <c r="G298" s="68"/>
      <c r="H298" s="158"/>
      <c r="I298" s="68"/>
      <c r="J298" s="68"/>
      <c r="K298" s="68"/>
      <c r="L298" s="68"/>
      <c r="M298" s="68"/>
      <c r="N298" s="68"/>
      <c r="O298" s="68"/>
      <c r="P298" s="68"/>
      <c r="Q298" s="68"/>
      <c r="R298" s="68"/>
    </row>
    <row r="299" spans="1:18" ht="15.75" customHeight="1" x14ac:dyDescent="0.25">
      <c r="A299" s="68"/>
      <c r="B299" s="184"/>
      <c r="C299" s="184"/>
      <c r="D299" s="184"/>
      <c r="E299" s="68"/>
      <c r="F299" s="69"/>
      <c r="G299" s="68"/>
      <c r="H299" s="158"/>
      <c r="I299" s="68"/>
      <c r="J299" s="68"/>
      <c r="K299" s="68"/>
      <c r="L299" s="68"/>
      <c r="M299" s="68"/>
      <c r="N299" s="68"/>
      <c r="O299" s="68"/>
      <c r="P299" s="68"/>
      <c r="Q299" s="68"/>
      <c r="R299" s="68"/>
    </row>
    <row r="300" spans="1:18" ht="15.75" customHeight="1" x14ac:dyDescent="0.25">
      <c r="A300" s="68"/>
      <c r="B300" s="184"/>
      <c r="C300" s="184"/>
      <c r="D300" s="184"/>
      <c r="E300" s="68"/>
      <c r="F300" s="69"/>
      <c r="G300" s="68"/>
      <c r="H300" s="158"/>
      <c r="I300" s="68"/>
      <c r="J300" s="68"/>
      <c r="K300" s="68"/>
      <c r="L300" s="68"/>
      <c r="M300" s="68"/>
      <c r="N300" s="68"/>
      <c r="O300" s="68"/>
      <c r="P300" s="68"/>
      <c r="Q300" s="68"/>
      <c r="R300" s="68"/>
    </row>
    <row r="301" spans="1:18" ht="15.75" customHeight="1" x14ac:dyDescent="0.25">
      <c r="A301" s="68"/>
      <c r="B301" s="184"/>
      <c r="C301" s="184"/>
      <c r="D301" s="184"/>
      <c r="E301" s="68"/>
      <c r="F301" s="69"/>
      <c r="G301" s="68"/>
      <c r="H301" s="158"/>
      <c r="I301" s="68"/>
      <c r="J301" s="68"/>
      <c r="K301" s="68"/>
      <c r="L301" s="68"/>
      <c r="M301" s="68"/>
      <c r="N301" s="68"/>
      <c r="O301" s="68"/>
      <c r="P301" s="68"/>
      <c r="Q301" s="68"/>
      <c r="R301" s="68"/>
    </row>
    <row r="302" spans="1:18" ht="15.75" customHeight="1" x14ac:dyDescent="0.25">
      <c r="A302" s="68"/>
      <c r="B302" s="184"/>
      <c r="C302" s="184"/>
      <c r="D302" s="184"/>
      <c r="E302" s="68"/>
      <c r="F302" s="69"/>
      <c r="G302" s="68"/>
      <c r="H302" s="158"/>
      <c r="I302" s="68"/>
      <c r="J302" s="68"/>
      <c r="K302" s="68"/>
      <c r="L302" s="68"/>
      <c r="M302" s="68"/>
      <c r="N302" s="68"/>
      <c r="O302" s="68"/>
      <c r="P302" s="68"/>
      <c r="Q302" s="68"/>
      <c r="R302" s="68"/>
    </row>
    <row r="303" spans="1:18" ht="15.75" customHeight="1" x14ac:dyDescent="0.25">
      <c r="A303" s="68"/>
      <c r="B303" s="184"/>
      <c r="C303" s="184"/>
      <c r="D303" s="184"/>
      <c r="E303" s="68"/>
      <c r="F303" s="69"/>
      <c r="G303" s="68"/>
      <c r="H303" s="158"/>
      <c r="I303" s="68"/>
      <c r="J303" s="68"/>
      <c r="K303" s="68"/>
      <c r="L303" s="68"/>
      <c r="M303" s="68"/>
      <c r="N303" s="68"/>
      <c r="O303" s="68"/>
      <c r="P303" s="68"/>
      <c r="Q303" s="68"/>
      <c r="R303" s="68"/>
    </row>
    <row r="304" spans="1:18" ht="15.75" customHeight="1" x14ac:dyDescent="0.25">
      <c r="A304" s="68"/>
      <c r="B304" s="184"/>
      <c r="C304" s="184"/>
      <c r="D304" s="184"/>
      <c r="E304" s="68"/>
      <c r="F304" s="69"/>
      <c r="G304" s="68"/>
      <c r="H304" s="158"/>
      <c r="I304" s="68"/>
      <c r="J304" s="68"/>
      <c r="K304" s="68"/>
      <c r="L304" s="68"/>
      <c r="M304" s="68"/>
      <c r="N304" s="68"/>
      <c r="O304" s="68"/>
      <c r="P304" s="68"/>
      <c r="Q304" s="68"/>
      <c r="R304" s="68"/>
    </row>
    <row r="305" spans="1:18" ht="15.75" customHeight="1" x14ac:dyDescent="0.25">
      <c r="A305" s="68"/>
      <c r="B305" s="184"/>
      <c r="C305" s="184"/>
      <c r="D305" s="184"/>
      <c r="E305" s="68"/>
      <c r="F305" s="69"/>
      <c r="G305" s="68"/>
      <c r="H305" s="158"/>
      <c r="I305" s="68"/>
      <c r="J305" s="68"/>
      <c r="K305" s="68"/>
      <c r="L305" s="68"/>
      <c r="M305" s="68"/>
      <c r="N305" s="68"/>
      <c r="O305" s="68"/>
      <c r="P305" s="68"/>
      <c r="Q305" s="68"/>
      <c r="R305" s="68"/>
    </row>
    <row r="306" spans="1:18" ht="15.75" customHeight="1" x14ac:dyDescent="0.25">
      <c r="A306" s="68"/>
      <c r="B306" s="184"/>
      <c r="C306" s="184"/>
      <c r="D306" s="184"/>
      <c r="E306" s="68"/>
      <c r="F306" s="69"/>
      <c r="G306" s="68"/>
      <c r="H306" s="158"/>
      <c r="I306" s="68"/>
      <c r="J306" s="68"/>
      <c r="K306" s="68"/>
      <c r="L306" s="68"/>
      <c r="M306" s="68"/>
      <c r="N306" s="68"/>
      <c r="O306" s="68"/>
      <c r="P306" s="68"/>
      <c r="Q306" s="68"/>
      <c r="R306" s="68"/>
    </row>
    <row r="307" spans="1:18" ht="15.75" customHeight="1" x14ac:dyDescent="0.25">
      <c r="A307" s="68"/>
      <c r="B307" s="184"/>
      <c r="C307" s="184"/>
      <c r="D307" s="184"/>
      <c r="E307" s="68"/>
      <c r="F307" s="69"/>
      <c r="G307" s="68"/>
      <c r="H307" s="158"/>
      <c r="I307" s="68"/>
      <c r="J307" s="68"/>
      <c r="K307" s="68"/>
      <c r="L307" s="68"/>
      <c r="M307" s="68"/>
      <c r="N307" s="68"/>
      <c r="O307" s="68"/>
      <c r="P307" s="68"/>
      <c r="Q307" s="68"/>
      <c r="R307" s="68"/>
    </row>
    <row r="308" spans="1:18" ht="15.75" customHeight="1" x14ac:dyDescent="0.25">
      <c r="A308" s="68"/>
      <c r="B308" s="184"/>
      <c r="C308" s="184"/>
      <c r="D308" s="184"/>
      <c r="E308" s="68"/>
      <c r="F308" s="69"/>
      <c r="G308" s="68"/>
      <c r="H308" s="158"/>
      <c r="I308" s="68"/>
      <c r="J308" s="68"/>
      <c r="K308" s="68"/>
      <c r="L308" s="68"/>
      <c r="M308" s="68"/>
      <c r="N308" s="68"/>
      <c r="O308" s="68"/>
      <c r="P308" s="68"/>
      <c r="Q308" s="68"/>
      <c r="R308" s="68"/>
    </row>
    <row r="309" spans="1:18" ht="15.75" customHeight="1" x14ac:dyDescent="0.25">
      <c r="A309" s="68"/>
      <c r="B309" s="184"/>
      <c r="C309" s="184"/>
      <c r="D309" s="184"/>
      <c r="E309" s="68"/>
      <c r="F309" s="69"/>
      <c r="G309" s="68"/>
      <c r="H309" s="158"/>
      <c r="I309" s="68"/>
      <c r="J309" s="68"/>
      <c r="K309" s="68"/>
      <c r="L309" s="68"/>
      <c r="M309" s="68"/>
      <c r="N309" s="68"/>
      <c r="O309" s="68"/>
      <c r="P309" s="68"/>
      <c r="Q309" s="68"/>
      <c r="R309" s="68"/>
    </row>
    <row r="310" spans="1:18" ht="15.75" customHeight="1" x14ac:dyDescent="0.25">
      <c r="A310" s="68"/>
      <c r="B310" s="184"/>
      <c r="C310" s="184"/>
      <c r="D310" s="184"/>
      <c r="E310" s="68"/>
      <c r="F310" s="69"/>
      <c r="G310" s="68"/>
      <c r="H310" s="158"/>
      <c r="I310" s="68"/>
      <c r="J310" s="68"/>
      <c r="K310" s="68"/>
      <c r="L310" s="68"/>
      <c r="M310" s="68"/>
      <c r="N310" s="68"/>
      <c r="O310" s="68"/>
      <c r="P310" s="68"/>
      <c r="Q310" s="68"/>
      <c r="R310" s="68"/>
    </row>
    <row r="311" spans="1:18" ht="15.75" customHeight="1" x14ac:dyDescent="0.25">
      <c r="A311" s="68"/>
      <c r="B311" s="184"/>
      <c r="C311" s="184"/>
      <c r="D311" s="184"/>
      <c r="E311" s="68"/>
      <c r="F311" s="69"/>
      <c r="G311" s="68"/>
      <c r="H311" s="158"/>
      <c r="I311" s="68"/>
      <c r="J311" s="68"/>
      <c r="K311" s="68"/>
      <c r="L311" s="68"/>
      <c r="M311" s="68"/>
      <c r="N311" s="68"/>
      <c r="O311" s="68"/>
      <c r="P311" s="68"/>
      <c r="Q311" s="68"/>
      <c r="R311" s="68"/>
    </row>
    <row r="312" spans="1:18" ht="15.75" customHeight="1" x14ac:dyDescent="0.25">
      <c r="A312" s="68"/>
      <c r="B312" s="184"/>
      <c r="C312" s="184"/>
      <c r="D312" s="184"/>
      <c r="E312" s="68"/>
      <c r="F312" s="69"/>
      <c r="G312" s="68"/>
      <c r="H312" s="158"/>
      <c r="I312" s="68"/>
      <c r="J312" s="68"/>
      <c r="K312" s="68"/>
      <c r="L312" s="68"/>
      <c r="M312" s="68"/>
      <c r="N312" s="68"/>
      <c r="O312" s="68"/>
      <c r="P312" s="68"/>
      <c r="Q312" s="68"/>
      <c r="R312" s="68"/>
    </row>
    <row r="313" spans="1:18" ht="15.75" customHeight="1" x14ac:dyDescent="0.25">
      <c r="A313" s="68"/>
      <c r="B313" s="184"/>
      <c r="C313" s="184"/>
      <c r="D313" s="184"/>
      <c r="E313" s="68"/>
      <c r="F313" s="69"/>
      <c r="G313" s="68"/>
      <c r="H313" s="158"/>
      <c r="I313" s="68"/>
      <c r="J313" s="68"/>
      <c r="K313" s="68"/>
      <c r="L313" s="68"/>
      <c r="M313" s="68"/>
      <c r="N313" s="68"/>
      <c r="O313" s="68"/>
      <c r="P313" s="68"/>
      <c r="Q313" s="68"/>
      <c r="R313" s="68"/>
    </row>
    <row r="314" spans="1:18" ht="15.75" customHeight="1" x14ac:dyDescent="0.25">
      <c r="A314" s="68"/>
      <c r="B314" s="184"/>
      <c r="C314" s="184"/>
      <c r="D314" s="184"/>
      <c r="E314" s="68"/>
      <c r="F314" s="69"/>
      <c r="G314" s="68"/>
      <c r="H314" s="158"/>
      <c r="I314" s="68"/>
      <c r="J314" s="68"/>
      <c r="K314" s="68"/>
      <c r="L314" s="68"/>
      <c r="M314" s="68"/>
      <c r="N314" s="68"/>
      <c r="O314" s="68"/>
      <c r="P314" s="68"/>
      <c r="Q314" s="68"/>
      <c r="R314" s="68"/>
    </row>
    <row r="315" spans="1:18" ht="15.75" customHeight="1" x14ac:dyDescent="0.25">
      <c r="A315" s="68"/>
      <c r="B315" s="184"/>
      <c r="C315" s="184"/>
      <c r="D315" s="184"/>
      <c r="E315" s="68"/>
      <c r="F315" s="69"/>
      <c r="G315" s="68"/>
      <c r="H315" s="158"/>
      <c r="I315" s="68"/>
      <c r="J315" s="68"/>
      <c r="K315" s="68"/>
      <c r="L315" s="68"/>
      <c r="M315" s="68"/>
      <c r="N315" s="68"/>
      <c r="O315" s="68"/>
      <c r="P315" s="68"/>
      <c r="Q315" s="68"/>
      <c r="R315" s="68"/>
    </row>
    <row r="316" spans="1:18" ht="15.75" customHeight="1" x14ac:dyDescent="0.25">
      <c r="A316" s="68"/>
      <c r="B316" s="184"/>
      <c r="C316" s="184"/>
      <c r="D316" s="184"/>
      <c r="E316" s="68"/>
      <c r="F316" s="69"/>
      <c r="G316" s="68"/>
      <c r="H316" s="158"/>
      <c r="I316" s="68"/>
      <c r="J316" s="68"/>
      <c r="K316" s="68"/>
      <c r="L316" s="68"/>
      <c r="M316" s="68"/>
      <c r="N316" s="68"/>
      <c r="O316" s="68"/>
      <c r="P316" s="68"/>
      <c r="Q316" s="68"/>
      <c r="R316" s="68"/>
    </row>
    <row r="317" spans="1:18" ht="15.75" customHeight="1" x14ac:dyDescent="0.25">
      <c r="A317" s="68"/>
      <c r="B317" s="184"/>
      <c r="C317" s="184"/>
      <c r="D317" s="184"/>
      <c r="E317" s="68"/>
      <c r="F317" s="69"/>
      <c r="G317" s="68"/>
      <c r="H317" s="158"/>
      <c r="I317" s="68"/>
      <c r="J317" s="68"/>
      <c r="K317" s="68"/>
      <c r="L317" s="68"/>
      <c r="M317" s="68"/>
      <c r="N317" s="68"/>
      <c r="O317" s="68"/>
      <c r="P317" s="68"/>
      <c r="Q317" s="68"/>
      <c r="R317" s="68"/>
    </row>
    <row r="318" spans="1:18" ht="15.75" customHeight="1" x14ac:dyDescent="0.25">
      <c r="A318" s="68"/>
      <c r="B318" s="184"/>
      <c r="C318" s="184"/>
      <c r="D318" s="184"/>
      <c r="E318" s="68"/>
      <c r="F318" s="69"/>
      <c r="G318" s="68"/>
      <c r="H318" s="158"/>
      <c r="I318" s="68"/>
      <c r="J318" s="68"/>
      <c r="K318" s="68"/>
      <c r="L318" s="68"/>
      <c r="M318" s="68"/>
      <c r="N318" s="68"/>
      <c r="O318" s="68"/>
      <c r="P318" s="68"/>
      <c r="Q318" s="68"/>
      <c r="R318" s="68"/>
    </row>
    <row r="319" spans="1:18" ht="15.75" customHeight="1" x14ac:dyDescent="0.25">
      <c r="A319" s="68"/>
      <c r="B319" s="184"/>
      <c r="C319" s="184"/>
      <c r="D319" s="184"/>
      <c r="E319" s="68"/>
      <c r="F319" s="69"/>
      <c r="G319" s="68"/>
      <c r="H319" s="158"/>
      <c r="I319" s="68"/>
      <c r="J319" s="68"/>
      <c r="K319" s="68"/>
      <c r="L319" s="68"/>
      <c r="M319" s="68"/>
      <c r="N319" s="68"/>
      <c r="O319" s="68"/>
      <c r="P319" s="68"/>
      <c r="Q319" s="68"/>
      <c r="R319" s="68"/>
    </row>
    <row r="320" spans="1:18" ht="15.75" customHeight="1" x14ac:dyDescent="0.25">
      <c r="A320" s="68"/>
      <c r="B320" s="184"/>
      <c r="C320" s="184"/>
      <c r="D320" s="184"/>
      <c r="E320" s="68"/>
      <c r="F320" s="69"/>
      <c r="G320" s="68"/>
      <c r="H320" s="158"/>
      <c r="I320" s="68"/>
      <c r="J320" s="68"/>
      <c r="K320" s="68"/>
      <c r="L320" s="68"/>
      <c r="M320" s="68"/>
      <c r="N320" s="68"/>
      <c r="O320" s="68"/>
      <c r="P320" s="68"/>
      <c r="Q320" s="68"/>
      <c r="R320" s="68"/>
    </row>
    <row r="321" spans="1:18" ht="15.75" customHeight="1" x14ac:dyDescent="0.25">
      <c r="A321" s="68"/>
      <c r="B321" s="184"/>
      <c r="C321" s="184"/>
      <c r="D321" s="184"/>
      <c r="E321" s="68"/>
      <c r="F321" s="69"/>
      <c r="G321" s="68"/>
      <c r="H321" s="158"/>
      <c r="I321" s="68"/>
      <c r="J321" s="68"/>
      <c r="K321" s="68"/>
      <c r="L321" s="68"/>
      <c r="M321" s="68"/>
      <c r="N321" s="68"/>
      <c r="O321" s="68"/>
      <c r="P321" s="68"/>
      <c r="Q321" s="68"/>
      <c r="R321" s="68"/>
    </row>
    <row r="322" spans="1:18" ht="15.75" customHeight="1" x14ac:dyDescent="0.25">
      <c r="A322" s="68"/>
      <c r="B322" s="184"/>
      <c r="C322" s="184"/>
      <c r="D322" s="184"/>
      <c r="E322" s="68"/>
      <c r="F322" s="69"/>
      <c r="G322" s="68"/>
      <c r="H322" s="158"/>
      <c r="I322" s="68"/>
      <c r="J322" s="68"/>
      <c r="K322" s="68"/>
      <c r="L322" s="68"/>
      <c r="M322" s="68"/>
      <c r="N322" s="68"/>
      <c r="O322" s="68"/>
      <c r="P322" s="68"/>
      <c r="Q322" s="68"/>
      <c r="R322" s="68"/>
    </row>
    <row r="323" spans="1:18" ht="15.75" customHeight="1" x14ac:dyDescent="0.25">
      <c r="A323" s="68"/>
      <c r="B323" s="184"/>
      <c r="C323" s="184"/>
      <c r="D323" s="184"/>
      <c r="E323" s="68"/>
      <c r="F323" s="69"/>
      <c r="G323" s="68"/>
      <c r="H323" s="158"/>
      <c r="I323" s="68"/>
      <c r="J323" s="68"/>
      <c r="K323" s="68"/>
      <c r="L323" s="68"/>
      <c r="M323" s="68"/>
      <c r="N323" s="68"/>
      <c r="O323" s="68"/>
      <c r="P323" s="68"/>
      <c r="Q323" s="68"/>
      <c r="R323" s="68"/>
    </row>
    <row r="324" spans="1:18" ht="15.75" customHeight="1" x14ac:dyDescent="0.25">
      <c r="A324" s="68"/>
      <c r="B324" s="184"/>
      <c r="C324" s="184"/>
      <c r="D324" s="184"/>
      <c r="E324" s="68"/>
      <c r="F324" s="69"/>
      <c r="G324" s="68"/>
      <c r="H324" s="158"/>
      <c r="I324" s="68"/>
      <c r="J324" s="68"/>
      <c r="K324" s="68"/>
      <c r="L324" s="68"/>
      <c r="M324" s="68"/>
      <c r="N324" s="68"/>
      <c r="O324" s="68"/>
      <c r="P324" s="68"/>
      <c r="Q324" s="68"/>
      <c r="R324" s="68"/>
    </row>
    <row r="325" spans="1:18" ht="15.75" customHeight="1" x14ac:dyDescent="0.25">
      <c r="A325" s="68"/>
      <c r="B325" s="184"/>
      <c r="C325" s="184"/>
      <c r="D325" s="184"/>
      <c r="E325" s="68"/>
      <c r="F325" s="69"/>
      <c r="G325" s="68"/>
      <c r="H325" s="158"/>
      <c r="I325" s="68"/>
      <c r="J325" s="68"/>
      <c r="K325" s="68"/>
      <c r="L325" s="68"/>
      <c r="M325" s="68"/>
      <c r="N325" s="68"/>
      <c r="O325" s="68"/>
      <c r="P325" s="68"/>
      <c r="Q325" s="68"/>
      <c r="R325" s="68"/>
    </row>
    <row r="326" spans="1:18" ht="15.75" customHeight="1" x14ac:dyDescent="0.25">
      <c r="A326" s="68"/>
      <c r="B326" s="184"/>
      <c r="C326" s="184"/>
      <c r="D326" s="184"/>
      <c r="E326" s="68"/>
      <c r="F326" s="69"/>
      <c r="G326" s="68"/>
      <c r="H326" s="158"/>
      <c r="I326" s="68"/>
      <c r="J326" s="68"/>
      <c r="K326" s="68"/>
      <c r="L326" s="68"/>
      <c r="M326" s="68"/>
      <c r="N326" s="68"/>
      <c r="O326" s="68"/>
      <c r="P326" s="68"/>
      <c r="Q326" s="68"/>
      <c r="R326" s="68"/>
    </row>
    <row r="327" spans="1:18" ht="15.75" customHeight="1" x14ac:dyDescent="0.25">
      <c r="A327" s="68"/>
      <c r="B327" s="184"/>
      <c r="C327" s="184"/>
      <c r="D327" s="184"/>
      <c r="E327" s="68"/>
      <c r="F327" s="69"/>
      <c r="G327" s="68"/>
      <c r="H327" s="158"/>
      <c r="I327" s="68"/>
      <c r="J327" s="68"/>
      <c r="K327" s="68"/>
      <c r="L327" s="68"/>
      <c r="M327" s="68"/>
      <c r="N327" s="68"/>
      <c r="O327" s="68"/>
      <c r="P327" s="68"/>
      <c r="Q327" s="68"/>
      <c r="R327" s="68"/>
    </row>
    <row r="328" spans="1:18" ht="15.75" customHeight="1" x14ac:dyDescent="0.25">
      <c r="A328" s="68"/>
      <c r="B328" s="184"/>
      <c r="C328" s="184"/>
      <c r="D328" s="184"/>
      <c r="E328" s="68"/>
      <c r="F328" s="69"/>
      <c r="G328" s="68"/>
      <c r="H328" s="158"/>
      <c r="I328" s="68"/>
      <c r="J328" s="68"/>
      <c r="K328" s="68"/>
      <c r="L328" s="68"/>
      <c r="M328" s="68"/>
      <c r="N328" s="68"/>
      <c r="O328" s="68"/>
      <c r="P328" s="68"/>
      <c r="Q328" s="68"/>
      <c r="R328" s="68"/>
    </row>
    <row r="329" spans="1:18" ht="15.75" customHeight="1" x14ac:dyDescent="0.25">
      <c r="A329" s="68"/>
      <c r="B329" s="184"/>
      <c r="C329" s="184"/>
      <c r="D329" s="184"/>
      <c r="E329" s="68"/>
      <c r="F329" s="69"/>
      <c r="G329" s="68"/>
      <c r="H329" s="158"/>
      <c r="I329" s="68"/>
      <c r="J329" s="68"/>
      <c r="K329" s="68"/>
      <c r="L329" s="68"/>
      <c r="M329" s="68"/>
      <c r="N329" s="68"/>
      <c r="O329" s="68"/>
      <c r="P329" s="68"/>
      <c r="Q329" s="68"/>
      <c r="R329" s="68"/>
    </row>
    <row r="330" spans="1:18" ht="15.75" customHeight="1" x14ac:dyDescent="0.25">
      <c r="A330" s="68"/>
      <c r="B330" s="184"/>
      <c r="C330" s="184"/>
      <c r="D330" s="184"/>
      <c r="E330" s="68"/>
      <c r="F330" s="69"/>
      <c r="G330" s="68"/>
      <c r="H330" s="158"/>
      <c r="I330" s="68"/>
      <c r="J330" s="68"/>
      <c r="K330" s="68"/>
      <c r="L330" s="68"/>
      <c r="M330" s="68"/>
      <c r="N330" s="68"/>
      <c r="O330" s="68"/>
      <c r="P330" s="68"/>
      <c r="Q330" s="68"/>
      <c r="R330" s="68"/>
    </row>
    <row r="331" spans="1:18" ht="15.75" customHeight="1" x14ac:dyDescent="0.25">
      <c r="A331" s="68"/>
      <c r="B331" s="184"/>
      <c r="C331" s="184"/>
      <c r="D331" s="184"/>
      <c r="E331" s="68"/>
      <c r="F331" s="69"/>
      <c r="G331" s="68"/>
      <c r="H331" s="158"/>
      <c r="I331" s="68"/>
      <c r="J331" s="68"/>
      <c r="K331" s="68"/>
      <c r="L331" s="68"/>
      <c r="M331" s="68"/>
      <c r="N331" s="68"/>
      <c r="O331" s="68"/>
      <c r="P331" s="68"/>
      <c r="Q331" s="68"/>
      <c r="R331" s="68"/>
    </row>
    <row r="332" spans="1:18" ht="15.75" customHeight="1" x14ac:dyDescent="0.25">
      <c r="A332" s="68"/>
      <c r="B332" s="184"/>
      <c r="C332" s="184"/>
      <c r="D332" s="184"/>
      <c r="E332" s="68"/>
      <c r="F332" s="69"/>
      <c r="G332" s="68"/>
      <c r="H332" s="158"/>
      <c r="I332" s="68"/>
      <c r="J332" s="68"/>
      <c r="K332" s="68"/>
      <c r="L332" s="68"/>
      <c r="M332" s="68"/>
      <c r="N332" s="68"/>
      <c r="O332" s="68"/>
      <c r="P332" s="68"/>
      <c r="Q332" s="68"/>
      <c r="R332" s="68"/>
    </row>
    <row r="333" spans="1:18" ht="15.75" customHeight="1" x14ac:dyDescent="0.25">
      <c r="A333" s="68"/>
      <c r="B333" s="184"/>
      <c r="C333" s="184"/>
      <c r="D333" s="184"/>
      <c r="E333" s="68"/>
      <c r="F333" s="69"/>
      <c r="G333" s="68"/>
      <c r="H333" s="158"/>
      <c r="I333" s="68"/>
      <c r="J333" s="68"/>
      <c r="K333" s="68"/>
      <c r="L333" s="68"/>
      <c r="M333" s="68"/>
      <c r="N333" s="68"/>
      <c r="O333" s="68"/>
      <c r="P333" s="68"/>
      <c r="Q333" s="68"/>
      <c r="R333" s="68"/>
    </row>
    <row r="334" spans="1:18" ht="15.75" customHeight="1" x14ac:dyDescent="0.25">
      <c r="A334" s="68"/>
      <c r="B334" s="184"/>
      <c r="C334" s="184"/>
      <c r="D334" s="184"/>
      <c r="E334" s="68"/>
      <c r="F334" s="69"/>
      <c r="G334" s="68"/>
      <c r="H334" s="158"/>
      <c r="I334" s="68"/>
      <c r="J334" s="68"/>
      <c r="K334" s="68"/>
      <c r="L334" s="68"/>
      <c r="M334" s="68"/>
      <c r="N334" s="68"/>
      <c r="O334" s="68"/>
      <c r="P334" s="68"/>
      <c r="Q334" s="68"/>
      <c r="R334" s="68"/>
    </row>
    <row r="335" spans="1:18" ht="15.75" customHeight="1" x14ac:dyDescent="0.25">
      <c r="A335" s="68"/>
      <c r="B335" s="184"/>
      <c r="C335" s="184"/>
      <c r="D335" s="184"/>
      <c r="E335" s="68"/>
      <c r="F335" s="69"/>
      <c r="G335" s="68"/>
      <c r="H335" s="158"/>
      <c r="I335" s="68"/>
      <c r="J335" s="68"/>
      <c r="K335" s="68"/>
      <c r="L335" s="68"/>
      <c r="M335" s="68"/>
      <c r="N335" s="68"/>
      <c r="O335" s="68"/>
      <c r="P335" s="68"/>
      <c r="Q335" s="68"/>
      <c r="R335" s="68"/>
    </row>
    <row r="336" spans="1:18" ht="15.75" customHeight="1" x14ac:dyDescent="0.25">
      <c r="A336" s="68"/>
      <c r="B336" s="184"/>
      <c r="C336" s="184"/>
      <c r="D336" s="184"/>
      <c r="E336" s="68"/>
      <c r="F336" s="69"/>
      <c r="G336" s="68"/>
      <c r="H336" s="158"/>
      <c r="I336" s="68"/>
      <c r="J336" s="68"/>
      <c r="K336" s="68"/>
      <c r="L336" s="68"/>
      <c r="M336" s="68"/>
      <c r="N336" s="68"/>
      <c r="O336" s="68"/>
      <c r="P336" s="68"/>
      <c r="Q336" s="68"/>
      <c r="R336" s="68"/>
    </row>
    <row r="337" spans="1:18" ht="15.75" customHeight="1" x14ac:dyDescent="0.25">
      <c r="A337" s="68"/>
      <c r="B337" s="184"/>
      <c r="C337" s="184"/>
      <c r="D337" s="184"/>
      <c r="E337" s="68"/>
      <c r="F337" s="69"/>
      <c r="G337" s="68"/>
      <c r="H337" s="158"/>
      <c r="I337" s="68"/>
      <c r="J337" s="68"/>
      <c r="K337" s="68"/>
      <c r="L337" s="68"/>
      <c r="M337" s="68"/>
      <c r="N337" s="68"/>
      <c r="O337" s="68"/>
      <c r="P337" s="68"/>
      <c r="Q337" s="68"/>
      <c r="R337" s="68"/>
    </row>
    <row r="338" spans="1:18" ht="15.75" customHeight="1" x14ac:dyDescent="0.25">
      <c r="A338" s="68"/>
      <c r="B338" s="184"/>
      <c r="C338" s="184"/>
      <c r="D338" s="184"/>
      <c r="E338" s="68"/>
      <c r="F338" s="69"/>
      <c r="G338" s="68"/>
      <c r="H338" s="158"/>
      <c r="I338" s="68"/>
      <c r="J338" s="68"/>
      <c r="K338" s="68"/>
      <c r="L338" s="68"/>
      <c r="M338" s="68"/>
      <c r="N338" s="68"/>
      <c r="O338" s="68"/>
      <c r="P338" s="68"/>
      <c r="Q338" s="68"/>
      <c r="R338" s="68"/>
    </row>
    <row r="339" spans="1:18" ht="15.75" customHeight="1" x14ac:dyDescent="0.25">
      <c r="A339" s="68"/>
      <c r="B339" s="184"/>
      <c r="C339" s="184"/>
      <c r="D339" s="184"/>
      <c r="E339" s="68"/>
      <c r="F339" s="69"/>
      <c r="G339" s="68"/>
      <c r="H339" s="158"/>
      <c r="I339" s="68"/>
      <c r="J339" s="68"/>
      <c r="K339" s="68"/>
      <c r="L339" s="68"/>
      <c r="M339" s="68"/>
      <c r="N339" s="68"/>
      <c r="O339" s="68"/>
      <c r="P339" s="68"/>
      <c r="Q339" s="68"/>
      <c r="R339" s="68"/>
    </row>
    <row r="340" spans="1:18" ht="15.75" customHeight="1" x14ac:dyDescent="0.25">
      <c r="A340" s="68"/>
      <c r="B340" s="184"/>
      <c r="C340" s="184"/>
      <c r="D340" s="184"/>
      <c r="E340" s="68"/>
      <c r="F340" s="69"/>
      <c r="G340" s="68"/>
      <c r="H340" s="158"/>
      <c r="I340" s="68"/>
      <c r="J340" s="68"/>
      <c r="K340" s="68"/>
      <c r="L340" s="68"/>
      <c r="M340" s="68"/>
      <c r="N340" s="68"/>
      <c r="O340" s="68"/>
      <c r="P340" s="68"/>
      <c r="Q340" s="68"/>
      <c r="R340" s="68"/>
    </row>
    <row r="341" spans="1:18" ht="15.75" customHeight="1" x14ac:dyDescent="0.25">
      <c r="A341" s="68"/>
      <c r="B341" s="184"/>
      <c r="C341" s="184"/>
      <c r="D341" s="184"/>
      <c r="E341" s="68"/>
      <c r="F341" s="69"/>
      <c r="G341" s="68"/>
      <c r="H341" s="158"/>
      <c r="I341" s="68"/>
      <c r="J341" s="68"/>
      <c r="K341" s="68"/>
      <c r="L341" s="68"/>
      <c r="M341" s="68"/>
      <c r="N341" s="68"/>
      <c r="O341" s="68"/>
      <c r="P341" s="68"/>
      <c r="Q341" s="68"/>
      <c r="R341" s="68"/>
    </row>
    <row r="342" spans="1:18" ht="15.75" customHeight="1" x14ac:dyDescent="0.25">
      <c r="A342" s="68"/>
      <c r="B342" s="184"/>
      <c r="C342" s="184"/>
      <c r="D342" s="184"/>
      <c r="E342" s="68"/>
      <c r="F342" s="69"/>
      <c r="G342" s="68"/>
      <c r="H342" s="158"/>
      <c r="I342" s="68"/>
      <c r="J342" s="68"/>
      <c r="K342" s="68"/>
      <c r="L342" s="68"/>
      <c r="M342" s="68"/>
      <c r="N342" s="68"/>
      <c r="O342" s="68"/>
      <c r="P342" s="68"/>
      <c r="Q342" s="68"/>
      <c r="R342" s="68"/>
    </row>
    <row r="343" spans="1:18" ht="15.75" customHeight="1" x14ac:dyDescent="0.25">
      <c r="A343" s="68"/>
      <c r="B343" s="184"/>
      <c r="C343" s="184"/>
      <c r="D343" s="184"/>
      <c r="E343" s="68"/>
      <c r="F343" s="69"/>
      <c r="G343" s="68"/>
      <c r="H343" s="158"/>
      <c r="I343" s="68"/>
      <c r="J343" s="68"/>
      <c r="K343" s="68"/>
      <c r="L343" s="68"/>
      <c r="M343" s="68"/>
      <c r="N343" s="68"/>
      <c r="O343" s="68"/>
      <c r="P343" s="68"/>
      <c r="Q343" s="68"/>
      <c r="R343" s="68"/>
    </row>
    <row r="344" spans="1:18" ht="15.75" customHeight="1" x14ac:dyDescent="0.25">
      <c r="A344" s="68"/>
      <c r="B344" s="184"/>
      <c r="C344" s="184"/>
      <c r="D344" s="184"/>
      <c r="E344" s="68"/>
      <c r="F344" s="69"/>
      <c r="G344" s="68"/>
      <c r="H344" s="158"/>
      <c r="I344" s="68"/>
      <c r="J344" s="68"/>
      <c r="K344" s="68"/>
      <c r="L344" s="68"/>
      <c r="M344" s="68"/>
      <c r="N344" s="68"/>
      <c r="O344" s="68"/>
      <c r="P344" s="68"/>
      <c r="Q344" s="68"/>
      <c r="R344" s="68"/>
    </row>
    <row r="345" spans="1:18" ht="15.75" customHeight="1" x14ac:dyDescent="0.25">
      <c r="A345" s="68"/>
      <c r="B345" s="184"/>
      <c r="C345" s="184"/>
      <c r="D345" s="184"/>
      <c r="E345" s="68"/>
      <c r="F345" s="69"/>
      <c r="G345" s="68"/>
      <c r="H345" s="158"/>
      <c r="I345" s="68"/>
      <c r="J345" s="68"/>
      <c r="K345" s="68"/>
      <c r="L345" s="68"/>
      <c r="M345" s="68"/>
      <c r="N345" s="68"/>
      <c r="O345" s="68"/>
      <c r="P345" s="68"/>
      <c r="Q345" s="68"/>
      <c r="R345" s="68"/>
    </row>
    <row r="346" spans="1:18" ht="15.75" customHeight="1" x14ac:dyDescent="0.25">
      <c r="A346" s="68"/>
      <c r="B346" s="184"/>
      <c r="C346" s="184"/>
      <c r="D346" s="184"/>
      <c r="E346" s="68"/>
      <c r="F346" s="69"/>
      <c r="G346" s="68"/>
      <c r="H346" s="158"/>
      <c r="I346" s="68"/>
      <c r="J346" s="68"/>
      <c r="K346" s="68"/>
      <c r="L346" s="68"/>
      <c r="M346" s="68"/>
      <c r="N346" s="68"/>
      <c r="O346" s="68"/>
      <c r="P346" s="68"/>
      <c r="Q346" s="68"/>
      <c r="R346" s="68"/>
    </row>
    <row r="347" spans="1:18" ht="15.75" customHeight="1" x14ac:dyDescent="0.25">
      <c r="A347" s="68"/>
      <c r="B347" s="184"/>
      <c r="C347" s="184"/>
      <c r="D347" s="184"/>
      <c r="E347" s="68"/>
      <c r="F347" s="69"/>
      <c r="G347" s="68"/>
      <c r="H347" s="158"/>
      <c r="I347" s="68"/>
      <c r="J347" s="68"/>
      <c r="K347" s="68"/>
      <c r="L347" s="68"/>
      <c r="M347" s="68"/>
      <c r="N347" s="68"/>
      <c r="O347" s="68"/>
      <c r="P347" s="68"/>
      <c r="Q347" s="68"/>
      <c r="R347" s="68"/>
    </row>
    <row r="348" spans="1:18" ht="15.75" customHeight="1" x14ac:dyDescent="0.25">
      <c r="A348" s="68"/>
      <c r="B348" s="184"/>
      <c r="C348" s="184"/>
      <c r="D348" s="184"/>
      <c r="E348" s="68"/>
      <c r="F348" s="69"/>
      <c r="G348" s="68"/>
      <c r="H348" s="158"/>
      <c r="I348" s="68"/>
      <c r="J348" s="68"/>
      <c r="K348" s="68"/>
      <c r="L348" s="68"/>
      <c r="M348" s="68"/>
      <c r="N348" s="68"/>
      <c r="O348" s="68"/>
      <c r="P348" s="68"/>
      <c r="Q348" s="68"/>
      <c r="R348" s="68"/>
    </row>
    <row r="349" spans="1:18" ht="15.75" customHeight="1" x14ac:dyDescent="0.25">
      <c r="A349" s="68"/>
      <c r="B349" s="184"/>
      <c r="C349" s="184"/>
      <c r="D349" s="184"/>
      <c r="E349" s="68"/>
      <c r="F349" s="69"/>
      <c r="G349" s="68"/>
      <c r="H349" s="158"/>
      <c r="I349" s="68"/>
      <c r="J349" s="68"/>
      <c r="K349" s="68"/>
      <c r="L349" s="68"/>
      <c r="M349" s="68"/>
      <c r="N349" s="68"/>
      <c r="O349" s="68"/>
      <c r="P349" s="68"/>
      <c r="Q349" s="68"/>
      <c r="R349" s="68"/>
    </row>
    <row r="350" spans="1:18" ht="15.75" customHeight="1" x14ac:dyDescent="0.25">
      <c r="A350" s="68"/>
      <c r="B350" s="184"/>
      <c r="C350" s="184"/>
      <c r="D350" s="184"/>
      <c r="E350" s="68"/>
      <c r="F350" s="69"/>
      <c r="G350" s="68"/>
      <c r="H350" s="158"/>
      <c r="I350" s="68"/>
      <c r="J350" s="68"/>
      <c r="K350" s="68"/>
      <c r="L350" s="68"/>
      <c r="M350" s="68"/>
      <c r="N350" s="68"/>
      <c r="O350" s="68"/>
      <c r="P350" s="68"/>
      <c r="Q350" s="68"/>
      <c r="R350" s="68"/>
    </row>
    <row r="351" spans="1:18" ht="15.75" customHeight="1" x14ac:dyDescent="0.25">
      <c r="A351" s="68"/>
      <c r="B351" s="184"/>
      <c r="C351" s="184"/>
      <c r="D351" s="184"/>
      <c r="E351" s="68"/>
      <c r="F351" s="69"/>
      <c r="G351" s="68"/>
      <c r="H351" s="158"/>
      <c r="I351" s="68"/>
      <c r="J351" s="68"/>
      <c r="K351" s="68"/>
      <c r="L351" s="68"/>
      <c r="M351" s="68"/>
      <c r="N351" s="68"/>
      <c r="O351" s="68"/>
      <c r="P351" s="68"/>
      <c r="Q351" s="68"/>
      <c r="R351" s="68"/>
    </row>
    <row r="352" spans="1:18" ht="15.75" customHeight="1" x14ac:dyDescent="0.25">
      <c r="A352" s="68"/>
      <c r="B352" s="184"/>
      <c r="C352" s="184"/>
      <c r="D352" s="184"/>
      <c r="E352" s="68"/>
      <c r="F352" s="69"/>
      <c r="G352" s="68"/>
      <c r="H352" s="158"/>
      <c r="I352" s="68"/>
      <c r="J352" s="68"/>
      <c r="K352" s="68"/>
      <c r="L352" s="68"/>
      <c r="M352" s="68"/>
      <c r="N352" s="68"/>
      <c r="O352" s="68"/>
      <c r="P352" s="68"/>
      <c r="Q352" s="68"/>
      <c r="R352" s="68"/>
    </row>
    <row r="353" spans="1:18" ht="15.75" customHeight="1" x14ac:dyDescent="0.25">
      <c r="A353" s="68"/>
      <c r="B353" s="184"/>
      <c r="C353" s="184"/>
      <c r="D353" s="184"/>
      <c r="E353" s="68"/>
      <c r="F353" s="69"/>
      <c r="G353" s="68"/>
      <c r="H353" s="158"/>
      <c r="I353" s="68"/>
      <c r="J353" s="68"/>
      <c r="K353" s="68"/>
      <c r="L353" s="68"/>
      <c r="M353" s="68"/>
      <c r="N353" s="68"/>
      <c r="O353" s="68"/>
      <c r="P353" s="68"/>
      <c r="Q353" s="68"/>
      <c r="R353" s="68"/>
    </row>
    <row r="354" spans="1:18" ht="15.75" customHeight="1" x14ac:dyDescent="0.25">
      <c r="A354" s="68"/>
      <c r="B354" s="184"/>
      <c r="C354" s="184"/>
      <c r="D354" s="184"/>
      <c r="E354" s="68"/>
      <c r="F354" s="69"/>
      <c r="G354" s="68"/>
      <c r="H354" s="158"/>
      <c r="I354" s="68"/>
      <c r="J354" s="68"/>
      <c r="K354" s="68"/>
      <c r="L354" s="68"/>
      <c r="M354" s="68"/>
      <c r="N354" s="68"/>
      <c r="O354" s="68"/>
      <c r="P354" s="68"/>
      <c r="Q354" s="68"/>
      <c r="R354" s="68"/>
    </row>
    <row r="355" spans="1:18" ht="15.75" customHeight="1" x14ac:dyDescent="0.25">
      <c r="A355" s="68"/>
      <c r="B355" s="184"/>
      <c r="C355" s="184"/>
      <c r="D355" s="184"/>
      <c r="E355" s="68"/>
      <c r="F355" s="69"/>
      <c r="G355" s="68"/>
      <c r="H355" s="158"/>
      <c r="I355" s="68"/>
      <c r="J355" s="68"/>
      <c r="K355" s="68"/>
      <c r="L355" s="68"/>
      <c r="M355" s="68"/>
      <c r="N355" s="68"/>
      <c r="O355" s="68"/>
      <c r="P355" s="68"/>
      <c r="Q355" s="68"/>
      <c r="R355" s="68"/>
    </row>
    <row r="356" spans="1:18" ht="15.75" customHeight="1" x14ac:dyDescent="0.25">
      <c r="A356" s="68"/>
      <c r="B356" s="184"/>
      <c r="C356" s="184"/>
      <c r="D356" s="184"/>
      <c r="E356" s="68"/>
      <c r="F356" s="69"/>
      <c r="G356" s="68"/>
      <c r="H356" s="158"/>
      <c r="I356" s="68"/>
      <c r="J356" s="68"/>
      <c r="K356" s="68"/>
      <c r="L356" s="68"/>
      <c r="M356" s="68"/>
      <c r="N356" s="68"/>
      <c r="O356" s="68"/>
      <c r="P356" s="68"/>
      <c r="Q356" s="68"/>
      <c r="R356" s="68"/>
    </row>
    <row r="357" spans="1:18" ht="15.75" customHeight="1" x14ac:dyDescent="0.25">
      <c r="A357" s="68"/>
      <c r="B357" s="184"/>
      <c r="C357" s="184"/>
      <c r="D357" s="184"/>
      <c r="E357" s="68"/>
      <c r="F357" s="69"/>
      <c r="G357" s="68"/>
      <c r="H357" s="158"/>
      <c r="I357" s="68"/>
      <c r="J357" s="68"/>
      <c r="K357" s="68"/>
      <c r="L357" s="68"/>
      <c r="M357" s="68"/>
      <c r="N357" s="68"/>
      <c r="O357" s="68"/>
      <c r="P357" s="68"/>
      <c r="Q357" s="68"/>
      <c r="R357" s="68"/>
    </row>
    <row r="358" spans="1:18" ht="15.75" customHeight="1" x14ac:dyDescent="0.25">
      <c r="A358" s="68"/>
      <c r="B358" s="184"/>
      <c r="C358" s="184"/>
      <c r="D358" s="184"/>
      <c r="E358" s="68"/>
      <c r="F358" s="69"/>
      <c r="G358" s="68"/>
      <c r="H358" s="158"/>
      <c r="I358" s="68"/>
      <c r="J358" s="68"/>
      <c r="K358" s="68"/>
      <c r="L358" s="68"/>
      <c r="M358" s="68"/>
      <c r="N358" s="68"/>
      <c r="O358" s="68"/>
      <c r="P358" s="68"/>
      <c r="Q358" s="68"/>
      <c r="R358" s="68"/>
    </row>
    <row r="359" spans="1:18" ht="15.75" customHeight="1" x14ac:dyDescent="0.25">
      <c r="A359" s="68"/>
      <c r="B359" s="184"/>
      <c r="C359" s="184"/>
      <c r="D359" s="184"/>
      <c r="E359" s="68"/>
      <c r="F359" s="69"/>
      <c r="G359" s="68"/>
      <c r="H359" s="158"/>
      <c r="I359" s="68"/>
      <c r="J359" s="68"/>
      <c r="K359" s="68"/>
      <c r="L359" s="68"/>
      <c r="M359" s="68"/>
      <c r="N359" s="68"/>
      <c r="O359" s="68"/>
      <c r="P359" s="68"/>
      <c r="Q359" s="68"/>
      <c r="R359" s="68"/>
    </row>
    <row r="360" spans="1:18" ht="15.75" customHeight="1" x14ac:dyDescent="0.25">
      <c r="A360" s="68"/>
      <c r="B360" s="184"/>
      <c r="C360" s="184"/>
      <c r="D360" s="184"/>
      <c r="E360" s="68"/>
      <c r="F360" s="69"/>
      <c r="G360" s="68"/>
      <c r="H360" s="158"/>
      <c r="I360" s="68"/>
      <c r="J360" s="68"/>
      <c r="K360" s="68"/>
      <c r="L360" s="68"/>
      <c r="M360" s="68"/>
      <c r="N360" s="68"/>
      <c r="O360" s="68"/>
      <c r="P360" s="68"/>
      <c r="Q360" s="68"/>
      <c r="R360" s="68"/>
    </row>
    <row r="361" spans="1:18" ht="15.75" customHeight="1" x14ac:dyDescent="0.25">
      <c r="A361" s="68"/>
      <c r="B361" s="184"/>
      <c r="C361" s="184"/>
      <c r="D361" s="184"/>
      <c r="E361" s="68"/>
      <c r="F361" s="69"/>
      <c r="G361" s="68"/>
      <c r="H361" s="158"/>
      <c r="I361" s="68"/>
      <c r="J361" s="68"/>
      <c r="K361" s="68"/>
      <c r="L361" s="68"/>
      <c r="M361" s="68"/>
      <c r="N361" s="68"/>
      <c r="O361" s="68"/>
      <c r="P361" s="68"/>
      <c r="Q361" s="68"/>
      <c r="R361" s="68"/>
    </row>
    <row r="362" spans="1:18" ht="15.75" customHeight="1" x14ac:dyDescent="0.25">
      <c r="A362" s="68"/>
      <c r="B362" s="184"/>
      <c r="C362" s="184"/>
      <c r="D362" s="184"/>
      <c r="E362" s="68"/>
      <c r="F362" s="69"/>
      <c r="G362" s="68"/>
      <c r="H362" s="158"/>
      <c r="I362" s="68"/>
      <c r="J362" s="68"/>
      <c r="K362" s="68"/>
      <c r="L362" s="68"/>
      <c r="M362" s="68"/>
      <c r="N362" s="68"/>
      <c r="O362" s="68"/>
      <c r="P362" s="68"/>
      <c r="Q362" s="68"/>
      <c r="R362" s="68"/>
    </row>
    <row r="363" spans="1:18" ht="15.75" customHeight="1" x14ac:dyDescent="0.25">
      <c r="A363" s="68"/>
      <c r="B363" s="184"/>
      <c r="C363" s="184"/>
      <c r="D363" s="184"/>
      <c r="E363" s="68"/>
      <c r="F363" s="69"/>
      <c r="G363" s="68"/>
      <c r="H363" s="158"/>
      <c r="I363" s="68"/>
      <c r="J363" s="68"/>
      <c r="K363" s="68"/>
      <c r="L363" s="68"/>
      <c r="M363" s="68"/>
      <c r="N363" s="68"/>
      <c r="O363" s="68"/>
      <c r="P363" s="68"/>
      <c r="Q363" s="68"/>
      <c r="R363" s="68"/>
    </row>
    <row r="364" spans="1:18" ht="15.75" customHeight="1" x14ac:dyDescent="0.25">
      <c r="A364" s="68"/>
      <c r="B364" s="184"/>
      <c r="C364" s="184"/>
      <c r="D364" s="184"/>
      <c r="E364" s="68"/>
      <c r="F364" s="69"/>
      <c r="G364" s="68"/>
      <c r="H364" s="158"/>
      <c r="I364" s="68"/>
      <c r="J364" s="68"/>
      <c r="K364" s="68"/>
      <c r="L364" s="68"/>
      <c r="M364" s="68"/>
      <c r="N364" s="68"/>
      <c r="O364" s="68"/>
      <c r="P364" s="68"/>
      <c r="Q364" s="68"/>
      <c r="R364" s="68"/>
    </row>
    <row r="365" spans="1:18" ht="15.75" customHeight="1" x14ac:dyDescent="0.25">
      <c r="A365" s="68"/>
      <c r="B365" s="184"/>
      <c r="C365" s="184"/>
      <c r="D365" s="184"/>
      <c r="E365" s="68"/>
      <c r="F365" s="69"/>
      <c r="G365" s="68"/>
      <c r="H365" s="158"/>
      <c r="I365" s="68"/>
      <c r="J365" s="68"/>
      <c r="K365" s="68"/>
      <c r="L365" s="68"/>
      <c r="M365" s="68"/>
      <c r="N365" s="68"/>
      <c r="O365" s="68"/>
      <c r="P365" s="68"/>
      <c r="Q365" s="68"/>
      <c r="R365" s="68"/>
    </row>
    <row r="366" spans="1:18" ht="15.75" customHeight="1" x14ac:dyDescent="0.25">
      <c r="A366" s="68"/>
      <c r="B366" s="184"/>
      <c r="C366" s="184"/>
      <c r="D366" s="184"/>
      <c r="E366" s="68"/>
      <c r="F366" s="69"/>
      <c r="G366" s="68"/>
      <c r="H366" s="158"/>
      <c r="I366" s="68"/>
      <c r="J366" s="68"/>
      <c r="K366" s="68"/>
      <c r="L366" s="68"/>
      <c r="M366" s="68"/>
      <c r="N366" s="68"/>
      <c r="O366" s="68"/>
      <c r="P366" s="68"/>
      <c r="Q366" s="68"/>
      <c r="R366" s="68"/>
    </row>
    <row r="367" spans="1:18" ht="15.75" customHeight="1" x14ac:dyDescent="0.25">
      <c r="A367" s="68"/>
      <c r="B367" s="184"/>
      <c r="C367" s="184"/>
      <c r="D367" s="184"/>
      <c r="E367" s="68"/>
      <c r="F367" s="69"/>
      <c r="G367" s="68"/>
      <c r="H367" s="158"/>
      <c r="I367" s="68"/>
      <c r="J367" s="68"/>
      <c r="K367" s="68"/>
      <c r="L367" s="68"/>
      <c r="M367" s="68"/>
      <c r="N367" s="68"/>
      <c r="O367" s="68"/>
      <c r="P367" s="68"/>
      <c r="Q367" s="68"/>
      <c r="R367" s="68"/>
    </row>
    <row r="368" spans="1:18" ht="15.75" customHeight="1" x14ac:dyDescent="0.25">
      <c r="A368" s="68"/>
      <c r="B368" s="184"/>
      <c r="C368" s="184"/>
      <c r="D368" s="184"/>
      <c r="E368" s="68"/>
      <c r="F368" s="69"/>
      <c r="G368" s="68"/>
      <c r="H368" s="158"/>
      <c r="I368" s="68"/>
      <c r="J368" s="68"/>
      <c r="K368" s="68"/>
      <c r="L368" s="68"/>
      <c r="M368" s="68"/>
      <c r="N368" s="68"/>
      <c r="O368" s="68"/>
      <c r="P368" s="68"/>
      <c r="Q368" s="68"/>
      <c r="R368" s="68"/>
    </row>
    <row r="369" spans="1:18" ht="15.75" customHeight="1" x14ac:dyDescent="0.25">
      <c r="A369" s="68"/>
      <c r="B369" s="184"/>
      <c r="C369" s="184"/>
      <c r="D369" s="184"/>
      <c r="E369" s="68"/>
      <c r="F369" s="69"/>
      <c r="G369" s="68"/>
      <c r="H369" s="158"/>
      <c r="I369" s="68"/>
      <c r="J369" s="68"/>
      <c r="K369" s="68"/>
      <c r="L369" s="68"/>
      <c r="M369" s="68"/>
      <c r="N369" s="68"/>
      <c r="O369" s="68"/>
      <c r="P369" s="68"/>
      <c r="Q369" s="68"/>
      <c r="R369" s="68"/>
    </row>
    <row r="370" spans="1:18" ht="15.75" customHeight="1" x14ac:dyDescent="0.25">
      <c r="A370" s="68"/>
      <c r="B370" s="184"/>
      <c r="C370" s="184"/>
      <c r="D370" s="184"/>
      <c r="E370" s="68"/>
      <c r="F370" s="69"/>
      <c r="G370" s="68"/>
      <c r="H370" s="158"/>
      <c r="I370" s="68"/>
      <c r="J370" s="68"/>
      <c r="K370" s="68"/>
      <c r="L370" s="68"/>
      <c r="M370" s="68"/>
      <c r="N370" s="68"/>
      <c r="O370" s="68"/>
      <c r="P370" s="68"/>
      <c r="Q370" s="68"/>
      <c r="R370" s="68"/>
    </row>
    <row r="371" spans="1:18" ht="15.75" customHeight="1" x14ac:dyDescent="0.25">
      <c r="A371" s="68"/>
      <c r="B371" s="184"/>
      <c r="C371" s="184"/>
      <c r="D371" s="184"/>
      <c r="E371" s="68"/>
      <c r="F371" s="69"/>
      <c r="G371" s="68"/>
      <c r="H371" s="158"/>
      <c r="I371" s="68"/>
      <c r="J371" s="68"/>
      <c r="K371" s="68"/>
      <c r="L371" s="68"/>
      <c r="M371" s="68"/>
      <c r="N371" s="68"/>
      <c r="O371" s="68"/>
      <c r="P371" s="68"/>
      <c r="Q371" s="68"/>
      <c r="R371" s="68"/>
    </row>
    <row r="372" spans="1:18" ht="15.75" customHeight="1" x14ac:dyDescent="0.25">
      <c r="A372" s="68"/>
      <c r="B372" s="184"/>
      <c r="C372" s="184"/>
      <c r="D372" s="184"/>
      <c r="E372" s="68"/>
      <c r="F372" s="69"/>
      <c r="G372" s="68"/>
      <c r="H372" s="158"/>
      <c r="I372" s="68"/>
      <c r="J372" s="68"/>
      <c r="K372" s="68"/>
      <c r="L372" s="68"/>
      <c r="M372" s="68"/>
      <c r="N372" s="68"/>
      <c r="O372" s="68"/>
      <c r="P372" s="68"/>
      <c r="Q372" s="68"/>
      <c r="R372" s="68"/>
    </row>
    <row r="373" spans="1:18" ht="15.75" customHeight="1" x14ac:dyDescent="0.25">
      <c r="A373" s="68"/>
      <c r="B373" s="184"/>
      <c r="C373" s="184"/>
      <c r="D373" s="184"/>
      <c r="E373" s="68"/>
      <c r="F373" s="69"/>
      <c r="G373" s="68"/>
      <c r="H373" s="158"/>
      <c r="I373" s="68"/>
      <c r="J373" s="68"/>
      <c r="K373" s="68"/>
      <c r="L373" s="68"/>
      <c r="M373" s="68"/>
      <c r="N373" s="68"/>
      <c r="O373" s="68"/>
      <c r="P373" s="68"/>
      <c r="Q373" s="68"/>
      <c r="R373" s="68"/>
    </row>
    <row r="374" spans="1:18" ht="15.75" customHeight="1" x14ac:dyDescent="0.25">
      <c r="A374" s="68"/>
      <c r="B374" s="184"/>
      <c r="C374" s="184"/>
      <c r="D374" s="184"/>
      <c r="E374" s="68"/>
      <c r="F374" s="69"/>
      <c r="G374" s="68"/>
      <c r="H374" s="158"/>
      <c r="I374" s="68"/>
      <c r="J374" s="68"/>
      <c r="K374" s="68"/>
      <c r="L374" s="68"/>
      <c r="M374" s="68"/>
      <c r="N374" s="68"/>
      <c r="O374" s="68"/>
      <c r="P374" s="68"/>
      <c r="Q374" s="68"/>
      <c r="R374" s="68"/>
    </row>
    <row r="375" spans="1:18" ht="15.75" customHeight="1" x14ac:dyDescent="0.25">
      <c r="A375" s="68"/>
      <c r="B375" s="184"/>
      <c r="C375" s="184"/>
      <c r="D375" s="184"/>
      <c r="E375" s="68"/>
      <c r="F375" s="69"/>
      <c r="G375" s="68"/>
      <c r="H375" s="158"/>
      <c r="I375" s="68"/>
      <c r="J375" s="68"/>
      <c r="K375" s="68"/>
      <c r="L375" s="68"/>
      <c r="M375" s="68"/>
      <c r="N375" s="68"/>
      <c r="O375" s="68"/>
      <c r="P375" s="68"/>
      <c r="Q375" s="68"/>
      <c r="R375" s="68"/>
    </row>
    <row r="376" spans="1:18" ht="15.75" customHeight="1" x14ac:dyDescent="0.25">
      <c r="A376" s="68"/>
      <c r="B376" s="184"/>
      <c r="C376" s="184"/>
      <c r="D376" s="184"/>
      <c r="E376" s="68"/>
      <c r="F376" s="69"/>
      <c r="G376" s="68"/>
      <c r="H376" s="158"/>
      <c r="I376" s="68"/>
      <c r="J376" s="68"/>
      <c r="K376" s="68"/>
      <c r="L376" s="68"/>
      <c r="M376" s="68"/>
      <c r="N376" s="68"/>
      <c r="O376" s="68"/>
      <c r="P376" s="68"/>
      <c r="Q376" s="68"/>
      <c r="R376" s="68"/>
    </row>
    <row r="377" spans="1:18" ht="15.75" customHeight="1" x14ac:dyDescent="0.25">
      <c r="A377" s="68"/>
      <c r="B377" s="184"/>
      <c r="C377" s="184"/>
      <c r="D377" s="184"/>
      <c r="E377" s="68"/>
      <c r="F377" s="69"/>
      <c r="G377" s="68"/>
      <c r="H377" s="158"/>
      <c r="I377" s="68"/>
      <c r="J377" s="68"/>
      <c r="K377" s="68"/>
      <c r="L377" s="68"/>
      <c r="M377" s="68"/>
      <c r="N377" s="68"/>
      <c r="O377" s="68"/>
      <c r="P377" s="68"/>
      <c r="Q377" s="68"/>
      <c r="R377" s="68"/>
    </row>
    <row r="378" spans="1:18" ht="15.75" customHeight="1" x14ac:dyDescent="0.25">
      <c r="A378" s="68"/>
      <c r="B378" s="184"/>
      <c r="C378" s="184"/>
      <c r="D378" s="184"/>
      <c r="E378" s="68"/>
      <c r="F378" s="69"/>
      <c r="G378" s="68"/>
      <c r="H378" s="158"/>
      <c r="I378" s="68"/>
      <c r="J378" s="68"/>
      <c r="K378" s="68"/>
      <c r="L378" s="68"/>
      <c r="M378" s="68"/>
      <c r="N378" s="68"/>
      <c r="O378" s="68"/>
      <c r="P378" s="68"/>
      <c r="Q378" s="68"/>
      <c r="R378" s="68"/>
    </row>
    <row r="379" spans="1:18" ht="15.75" customHeight="1" x14ac:dyDescent="0.25">
      <c r="A379" s="68"/>
      <c r="B379" s="184"/>
      <c r="C379" s="184"/>
      <c r="D379" s="184"/>
      <c r="E379" s="68"/>
      <c r="F379" s="69"/>
      <c r="G379" s="68"/>
      <c r="H379" s="158"/>
      <c r="I379" s="68"/>
      <c r="J379" s="68"/>
      <c r="K379" s="68"/>
      <c r="L379" s="68"/>
      <c r="M379" s="68"/>
      <c r="N379" s="68"/>
      <c r="O379" s="68"/>
      <c r="P379" s="68"/>
      <c r="Q379" s="68"/>
      <c r="R379" s="68"/>
    </row>
    <row r="380" spans="1:18" ht="15.75" customHeight="1" x14ac:dyDescent="0.25">
      <c r="A380" s="68"/>
      <c r="B380" s="184"/>
      <c r="C380" s="184"/>
      <c r="D380" s="184"/>
      <c r="E380" s="68"/>
      <c r="F380" s="69"/>
      <c r="G380" s="68"/>
      <c r="H380" s="158"/>
      <c r="I380" s="68"/>
      <c r="J380" s="68"/>
      <c r="K380" s="68"/>
      <c r="L380" s="68"/>
      <c r="M380" s="68"/>
      <c r="N380" s="68"/>
      <c r="O380" s="68"/>
      <c r="P380" s="68"/>
      <c r="Q380" s="68"/>
      <c r="R380" s="68"/>
    </row>
    <row r="381" spans="1:18" ht="15.75" customHeight="1" x14ac:dyDescent="0.25">
      <c r="A381" s="68"/>
      <c r="B381" s="184"/>
      <c r="C381" s="184"/>
      <c r="D381" s="184"/>
      <c r="E381" s="68"/>
      <c r="F381" s="69"/>
      <c r="G381" s="68"/>
      <c r="H381" s="158"/>
      <c r="I381" s="68"/>
      <c r="J381" s="68"/>
      <c r="K381" s="68"/>
      <c r="L381" s="68"/>
      <c r="M381" s="68"/>
      <c r="N381" s="68"/>
      <c r="O381" s="68"/>
      <c r="P381" s="68"/>
      <c r="Q381" s="68"/>
      <c r="R381" s="68"/>
    </row>
    <row r="382" spans="1:18" ht="15.75" customHeight="1" x14ac:dyDescent="0.25">
      <c r="A382" s="68"/>
      <c r="B382" s="184"/>
      <c r="C382" s="184"/>
      <c r="D382" s="184"/>
      <c r="E382" s="68"/>
      <c r="F382" s="69"/>
      <c r="G382" s="68"/>
      <c r="H382" s="158"/>
      <c r="I382" s="68"/>
      <c r="J382" s="68"/>
      <c r="K382" s="68"/>
      <c r="L382" s="68"/>
      <c r="M382" s="68"/>
      <c r="N382" s="68"/>
      <c r="O382" s="68"/>
      <c r="P382" s="68"/>
      <c r="Q382" s="68"/>
      <c r="R382" s="68"/>
    </row>
    <row r="383" spans="1:18" ht="15.75" customHeight="1" x14ac:dyDescent="0.25">
      <c r="A383" s="68"/>
      <c r="B383" s="184"/>
      <c r="C383" s="184"/>
      <c r="D383" s="184"/>
      <c r="E383" s="68"/>
      <c r="F383" s="69"/>
      <c r="G383" s="68"/>
      <c r="H383" s="158"/>
      <c r="I383" s="68"/>
      <c r="J383" s="68"/>
      <c r="K383" s="68"/>
      <c r="L383" s="68"/>
      <c r="M383" s="68"/>
      <c r="N383" s="68"/>
      <c r="O383" s="68"/>
      <c r="P383" s="68"/>
      <c r="Q383" s="68"/>
      <c r="R383" s="68"/>
    </row>
    <row r="384" spans="1:18" ht="15.75" customHeight="1" x14ac:dyDescent="0.25">
      <c r="A384" s="68"/>
      <c r="B384" s="184"/>
      <c r="C384" s="184"/>
      <c r="D384" s="184"/>
      <c r="E384" s="68"/>
      <c r="F384" s="69"/>
      <c r="G384" s="68"/>
      <c r="H384" s="158"/>
      <c r="I384" s="68"/>
      <c r="J384" s="68"/>
      <c r="K384" s="68"/>
      <c r="L384" s="68"/>
      <c r="M384" s="68"/>
      <c r="N384" s="68"/>
      <c r="O384" s="68"/>
      <c r="P384" s="68"/>
      <c r="Q384" s="68"/>
      <c r="R384" s="68"/>
    </row>
    <row r="385" spans="1:18" ht="15.75" customHeight="1" x14ac:dyDescent="0.25">
      <c r="A385" s="68"/>
      <c r="B385" s="184"/>
      <c r="C385" s="184"/>
      <c r="D385" s="184"/>
      <c r="E385" s="68"/>
      <c r="F385" s="69"/>
      <c r="G385" s="68"/>
      <c r="H385" s="158"/>
      <c r="I385" s="68"/>
      <c r="J385" s="68"/>
      <c r="K385" s="68"/>
      <c r="L385" s="68"/>
      <c r="M385" s="68"/>
      <c r="N385" s="68"/>
      <c r="O385" s="68"/>
      <c r="P385" s="68"/>
      <c r="Q385" s="68"/>
      <c r="R385" s="68"/>
    </row>
    <row r="386" spans="1:18" ht="15.75" customHeight="1" x14ac:dyDescent="0.25">
      <c r="A386" s="68"/>
      <c r="B386" s="184"/>
      <c r="C386" s="184"/>
      <c r="D386" s="184"/>
      <c r="E386" s="68"/>
      <c r="F386" s="69"/>
      <c r="G386" s="68"/>
      <c r="H386" s="158"/>
      <c r="I386" s="68"/>
      <c r="J386" s="68"/>
      <c r="K386" s="68"/>
      <c r="L386" s="68"/>
      <c r="M386" s="68"/>
      <c r="N386" s="68"/>
      <c r="O386" s="68"/>
      <c r="P386" s="68"/>
      <c r="Q386" s="68"/>
      <c r="R386" s="68"/>
    </row>
    <row r="387" spans="1:18" ht="15.75" customHeight="1" x14ac:dyDescent="0.25">
      <c r="A387" s="68"/>
      <c r="B387" s="184"/>
      <c r="C387" s="184"/>
      <c r="D387" s="184"/>
      <c r="E387" s="68"/>
      <c r="F387" s="69"/>
      <c r="G387" s="68"/>
      <c r="H387" s="158"/>
      <c r="I387" s="68"/>
      <c r="J387" s="68"/>
      <c r="K387" s="68"/>
      <c r="L387" s="68"/>
      <c r="M387" s="68"/>
      <c r="N387" s="68"/>
      <c r="O387" s="68"/>
      <c r="P387" s="68"/>
      <c r="Q387" s="68"/>
      <c r="R387" s="68"/>
    </row>
    <row r="388" spans="1:18" ht="15.75" customHeight="1" x14ac:dyDescent="0.25">
      <c r="A388" s="68"/>
      <c r="B388" s="184"/>
      <c r="C388" s="184"/>
      <c r="D388" s="184"/>
      <c r="E388" s="68"/>
      <c r="F388" s="69"/>
      <c r="G388" s="68"/>
      <c r="H388" s="158"/>
      <c r="I388" s="68"/>
      <c r="J388" s="68"/>
      <c r="K388" s="68"/>
      <c r="L388" s="68"/>
      <c r="M388" s="68"/>
      <c r="N388" s="68"/>
      <c r="O388" s="68"/>
      <c r="P388" s="68"/>
      <c r="Q388" s="68"/>
      <c r="R388" s="68"/>
    </row>
    <row r="389" spans="1:18" ht="15.75" customHeight="1" x14ac:dyDescent="0.25">
      <c r="A389" s="68"/>
      <c r="B389" s="184"/>
      <c r="C389" s="184"/>
      <c r="D389" s="184"/>
      <c r="E389" s="68"/>
      <c r="F389" s="69"/>
      <c r="G389" s="68"/>
      <c r="H389" s="158"/>
      <c r="I389" s="68"/>
      <c r="J389" s="68"/>
      <c r="K389" s="68"/>
      <c r="L389" s="68"/>
      <c r="M389" s="68"/>
      <c r="N389" s="68"/>
      <c r="O389" s="68"/>
      <c r="P389" s="68"/>
      <c r="Q389" s="68"/>
      <c r="R389" s="68"/>
    </row>
    <row r="390" spans="1:18" ht="15.75" customHeight="1" x14ac:dyDescent="0.25">
      <c r="A390" s="68"/>
      <c r="B390" s="184"/>
      <c r="C390" s="184"/>
      <c r="D390" s="184"/>
      <c r="E390" s="68"/>
      <c r="F390" s="69"/>
      <c r="G390" s="68"/>
      <c r="H390" s="158"/>
      <c r="I390" s="68"/>
      <c r="J390" s="68"/>
      <c r="K390" s="68"/>
      <c r="L390" s="68"/>
      <c r="M390" s="68"/>
      <c r="N390" s="68"/>
      <c r="O390" s="68"/>
      <c r="P390" s="68"/>
      <c r="Q390" s="68"/>
      <c r="R390" s="68"/>
    </row>
    <row r="391" spans="1:18" ht="15.75" customHeight="1" x14ac:dyDescent="0.25">
      <c r="A391" s="68"/>
      <c r="B391" s="184"/>
      <c r="C391" s="184"/>
      <c r="D391" s="184"/>
      <c r="E391" s="68"/>
      <c r="F391" s="69"/>
      <c r="G391" s="68"/>
      <c r="H391" s="158"/>
      <c r="I391" s="68"/>
      <c r="J391" s="68"/>
      <c r="K391" s="68"/>
      <c r="L391" s="68"/>
      <c r="M391" s="68"/>
      <c r="N391" s="68"/>
      <c r="O391" s="68"/>
      <c r="P391" s="68"/>
      <c r="Q391" s="68"/>
      <c r="R391" s="68"/>
    </row>
    <row r="392" spans="1:18" ht="15.75" customHeight="1" x14ac:dyDescent="0.25">
      <c r="A392" s="68"/>
      <c r="B392" s="184"/>
      <c r="C392" s="184"/>
      <c r="D392" s="184"/>
      <c r="E392" s="68"/>
      <c r="F392" s="69"/>
      <c r="G392" s="68"/>
      <c r="H392" s="158"/>
      <c r="I392" s="68"/>
      <c r="J392" s="68"/>
      <c r="K392" s="68"/>
      <c r="L392" s="68"/>
      <c r="M392" s="68"/>
      <c r="N392" s="68"/>
      <c r="O392" s="68"/>
      <c r="P392" s="68"/>
      <c r="Q392" s="68"/>
      <c r="R392" s="68"/>
    </row>
    <row r="393" spans="1:18" ht="15.75" customHeight="1" x14ac:dyDescent="0.25">
      <c r="A393" s="68"/>
      <c r="B393" s="184"/>
      <c r="C393" s="184"/>
      <c r="D393" s="184"/>
      <c r="E393" s="68"/>
      <c r="F393" s="69"/>
      <c r="G393" s="68"/>
      <c r="H393" s="158"/>
      <c r="I393" s="68"/>
      <c r="J393" s="68"/>
      <c r="K393" s="68"/>
      <c r="L393" s="68"/>
      <c r="M393" s="68"/>
      <c r="N393" s="68"/>
      <c r="O393" s="68"/>
      <c r="P393" s="68"/>
      <c r="Q393" s="68"/>
      <c r="R393" s="68"/>
    </row>
    <row r="394" spans="1:18" ht="15.75" customHeight="1" x14ac:dyDescent="0.25">
      <c r="A394" s="68"/>
      <c r="B394" s="184"/>
      <c r="C394" s="184"/>
      <c r="D394" s="184"/>
      <c r="E394" s="68"/>
      <c r="F394" s="69"/>
      <c r="G394" s="68"/>
      <c r="H394" s="158"/>
      <c r="I394" s="68"/>
      <c r="J394" s="68"/>
      <c r="K394" s="68"/>
      <c r="L394" s="68"/>
      <c r="M394" s="68"/>
      <c r="N394" s="68"/>
      <c r="O394" s="68"/>
      <c r="P394" s="68"/>
      <c r="Q394" s="68"/>
      <c r="R394" s="68"/>
    </row>
    <row r="395" spans="1:18" ht="15.75" customHeight="1" x14ac:dyDescent="0.25">
      <c r="A395" s="68"/>
      <c r="B395" s="184"/>
      <c r="C395" s="184"/>
      <c r="D395" s="184"/>
      <c r="E395" s="68"/>
      <c r="F395" s="69"/>
      <c r="G395" s="68"/>
      <c r="H395" s="158"/>
      <c r="I395" s="68"/>
      <c r="J395" s="68"/>
      <c r="K395" s="68"/>
      <c r="L395" s="68"/>
      <c r="M395" s="68"/>
      <c r="N395" s="68"/>
      <c r="O395" s="68"/>
      <c r="P395" s="68"/>
      <c r="Q395" s="68"/>
      <c r="R395" s="68"/>
    </row>
    <row r="396" spans="1:18" ht="15.75" customHeight="1" x14ac:dyDescent="0.25">
      <c r="A396" s="68"/>
      <c r="B396" s="184"/>
      <c r="C396" s="184"/>
      <c r="D396" s="184"/>
      <c r="E396" s="68"/>
      <c r="F396" s="69"/>
      <c r="G396" s="68"/>
      <c r="H396" s="158"/>
      <c r="I396" s="68"/>
      <c r="J396" s="68"/>
      <c r="K396" s="68"/>
      <c r="L396" s="68"/>
      <c r="M396" s="68"/>
      <c r="N396" s="68"/>
      <c r="O396" s="68"/>
      <c r="P396" s="68"/>
      <c r="Q396" s="68"/>
      <c r="R396" s="68"/>
    </row>
    <row r="397" spans="1:18" ht="15.75" customHeight="1" x14ac:dyDescent="0.25">
      <c r="A397" s="68"/>
      <c r="B397" s="184"/>
      <c r="C397" s="184"/>
      <c r="D397" s="184"/>
      <c r="E397" s="68"/>
      <c r="F397" s="69"/>
      <c r="G397" s="68"/>
      <c r="H397" s="158"/>
      <c r="I397" s="68"/>
      <c r="J397" s="68"/>
      <c r="K397" s="68"/>
      <c r="L397" s="68"/>
      <c r="M397" s="68"/>
      <c r="N397" s="68"/>
      <c r="O397" s="68"/>
      <c r="P397" s="68"/>
      <c r="Q397" s="68"/>
      <c r="R397" s="68"/>
    </row>
    <row r="398" spans="1:18" ht="15.75" customHeight="1" x14ac:dyDescent="0.25">
      <c r="A398" s="68"/>
      <c r="B398" s="184"/>
      <c r="C398" s="184"/>
      <c r="D398" s="184"/>
      <c r="E398" s="68"/>
      <c r="F398" s="69"/>
      <c r="G398" s="68"/>
      <c r="H398" s="158"/>
      <c r="I398" s="68"/>
      <c r="J398" s="68"/>
      <c r="K398" s="68"/>
      <c r="L398" s="68"/>
      <c r="M398" s="68"/>
      <c r="N398" s="68"/>
      <c r="O398" s="68"/>
      <c r="P398" s="68"/>
      <c r="Q398" s="68"/>
      <c r="R398" s="68"/>
    </row>
    <row r="399" spans="1:18" ht="15.75" customHeight="1" x14ac:dyDescent="0.25">
      <c r="A399" s="68"/>
      <c r="B399" s="184"/>
      <c r="C399" s="184"/>
      <c r="D399" s="184"/>
      <c r="E399" s="68"/>
      <c r="F399" s="69"/>
      <c r="G399" s="68"/>
      <c r="H399" s="158"/>
      <c r="I399" s="68"/>
      <c r="J399" s="68"/>
      <c r="K399" s="68"/>
      <c r="L399" s="68"/>
      <c r="M399" s="68"/>
      <c r="N399" s="68"/>
      <c r="O399" s="68"/>
      <c r="P399" s="68"/>
      <c r="Q399" s="68"/>
      <c r="R399" s="68"/>
    </row>
    <row r="400" spans="1:18" ht="15.75" customHeight="1" x14ac:dyDescent="0.25">
      <c r="A400" s="68"/>
      <c r="B400" s="184"/>
      <c r="C400" s="184"/>
      <c r="D400" s="184"/>
      <c r="E400" s="68"/>
      <c r="F400" s="69"/>
      <c r="G400" s="68"/>
      <c r="H400" s="158"/>
      <c r="I400" s="68"/>
      <c r="J400" s="68"/>
      <c r="K400" s="68"/>
      <c r="L400" s="68"/>
      <c r="M400" s="68"/>
      <c r="N400" s="68"/>
      <c r="O400" s="68"/>
      <c r="P400" s="68"/>
      <c r="Q400" s="68"/>
      <c r="R400" s="68"/>
    </row>
    <row r="401" spans="1:18" ht="15.75" customHeight="1" x14ac:dyDescent="0.25">
      <c r="A401" s="68"/>
      <c r="B401" s="184"/>
      <c r="C401" s="184"/>
      <c r="D401" s="184"/>
      <c r="E401" s="68"/>
      <c r="F401" s="69"/>
      <c r="G401" s="68"/>
      <c r="H401" s="158"/>
      <c r="I401" s="68"/>
      <c r="J401" s="68"/>
      <c r="K401" s="68"/>
      <c r="L401" s="68"/>
      <c r="M401" s="68"/>
      <c r="N401" s="68"/>
      <c r="O401" s="68"/>
      <c r="P401" s="68"/>
      <c r="Q401" s="68"/>
      <c r="R401" s="68"/>
    </row>
    <row r="402" spans="1:18" ht="15.75" customHeight="1" x14ac:dyDescent="0.25">
      <c r="A402" s="68"/>
      <c r="B402" s="184"/>
      <c r="C402" s="184"/>
      <c r="D402" s="184"/>
      <c r="E402" s="68"/>
      <c r="F402" s="69"/>
      <c r="G402" s="68"/>
      <c r="H402" s="158"/>
      <c r="I402" s="68"/>
      <c r="J402" s="68"/>
      <c r="K402" s="68"/>
      <c r="L402" s="68"/>
      <c r="M402" s="68"/>
      <c r="N402" s="68"/>
      <c r="O402" s="68"/>
      <c r="P402" s="68"/>
      <c r="Q402" s="68"/>
      <c r="R402" s="68"/>
    </row>
    <row r="403" spans="1:18" ht="15.75" customHeight="1" x14ac:dyDescent="0.25">
      <c r="A403" s="68"/>
      <c r="B403" s="184"/>
      <c r="C403" s="184"/>
      <c r="D403" s="184"/>
      <c r="E403" s="68"/>
      <c r="F403" s="69"/>
      <c r="G403" s="68"/>
      <c r="H403" s="158"/>
      <c r="I403" s="68"/>
      <c r="J403" s="68"/>
      <c r="K403" s="68"/>
      <c r="L403" s="68"/>
      <c r="M403" s="68"/>
      <c r="N403" s="68"/>
      <c r="O403" s="68"/>
      <c r="P403" s="68"/>
      <c r="Q403" s="68"/>
      <c r="R403" s="68"/>
    </row>
    <row r="404" spans="1:18" ht="15.75" customHeight="1" x14ac:dyDescent="0.25">
      <c r="A404" s="68"/>
      <c r="B404" s="184"/>
      <c r="C404" s="184"/>
      <c r="D404" s="184"/>
      <c r="E404" s="68"/>
      <c r="F404" s="69"/>
      <c r="G404" s="68"/>
      <c r="H404" s="158"/>
      <c r="I404" s="68"/>
      <c r="J404" s="68"/>
      <c r="K404" s="68"/>
      <c r="L404" s="68"/>
      <c r="M404" s="68"/>
      <c r="N404" s="68"/>
      <c r="O404" s="68"/>
      <c r="P404" s="68"/>
      <c r="Q404" s="68"/>
      <c r="R404" s="68"/>
    </row>
    <row r="405" spans="1:18" ht="15.75" customHeight="1" x14ac:dyDescent="0.25">
      <c r="A405" s="68"/>
      <c r="B405" s="184"/>
      <c r="C405" s="184"/>
      <c r="D405" s="184"/>
      <c r="E405" s="68"/>
      <c r="F405" s="69"/>
      <c r="G405" s="68"/>
      <c r="H405" s="158"/>
      <c r="I405" s="68"/>
      <c r="J405" s="68"/>
      <c r="K405" s="68"/>
      <c r="L405" s="68"/>
      <c r="M405" s="68"/>
      <c r="N405" s="68"/>
      <c r="O405" s="68"/>
      <c r="P405" s="68"/>
      <c r="Q405" s="68"/>
      <c r="R405" s="68"/>
    </row>
    <row r="406" spans="1:18" ht="15.75" customHeight="1" x14ac:dyDescent="0.25">
      <c r="A406" s="68"/>
      <c r="B406" s="184"/>
      <c r="C406" s="184"/>
      <c r="D406" s="184"/>
      <c r="E406" s="68"/>
      <c r="F406" s="69"/>
      <c r="G406" s="68"/>
      <c r="H406" s="158"/>
      <c r="I406" s="68"/>
      <c r="J406" s="68"/>
      <c r="K406" s="68"/>
      <c r="L406" s="68"/>
      <c r="M406" s="68"/>
      <c r="N406" s="68"/>
      <c r="O406" s="68"/>
      <c r="P406" s="68"/>
      <c r="Q406" s="68"/>
      <c r="R406" s="68"/>
    </row>
    <row r="407" spans="1:18" ht="15.75" customHeight="1" x14ac:dyDescent="0.25">
      <c r="A407" s="68"/>
      <c r="B407" s="184"/>
      <c r="C407" s="184"/>
      <c r="D407" s="184"/>
      <c r="E407" s="68"/>
      <c r="F407" s="69"/>
      <c r="G407" s="68"/>
      <c r="H407" s="158"/>
      <c r="I407" s="68"/>
      <c r="J407" s="68"/>
      <c r="K407" s="68"/>
      <c r="L407" s="68"/>
      <c r="M407" s="68"/>
      <c r="N407" s="68"/>
      <c r="O407" s="68"/>
      <c r="P407" s="68"/>
      <c r="Q407" s="68"/>
      <c r="R407" s="68"/>
    </row>
    <row r="408" spans="1:18" ht="15.75" customHeight="1" x14ac:dyDescent="0.25">
      <c r="A408" s="68"/>
      <c r="B408" s="184"/>
      <c r="C408" s="184"/>
      <c r="D408" s="184"/>
      <c r="E408" s="68"/>
      <c r="F408" s="69"/>
      <c r="G408" s="68"/>
      <c r="H408" s="158"/>
      <c r="I408" s="68"/>
      <c r="J408" s="68"/>
      <c r="K408" s="68"/>
      <c r="L408" s="68"/>
      <c r="M408" s="68"/>
      <c r="N408" s="68"/>
      <c r="O408" s="68"/>
      <c r="P408" s="68"/>
      <c r="Q408" s="68"/>
      <c r="R408" s="68"/>
    </row>
    <row r="409" spans="1:18" ht="15.75" customHeight="1" x14ac:dyDescent="0.25">
      <c r="A409" s="68"/>
      <c r="B409" s="184"/>
      <c r="C409" s="184"/>
      <c r="D409" s="184"/>
      <c r="E409" s="68"/>
      <c r="F409" s="69"/>
      <c r="G409" s="68"/>
      <c r="H409" s="158"/>
      <c r="I409" s="68"/>
      <c r="J409" s="68"/>
      <c r="K409" s="68"/>
      <c r="L409" s="68"/>
      <c r="M409" s="68"/>
      <c r="N409" s="68"/>
      <c r="O409" s="68"/>
      <c r="P409" s="68"/>
      <c r="Q409" s="68"/>
      <c r="R409" s="68"/>
    </row>
    <row r="410" spans="1:18" ht="15.75" customHeight="1" x14ac:dyDescent="0.25">
      <c r="A410" s="68"/>
      <c r="B410" s="184"/>
      <c r="C410" s="184"/>
      <c r="D410" s="184"/>
      <c r="E410" s="68"/>
      <c r="F410" s="69"/>
      <c r="G410" s="68"/>
      <c r="H410" s="158"/>
      <c r="I410" s="68"/>
      <c r="J410" s="68"/>
      <c r="K410" s="68"/>
      <c r="L410" s="68"/>
      <c r="M410" s="68"/>
      <c r="N410" s="68"/>
      <c r="O410" s="68"/>
      <c r="P410" s="68"/>
      <c r="Q410" s="68"/>
      <c r="R410" s="68"/>
    </row>
    <row r="411" spans="1:18" ht="15.75" customHeight="1" x14ac:dyDescent="0.25">
      <c r="A411" s="68"/>
      <c r="B411" s="184"/>
      <c r="C411" s="184"/>
      <c r="D411" s="184"/>
      <c r="E411" s="68"/>
      <c r="F411" s="69"/>
      <c r="G411" s="68"/>
      <c r="H411" s="158"/>
      <c r="I411" s="68"/>
      <c r="J411" s="68"/>
      <c r="K411" s="68"/>
      <c r="L411" s="68"/>
      <c r="M411" s="68"/>
      <c r="N411" s="68"/>
      <c r="O411" s="68"/>
      <c r="P411" s="68"/>
      <c r="Q411" s="68"/>
      <c r="R411" s="68"/>
    </row>
    <row r="412" spans="1:18" ht="15.75" customHeight="1" x14ac:dyDescent="0.25">
      <c r="A412" s="68"/>
      <c r="B412" s="184"/>
      <c r="C412" s="184"/>
      <c r="D412" s="184"/>
      <c r="E412" s="68"/>
      <c r="F412" s="69"/>
      <c r="G412" s="68"/>
      <c r="H412" s="158"/>
      <c r="I412" s="68"/>
      <c r="J412" s="68"/>
      <c r="K412" s="68"/>
      <c r="L412" s="68"/>
      <c r="M412" s="68"/>
      <c r="N412" s="68"/>
      <c r="O412" s="68"/>
      <c r="P412" s="68"/>
      <c r="Q412" s="68"/>
      <c r="R412" s="68"/>
    </row>
    <row r="413" spans="1:18" ht="15.75" customHeight="1" x14ac:dyDescent="0.25">
      <c r="A413" s="68"/>
      <c r="B413" s="184"/>
      <c r="C413" s="184"/>
      <c r="D413" s="184"/>
      <c r="E413" s="68"/>
      <c r="F413" s="69"/>
      <c r="G413" s="68"/>
      <c r="H413" s="158"/>
      <c r="I413" s="68"/>
      <c r="J413" s="68"/>
      <c r="K413" s="68"/>
      <c r="L413" s="68"/>
      <c r="M413" s="68"/>
      <c r="N413" s="68"/>
      <c r="O413" s="68"/>
      <c r="P413" s="68"/>
      <c r="Q413" s="68"/>
      <c r="R413" s="68"/>
    </row>
    <row r="414" spans="1:18" ht="15.75" customHeight="1" x14ac:dyDescent="0.25">
      <c r="A414" s="68"/>
      <c r="B414" s="184"/>
      <c r="C414" s="184"/>
      <c r="D414" s="184"/>
      <c r="E414" s="68"/>
      <c r="F414" s="69"/>
      <c r="G414" s="68"/>
      <c r="H414" s="158"/>
      <c r="I414" s="68"/>
      <c r="J414" s="68"/>
      <c r="K414" s="68"/>
      <c r="L414" s="68"/>
      <c r="M414" s="68"/>
      <c r="N414" s="68"/>
      <c r="O414" s="68"/>
      <c r="P414" s="68"/>
      <c r="Q414" s="68"/>
      <c r="R414" s="68"/>
    </row>
    <row r="415" spans="1:18" ht="15.75" customHeight="1" x14ac:dyDescent="0.25">
      <c r="A415" s="68"/>
      <c r="B415" s="184"/>
      <c r="C415" s="184"/>
      <c r="D415" s="184"/>
      <c r="E415" s="68"/>
      <c r="F415" s="69"/>
      <c r="G415" s="68"/>
      <c r="H415" s="158"/>
      <c r="I415" s="68"/>
      <c r="J415" s="68"/>
      <c r="K415" s="68"/>
      <c r="L415" s="68"/>
      <c r="M415" s="68"/>
      <c r="N415" s="68"/>
      <c r="O415" s="68"/>
      <c r="P415" s="68"/>
      <c r="Q415" s="68"/>
      <c r="R415" s="68"/>
    </row>
    <row r="416" spans="1:18" ht="15.75" customHeight="1" x14ac:dyDescent="0.25">
      <c r="A416" s="68"/>
      <c r="B416" s="184"/>
      <c r="C416" s="184"/>
      <c r="D416" s="184"/>
      <c r="E416" s="68"/>
      <c r="F416" s="69"/>
      <c r="G416" s="68"/>
      <c r="H416" s="158"/>
      <c r="I416" s="68"/>
      <c r="J416" s="68"/>
      <c r="K416" s="68"/>
      <c r="L416" s="68"/>
      <c r="M416" s="68"/>
      <c r="N416" s="68"/>
      <c r="O416" s="68"/>
      <c r="P416" s="68"/>
      <c r="Q416" s="68"/>
      <c r="R416" s="68"/>
    </row>
    <row r="417" spans="1:18" ht="15.75" customHeight="1" x14ac:dyDescent="0.25">
      <c r="A417" s="68"/>
      <c r="B417" s="184"/>
      <c r="C417" s="184"/>
      <c r="D417" s="184"/>
      <c r="E417" s="68"/>
      <c r="F417" s="69"/>
      <c r="G417" s="68"/>
      <c r="H417" s="158"/>
      <c r="I417" s="68"/>
      <c r="J417" s="68"/>
      <c r="K417" s="68"/>
      <c r="L417" s="68"/>
      <c r="M417" s="68"/>
      <c r="N417" s="68"/>
      <c r="O417" s="68"/>
      <c r="P417" s="68"/>
      <c r="Q417" s="68"/>
      <c r="R417" s="68"/>
    </row>
    <row r="418" spans="1:18" ht="15.75" customHeight="1" x14ac:dyDescent="0.25">
      <c r="A418" s="68"/>
      <c r="B418" s="184"/>
      <c r="C418" s="184"/>
      <c r="D418" s="184"/>
      <c r="E418" s="68"/>
      <c r="F418" s="69"/>
      <c r="G418" s="68"/>
      <c r="H418" s="158"/>
      <c r="I418" s="68"/>
      <c r="J418" s="68"/>
      <c r="K418" s="68"/>
      <c r="L418" s="68"/>
      <c r="M418" s="68"/>
      <c r="N418" s="68"/>
      <c r="O418" s="68"/>
      <c r="P418" s="68"/>
      <c r="Q418" s="68"/>
      <c r="R418" s="68"/>
    </row>
    <row r="419" spans="1:18" ht="15.75" customHeight="1" x14ac:dyDescent="0.25">
      <c r="A419" s="68"/>
      <c r="B419" s="184"/>
      <c r="C419" s="184"/>
      <c r="D419" s="184"/>
      <c r="E419" s="68"/>
      <c r="F419" s="69"/>
      <c r="G419" s="68"/>
      <c r="H419" s="158"/>
      <c r="I419" s="68"/>
      <c r="J419" s="68"/>
      <c r="K419" s="68"/>
      <c r="L419" s="68"/>
      <c r="M419" s="68"/>
      <c r="N419" s="68"/>
      <c r="O419" s="68"/>
      <c r="P419" s="68"/>
      <c r="Q419" s="68"/>
      <c r="R419" s="68"/>
    </row>
    <row r="420" spans="1:18" ht="15.75" customHeight="1" x14ac:dyDescent="0.25">
      <c r="A420" s="68"/>
      <c r="B420" s="184"/>
      <c r="C420" s="184"/>
      <c r="D420" s="184"/>
      <c r="E420" s="68"/>
      <c r="F420" s="69"/>
      <c r="G420" s="68"/>
      <c r="H420" s="158"/>
      <c r="I420" s="68"/>
      <c r="J420" s="68"/>
      <c r="K420" s="68"/>
      <c r="L420" s="68"/>
      <c r="M420" s="68"/>
      <c r="N420" s="68"/>
      <c r="O420" s="68"/>
      <c r="P420" s="68"/>
      <c r="Q420" s="68"/>
      <c r="R420" s="68"/>
    </row>
    <row r="421" spans="1:18" ht="15.75" customHeight="1" x14ac:dyDescent="0.25">
      <c r="A421" s="68"/>
      <c r="B421" s="184"/>
      <c r="C421" s="184"/>
      <c r="D421" s="184"/>
      <c r="E421" s="68"/>
      <c r="F421" s="69"/>
      <c r="G421" s="68"/>
      <c r="H421" s="158"/>
      <c r="I421" s="68"/>
      <c r="J421" s="68"/>
      <c r="K421" s="68"/>
      <c r="L421" s="68"/>
      <c r="M421" s="68"/>
      <c r="N421" s="68"/>
      <c r="O421" s="68"/>
      <c r="P421" s="68"/>
      <c r="Q421" s="68"/>
      <c r="R421" s="68"/>
    </row>
    <row r="422" spans="1:18" ht="15.75" customHeight="1" x14ac:dyDescent="0.25">
      <c r="A422" s="68"/>
      <c r="B422" s="184"/>
      <c r="C422" s="184"/>
      <c r="D422" s="184"/>
      <c r="E422" s="68"/>
      <c r="F422" s="69"/>
      <c r="G422" s="68"/>
      <c r="H422" s="158"/>
      <c r="I422" s="68"/>
      <c r="J422" s="68"/>
      <c r="K422" s="68"/>
      <c r="L422" s="68"/>
      <c r="M422" s="68"/>
      <c r="N422" s="68"/>
      <c r="O422" s="68"/>
      <c r="P422" s="68"/>
      <c r="Q422" s="68"/>
      <c r="R422" s="68"/>
    </row>
    <row r="423" spans="1:18" ht="15.75" customHeight="1" x14ac:dyDescent="0.25">
      <c r="A423" s="68"/>
      <c r="B423" s="184"/>
      <c r="C423" s="184"/>
      <c r="D423" s="184"/>
      <c r="E423" s="68"/>
      <c r="F423" s="69"/>
      <c r="G423" s="68"/>
      <c r="H423" s="158"/>
      <c r="I423" s="68"/>
      <c r="J423" s="68"/>
      <c r="K423" s="68"/>
      <c r="L423" s="68"/>
      <c r="M423" s="68"/>
      <c r="N423" s="68"/>
      <c r="O423" s="68"/>
      <c r="P423" s="68"/>
      <c r="Q423" s="68"/>
      <c r="R423" s="68"/>
    </row>
    <row r="424" spans="1:18" ht="15.75" customHeight="1" x14ac:dyDescent="0.25">
      <c r="A424" s="68"/>
      <c r="B424" s="184"/>
      <c r="C424" s="184"/>
      <c r="D424" s="184"/>
      <c r="E424" s="68"/>
      <c r="F424" s="69"/>
      <c r="G424" s="68"/>
      <c r="H424" s="158"/>
      <c r="I424" s="68"/>
      <c r="J424" s="68"/>
      <c r="K424" s="68"/>
      <c r="L424" s="68"/>
      <c r="M424" s="68"/>
      <c r="N424" s="68"/>
      <c r="O424" s="68"/>
      <c r="P424" s="68"/>
      <c r="Q424" s="68"/>
      <c r="R424" s="68"/>
    </row>
    <row r="425" spans="1:18" ht="15.75" customHeight="1" x14ac:dyDescent="0.25">
      <c r="A425" s="68"/>
      <c r="B425" s="184"/>
      <c r="C425" s="184"/>
      <c r="D425" s="184"/>
      <c r="E425" s="68"/>
      <c r="F425" s="69"/>
      <c r="G425" s="68"/>
      <c r="H425" s="158"/>
      <c r="I425" s="68"/>
      <c r="J425" s="68"/>
      <c r="K425" s="68"/>
      <c r="L425" s="68"/>
      <c r="M425" s="68"/>
      <c r="N425" s="68"/>
      <c r="O425" s="68"/>
      <c r="P425" s="68"/>
      <c r="Q425" s="68"/>
      <c r="R425" s="68"/>
    </row>
    <row r="426" spans="1:18" ht="15.75" customHeight="1" x14ac:dyDescent="0.25">
      <c r="A426" s="68"/>
      <c r="B426" s="184"/>
      <c r="C426" s="184"/>
      <c r="D426" s="184"/>
      <c r="E426" s="68"/>
      <c r="F426" s="69"/>
      <c r="G426" s="68"/>
      <c r="H426" s="158"/>
      <c r="I426" s="68"/>
      <c r="J426" s="68"/>
      <c r="K426" s="68"/>
      <c r="L426" s="68"/>
      <c r="M426" s="68"/>
      <c r="N426" s="68"/>
      <c r="O426" s="68"/>
      <c r="P426" s="68"/>
      <c r="Q426" s="68"/>
      <c r="R426" s="68"/>
    </row>
    <row r="427" spans="1:18" ht="15.75" customHeight="1" x14ac:dyDescent="0.25">
      <c r="A427" s="68"/>
      <c r="B427" s="184"/>
      <c r="C427" s="184"/>
      <c r="D427" s="184"/>
      <c r="E427" s="68"/>
      <c r="F427" s="69"/>
      <c r="G427" s="68"/>
      <c r="H427" s="158"/>
      <c r="I427" s="68"/>
      <c r="J427" s="68"/>
      <c r="K427" s="68"/>
      <c r="L427" s="68"/>
      <c r="M427" s="68"/>
      <c r="N427" s="68"/>
      <c r="O427" s="68"/>
      <c r="P427" s="68"/>
      <c r="Q427" s="68"/>
      <c r="R427" s="68"/>
    </row>
    <row r="428" spans="1:18" ht="15.75" customHeight="1" x14ac:dyDescent="0.25">
      <c r="A428" s="68"/>
      <c r="B428" s="184"/>
      <c r="C428" s="184"/>
      <c r="D428" s="184"/>
      <c r="E428" s="68"/>
      <c r="F428" s="69"/>
      <c r="G428" s="68"/>
      <c r="H428" s="158"/>
      <c r="I428" s="68"/>
      <c r="J428" s="68"/>
      <c r="K428" s="68"/>
      <c r="L428" s="68"/>
      <c r="M428" s="68"/>
      <c r="N428" s="68"/>
      <c r="O428" s="68"/>
      <c r="P428" s="68"/>
      <c r="Q428" s="68"/>
      <c r="R428" s="68"/>
    </row>
    <row r="429" spans="1:18" ht="15.75" customHeight="1" x14ac:dyDescent="0.25">
      <c r="A429" s="68"/>
      <c r="B429" s="184"/>
      <c r="C429" s="184"/>
      <c r="D429" s="184"/>
      <c r="E429" s="68"/>
      <c r="F429" s="69"/>
      <c r="G429" s="68"/>
      <c r="H429" s="158"/>
      <c r="I429" s="68"/>
      <c r="J429" s="68"/>
      <c r="K429" s="68"/>
      <c r="L429" s="68"/>
      <c r="M429" s="68"/>
      <c r="N429" s="68"/>
      <c r="O429" s="68"/>
      <c r="P429" s="68"/>
      <c r="Q429" s="68"/>
      <c r="R429" s="68"/>
    </row>
    <row r="430" spans="1:18" ht="15.75" customHeight="1" x14ac:dyDescent="0.25">
      <c r="A430" s="68"/>
      <c r="B430" s="184"/>
      <c r="C430" s="184"/>
      <c r="D430" s="184"/>
      <c r="E430" s="68"/>
      <c r="F430" s="69"/>
      <c r="G430" s="68"/>
      <c r="H430" s="158"/>
      <c r="I430" s="68"/>
      <c r="J430" s="68"/>
      <c r="K430" s="68"/>
      <c r="L430" s="68"/>
      <c r="M430" s="68"/>
      <c r="N430" s="68"/>
      <c r="O430" s="68"/>
      <c r="P430" s="68"/>
      <c r="Q430" s="68"/>
      <c r="R430" s="68"/>
    </row>
    <row r="431" spans="1:18" ht="15.75" customHeight="1" x14ac:dyDescent="0.25">
      <c r="A431" s="68"/>
      <c r="B431" s="184"/>
      <c r="C431" s="184"/>
      <c r="D431" s="184"/>
      <c r="E431" s="68"/>
      <c r="F431" s="69"/>
      <c r="G431" s="68"/>
      <c r="H431" s="158"/>
      <c r="I431" s="68"/>
      <c r="J431" s="68"/>
      <c r="K431" s="68"/>
      <c r="L431" s="68"/>
      <c r="M431" s="68"/>
      <c r="N431" s="68"/>
      <c r="O431" s="68"/>
      <c r="P431" s="68"/>
      <c r="Q431" s="68"/>
      <c r="R431" s="68"/>
    </row>
    <row r="432" spans="1:18" ht="15.75" customHeight="1" x14ac:dyDescent="0.25">
      <c r="A432" s="68"/>
      <c r="B432" s="184"/>
      <c r="C432" s="184"/>
      <c r="D432" s="184"/>
      <c r="E432" s="68"/>
      <c r="F432" s="69"/>
      <c r="G432" s="68"/>
      <c r="H432" s="158"/>
      <c r="I432" s="68"/>
      <c r="J432" s="68"/>
      <c r="K432" s="68"/>
      <c r="L432" s="68"/>
      <c r="M432" s="68"/>
      <c r="N432" s="68"/>
      <c r="O432" s="68"/>
      <c r="P432" s="68"/>
      <c r="Q432" s="68"/>
      <c r="R432" s="68"/>
    </row>
    <row r="433" spans="1:18" ht="15.75" customHeight="1" x14ac:dyDescent="0.25">
      <c r="A433" s="68"/>
      <c r="B433" s="184"/>
      <c r="C433" s="184"/>
      <c r="D433" s="184"/>
      <c r="E433" s="68"/>
      <c r="F433" s="69"/>
      <c r="G433" s="68"/>
      <c r="H433" s="158"/>
      <c r="I433" s="68"/>
      <c r="J433" s="68"/>
      <c r="K433" s="68"/>
      <c r="L433" s="68"/>
      <c r="M433" s="68"/>
      <c r="N433" s="68"/>
      <c r="O433" s="68"/>
      <c r="P433" s="68"/>
      <c r="Q433" s="68"/>
      <c r="R433" s="68"/>
    </row>
    <row r="434" spans="1:18" ht="15.75" customHeight="1" x14ac:dyDescent="0.25">
      <c r="A434" s="68"/>
      <c r="B434" s="184"/>
      <c r="C434" s="184"/>
      <c r="D434" s="184"/>
      <c r="E434" s="68"/>
      <c r="F434" s="69"/>
      <c r="G434" s="68"/>
      <c r="H434" s="158"/>
      <c r="I434" s="68"/>
      <c r="J434" s="68"/>
      <c r="K434" s="68"/>
      <c r="L434" s="68"/>
      <c r="M434" s="68"/>
      <c r="N434" s="68"/>
      <c r="O434" s="68"/>
      <c r="P434" s="68"/>
      <c r="Q434" s="68"/>
      <c r="R434" s="68"/>
    </row>
    <row r="435" spans="1:18" ht="15.75" customHeight="1" x14ac:dyDescent="0.25">
      <c r="A435" s="68"/>
      <c r="B435" s="184"/>
      <c r="C435" s="184"/>
      <c r="D435" s="184"/>
      <c r="E435" s="68"/>
      <c r="F435" s="69"/>
      <c r="G435" s="68"/>
      <c r="H435" s="158"/>
      <c r="I435" s="68"/>
      <c r="J435" s="68"/>
      <c r="K435" s="68"/>
      <c r="L435" s="68"/>
      <c r="M435" s="68"/>
      <c r="N435" s="68"/>
      <c r="O435" s="68"/>
      <c r="P435" s="68"/>
      <c r="Q435" s="68"/>
      <c r="R435" s="68"/>
    </row>
    <row r="436" spans="1:18" ht="15.75" customHeight="1" x14ac:dyDescent="0.25">
      <c r="A436" s="68"/>
      <c r="B436" s="184"/>
      <c r="C436" s="184"/>
      <c r="D436" s="184"/>
      <c r="E436" s="68"/>
      <c r="F436" s="69"/>
      <c r="G436" s="68"/>
      <c r="H436" s="158"/>
      <c r="I436" s="68"/>
      <c r="J436" s="68"/>
      <c r="K436" s="68"/>
      <c r="L436" s="68"/>
      <c r="M436" s="68"/>
      <c r="N436" s="68"/>
      <c r="O436" s="68"/>
      <c r="P436" s="68"/>
      <c r="Q436" s="68"/>
      <c r="R436" s="68"/>
    </row>
    <row r="437" spans="1:18" ht="15.75" customHeight="1" x14ac:dyDescent="0.25">
      <c r="A437" s="68"/>
      <c r="B437" s="184"/>
      <c r="C437" s="184"/>
      <c r="D437" s="184"/>
      <c r="E437" s="68"/>
      <c r="F437" s="69"/>
      <c r="G437" s="68"/>
      <c r="H437" s="158"/>
      <c r="I437" s="68"/>
      <c r="J437" s="68"/>
      <c r="K437" s="68"/>
      <c r="L437" s="68"/>
      <c r="M437" s="68"/>
      <c r="N437" s="68"/>
      <c r="O437" s="68"/>
      <c r="P437" s="68"/>
      <c r="Q437" s="68"/>
      <c r="R437" s="68"/>
    </row>
    <row r="438" spans="1:18" ht="15.75" customHeight="1" x14ac:dyDescent="0.25">
      <c r="A438" s="68"/>
      <c r="B438" s="184"/>
      <c r="C438" s="184"/>
      <c r="D438" s="184"/>
      <c r="E438" s="68"/>
      <c r="F438" s="69"/>
      <c r="G438" s="68"/>
      <c r="H438" s="158"/>
      <c r="I438" s="68"/>
      <c r="J438" s="68"/>
      <c r="K438" s="68"/>
      <c r="L438" s="68"/>
      <c r="M438" s="68"/>
      <c r="N438" s="68"/>
      <c r="O438" s="68"/>
      <c r="P438" s="68"/>
      <c r="Q438" s="68"/>
      <c r="R438" s="68"/>
    </row>
    <row r="439" spans="1:18" ht="15.75" customHeight="1" x14ac:dyDescent="0.25">
      <c r="A439" s="68"/>
      <c r="B439" s="184"/>
      <c r="C439" s="184"/>
      <c r="D439" s="184"/>
      <c r="E439" s="68"/>
      <c r="F439" s="69"/>
      <c r="G439" s="68"/>
      <c r="H439" s="158"/>
      <c r="I439" s="68"/>
      <c r="J439" s="68"/>
      <c r="K439" s="68"/>
      <c r="L439" s="68"/>
      <c r="M439" s="68"/>
      <c r="N439" s="68"/>
      <c r="O439" s="68"/>
      <c r="P439" s="68"/>
      <c r="Q439" s="68"/>
      <c r="R439" s="68"/>
    </row>
    <row r="440" spans="1:18" ht="15.75" customHeight="1" x14ac:dyDescent="0.25">
      <c r="A440" s="68"/>
      <c r="B440" s="184"/>
      <c r="C440" s="184"/>
      <c r="D440" s="184"/>
      <c r="E440" s="68"/>
      <c r="F440" s="69"/>
      <c r="G440" s="68"/>
      <c r="H440" s="158"/>
      <c r="I440" s="68"/>
      <c r="J440" s="68"/>
      <c r="K440" s="68"/>
      <c r="L440" s="68"/>
      <c r="M440" s="68"/>
      <c r="N440" s="68"/>
      <c r="O440" s="68"/>
      <c r="P440" s="68"/>
      <c r="Q440" s="68"/>
      <c r="R440" s="68"/>
    </row>
    <row r="441" spans="1:18" ht="15.75" customHeight="1" x14ac:dyDescent="0.25">
      <c r="A441" s="68"/>
      <c r="B441" s="184"/>
      <c r="C441" s="184"/>
      <c r="D441" s="184"/>
      <c r="E441" s="68"/>
      <c r="F441" s="69"/>
      <c r="G441" s="68"/>
      <c r="H441" s="158"/>
      <c r="I441" s="68"/>
      <c r="J441" s="68"/>
      <c r="K441" s="68"/>
      <c r="L441" s="68"/>
      <c r="M441" s="68"/>
      <c r="N441" s="68"/>
      <c r="O441" s="68"/>
      <c r="P441" s="68"/>
      <c r="Q441" s="68"/>
      <c r="R441" s="68"/>
    </row>
    <row r="442" spans="1:18" ht="15.75" customHeight="1" x14ac:dyDescent="0.25">
      <c r="A442" s="68"/>
      <c r="B442" s="184"/>
      <c r="C442" s="184"/>
      <c r="D442" s="184"/>
      <c r="E442" s="68"/>
      <c r="F442" s="69"/>
      <c r="G442" s="68"/>
      <c r="H442" s="158"/>
      <c r="I442" s="68"/>
      <c r="J442" s="68"/>
      <c r="K442" s="68"/>
      <c r="L442" s="68"/>
      <c r="M442" s="68"/>
      <c r="N442" s="68"/>
      <c r="O442" s="68"/>
      <c r="P442" s="68"/>
      <c r="Q442" s="68"/>
      <c r="R442" s="68"/>
    </row>
    <row r="443" spans="1:18" ht="15.75" customHeight="1" x14ac:dyDescent="0.25">
      <c r="A443" s="68"/>
      <c r="B443" s="184"/>
      <c r="C443" s="184"/>
      <c r="D443" s="184"/>
      <c r="E443" s="68"/>
      <c r="F443" s="69"/>
      <c r="G443" s="68"/>
      <c r="H443" s="158"/>
      <c r="I443" s="68"/>
      <c r="J443" s="68"/>
      <c r="K443" s="68"/>
      <c r="L443" s="68"/>
      <c r="M443" s="68"/>
      <c r="N443" s="68"/>
      <c r="O443" s="68"/>
      <c r="P443" s="68"/>
      <c r="Q443" s="68"/>
      <c r="R443" s="68"/>
    </row>
    <row r="444" spans="1:18" ht="15.75" customHeight="1" x14ac:dyDescent="0.25">
      <c r="A444" s="68"/>
      <c r="B444" s="184"/>
      <c r="C444" s="184"/>
      <c r="D444" s="184"/>
      <c r="E444" s="68"/>
      <c r="F444" s="69"/>
      <c r="G444" s="68"/>
      <c r="H444" s="158"/>
      <c r="I444" s="68"/>
      <c r="J444" s="68"/>
      <c r="K444" s="68"/>
      <c r="L444" s="68"/>
      <c r="M444" s="68"/>
      <c r="N444" s="68"/>
      <c r="O444" s="68"/>
      <c r="P444" s="68"/>
      <c r="Q444" s="68"/>
      <c r="R444" s="68"/>
    </row>
    <row r="445" spans="1:18" ht="15.75" customHeight="1" x14ac:dyDescent="0.25">
      <c r="A445" s="68"/>
      <c r="B445" s="184"/>
      <c r="C445" s="184"/>
      <c r="D445" s="184"/>
      <c r="E445" s="68"/>
      <c r="F445" s="69"/>
      <c r="G445" s="68"/>
      <c r="H445" s="158"/>
      <c r="I445" s="68"/>
      <c r="J445" s="68"/>
      <c r="K445" s="68"/>
      <c r="L445" s="68"/>
      <c r="M445" s="68"/>
      <c r="N445" s="68"/>
      <c r="O445" s="68"/>
      <c r="P445" s="68"/>
      <c r="Q445" s="68"/>
      <c r="R445" s="68"/>
    </row>
    <row r="446" spans="1:18" ht="15.75" customHeight="1" x14ac:dyDescent="0.25">
      <c r="A446" s="68"/>
      <c r="B446" s="184"/>
      <c r="C446" s="184"/>
      <c r="D446" s="184"/>
      <c r="E446" s="68"/>
      <c r="F446" s="69"/>
      <c r="G446" s="68"/>
      <c r="H446" s="158"/>
      <c r="I446" s="68"/>
      <c r="J446" s="68"/>
      <c r="K446" s="68"/>
      <c r="L446" s="68"/>
      <c r="M446" s="68"/>
      <c r="N446" s="68"/>
      <c r="O446" s="68"/>
      <c r="P446" s="68"/>
      <c r="Q446" s="68"/>
      <c r="R446" s="68"/>
    </row>
    <row r="447" spans="1:18" ht="15.75" customHeight="1" x14ac:dyDescent="0.25">
      <c r="A447" s="68"/>
      <c r="B447" s="184"/>
      <c r="C447" s="184"/>
      <c r="D447" s="184"/>
      <c r="E447" s="68"/>
      <c r="F447" s="69"/>
      <c r="G447" s="68"/>
      <c r="H447" s="158"/>
      <c r="I447" s="68"/>
      <c r="J447" s="68"/>
      <c r="K447" s="68"/>
      <c r="L447" s="68"/>
      <c r="M447" s="68"/>
      <c r="N447" s="68"/>
      <c r="O447" s="68"/>
      <c r="P447" s="68"/>
      <c r="Q447" s="68"/>
      <c r="R447" s="68"/>
    </row>
    <row r="448" spans="1:18" ht="15.75" customHeight="1" x14ac:dyDescent="0.25">
      <c r="A448" s="68"/>
      <c r="B448" s="184"/>
      <c r="C448" s="184"/>
      <c r="D448" s="184"/>
      <c r="E448" s="68"/>
      <c r="F448" s="69"/>
      <c r="G448" s="68"/>
      <c r="H448" s="158"/>
      <c r="I448" s="68"/>
      <c r="J448" s="68"/>
      <c r="K448" s="68"/>
      <c r="L448" s="68"/>
      <c r="M448" s="68"/>
      <c r="N448" s="68"/>
      <c r="O448" s="68"/>
      <c r="P448" s="68"/>
      <c r="Q448" s="68"/>
      <c r="R448" s="68"/>
    </row>
    <row r="449" spans="1:18" ht="15.75" customHeight="1" x14ac:dyDescent="0.25">
      <c r="A449" s="68"/>
      <c r="B449" s="184"/>
      <c r="C449" s="184"/>
      <c r="D449" s="184"/>
      <c r="E449" s="68"/>
      <c r="F449" s="69"/>
      <c r="G449" s="68"/>
      <c r="H449" s="158"/>
      <c r="I449" s="68"/>
      <c r="J449" s="68"/>
      <c r="K449" s="68"/>
      <c r="L449" s="68"/>
      <c r="M449" s="68"/>
      <c r="N449" s="68"/>
      <c r="O449" s="68"/>
      <c r="P449" s="68"/>
      <c r="Q449" s="68"/>
      <c r="R449" s="68"/>
    </row>
    <row r="450" spans="1:18" ht="15.75" customHeight="1" x14ac:dyDescent="0.25">
      <c r="A450" s="68"/>
      <c r="B450" s="184"/>
      <c r="C450" s="184"/>
      <c r="D450" s="184"/>
      <c r="E450" s="68"/>
      <c r="F450" s="69"/>
      <c r="G450" s="68"/>
      <c r="H450" s="158"/>
      <c r="I450" s="68"/>
      <c r="J450" s="68"/>
      <c r="K450" s="68"/>
      <c r="L450" s="68"/>
      <c r="M450" s="68"/>
      <c r="N450" s="68"/>
      <c r="O450" s="68"/>
      <c r="P450" s="68"/>
      <c r="Q450" s="68"/>
      <c r="R450" s="68"/>
    </row>
    <row r="451" spans="1:18" ht="15.75" customHeight="1" x14ac:dyDescent="0.25">
      <c r="A451" s="68"/>
      <c r="B451" s="184"/>
      <c r="C451" s="184"/>
      <c r="D451" s="184"/>
      <c r="E451" s="68"/>
      <c r="F451" s="69"/>
      <c r="G451" s="68"/>
      <c r="H451" s="158"/>
      <c r="I451" s="68"/>
      <c r="J451" s="68"/>
      <c r="K451" s="68"/>
      <c r="L451" s="68"/>
      <c r="M451" s="68"/>
      <c r="N451" s="68"/>
      <c r="O451" s="68"/>
      <c r="P451" s="68"/>
      <c r="Q451" s="68"/>
      <c r="R451" s="68"/>
    </row>
    <row r="452" spans="1:18" ht="15.75" customHeight="1" x14ac:dyDescent="0.25">
      <c r="A452" s="68"/>
      <c r="B452" s="184"/>
      <c r="C452" s="184"/>
      <c r="D452" s="184"/>
      <c r="E452" s="68"/>
      <c r="F452" s="69"/>
      <c r="G452" s="68"/>
      <c r="H452" s="158"/>
      <c r="I452" s="68"/>
      <c r="J452" s="68"/>
      <c r="K452" s="68"/>
      <c r="L452" s="68"/>
      <c r="M452" s="68"/>
      <c r="N452" s="68"/>
      <c r="O452" s="68"/>
      <c r="P452" s="68"/>
      <c r="Q452" s="68"/>
      <c r="R452" s="68"/>
    </row>
    <row r="453" spans="1:18" ht="15.75" customHeight="1" x14ac:dyDescent="0.25">
      <c r="A453" s="68"/>
      <c r="B453" s="184"/>
      <c r="C453" s="184"/>
      <c r="D453" s="184"/>
      <c r="E453" s="68"/>
      <c r="F453" s="69"/>
      <c r="G453" s="68"/>
      <c r="H453" s="158"/>
      <c r="I453" s="68"/>
      <c r="J453" s="68"/>
      <c r="K453" s="68"/>
      <c r="L453" s="68"/>
      <c r="M453" s="68"/>
      <c r="N453" s="68"/>
      <c r="O453" s="68"/>
      <c r="P453" s="68"/>
      <c r="Q453" s="68"/>
      <c r="R453" s="68"/>
    </row>
    <row r="454" spans="1:18" ht="15.75" customHeight="1" x14ac:dyDescent="0.25">
      <c r="A454" s="68"/>
      <c r="B454" s="184"/>
      <c r="C454" s="184"/>
      <c r="D454" s="184"/>
      <c r="E454" s="68"/>
      <c r="F454" s="69"/>
      <c r="G454" s="68"/>
      <c r="H454" s="158"/>
      <c r="I454" s="68"/>
      <c r="J454" s="68"/>
      <c r="K454" s="68"/>
      <c r="L454" s="68"/>
      <c r="M454" s="68"/>
      <c r="N454" s="68"/>
      <c r="O454" s="68"/>
      <c r="P454" s="68"/>
      <c r="Q454" s="68"/>
      <c r="R454" s="68"/>
    </row>
    <row r="455" spans="1:18" ht="15.75" customHeight="1" x14ac:dyDescent="0.25">
      <c r="A455" s="68"/>
      <c r="B455" s="184"/>
      <c r="C455" s="184"/>
      <c r="D455" s="184"/>
      <c r="E455" s="68"/>
      <c r="F455" s="69"/>
      <c r="G455" s="68"/>
      <c r="H455" s="158"/>
      <c r="I455" s="68"/>
      <c r="J455" s="68"/>
      <c r="K455" s="68"/>
      <c r="L455" s="68"/>
      <c r="M455" s="68"/>
      <c r="N455" s="68"/>
      <c r="O455" s="68"/>
      <c r="P455" s="68"/>
      <c r="Q455" s="68"/>
      <c r="R455" s="68"/>
    </row>
    <row r="456" spans="1:18" ht="15.75" customHeight="1" x14ac:dyDescent="0.25">
      <c r="A456" s="68"/>
      <c r="B456" s="184"/>
      <c r="C456" s="184"/>
      <c r="D456" s="184"/>
      <c r="E456" s="68"/>
      <c r="F456" s="69"/>
      <c r="G456" s="68"/>
      <c r="H456" s="158"/>
      <c r="I456" s="68"/>
      <c r="J456" s="68"/>
      <c r="K456" s="68"/>
      <c r="L456" s="68"/>
      <c r="M456" s="68"/>
      <c r="N456" s="68"/>
      <c r="O456" s="68"/>
      <c r="P456" s="68"/>
      <c r="Q456" s="68"/>
      <c r="R456" s="68"/>
    </row>
    <row r="457" spans="1:18" ht="15.75" customHeight="1" x14ac:dyDescent="0.25">
      <c r="A457" s="68"/>
      <c r="B457" s="184"/>
      <c r="C457" s="184"/>
      <c r="D457" s="184"/>
      <c r="E457" s="68"/>
      <c r="F457" s="69"/>
      <c r="G457" s="68"/>
      <c r="H457" s="158"/>
      <c r="I457" s="68"/>
      <c r="J457" s="68"/>
      <c r="K457" s="68"/>
      <c r="L457" s="68"/>
      <c r="M457" s="68"/>
      <c r="N457" s="68"/>
      <c r="O457" s="68"/>
      <c r="P457" s="68"/>
      <c r="Q457" s="68"/>
      <c r="R457" s="68"/>
    </row>
    <row r="458" spans="1:18" ht="15.75" customHeight="1" x14ac:dyDescent="0.25">
      <c r="A458" s="68"/>
      <c r="B458" s="184"/>
      <c r="C458" s="184"/>
      <c r="D458" s="184"/>
      <c r="E458" s="68"/>
      <c r="F458" s="69"/>
      <c r="G458" s="68"/>
      <c r="H458" s="158"/>
      <c r="I458" s="68"/>
      <c r="J458" s="68"/>
      <c r="K458" s="68"/>
      <c r="L458" s="68"/>
      <c r="M458" s="68"/>
      <c r="N458" s="68"/>
      <c r="O458" s="68"/>
      <c r="P458" s="68"/>
      <c r="Q458" s="68"/>
      <c r="R458" s="68"/>
    </row>
    <row r="459" spans="1:18" ht="15.75" customHeight="1" x14ac:dyDescent="0.25">
      <c r="A459" s="68"/>
      <c r="B459" s="184"/>
      <c r="C459" s="184"/>
      <c r="D459" s="184"/>
      <c r="E459" s="68"/>
      <c r="F459" s="69"/>
      <c r="G459" s="68"/>
      <c r="H459" s="158"/>
      <c r="I459" s="68"/>
      <c r="J459" s="68"/>
      <c r="K459" s="68"/>
      <c r="L459" s="68"/>
      <c r="M459" s="68"/>
      <c r="N459" s="68"/>
      <c r="O459" s="68"/>
      <c r="P459" s="68"/>
      <c r="Q459" s="68"/>
      <c r="R459" s="68"/>
    </row>
    <row r="460" spans="1:18" ht="15.75" customHeight="1" x14ac:dyDescent="0.25">
      <c r="A460" s="68"/>
      <c r="B460" s="184"/>
      <c r="C460" s="184"/>
      <c r="D460" s="184"/>
      <c r="E460" s="68"/>
      <c r="F460" s="69"/>
      <c r="G460" s="68"/>
      <c r="H460" s="158"/>
      <c r="I460" s="68"/>
      <c r="J460" s="68"/>
      <c r="K460" s="68"/>
      <c r="L460" s="68"/>
      <c r="M460" s="68"/>
      <c r="N460" s="68"/>
      <c r="O460" s="68"/>
      <c r="P460" s="68"/>
      <c r="Q460" s="68"/>
      <c r="R460" s="68"/>
    </row>
    <row r="461" spans="1:18" ht="15.75" customHeight="1" x14ac:dyDescent="0.25">
      <c r="A461" s="68"/>
      <c r="B461" s="184"/>
      <c r="C461" s="184"/>
      <c r="D461" s="184"/>
      <c r="E461" s="68"/>
      <c r="F461" s="69"/>
      <c r="G461" s="68"/>
      <c r="H461" s="158"/>
      <c r="I461" s="68"/>
      <c r="J461" s="68"/>
      <c r="K461" s="68"/>
      <c r="L461" s="68"/>
      <c r="M461" s="68"/>
      <c r="N461" s="68"/>
      <c r="O461" s="68"/>
      <c r="P461" s="68"/>
      <c r="Q461" s="68"/>
      <c r="R461" s="68"/>
    </row>
    <row r="462" spans="1:18" ht="15.75" customHeight="1" x14ac:dyDescent="0.25">
      <c r="A462" s="68"/>
      <c r="B462" s="184"/>
      <c r="C462" s="184"/>
      <c r="D462" s="184"/>
      <c r="E462" s="68"/>
      <c r="F462" s="69"/>
      <c r="G462" s="68"/>
      <c r="H462" s="158"/>
      <c r="I462" s="68"/>
      <c r="J462" s="68"/>
      <c r="K462" s="68"/>
      <c r="L462" s="68"/>
      <c r="M462" s="68"/>
      <c r="N462" s="68"/>
      <c r="O462" s="68"/>
      <c r="P462" s="68"/>
      <c r="Q462" s="68"/>
      <c r="R462" s="68"/>
    </row>
    <row r="463" spans="1:18" ht="15.75" customHeight="1" x14ac:dyDescent="0.25">
      <c r="A463" s="68"/>
      <c r="B463" s="184"/>
      <c r="C463" s="184"/>
      <c r="D463" s="184"/>
      <c r="E463" s="68"/>
      <c r="F463" s="69"/>
      <c r="G463" s="68"/>
      <c r="H463" s="158"/>
      <c r="I463" s="68"/>
      <c r="J463" s="68"/>
      <c r="K463" s="68"/>
      <c r="L463" s="68"/>
      <c r="M463" s="68"/>
      <c r="N463" s="68"/>
      <c r="O463" s="68"/>
      <c r="P463" s="68"/>
      <c r="Q463" s="68"/>
      <c r="R463" s="68"/>
    </row>
    <row r="464" spans="1:18" ht="15.75" customHeight="1" x14ac:dyDescent="0.25">
      <c r="A464" s="68"/>
      <c r="B464" s="184"/>
      <c r="C464" s="184"/>
      <c r="D464" s="184"/>
      <c r="E464" s="68"/>
      <c r="F464" s="69"/>
      <c r="G464" s="68"/>
      <c r="H464" s="158"/>
      <c r="I464" s="68"/>
      <c r="J464" s="68"/>
      <c r="K464" s="68"/>
      <c r="L464" s="68"/>
      <c r="M464" s="68"/>
      <c r="N464" s="68"/>
      <c r="O464" s="68"/>
      <c r="P464" s="68"/>
      <c r="Q464" s="68"/>
      <c r="R464" s="68"/>
    </row>
    <row r="465" spans="1:18" ht="15.75" customHeight="1" x14ac:dyDescent="0.25">
      <c r="A465" s="68"/>
      <c r="B465" s="184"/>
      <c r="C465" s="184"/>
      <c r="D465" s="184"/>
      <c r="E465" s="68"/>
      <c r="F465" s="69"/>
      <c r="G465" s="68"/>
      <c r="H465" s="158"/>
      <c r="I465" s="68"/>
      <c r="J465" s="68"/>
      <c r="K465" s="68"/>
      <c r="L465" s="68"/>
      <c r="M465" s="68"/>
      <c r="N465" s="68"/>
      <c r="O465" s="68"/>
      <c r="P465" s="68"/>
      <c r="Q465" s="68"/>
      <c r="R465" s="68"/>
    </row>
    <row r="466" spans="1:18" ht="15.75" customHeight="1" x14ac:dyDescent="0.25">
      <c r="A466" s="68"/>
      <c r="B466" s="184"/>
      <c r="C466" s="184"/>
      <c r="D466" s="184"/>
      <c r="E466" s="68"/>
      <c r="F466" s="69"/>
      <c r="G466" s="68"/>
      <c r="H466" s="158"/>
      <c r="I466" s="68"/>
      <c r="J466" s="68"/>
      <c r="K466" s="68"/>
      <c r="L466" s="68"/>
      <c r="M466" s="68"/>
      <c r="N466" s="68"/>
      <c r="O466" s="68"/>
      <c r="P466" s="68"/>
      <c r="Q466" s="68"/>
      <c r="R466" s="68"/>
    </row>
    <row r="467" spans="1:18" ht="15.75" customHeight="1" x14ac:dyDescent="0.25">
      <c r="A467" s="68"/>
      <c r="B467" s="184"/>
      <c r="C467" s="184"/>
      <c r="D467" s="184"/>
      <c r="E467" s="68"/>
      <c r="F467" s="69"/>
      <c r="G467" s="68"/>
      <c r="H467" s="158"/>
      <c r="I467" s="68"/>
      <c r="J467" s="68"/>
      <c r="K467" s="68"/>
      <c r="L467" s="68"/>
      <c r="M467" s="68"/>
      <c r="N467" s="68"/>
      <c r="O467" s="68"/>
      <c r="P467" s="68"/>
      <c r="Q467" s="68"/>
      <c r="R467" s="68"/>
    </row>
    <row r="468" spans="1:18" ht="15.75" customHeight="1" x14ac:dyDescent="0.25">
      <c r="A468" s="68"/>
      <c r="B468" s="184"/>
      <c r="C468" s="184"/>
      <c r="D468" s="184"/>
      <c r="E468" s="68"/>
      <c r="F468" s="69"/>
      <c r="G468" s="68"/>
      <c r="H468" s="158"/>
      <c r="I468" s="68"/>
      <c r="J468" s="68"/>
      <c r="K468" s="68"/>
      <c r="L468" s="68"/>
      <c r="M468" s="68"/>
      <c r="N468" s="68"/>
      <c r="O468" s="68"/>
      <c r="P468" s="68"/>
      <c r="Q468" s="68"/>
      <c r="R468" s="68"/>
    </row>
    <row r="469" spans="1:18" ht="15.75" customHeight="1" x14ac:dyDescent="0.25">
      <c r="A469" s="68"/>
      <c r="B469" s="184"/>
      <c r="C469" s="184"/>
      <c r="D469" s="184"/>
      <c r="E469" s="68"/>
      <c r="F469" s="69"/>
      <c r="G469" s="68"/>
      <c r="H469" s="158"/>
      <c r="I469" s="68"/>
      <c r="J469" s="68"/>
      <c r="K469" s="68"/>
      <c r="L469" s="68"/>
      <c r="M469" s="68"/>
      <c r="N469" s="68"/>
      <c r="O469" s="68"/>
      <c r="P469" s="68"/>
      <c r="Q469" s="68"/>
      <c r="R469" s="68"/>
    </row>
    <row r="470" spans="1:18" ht="15.75" customHeight="1" x14ac:dyDescent="0.25">
      <c r="A470" s="68"/>
      <c r="B470" s="184"/>
      <c r="C470" s="184"/>
      <c r="D470" s="184"/>
      <c r="E470" s="68"/>
      <c r="F470" s="69"/>
      <c r="G470" s="68"/>
      <c r="H470" s="158"/>
      <c r="I470" s="68"/>
      <c r="J470" s="68"/>
      <c r="K470" s="68"/>
      <c r="L470" s="68"/>
      <c r="M470" s="68"/>
      <c r="N470" s="68"/>
      <c r="O470" s="68"/>
      <c r="P470" s="68"/>
      <c r="Q470" s="68"/>
      <c r="R470" s="68"/>
    </row>
    <row r="471" spans="1:18" ht="15.75" customHeight="1" x14ac:dyDescent="0.25">
      <c r="A471" s="68"/>
      <c r="B471" s="184"/>
      <c r="C471" s="184"/>
      <c r="D471" s="184"/>
      <c r="E471" s="68"/>
      <c r="F471" s="69"/>
      <c r="G471" s="68"/>
      <c r="H471" s="158"/>
      <c r="I471" s="68"/>
      <c r="J471" s="68"/>
      <c r="K471" s="68"/>
      <c r="L471" s="68"/>
      <c r="M471" s="68"/>
      <c r="N471" s="68"/>
      <c r="O471" s="68"/>
      <c r="P471" s="68"/>
      <c r="Q471" s="68"/>
      <c r="R471" s="68"/>
    </row>
    <row r="472" spans="1:18" ht="15.75" customHeight="1" x14ac:dyDescent="0.25">
      <c r="A472" s="68"/>
      <c r="B472" s="184"/>
      <c r="C472" s="184"/>
      <c r="D472" s="184"/>
      <c r="E472" s="68"/>
      <c r="F472" s="69"/>
      <c r="G472" s="68"/>
      <c r="H472" s="158"/>
      <c r="I472" s="68"/>
      <c r="J472" s="68"/>
      <c r="K472" s="68"/>
      <c r="L472" s="68"/>
      <c r="M472" s="68"/>
      <c r="N472" s="68"/>
      <c r="O472" s="68"/>
      <c r="P472" s="68"/>
      <c r="Q472" s="68"/>
      <c r="R472" s="68"/>
    </row>
    <row r="473" spans="1:18" ht="15.75" customHeight="1" x14ac:dyDescent="0.25">
      <c r="A473" s="68"/>
      <c r="B473" s="184"/>
      <c r="C473" s="184"/>
      <c r="D473" s="184"/>
      <c r="E473" s="68"/>
      <c r="F473" s="69"/>
      <c r="G473" s="68"/>
      <c r="H473" s="158"/>
      <c r="I473" s="68"/>
      <c r="J473" s="68"/>
      <c r="K473" s="68"/>
      <c r="L473" s="68"/>
      <c r="M473" s="68"/>
      <c r="N473" s="68"/>
      <c r="O473" s="68"/>
      <c r="P473" s="68"/>
      <c r="Q473" s="68"/>
      <c r="R473" s="68"/>
    </row>
    <row r="474" spans="1:18" ht="15.75" customHeight="1" x14ac:dyDescent="0.25">
      <c r="A474" s="68"/>
      <c r="B474" s="184"/>
      <c r="C474" s="184"/>
      <c r="D474" s="184"/>
      <c r="E474" s="68"/>
      <c r="F474" s="69"/>
      <c r="G474" s="68"/>
      <c r="H474" s="158"/>
      <c r="I474" s="68"/>
      <c r="J474" s="68"/>
      <c r="K474" s="68"/>
      <c r="L474" s="68"/>
      <c r="M474" s="68"/>
      <c r="N474" s="68"/>
      <c r="O474" s="68"/>
      <c r="P474" s="68"/>
      <c r="Q474" s="68"/>
      <c r="R474" s="68"/>
    </row>
    <row r="475" spans="1:18" ht="15.75" customHeight="1" x14ac:dyDescent="0.25">
      <c r="A475" s="68"/>
      <c r="B475" s="184"/>
      <c r="C475" s="184"/>
      <c r="D475" s="184"/>
      <c r="E475" s="68"/>
      <c r="F475" s="69"/>
      <c r="G475" s="68"/>
      <c r="H475" s="158"/>
      <c r="I475" s="68"/>
      <c r="J475" s="68"/>
      <c r="K475" s="68"/>
      <c r="L475" s="68"/>
      <c r="M475" s="68"/>
      <c r="N475" s="68"/>
      <c r="O475" s="68"/>
      <c r="P475" s="68"/>
      <c r="Q475" s="68"/>
      <c r="R475" s="68"/>
    </row>
    <row r="476" spans="1:18" ht="15.75" customHeight="1" x14ac:dyDescent="0.25">
      <c r="A476" s="68"/>
      <c r="B476" s="184"/>
      <c r="C476" s="184"/>
      <c r="D476" s="184"/>
      <c r="E476" s="68"/>
      <c r="F476" s="69"/>
      <c r="G476" s="68"/>
      <c r="H476" s="158"/>
      <c r="I476" s="68"/>
      <c r="J476" s="68"/>
      <c r="K476" s="68"/>
      <c r="L476" s="68"/>
      <c r="M476" s="68"/>
      <c r="N476" s="68"/>
      <c r="O476" s="68"/>
      <c r="P476" s="68"/>
      <c r="Q476" s="68"/>
      <c r="R476" s="68"/>
    </row>
    <row r="477" spans="1:18" ht="15.75" customHeight="1" x14ac:dyDescent="0.25">
      <c r="A477" s="68"/>
      <c r="B477" s="184"/>
      <c r="C477" s="184"/>
      <c r="D477" s="184"/>
      <c r="E477" s="68"/>
      <c r="F477" s="69"/>
      <c r="G477" s="68"/>
      <c r="H477" s="158"/>
      <c r="I477" s="68"/>
      <c r="J477" s="68"/>
      <c r="K477" s="68"/>
      <c r="L477" s="68"/>
      <c r="M477" s="68"/>
      <c r="N477" s="68"/>
      <c r="O477" s="68"/>
      <c r="P477" s="68"/>
      <c r="Q477" s="68"/>
      <c r="R477" s="68"/>
    </row>
    <row r="478" spans="1:18" ht="15.75" customHeight="1" x14ac:dyDescent="0.25">
      <c r="A478" s="68"/>
      <c r="B478" s="184"/>
      <c r="C478" s="184"/>
      <c r="D478" s="184"/>
      <c r="E478" s="68"/>
      <c r="F478" s="69"/>
      <c r="G478" s="68"/>
      <c r="H478" s="158"/>
      <c r="I478" s="68"/>
      <c r="J478" s="68"/>
      <c r="K478" s="68"/>
      <c r="L478" s="68"/>
      <c r="M478" s="68"/>
      <c r="N478" s="68"/>
      <c r="O478" s="68"/>
      <c r="P478" s="68"/>
      <c r="Q478" s="68"/>
      <c r="R478" s="68"/>
    </row>
    <row r="479" spans="1:18" ht="15.75" customHeight="1" x14ac:dyDescent="0.25">
      <c r="A479" s="68"/>
      <c r="B479" s="184"/>
      <c r="C479" s="184"/>
      <c r="D479" s="184"/>
      <c r="E479" s="68"/>
      <c r="F479" s="69"/>
      <c r="G479" s="68"/>
      <c r="H479" s="158"/>
      <c r="I479" s="68"/>
      <c r="J479" s="68"/>
      <c r="K479" s="68"/>
      <c r="L479" s="68"/>
      <c r="M479" s="68"/>
      <c r="N479" s="68"/>
      <c r="O479" s="68"/>
      <c r="P479" s="68"/>
      <c r="Q479" s="68"/>
      <c r="R479" s="68"/>
    </row>
    <row r="480" spans="1:18" ht="15.75" customHeight="1" x14ac:dyDescent="0.25">
      <c r="A480" s="68"/>
      <c r="B480" s="184"/>
      <c r="C480" s="184"/>
      <c r="D480" s="184"/>
      <c r="E480" s="68"/>
      <c r="F480" s="69"/>
      <c r="G480" s="68"/>
      <c r="H480" s="158"/>
      <c r="I480" s="68"/>
      <c r="J480" s="68"/>
      <c r="K480" s="68"/>
      <c r="L480" s="68"/>
      <c r="M480" s="68"/>
      <c r="N480" s="68"/>
      <c r="O480" s="68"/>
      <c r="P480" s="68"/>
      <c r="Q480" s="68"/>
      <c r="R480" s="68"/>
    </row>
    <row r="481" spans="1:18" ht="15.75" customHeight="1" x14ac:dyDescent="0.25">
      <c r="A481" s="68"/>
      <c r="B481" s="184"/>
      <c r="C481" s="184"/>
      <c r="D481" s="184"/>
      <c r="E481" s="68"/>
      <c r="F481" s="69"/>
      <c r="G481" s="68"/>
      <c r="H481" s="158"/>
      <c r="I481" s="68"/>
      <c r="J481" s="68"/>
      <c r="K481" s="68"/>
      <c r="L481" s="68"/>
      <c r="M481" s="68"/>
      <c r="N481" s="68"/>
      <c r="O481" s="68"/>
      <c r="P481" s="68"/>
      <c r="Q481" s="68"/>
      <c r="R481" s="68"/>
    </row>
    <row r="482" spans="1:18" ht="15.75" customHeight="1" x14ac:dyDescent="0.25">
      <c r="A482" s="68"/>
      <c r="B482" s="184"/>
      <c r="C482" s="184"/>
      <c r="D482" s="184"/>
      <c r="E482" s="68"/>
      <c r="F482" s="69"/>
      <c r="G482" s="68"/>
      <c r="H482" s="158"/>
      <c r="I482" s="68"/>
      <c r="J482" s="68"/>
      <c r="K482" s="68"/>
      <c r="L482" s="68"/>
      <c r="M482" s="68"/>
      <c r="N482" s="68"/>
      <c r="O482" s="68"/>
      <c r="P482" s="68"/>
      <c r="Q482" s="68"/>
      <c r="R482" s="68"/>
    </row>
    <row r="483" spans="1:18" ht="15.75" customHeight="1" x14ac:dyDescent="0.25">
      <c r="A483" s="68"/>
      <c r="B483" s="184"/>
      <c r="C483" s="184"/>
      <c r="D483" s="184"/>
      <c r="E483" s="68"/>
      <c r="F483" s="69"/>
      <c r="G483" s="68"/>
      <c r="H483" s="158"/>
      <c r="I483" s="68"/>
      <c r="J483" s="68"/>
      <c r="K483" s="68"/>
      <c r="L483" s="68"/>
      <c r="M483" s="68"/>
      <c r="N483" s="68"/>
      <c r="O483" s="68"/>
      <c r="P483" s="68"/>
      <c r="Q483" s="68"/>
      <c r="R483" s="68"/>
    </row>
    <row r="484" spans="1:18" ht="15.75" customHeight="1" x14ac:dyDescent="0.25">
      <c r="A484" s="68"/>
      <c r="B484" s="184"/>
      <c r="C484" s="184"/>
      <c r="D484" s="184"/>
      <c r="E484" s="68"/>
      <c r="F484" s="69"/>
      <c r="G484" s="68"/>
      <c r="H484" s="158"/>
      <c r="I484" s="68"/>
      <c r="J484" s="68"/>
      <c r="K484" s="68"/>
      <c r="L484" s="68"/>
      <c r="M484" s="68"/>
      <c r="N484" s="68"/>
      <c r="O484" s="68"/>
      <c r="P484" s="68"/>
      <c r="Q484" s="68"/>
      <c r="R484" s="68"/>
    </row>
    <row r="485" spans="1:18" ht="15.75" customHeight="1" x14ac:dyDescent="0.25">
      <c r="A485" s="68"/>
      <c r="B485" s="184"/>
      <c r="C485" s="184"/>
      <c r="D485" s="184"/>
      <c r="E485" s="68"/>
      <c r="F485" s="69"/>
      <c r="G485" s="68"/>
      <c r="H485" s="158"/>
      <c r="I485" s="68"/>
      <c r="J485" s="68"/>
      <c r="K485" s="68"/>
      <c r="L485" s="68"/>
      <c r="M485" s="68"/>
      <c r="N485" s="68"/>
      <c r="O485" s="68"/>
      <c r="P485" s="68"/>
      <c r="Q485" s="68"/>
      <c r="R485" s="68"/>
    </row>
    <row r="486" spans="1:18" ht="15.75" customHeight="1" x14ac:dyDescent="0.25">
      <c r="A486" s="68"/>
      <c r="B486" s="184"/>
      <c r="C486" s="184"/>
      <c r="D486" s="184"/>
      <c r="E486" s="68"/>
      <c r="F486" s="69"/>
      <c r="G486" s="68"/>
      <c r="H486" s="158"/>
      <c r="I486" s="68"/>
      <c r="J486" s="68"/>
      <c r="K486" s="68"/>
      <c r="L486" s="68"/>
      <c r="M486" s="68"/>
      <c r="N486" s="68"/>
      <c r="O486" s="68"/>
      <c r="P486" s="68"/>
      <c r="Q486" s="68"/>
      <c r="R486" s="68"/>
    </row>
    <row r="487" spans="1:18" ht="15.75" customHeight="1" x14ac:dyDescent="0.25">
      <c r="A487" s="68"/>
      <c r="B487" s="184"/>
      <c r="C487" s="184"/>
      <c r="D487" s="184"/>
      <c r="E487" s="68"/>
      <c r="F487" s="69"/>
      <c r="G487" s="68"/>
      <c r="H487" s="158"/>
      <c r="I487" s="68"/>
      <c r="J487" s="68"/>
      <c r="K487" s="68"/>
      <c r="L487" s="68"/>
      <c r="M487" s="68"/>
      <c r="N487" s="68"/>
      <c r="O487" s="68"/>
      <c r="P487" s="68"/>
      <c r="Q487" s="68"/>
      <c r="R487" s="68"/>
    </row>
    <row r="488" spans="1:18" ht="15.75" customHeight="1" x14ac:dyDescent="0.25">
      <c r="A488" s="68"/>
      <c r="B488" s="184"/>
      <c r="C488" s="184"/>
      <c r="D488" s="184"/>
      <c r="E488" s="68"/>
      <c r="F488" s="69"/>
      <c r="G488" s="68"/>
      <c r="H488" s="158"/>
      <c r="I488" s="68"/>
      <c r="J488" s="68"/>
      <c r="K488" s="68"/>
      <c r="L488" s="68"/>
      <c r="M488" s="68"/>
      <c r="N488" s="68"/>
      <c r="O488" s="68"/>
      <c r="P488" s="68"/>
      <c r="Q488" s="68"/>
      <c r="R488" s="68"/>
    </row>
    <row r="489" spans="1:18" ht="15.75" customHeight="1" x14ac:dyDescent="0.25">
      <c r="A489" s="68"/>
      <c r="B489" s="184"/>
      <c r="C489" s="184"/>
      <c r="D489" s="184"/>
      <c r="E489" s="68"/>
      <c r="F489" s="69"/>
      <c r="G489" s="68"/>
      <c r="H489" s="158"/>
      <c r="I489" s="68"/>
      <c r="J489" s="68"/>
      <c r="K489" s="68"/>
      <c r="L489" s="68"/>
      <c r="M489" s="68"/>
      <c r="N489" s="68"/>
      <c r="O489" s="68"/>
      <c r="P489" s="68"/>
      <c r="Q489" s="68"/>
      <c r="R489" s="68"/>
    </row>
    <row r="490" spans="1:18" ht="15.75" customHeight="1" x14ac:dyDescent="0.25">
      <c r="A490" s="68"/>
      <c r="B490" s="184"/>
      <c r="C490" s="184"/>
      <c r="D490" s="184"/>
      <c r="E490" s="68"/>
      <c r="F490" s="69"/>
      <c r="G490" s="68"/>
      <c r="H490" s="158"/>
      <c r="I490" s="68"/>
      <c r="J490" s="68"/>
      <c r="K490" s="68"/>
      <c r="L490" s="68"/>
      <c r="M490" s="68"/>
      <c r="N490" s="68"/>
      <c r="O490" s="68"/>
      <c r="P490" s="68"/>
      <c r="Q490" s="68"/>
      <c r="R490" s="68"/>
    </row>
    <row r="491" spans="1:18" ht="15.75" customHeight="1" x14ac:dyDescent="0.25">
      <c r="A491" s="68"/>
      <c r="B491" s="184"/>
      <c r="C491" s="184"/>
      <c r="D491" s="184"/>
      <c r="E491" s="68"/>
      <c r="F491" s="69"/>
      <c r="G491" s="68"/>
      <c r="H491" s="158"/>
      <c r="I491" s="68"/>
      <c r="J491" s="68"/>
      <c r="K491" s="68"/>
      <c r="L491" s="68"/>
      <c r="M491" s="68"/>
      <c r="N491" s="68"/>
      <c r="O491" s="68"/>
      <c r="P491" s="68"/>
      <c r="Q491" s="68"/>
      <c r="R491" s="68"/>
    </row>
    <row r="492" spans="1:18" ht="15.75" customHeight="1" x14ac:dyDescent="0.25">
      <c r="A492" s="68"/>
      <c r="B492" s="184"/>
      <c r="C492" s="184"/>
      <c r="D492" s="184"/>
      <c r="E492" s="68"/>
      <c r="F492" s="69"/>
      <c r="G492" s="68"/>
      <c r="H492" s="158"/>
      <c r="I492" s="68"/>
      <c r="J492" s="68"/>
      <c r="K492" s="68"/>
      <c r="L492" s="68"/>
      <c r="M492" s="68"/>
      <c r="N492" s="68"/>
      <c r="O492" s="68"/>
      <c r="P492" s="68"/>
      <c r="Q492" s="68"/>
      <c r="R492" s="68"/>
    </row>
    <row r="493" spans="1:18" ht="15.75" customHeight="1" x14ac:dyDescent="0.25">
      <c r="A493" s="68"/>
      <c r="B493" s="184"/>
      <c r="C493" s="184"/>
      <c r="D493" s="184"/>
      <c r="E493" s="68"/>
      <c r="F493" s="69"/>
      <c r="G493" s="68"/>
      <c r="H493" s="158"/>
      <c r="I493" s="68"/>
      <c r="J493" s="68"/>
      <c r="K493" s="68"/>
      <c r="L493" s="68"/>
      <c r="M493" s="68"/>
      <c r="N493" s="68"/>
      <c r="O493" s="68"/>
      <c r="P493" s="68"/>
      <c r="Q493" s="68"/>
      <c r="R493" s="68"/>
    </row>
    <row r="494" spans="1:18" ht="15.75" customHeight="1" x14ac:dyDescent="0.25">
      <c r="A494" s="68"/>
      <c r="B494" s="184"/>
      <c r="C494" s="184"/>
      <c r="D494" s="184"/>
      <c r="E494" s="68"/>
      <c r="F494" s="69"/>
      <c r="G494" s="68"/>
      <c r="H494" s="158"/>
      <c r="I494" s="68"/>
      <c r="J494" s="68"/>
      <c r="K494" s="68"/>
      <c r="L494" s="68"/>
      <c r="M494" s="68"/>
      <c r="N494" s="68"/>
      <c r="O494" s="68"/>
      <c r="P494" s="68"/>
      <c r="Q494" s="68"/>
      <c r="R494" s="68"/>
    </row>
    <row r="495" spans="1:18" ht="15.75" customHeight="1" x14ac:dyDescent="0.25">
      <c r="A495" s="68"/>
      <c r="B495" s="184"/>
      <c r="C495" s="184"/>
      <c r="D495" s="184"/>
      <c r="E495" s="68"/>
      <c r="F495" s="69"/>
      <c r="G495" s="68"/>
      <c r="H495" s="158"/>
      <c r="I495" s="68"/>
      <c r="J495" s="68"/>
      <c r="K495" s="68"/>
      <c r="L495" s="68"/>
      <c r="M495" s="68"/>
      <c r="N495" s="68"/>
      <c r="O495" s="68"/>
      <c r="P495" s="68"/>
      <c r="Q495" s="68"/>
      <c r="R495" s="68"/>
    </row>
    <row r="496" spans="1:18" ht="15.75" customHeight="1" x14ac:dyDescent="0.25">
      <c r="A496" s="68"/>
      <c r="B496" s="184"/>
      <c r="C496" s="184"/>
      <c r="D496" s="184"/>
      <c r="E496" s="68"/>
      <c r="F496" s="69"/>
      <c r="G496" s="68"/>
      <c r="H496" s="158"/>
      <c r="I496" s="68"/>
      <c r="J496" s="68"/>
      <c r="K496" s="68"/>
      <c r="L496" s="68"/>
      <c r="M496" s="68"/>
      <c r="N496" s="68"/>
      <c r="O496" s="68"/>
      <c r="P496" s="68"/>
      <c r="Q496" s="68"/>
      <c r="R496" s="68"/>
    </row>
    <row r="497" spans="1:18" ht="15.75" customHeight="1" x14ac:dyDescent="0.25">
      <c r="A497" s="68"/>
      <c r="B497" s="184"/>
      <c r="C497" s="184"/>
      <c r="D497" s="184"/>
      <c r="E497" s="68"/>
      <c r="F497" s="69"/>
      <c r="G497" s="68"/>
      <c r="H497" s="158"/>
      <c r="I497" s="68"/>
      <c r="J497" s="68"/>
      <c r="K497" s="68"/>
      <c r="L497" s="68"/>
      <c r="M497" s="68"/>
      <c r="N497" s="68"/>
      <c r="O497" s="68"/>
      <c r="P497" s="68"/>
      <c r="Q497" s="68"/>
      <c r="R497" s="68"/>
    </row>
    <row r="498" spans="1:18" ht="15.75" customHeight="1" x14ac:dyDescent="0.25">
      <c r="A498" s="68"/>
      <c r="B498" s="184"/>
      <c r="C498" s="184"/>
      <c r="D498" s="184"/>
      <c r="E498" s="68"/>
      <c r="F498" s="69"/>
      <c r="G498" s="68"/>
      <c r="H498" s="158"/>
      <c r="I498" s="68"/>
      <c r="J498" s="68"/>
      <c r="K498" s="68"/>
      <c r="L498" s="68"/>
      <c r="M498" s="68"/>
      <c r="N498" s="68"/>
      <c r="O498" s="68"/>
      <c r="P498" s="68"/>
      <c r="Q498" s="68"/>
      <c r="R498" s="68"/>
    </row>
    <row r="499" spans="1:18" ht="15.75" customHeight="1" x14ac:dyDescent="0.25">
      <c r="A499" s="68"/>
      <c r="B499" s="184"/>
      <c r="C499" s="184"/>
      <c r="D499" s="184"/>
      <c r="E499" s="68"/>
      <c r="F499" s="69"/>
      <c r="G499" s="68"/>
      <c r="H499" s="158"/>
      <c r="I499" s="68"/>
      <c r="J499" s="68"/>
      <c r="K499" s="68"/>
      <c r="L499" s="68"/>
      <c r="M499" s="68"/>
      <c r="N499" s="68"/>
      <c r="O499" s="68"/>
      <c r="P499" s="68"/>
      <c r="Q499" s="68"/>
      <c r="R499" s="68"/>
    </row>
    <row r="500" spans="1:18" ht="15.75" customHeight="1" x14ac:dyDescent="0.25">
      <c r="A500" s="68"/>
      <c r="B500" s="184"/>
      <c r="C500" s="184"/>
      <c r="D500" s="184"/>
      <c r="E500" s="68"/>
      <c r="F500" s="69"/>
      <c r="G500" s="68"/>
      <c r="H500" s="158"/>
      <c r="I500" s="68"/>
      <c r="J500" s="68"/>
      <c r="K500" s="68"/>
      <c r="L500" s="68"/>
      <c r="M500" s="68"/>
      <c r="N500" s="68"/>
      <c r="O500" s="68"/>
      <c r="P500" s="68"/>
      <c r="Q500" s="68"/>
      <c r="R500" s="68"/>
    </row>
    <row r="501" spans="1:18" ht="15.75" customHeight="1" x14ac:dyDescent="0.25">
      <c r="A501" s="68"/>
      <c r="B501" s="184"/>
      <c r="C501" s="184"/>
      <c r="D501" s="184"/>
      <c r="E501" s="68"/>
      <c r="F501" s="69"/>
      <c r="G501" s="68"/>
      <c r="H501" s="158"/>
      <c r="I501" s="68"/>
      <c r="J501" s="68"/>
      <c r="K501" s="68"/>
      <c r="L501" s="68"/>
      <c r="M501" s="68"/>
      <c r="N501" s="68"/>
      <c r="O501" s="68"/>
      <c r="P501" s="68"/>
      <c r="Q501" s="68"/>
      <c r="R501" s="68"/>
    </row>
    <row r="502" spans="1:18" ht="15.75" customHeight="1" x14ac:dyDescent="0.25">
      <c r="A502" s="68"/>
      <c r="B502" s="184"/>
      <c r="C502" s="184"/>
      <c r="D502" s="184"/>
      <c r="E502" s="68"/>
      <c r="F502" s="69"/>
      <c r="G502" s="68"/>
      <c r="H502" s="158"/>
      <c r="I502" s="68"/>
      <c r="J502" s="68"/>
      <c r="K502" s="68"/>
      <c r="L502" s="68"/>
      <c r="M502" s="68"/>
      <c r="N502" s="68"/>
      <c r="O502" s="68"/>
      <c r="P502" s="68"/>
      <c r="Q502" s="68"/>
      <c r="R502" s="68"/>
    </row>
    <row r="503" spans="1:18" ht="15.75" customHeight="1" x14ac:dyDescent="0.25">
      <c r="A503" s="68"/>
      <c r="B503" s="184"/>
      <c r="C503" s="184"/>
      <c r="D503" s="184"/>
      <c r="E503" s="68"/>
      <c r="F503" s="69"/>
      <c r="G503" s="68"/>
      <c r="H503" s="158"/>
      <c r="I503" s="68"/>
      <c r="J503" s="68"/>
      <c r="K503" s="68"/>
      <c r="L503" s="68"/>
      <c r="M503" s="68"/>
      <c r="N503" s="68"/>
      <c r="O503" s="68"/>
      <c r="P503" s="68"/>
      <c r="Q503" s="68"/>
      <c r="R503" s="68"/>
    </row>
    <row r="504" spans="1:18" ht="15.75" customHeight="1" x14ac:dyDescent="0.25">
      <c r="A504" s="68"/>
      <c r="B504" s="184"/>
      <c r="C504" s="184"/>
      <c r="D504" s="184"/>
      <c r="E504" s="68"/>
      <c r="F504" s="69"/>
      <c r="G504" s="68"/>
      <c r="H504" s="158"/>
      <c r="I504" s="68"/>
      <c r="J504" s="68"/>
      <c r="K504" s="68"/>
      <c r="L504" s="68"/>
      <c r="M504" s="68"/>
      <c r="N504" s="68"/>
      <c r="O504" s="68"/>
      <c r="P504" s="68"/>
      <c r="Q504" s="68"/>
      <c r="R504" s="68"/>
    </row>
    <row r="505" spans="1:18" ht="15.75" customHeight="1" x14ac:dyDescent="0.25">
      <c r="A505" s="68"/>
      <c r="B505" s="184"/>
      <c r="C505" s="184"/>
      <c r="D505" s="184"/>
      <c r="E505" s="68"/>
      <c r="F505" s="69"/>
      <c r="G505" s="68"/>
      <c r="H505" s="158"/>
      <c r="I505" s="68"/>
      <c r="J505" s="68"/>
      <c r="K505" s="68"/>
      <c r="L505" s="68"/>
      <c r="M505" s="68"/>
      <c r="N505" s="68"/>
      <c r="O505" s="68"/>
      <c r="P505" s="68"/>
      <c r="Q505" s="68"/>
      <c r="R505" s="68"/>
    </row>
    <row r="506" spans="1:18" ht="15.75" customHeight="1" x14ac:dyDescent="0.25">
      <c r="A506" s="68"/>
      <c r="B506" s="184"/>
      <c r="C506" s="184"/>
      <c r="D506" s="184"/>
      <c r="E506" s="68"/>
      <c r="F506" s="69"/>
      <c r="G506" s="68"/>
      <c r="H506" s="158"/>
      <c r="I506" s="68"/>
      <c r="J506" s="68"/>
      <c r="K506" s="68"/>
      <c r="L506" s="68"/>
      <c r="M506" s="68"/>
      <c r="N506" s="68"/>
      <c r="O506" s="68"/>
      <c r="P506" s="68"/>
      <c r="Q506" s="68"/>
      <c r="R506" s="68"/>
    </row>
    <row r="507" spans="1:18" ht="15.75" customHeight="1" x14ac:dyDescent="0.25">
      <c r="A507" s="68"/>
      <c r="B507" s="184"/>
      <c r="C507" s="184"/>
      <c r="D507" s="184"/>
      <c r="E507" s="68"/>
      <c r="F507" s="69"/>
      <c r="G507" s="68"/>
      <c r="H507" s="158"/>
      <c r="I507" s="68"/>
      <c r="J507" s="68"/>
      <c r="K507" s="68"/>
      <c r="L507" s="68"/>
      <c r="M507" s="68"/>
      <c r="N507" s="68"/>
      <c r="O507" s="68"/>
      <c r="P507" s="68"/>
      <c r="Q507" s="68"/>
      <c r="R507" s="68"/>
    </row>
    <row r="508" spans="1:18" ht="15.75" customHeight="1" x14ac:dyDescent="0.25">
      <c r="A508" s="68"/>
      <c r="B508" s="184"/>
      <c r="C508" s="184"/>
      <c r="D508" s="184"/>
      <c r="E508" s="68"/>
      <c r="F508" s="69"/>
      <c r="G508" s="68"/>
      <c r="H508" s="158"/>
      <c r="I508" s="68"/>
      <c r="J508" s="68"/>
      <c r="K508" s="68"/>
      <c r="L508" s="68"/>
      <c r="M508" s="68"/>
      <c r="N508" s="68"/>
      <c r="O508" s="68"/>
      <c r="P508" s="68"/>
      <c r="Q508" s="68"/>
      <c r="R508" s="68"/>
    </row>
    <row r="509" spans="1:18" ht="15.75" customHeight="1" x14ac:dyDescent="0.25">
      <c r="A509" s="68"/>
      <c r="B509" s="184"/>
      <c r="C509" s="184"/>
      <c r="D509" s="184"/>
      <c r="E509" s="68"/>
      <c r="F509" s="69"/>
      <c r="G509" s="68"/>
      <c r="H509" s="158"/>
      <c r="I509" s="68"/>
      <c r="J509" s="68"/>
      <c r="K509" s="68"/>
      <c r="L509" s="68"/>
      <c r="M509" s="68"/>
      <c r="N509" s="68"/>
      <c r="O509" s="68"/>
      <c r="P509" s="68"/>
      <c r="Q509" s="68"/>
      <c r="R509" s="68"/>
    </row>
    <row r="510" spans="1:18" ht="15.75" customHeight="1" x14ac:dyDescent="0.25">
      <c r="A510" s="68"/>
      <c r="B510" s="184"/>
      <c r="C510" s="184"/>
      <c r="D510" s="184"/>
      <c r="E510" s="68"/>
      <c r="F510" s="69"/>
      <c r="G510" s="68"/>
      <c r="H510" s="158"/>
      <c r="I510" s="68"/>
      <c r="J510" s="68"/>
      <c r="K510" s="68"/>
      <c r="L510" s="68"/>
      <c r="M510" s="68"/>
      <c r="N510" s="68"/>
      <c r="O510" s="68"/>
      <c r="P510" s="68"/>
      <c r="Q510" s="68"/>
      <c r="R510" s="68"/>
    </row>
    <row r="511" spans="1:18" ht="15.75" customHeight="1" x14ac:dyDescent="0.25">
      <c r="A511" s="68"/>
      <c r="B511" s="184"/>
      <c r="C511" s="184"/>
      <c r="D511" s="184"/>
      <c r="E511" s="68"/>
      <c r="F511" s="69"/>
      <c r="G511" s="68"/>
      <c r="H511" s="158"/>
      <c r="I511" s="68"/>
      <c r="J511" s="68"/>
      <c r="K511" s="68"/>
      <c r="L511" s="68"/>
      <c r="M511" s="68"/>
      <c r="N511" s="68"/>
      <c r="O511" s="68"/>
      <c r="P511" s="68"/>
      <c r="Q511" s="68"/>
      <c r="R511" s="68"/>
    </row>
    <row r="512" spans="1:18" ht="15.75" customHeight="1" x14ac:dyDescent="0.25">
      <c r="A512" s="68"/>
      <c r="B512" s="184"/>
      <c r="C512" s="184"/>
      <c r="D512" s="184"/>
      <c r="E512" s="68"/>
      <c r="F512" s="69"/>
      <c r="G512" s="68"/>
      <c r="H512" s="158"/>
      <c r="I512" s="68"/>
      <c r="J512" s="68"/>
      <c r="K512" s="68"/>
      <c r="L512" s="68"/>
      <c r="M512" s="68"/>
      <c r="N512" s="68"/>
      <c r="O512" s="68"/>
      <c r="P512" s="68"/>
      <c r="Q512" s="68"/>
      <c r="R512" s="68"/>
    </row>
    <row r="513" spans="1:18" ht="15.75" customHeight="1" x14ac:dyDescent="0.25">
      <c r="A513" s="68"/>
      <c r="B513" s="184"/>
      <c r="C513" s="184"/>
      <c r="D513" s="184"/>
      <c r="E513" s="68"/>
      <c r="F513" s="69"/>
      <c r="G513" s="68"/>
      <c r="H513" s="158"/>
      <c r="I513" s="68"/>
      <c r="J513" s="68"/>
      <c r="K513" s="68"/>
      <c r="L513" s="68"/>
      <c r="M513" s="68"/>
      <c r="N513" s="68"/>
      <c r="O513" s="68"/>
      <c r="P513" s="68"/>
      <c r="Q513" s="68"/>
      <c r="R513" s="68"/>
    </row>
    <row r="514" spans="1:18" ht="15.75" customHeight="1" x14ac:dyDescent="0.25">
      <c r="A514" s="68"/>
      <c r="B514" s="184"/>
      <c r="C514" s="184"/>
      <c r="D514" s="184"/>
      <c r="E514" s="68"/>
      <c r="F514" s="69"/>
      <c r="G514" s="68"/>
      <c r="H514" s="158"/>
      <c r="I514" s="68"/>
      <c r="J514" s="68"/>
      <c r="K514" s="68"/>
      <c r="L514" s="68"/>
      <c r="M514" s="68"/>
      <c r="N514" s="68"/>
      <c r="O514" s="68"/>
      <c r="P514" s="68"/>
      <c r="Q514" s="68"/>
      <c r="R514" s="68"/>
    </row>
    <row r="515" spans="1:18" ht="15.75" customHeight="1" x14ac:dyDescent="0.25">
      <c r="A515" s="68"/>
      <c r="B515" s="184"/>
      <c r="C515" s="184"/>
      <c r="D515" s="184"/>
      <c r="E515" s="68"/>
      <c r="F515" s="69"/>
      <c r="G515" s="68"/>
      <c r="H515" s="158"/>
      <c r="I515" s="68"/>
      <c r="J515" s="68"/>
      <c r="K515" s="68"/>
      <c r="L515" s="68"/>
      <c r="M515" s="68"/>
      <c r="N515" s="68"/>
      <c r="O515" s="68"/>
      <c r="P515" s="68"/>
      <c r="Q515" s="68"/>
      <c r="R515" s="68"/>
    </row>
    <row r="516" spans="1:18" ht="15.75" customHeight="1" x14ac:dyDescent="0.25">
      <c r="A516" s="68"/>
      <c r="B516" s="184"/>
      <c r="C516" s="184"/>
      <c r="D516" s="184"/>
      <c r="E516" s="68"/>
      <c r="F516" s="69"/>
      <c r="G516" s="68"/>
      <c r="H516" s="158"/>
      <c r="I516" s="68"/>
      <c r="J516" s="68"/>
      <c r="K516" s="68"/>
      <c r="L516" s="68"/>
      <c r="M516" s="68"/>
      <c r="N516" s="68"/>
      <c r="O516" s="68"/>
      <c r="P516" s="68"/>
      <c r="Q516" s="68"/>
      <c r="R516" s="68"/>
    </row>
    <row r="517" spans="1:18" ht="15.75" customHeight="1" x14ac:dyDescent="0.25">
      <c r="A517" s="68"/>
      <c r="B517" s="184"/>
      <c r="C517" s="184"/>
      <c r="D517" s="184"/>
      <c r="E517" s="68"/>
      <c r="F517" s="69"/>
      <c r="G517" s="68"/>
      <c r="H517" s="158"/>
      <c r="I517" s="68"/>
      <c r="J517" s="68"/>
      <c r="K517" s="68"/>
      <c r="L517" s="68"/>
      <c r="M517" s="68"/>
      <c r="N517" s="68"/>
      <c r="O517" s="68"/>
      <c r="P517" s="68"/>
      <c r="Q517" s="68"/>
      <c r="R517" s="68"/>
    </row>
    <row r="518" spans="1:18" ht="15.75" customHeight="1" x14ac:dyDescent="0.25">
      <c r="A518" s="68"/>
      <c r="B518" s="184"/>
      <c r="C518" s="184"/>
      <c r="D518" s="184"/>
      <c r="E518" s="68"/>
      <c r="F518" s="69"/>
      <c r="G518" s="68"/>
      <c r="H518" s="158"/>
      <c r="I518" s="68"/>
      <c r="J518" s="68"/>
      <c r="K518" s="68"/>
      <c r="L518" s="68"/>
      <c r="M518" s="68"/>
      <c r="N518" s="68"/>
      <c r="O518" s="68"/>
      <c r="P518" s="68"/>
      <c r="Q518" s="68"/>
      <c r="R518" s="68"/>
    </row>
    <row r="519" spans="1:18" ht="15.75" customHeight="1" x14ac:dyDescent="0.25">
      <c r="A519" s="68"/>
      <c r="B519" s="184"/>
      <c r="C519" s="184"/>
      <c r="D519" s="184"/>
      <c r="E519" s="68"/>
      <c r="F519" s="69"/>
      <c r="G519" s="68"/>
      <c r="H519" s="158"/>
      <c r="I519" s="68"/>
      <c r="J519" s="68"/>
      <c r="K519" s="68"/>
      <c r="L519" s="68"/>
      <c r="M519" s="68"/>
      <c r="N519" s="68"/>
      <c r="O519" s="68"/>
      <c r="P519" s="68"/>
      <c r="Q519" s="68"/>
      <c r="R519" s="68"/>
    </row>
    <row r="520" spans="1:18" ht="15.75" customHeight="1" x14ac:dyDescent="0.25">
      <c r="A520" s="68"/>
      <c r="B520" s="184"/>
      <c r="C520" s="184"/>
      <c r="D520" s="184"/>
      <c r="E520" s="68"/>
      <c r="F520" s="69"/>
      <c r="G520" s="68"/>
      <c r="H520" s="158"/>
      <c r="I520" s="68"/>
      <c r="J520" s="68"/>
      <c r="K520" s="68"/>
      <c r="L520" s="68"/>
      <c r="M520" s="68"/>
      <c r="N520" s="68"/>
      <c r="O520" s="68"/>
      <c r="P520" s="68"/>
      <c r="Q520" s="68"/>
      <c r="R520" s="68"/>
    </row>
    <row r="521" spans="1:18" ht="15.75" customHeight="1" x14ac:dyDescent="0.25">
      <c r="A521" s="68"/>
      <c r="B521" s="184"/>
      <c r="C521" s="184"/>
      <c r="D521" s="184"/>
      <c r="E521" s="68"/>
      <c r="F521" s="69"/>
      <c r="G521" s="68"/>
      <c r="H521" s="158"/>
      <c r="I521" s="68"/>
      <c r="J521" s="68"/>
      <c r="K521" s="68"/>
      <c r="L521" s="68"/>
      <c r="M521" s="68"/>
      <c r="N521" s="68"/>
      <c r="O521" s="68"/>
      <c r="P521" s="68"/>
      <c r="Q521" s="68"/>
      <c r="R521" s="68"/>
    </row>
    <row r="522" spans="1:18" ht="15.75" customHeight="1" x14ac:dyDescent="0.25">
      <c r="A522" s="68"/>
      <c r="B522" s="184"/>
      <c r="C522" s="184"/>
      <c r="D522" s="184"/>
      <c r="E522" s="68"/>
      <c r="F522" s="69"/>
      <c r="G522" s="68"/>
      <c r="H522" s="158"/>
      <c r="I522" s="68"/>
      <c r="J522" s="68"/>
      <c r="K522" s="68"/>
      <c r="L522" s="68"/>
      <c r="M522" s="68"/>
      <c r="N522" s="68"/>
      <c r="O522" s="68"/>
      <c r="P522" s="68"/>
      <c r="Q522" s="68"/>
      <c r="R522" s="68"/>
    </row>
    <row r="523" spans="1:18" ht="15.75" customHeight="1" x14ac:dyDescent="0.25">
      <c r="A523" s="68"/>
      <c r="B523" s="184"/>
      <c r="C523" s="184"/>
      <c r="D523" s="184"/>
      <c r="E523" s="68"/>
      <c r="F523" s="69"/>
      <c r="G523" s="68"/>
      <c r="H523" s="158"/>
      <c r="I523" s="68"/>
      <c r="J523" s="68"/>
      <c r="K523" s="68"/>
      <c r="L523" s="68"/>
      <c r="M523" s="68"/>
      <c r="N523" s="68"/>
      <c r="O523" s="68"/>
      <c r="P523" s="68"/>
      <c r="Q523" s="68"/>
      <c r="R523" s="68"/>
    </row>
    <row r="524" spans="1:18" ht="15.75" customHeight="1" x14ac:dyDescent="0.25">
      <c r="A524" s="68"/>
      <c r="B524" s="184"/>
      <c r="C524" s="184"/>
      <c r="D524" s="184"/>
      <c r="E524" s="68"/>
      <c r="F524" s="69"/>
      <c r="G524" s="68"/>
      <c r="H524" s="158"/>
      <c r="I524" s="68"/>
      <c r="J524" s="68"/>
      <c r="K524" s="68"/>
      <c r="L524" s="68"/>
      <c r="M524" s="68"/>
      <c r="N524" s="68"/>
      <c r="O524" s="68"/>
      <c r="P524" s="68"/>
      <c r="Q524" s="68"/>
      <c r="R524" s="68"/>
    </row>
    <row r="525" spans="1:18" ht="15.75" customHeight="1" x14ac:dyDescent="0.25">
      <c r="A525" s="68"/>
      <c r="B525" s="184"/>
      <c r="C525" s="184"/>
      <c r="D525" s="184"/>
      <c r="E525" s="68"/>
      <c r="F525" s="69"/>
      <c r="G525" s="68"/>
      <c r="H525" s="158"/>
      <c r="I525" s="68"/>
      <c r="J525" s="68"/>
      <c r="K525" s="68"/>
      <c r="L525" s="68"/>
      <c r="M525" s="68"/>
      <c r="N525" s="68"/>
      <c r="O525" s="68"/>
      <c r="P525" s="68"/>
      <c r="Q525" s="68"/>
      <c r="R525" s="68"/>
    </row>
    <row r="526" spans="1:18" ht="15.75" customHeight="1" x14ac:dyDescent="0.25">
      <c r="A526" s="68"/>
      <c r="B526" s="184"/>
      <c r="C526" s="184"/>
      <c r="D526" s="184"/>
      <c r="E526" s="68"/>
      <c r="F526" s="69"/>
      <c r="G526" s="68"/>
      <c r="H526" s="158"/>
      <c r="I526" s="68"/>
      <c r="J526" s="68"/>
      <c r="K526" s="68"/>
      <c r="L526" s="68"/>
      <c r="M526" s="68"/>
      <c r="N526" s="68"/>
      <c r="O526" s="68"/>
      <c r="P526" s="68"/>
      <c r="Q526" s="68"/>
      <c r="R526" s="68"/>
    </row>
    <row r="527" spans="1:18" ht="15.75" customHeight="1" x14ac:dyDescent="0.25">
      <c r="A527" s="68"/>
      <c r="B527" s="184"/>
      <c r="C527" s="184"/>
      <c r="D527" s="184"/>
      <c r="E527" s="68"/>
      <c r="F527" s="69"/>
      <c r="G527" s="68"/>
      <c r="H527" s="158"/>
      <c r="I527" s="68"/>
      <c r="J527" s="68"/>
      <c r="K527" s="68"/>
      <c r="L527" s="68"/>
      <c r="M527" s="68"/>
      <c r="N527" s="68"/>
      <c r="O527" s="68"/>
      <c r="P527" s="68"/>
      <c r="Q527" s="68"/>
      <c r="R527" s="68"/>
    </row>
    <row r="528" spans="1:18" ht="15.75" customHeight="1" x14ac:dyDescent="0.25">
      <c r="A528" s="68"/>
      <c r="B528" s="184"/>
      <c r="C528" s="184"/>
      <c r="D528" s="184"/>
      <c r="E528" s="68"/>
      <c r="F528" s="69"/>
      <c r="G528" s="68"/>
      <c r="H528" s="158"/>
      <c r="I528" s="68"/>
      <c r="J528" s="68"/>
      <c r="K528" s="68"/>
      <c r="L528" s="68"/>
      <c r="M528" s="68"/>
      <c r="N528" s="68"/>
      <c r="O528" s="68"/>
      <c r="P528" s="68"/>
      <c r="Q528" s="68"/>
      <c r="R528" s="68"/>
    </row>
    <row r="529" spans="1:18" ht="15.75" customHeight="1" x14ac:dyDescent="0.25">
      <c r="A529" s="68"/>
      <c r="B529" s="184"/>
      <c r="C529" s="184"/>
      <c r="D529" s="184"/>
      <c r="E529" s="68"/>
      <c r="F529" s="69"/>
      <c r="G529" s="68"/>
      <c r="H529" s="158"/>
      <c r="I529" s="68"/>
      <c r="J529" s="68"/>
      <c r="K529" s="68"/>
      <c r="L529" s="68"/>
      <c r="M529" s="68"/>
      <c r="N529" s="68"/>
      <c r="O529" s="68"/>
      <c r="P529" s="68"/>
      <c r="Q529" s="68"/>
      <c r="R529" s="68"/>
    </row>
    <row r="530" spans="1:18" ht="15.75" customHeight="1" x14ac:dyDescent="0.25">
      <c r="A530" s="68"/>
      <c r="B530" s="184"/>
      <c r="C530" s="184"/>
      <c r="D530" s="184"/>
      <c r="E530" s="68"/>
      <c r="F530" s="69"/>
      <c r="G530" s="68"/>
      <c r="H530" s="158"/>
      <c r="I530" s="68"/>
      <c r="J530" s="68"/>
      <c r="K530" s="68"/>
      <c r="L530" s="68"/>
      <c r="M530" s="68"/>
      <c r="N530" s="68"/>
      <c r="O530" s="68"/>
      <c r="P530" s="68"/>
      <c r="Q530" s="68"/>
      <c r="R530" s="68"/>
    </row>
    <row r="531" spans="1:18" ht="15.75" customHeight="1" x14ac:dyDescent="0.25">
      <c r="A531" s="68"/>
      <c r="B531" s="184"/>
      <c r="C531" s="184"/>
      <c r="D531" s="184"/>
      <c r="E531" s="68"/>
      <c r="F531" s="69"/>
      <c r="G531" s="68"/>
      <c r="H531" s="158"/>
      <c r="I531" s="68"/>
      <c r="J531" s="68"/>
      <c r="K531" s="68"/>
      <c r="L531" s="68"/>
      <c r="M531" s="68"/>
      <c r="N531" s="68"/>
      <c r="O531" s="68"/>
      <c r="P531" s="68"/>
      <c r="Q531" s="68"/>
      <c r="R531" s="68"/>
    </row>
    <row r="532" spans="1:18" ht="15.75" customHeight="1" x14ac:dyDescent="0.25">
      <c r="A532" s="68"/>
      <c r="B532" s="184"/>
      <c r="C532" s="184"/>
      <c r="D532" s="184"/>
      <c r="E532" s="68"/>
      <c r="F532" s="69"/>
      <c r="G532" s="68"/>
      <c r="H532" s="158"/>
      <c r="I532" s="68"/>
      <c r="J532" s="68"/>
      <c r="K532" s="68"/>
      <c r="L532" s="68"/>
      <c r="M532" s="68"/>
      <c r="N532" s="68"/>
      <c r="O532" s="68"/>
      <c r="P532" s="68"/>
      <c r="Q532" s="68"/>
      <c r="R532" s="68"/>
    </row>
    <row r="533" spans="1:18" ht="15.75" customHeight="1" x14ac:dyDescent="0.25">
      <c r="A533" s="68"/>
      <c r="B533" s="184"/>
      <c r="C533" s="184"/>
      <c r="D533" s="184"/>
      <c r="E533" s="68"/>
      <c r="F533" s="69"/>
      <c r="G533" s="68"/>
      <c r="H533" s="158"/>
      <c r="I533" s="68"/>
      <c r="J533" s="68"/>
      <c r="K533" s="68"/>
      <c r="L533" s="68"/>
      <c r="M533" s="68"/>
      <c r="N533" s="68"/>
      <c r="O533" s="68"/>
      <c r="P533" s="68"/>
      <c r="Q533" s="68"/>
      <c r="R533" s="68"/>
    </row>
    <row r="534" spans="1:18" ht="15.75" customHeight="1" x14ac:dyDescent="0.25">
      <c r="A534" s="68"/>
      <c r="B534" s="184"/>
      <c r="C534" s="184"/>
      <c r="D534" s="184"/>
      <c r="E534" s="68"/>
      <c r="F534" s="69"/>
      <c r="G534" s="68"/>
      <c r="H534" s="158"/>
      <c r="I534" s="68"/>
      <c r="J534" s="68"/>
      <c r="K534" s="68"/>
      <c r="L534" s="68"/>
      <c r="M534" s="68"/>
      <c r="N534" s="68"/>
      <c r="O534" s="68"/>
      <c r="P534" s="68"/>
      <c r="Q534" s="68"/>
      <c r="R534" s="68"/>
    </row>
    <row r="535" spans="1:18" ht="15.75" customHeight="1" x14ac:dyDescent="0.25">
      <c r="A535" s="68"/>
      <c r="B535" s="184"/>
      <c r="C535" s="184"/>
      <c r="D535" s="184"/>
      <c r="E535" s="68"/>
      <c r="F535" s="69"/>
      <c r="G535" s="68"/>
      <c r="H535" s="158"/>
      <c r="I535" s="68"/>
      <c r="J535" s="68"/>
      <c r="K535" s="68"/>
      <c r="L535" s="68"/>
      <c r="M535" s="68"/>
      <c r="N535" s="68"/>
      <c r="O535" s="68"/>
      <c r="P535" s="68"/>
      <c r="Q535" s="68"/>
      <c r="R535" s="68"/>
    </row>
    <row r="536" spans="1:18" ht="15.75" customHeight="1" x14ac:dyDescent="0.25">
      <c r="A536" s="68"/>
      <c r="B536" s="184"/>
      <c r="C536" s="184"/>
      <c r="D536" s="184"/>
      <c r="E536" s="68"/>
      <c r="F536" s="69"/>
      <c r="G536" s="68"/>
      <c r="H536" s="158"/>
      <c r="I536" s="68"/>
      <c r="J536" s="68"/>
      <c r="K536" s="68"/>
      <c r="L536" s="68"/>
      <c r="M536" s="68"/>
      <c r="N536" s="68"/>
      <c r="O536" s="68"/>
      <c r="P536" s="68"/>
      <c r="Q536" s="68"/>
      <c r="R536" s="68"/>
    </row>
    <row r="537" spans="1:18" ht="15.75" customHeight="1" x14ac:dyDescent="0.25">
      <c r="A537" s="68"/>
      <c r="B537" s="184"/>
      <c r="C537" s="184"/>
      <c r="D537" s="184"/>
      <c r="E537" s="68"/>
      <c r="F537" s="69"/>
      <c r="G537" s="68"/>
      <c r="H537" s="158"/>
      <c r="I537" s="68"/>
      <c r="J537" s="68"/>
      <c r="K537" s="68"/>
      <c r="L537" s="68"/>
      <c r="M537" s="68"/>
      <c r="N537" s="68"/>
      <c r="O537" s="68"/>
      <c r="P537" s="68"/>
      <c r="Q537" s="68"/>
      <c r="R537" s="68"/>
    </row>
    <row r="538" spans="1:18" ht="15.75" customHeight="1" x14ac:dyDescent="0.25">
      <c r="A538" s="68"/>
      <c r="B538" s="184"/>
      <c r="C538" s="184"/>
      <c r="D538" s="184"/>
      <c r="E538" s="68"/>
      <c r="F538" s="69"/>
      <c r="G538" s="68"/>
      <c r="H538" s="158"/>
      <c r="I538" s="68"/>
      <c r="J538" s="68"/>
      <c r="K538" s="68"/>
      <c r="L538" s="68"/>
      <c r="M538" s="68"/>
      <c r="N538" s="68"/>
      <c r="O538" s="68"/>
      <c r="P538" s="68"/>
      <c r="Q538" s="68"/>
      <c r="R538" s="68"/>
    </row>
    <row r="539" spans="1:18" ht="15.75" customHeight="1" x14ac:dyDescent="0.25">
      <c r="A539" s="68"/>
      <c r="B539" s="184"/>
      <c r="C539" s="184"/>
      <c r="D539" s="184"/>
      <c r="E539" s="68"/>
      <c r="F539" s="69"/>
      <c r="G539" s="68"/>
      <c r="H539" s="158"/>
      <c r="I539" s="68"/>
      <c r="J539" s="68"/>
      <c r="K539" s="68"/>
      <c r="L539" s="68"/>
      <c r="M539" s="68"/>
      <c r="N539" s="68"/>
      <c r="O539" s="68"/>
      <c r="P539" s="68"/>
      <c r="Q539" s="68"/>
      <c r="R539" s="68"/>
    </row>
    <row r="540" spans="1:18" ht="15.75" customHeight="1" x14ac:dyDescent="0.25">
      <c r="A540" s="68"/>
      <c r="B540" s="184"/>
      <c r="C540" s="184"/>
      <c r="D540" s="184"/>
      <c r="E540" s="68"/>
      <c r="F540" s="69"/>
      <c r="G540" s="68"/>
      <c r="H540" s="158"/>
      <c r="I540" s="68"/>
      <c r="J540" s="68"/>
      <c r="K540" s="68"/>
      <c r="L540" s="68"/>
      <c r="M540" s="68"/>
      <c r="N540" s="68"/>
      <c r="O540" s="68"/>
      <c r="P540" s="68"/>
      <c r="Q540" s="68"/>
      <c r="R540" s="68"/>
    </row>
    <row r="541" spans="1:18" ht="15.75" customHeight="1" x14ac:dyDescent="0.25">
      <c r="A541" s="68"/>
      <c r="B541" s="184"/>
      <c r="C541" s="184"/>
      <c r="D541" s="184"/>
      <c r="E541" s="68"/>
      <c r="F541" s="69"/>
      <c r="G541" s="68"/>
      <c r="H541" s="158"/>
      <c r="I541" s="68"/>
      <c r="J541" s="68"/>
      <c r="K541" s="68"/>
      <c r="L541" s="68"/>
      <c r="M541" s="68"/>
      <c r="N541" s="68"/>
      <c r="O541" s="68"/>
      <c r="P541" s="68"/>
      <c r="Q541" s="68"/>
      <c r="R541" s="68"/>
    </row>
    <row r="542" spans="1:18" ht="15.75" customHeight="1" x14ac:dyDescent="0.25">
      <c r="A542" s="68"/>
      <c r="B542" s="184"/>
      <c r="C542" s="184"/>
      <c r="D542" s="184"/>
      <c r="E542" s="68"/>
      <c r="F542" s="69"/>
      <c r="G542" s="68"/>
      <c r="H542" s="158"/>
      <c r="I542" s="68"/>
      <c r="J542" s="68"/>
      <c r="K542" s="68"/>
      <c r="L542" s="68"/>
      <c r="M542" s="68"/>
      <c r="N542" s="68"/>
      <c r="O542" s="68"/>
      <c r="P542" s="68"/>
      <c r="Q542" s="68"/>
      <c r="R542" s="68"/>
    </row>
    <row r="543" spans="1:18" ht="15.75" customHeight="1" x14ac:dyDescent="0.25">
      <c r="A543" s="68"/>
      <c r="B543" s="184"/>
      <c r="C543" s="184"/>
      <c r="D543" s="184"/>
      <c r="E543" s="68"/>
      <c r="F543" s="69"/>
      <c r="G543" s="68"/>
      <c r="H543" s="158"/>
      <c r="I543" s="68"/>
      <c r="J543" s="68"/>
      <c r="K543" s="68"/>
      <c r="L543" s="68"/>
      <c r="M543" s="68"/>
      <c r="N543" s="68"/>
      <c r="O543" s="68"/>
      <c r="P543" s="68"/>
      <c r="Q543" s="68"/>
      <c r="R543" s="68"/>
    </row>
    <row r="544" spans="1:18" ht="15.75" customHeight="1" x14ac:dyDescent="0.25">
      <c r="A544" s="68"/>
      <c r="B544" s="184"/>
      <c r="C544" s="184"/>
      <c r="D544" s="184"/>
      <c r="E544" s="68"/>
      <c r="F544" s="69"/>
      <c r="G544" s="68"/>
      <c r="H544" s="158"/>
      <c r="I544" s="68"/>
      <c r="J544" s="68"/>
      <c r="K544" s="68"/>
      <c r="L544" s="68"/>
      <c r="M544" s="68"/>
      <c r="N544" s="68"/>
      <c r="O544" s="68"/>
      <c r="P544" s="68"/>
      <c r="Q544" s="68"/>
      <c r="R544" s="68"/>
    </row>
    <row r="545" spans="1:18" ht="15.75" customHeight="1" x14ac:dyDescent="0.25">
      <c r="A545" s="68"/>
      <c r="B545" s="184"/>
      <c r="C545" s="184"/>
      <c r="D545" s="184"/>
      <c r="E545" s="68"/>
      <c r="F545" s="69"/>
      <c r="G545" s="68"/>
      <c r="H545" s="158"/>
      <c r="I545" s="68"/>
      <c r="J545" s="68"/>
      <c r="K545" s="68"/>
      <c r="L545" s="68"/>
      <c r="M545" s="68"/>
      <c r="N545" s="68"/>
      <c r="O545" s="68"/>
      <c r="P545" s="68"/>
      <c r="Q545" s="68"/>
      <c r="R545" s="68"/>
    </row>
    <row r="546" spans="1:18" ht="15.75" customHeight="1" x14ac:dyDescent="0.25">
      <c r="A546" s="68"/>
      <c r="B546" s="184"/>
      <c r="C546" s="184"/>
      <c r="D546" s="184"/>
      <c r="E546" s="68"/>
      <c r="F546" s="69"/>
      <c r="G546" s="68"/>
      <c r="H546" s="158"/>
      <c r="I546" s="68"/>
      <c r="J546" s="68"/>
      <c r="K546" s="68"/>
      <c r="L546" s="68"/>
      <c r="M546" s="68"/>
      <c r="N546" s="68"/>
      <c r="O546" s="68"/>
      <c r="P546" s="68"/>
      <c r="Q546" s="68"/>
      <c r="R546" s="68"/>
    </row>
    <row r="547" spans="1:18" ht="15.75" customHeight="1" x14ac:dyDescent="0.25">
      <c r="A547" s="68"/>
      <c r="B547" s="184"/>
      <c r="C547" s="184"/>
      <c r="D547" s="184"/>
      <c r="E547" s="68"/>
      <c r="F547" s="69"/>
      <c r="G547" s="68"/>
      <c r="H547" s="158"/>
      <c r="I547" s="68"/>
      <c r="J547" s="68"/>
      <c r="K547" s="68"/>
      <c r="L547" s="68"/>
      <c r="M547" s="68"/>
      <c r="N547" s="68"/>
      <c r="O547" s="68"/>
      <c r="P547" s="68"/>
      <c r="Q547" s="68"/>
      <c r="R547" s="68"/>
    </row>
    <row r="548" spans="1:18" ht="15.75" customHeight="1" x14ac:dyDescent="0.25">
      <c r="A548" s="68"/>
      <c r="B548" s="184"/>
      <c r="C548" s="184"/>
      <c r="D548" s="184"/>
      <c r="E548" s="68"/>
      <c r="F548" s="69"/>
      <c r="G548" s="68"/>
      <c r="H548" s="158"/>
      <c r="I548" s="68"/>
      <c r="J548" s="68"/>
      <c r="K548" s="68"/>
      <c r="L548" s="68"/>
      <c r="M548" s="68"/>
      <c r="N548" s="68"/>
      <c r="O548" s="68"/>
      <c r="P548" s="68"/>
      <c r="Q548" s="68"/>
      <c r="R548" s="68"/>
    </row>
    <row r="549" spans="1:18" ht="15.75" customHeight="1" x14ac:dyDescent="0.25">
      <c r="A549" s="68"/>
      <c r="B549" s="184"/>
      <c r="C549" s="184"/>
      <c r="D549" s="184"/>
      <c r="E549" s="68"/>
      <c r="F549" s="69"/>
      <c r="G549" s="68"/>
      <c r="H549" s="158"/>
      <c r="I549" s="68"/>
      <c r="J549" s="68"/>
      <c r="K549" s="68"/>
      <c r="L549" s="68"/>
      <c r="M549" s="68"/>
      <c r="N549" s="68"/>
      <c r="O549" s="68"/>
      <c r="P549" s="68"/>
      <c r="Q549" s="68"/>
      <c r="R549" s="68"/>
    </row>
    <row r="550" spans="1:18" ht="15.75" customHeight="1" x14ac:dyDescent="0.25">
      <c r="A550" s="68"/>
      <c r="B550" s="184"/>
      <c r="C550" s="184"/>
      <c r="D550" s="184"/>
      <c r="E550" s="68"/>
      <c r="F550" s="69"/>
      <c r="G550" s="68"/>
      <c r="H550" s="158"/>
      <c r="I550" s="68"/>
      <c r="J550" s="68"/>
      <c r="K550" s="68"/>
      <c r="L550" s="68"/>
      <c r="M550" s="68"/>
      <c r="N550" s="68"/>
      <c r="O550" s="68"/>
      <c r="P550" s="68"/>
      <c r="Q550" s="68"/>
      <c r="R550" s="68"/>
    </row>
    <row r="551" spans="1:18" ht="15.75" customHeight="1" x14ac:dyDescent="0.25">
      <c r="A551" s="68"/>
      <c r="B551" s="184"/>
      <c r="C551" s="184"/>
      <c r="D551" s="184"/>
      <c r="E551" s="68"/>
      <c r="F551" s="69"/>
      <c r="G551" s="68"/>
      <c r="H551" s="158"/>
      <c r="I551" s="68"/>
      <c r="J551" s="68"/>
      <c r="K551" s="68"/>
      <c r="L551" s="68"/>
      <c r="M551" s="68"/>
      <c r="N551" s="68"/>
      <c r="O551" s="68"/>
      <c r="P551" s="68"/>
      <c r="Q551" s="68"/>
      <c r="R551" s="68"/>
    </row>
    <row r="552" spans="1:18" ht="15.75" customHeight="1" x14ac:dyDescent="0.25">
      <c r="A552" s="68"/>
      <c r="B552" s="184"/>
      <c r="C552" s="184"/>
      <c r="D552" s="184"/>
      <c r="E552" s="68"/>
      <c r="F552" s="69"/>
      <c r="G552" s="68"/>
      <c r="H552" s="158"/>
      <c r="I552" s="68"/>
      <c r="J552" s="68"/>
      <c r="K552" s="68"/>
      <c r="L552" s="68"/>
      <c r="M552" s="68"/>
      <c r="N552" s="68"/>
      <c r="O552" s="68"/>
      <c r="P552" s="68"/>
      <c r="Q552" s="68"/>
      <c r="R552" s="68"/>
    </row>
    <row r="553" spans="1:18" ht="15.75" customHeight="1" x14ac:dyDescent="0.25">
      <c r="A553" s="68"/>
      <c r="B553" s="184"/>
      <c r="C553" s="184"/>
      <c r="D553" s="184"/>
      <c r="E553" s="68"/>
      <c r="F553" s="69"/>
      <c r="G553" s="68"/>
      <c r="H553" s="158"/>
      <c r="I553" s="68"/>
      <c r="J553" s="68"/>
      <c r="K553" s="68"/>
      <c r="L553" s="68"/>
      <c r="M553" s="68"/>
      <c r="N553" s="68"/>
      <c r="O553" s="68"/>
      <c r="P553" s="68"/>
      <c r="Q553" s="68"/>
      <c r="R553" s="68"/>
    </row>
    <row r="554" spans="1:18" ht="15.75" customHeight="1" x14ac:dyDescent="0.25">
      <c r="A554" s="68"/>
      <c r="B554" s="184"/>
      <c r="C554" s="184"/>
      <c r="D554" s="184"/>
      <c r="E554" s="68"/>
      <c r="F554" s="69"/>
      <c r="G554" s="68"/>
      <c r="H554" s="158"/>
      <c r="I554" s="68"/>
      <c r="J554" s="68"/>
      <c r="K554" s="68"/>
      <c r="L554" s="68"/>
      <c r="M554" s="68"/>
      <c r="N554" s="68"/>
      <c r="O554" s="68"/>
      <c r="P554" s="68"/>
      <c r="Q554" s="68"/>
      <c r="R554" s="68"/>
    </row>
    <row r="555" spans="1:18" ht="15.75" customHeight="1" x14ac:dyDescent="0.25">
      <c r="A555" s="68"/>
      <c r="B555" s="184"/>
      <c r="C555" s="184"/>
      <c r="D555" s="184"/>
      <c r="E555" s="68"/>
      <c r="F555" s="69"/>
      <c r="G555" s="68"/>
      <c r="H555" s="158"/>
      <c r="I555" s="68"/>
      <c r="J555" s="68"/>
      <c r="K555" s="68"/>
      <c r="L555" s="68"/>
      <c r="M555" s="68"/>
      <c r="N555" s="68"/>
      <c r="O555" s="68"/>
      <c r="P555" s="68"/>
      <c r="Q555" s="68"/>
      <c r="R555" s="68"/>
    </row>
    <row r="556" spans="1:18" ht="15.75" customHeight="1" x14ac:dyDescent="0.25">
      <c r="A556" s="68"/>
      <c r="B556" s="184"/>
      <c r="C556" s="184"/>
      <c r="D556" s="184"/>
      <c r="E556" s="68"/>
      <c r="F556" s="69"/>
      <c r="G556" s="68"/>
      <c r="H556" s="158"/>
      <c r="I556" s="68"/>
      <c r="J556" s="68"/>
      <c r="K556" s="68"/>
      <c r="L556" s="68"/>
      <c r="M556" s="68"/>
      <c r="N556" s="68"/>
      <c r="O556" s="68"/>
      <c r="P556" s="68"/>
      <c r="Q556" s="68"/>
      <c r="R556" s="68"/>
    </row>
    <row r="557" spans="1:18" ht="15.75" customHeight="1" x14ac:dyDescent="0.25">
      <c r="A557" s="68"/>
      <c r="B557" s="184"/>
      <c r="C557" s="184"/>
      <c r="D557" s="184"/>
      <c r="E557" s="68"/>
      <c r="F557" s="69"/>
      <c r="G557" s="68"/>
      <c r="H557" s="158"/>
      <c r="I557" s="68"/>
      <c r="J557" s="68"/>
      <c r="K557" s="68"/>
      <c r="L557" s="68"/>
      <c r="M557" s="68"/>
      <c r="N557" s="68"/>
      <c r="O557" s="68"/>
      <c r="P557" s="68"/>
      <c r="Q557" s="68"/>
      <c r="R557" s="68"/>
    </row>
    <row r="558" spans="1:18" ht="15.75" customHeight="1" x14ac:dyDescent="0.25">
      <c r="A558" s="68"/>
      <c r="B558" s="184"/>
      <c r="C558" s="184"/>
      <c r="D558" s="184"/>
      <c r="E558" s="68"/>
      <c r="F558" s="69"/>
      <c r="G558" s="68"/>
      <c r="H558" s="158"/>
      <c r="I558" s="68"/>
      <c r="J558" s="68"/>
      <c r="K558" s="68"/>
      <c r="L558" s="68"/>
      <c r="M558" s="68"/>
      <c r="N558" s="68"/>
      <c r="O558" s="68"/>
      <c r="P558" s="68"/>
      <c r="Q558" s="68"/>
      <c r="R558" s="68"/>
    </row>
    <row r="559" spans="1:18" ht="15.75" customHeight="1" x14ac:dyDescent="0.25">
      <c r="A559" s="68"/>
      <c r="B559" s="184"/>
      <c r="C559" s="184"/>
      <c r="D559" s="184"/>
      <c r="E559" s="68"/>
      <c r="F559" s="69"/>
      <c r="G559" s="68"/>
      <c r="H559" s="158"/>
      <c r="I559" s="68"/>
      <c r="J559" s="68"/>
      <c r="K559" s="68"/>
      <c r="L559" s="68"/>
      <c r="M559" s="68"/>
      <c r="N559" s="68"/>
      <c r="O559" s="68"/>
      <c r="P559" s="68"/>
      <c r="Q559" s="68"/>
      <c r="R559" s="68"/>
    </row>
    <row r="560" spans="1:18" ht="15.75" customHeight="1" x14ac:dyDescent="0.25">
      <c r="A560" s="68"/>
      <c r="B560" s="184"/>
      <c r="C560" s="184"/>
      <c r="D560" s="184"/>
      <c r="E560" s="68"/>
      <c r="F560" s="69"/>
      <c r="G560" s="68"/>
      <c r="H560" s="158"/>
      <c r="I560" s="68"/>
      <c r="J560" s="68"/>
      <c r="K560" s="68"/>
      <c r="L560" s="68"/>
      <c r="M560" s="68"/>
      <c r="N560" s="68"/>
      <c r="O560" s="68"/>
      <c r="P560" s="68"/>
      <c r="Q560" s="68"/>
      <c r="R560" s="68"/>
    </row>
    <row r="561" spans="1:18" ht="15.75" customHeight="1" x14ac:dyDescent="0.25">
      <c r="A561" s="68"/>
      <c r="B561" s="184"/>
      <c r="C561" s="184"/>
      <c r="D561" s="184"/>
      <c r="E561" s="68"/>
      <c r="F561" s="69"/>
      <c r="G561" s="68"/>
      <c r="H561" s="158"/>
      <c r="I561" s="68"/>
      <c r="J561" s="68"/>
      <c r="K561" s="68"/>
      <c r="L561" s="68"/>
      <c r="M561" s="68"/>
      <c r="N561" s="68"/>
      <c r="O561" s="68"/>
      <c r="P561" s="68"/>
      <c r="Q561" s="68"/>
      <c r="R561" s="68"/>
    </row>
    <row r="562" spans="1:18" ht="15.75" customHeight="1" x14ac:dyDescent="0.25">
      <c r="A562" s="68"/>
      <c r="B562" s="184"/>
      <c r="C562" s="184"/>
      <c r="D562" s="184"/>
      <c r="E562" s="68"/>
      <c r="F562" s="69"/>
      <c r="G562" s="68"/>
      <c r="H562" s="158"/>
      <c r="I562" s="68"/>
      <c r="J562" s="68"/>
      <c r="K562" s="68"/>
      <c r="L562" s="68"/>
      <c r="M562" s="68"/>
      <c r="N562" s="68"/>
      <c r="O562" s="68"/>
      <c r="P562" s="68"/>
      <c r="Q562" s="68"/>
      <c r="R562" s="68"/>
    </row>
    <row r="563" spans="1:18" ht="15.75" customHeight="1" x14ac:dyDescent="0.25">
      <c r="A563" s="68"/>
      <c r="B563" s="184"/>
      <c r="C563" s="184"/>
      <c r="D563" s="184"/>
      <c r="E563" s="68"/>
      <c r="F563" s="69"/>
      <c r="G563" s="68"/>
      <c r="H563" s="158"/>
      <c r="I563" s="68"/>
      <c r="J563" s="68"/>
      <c r="K563" s="68"/>
      <c r="L563" s="68"/>
      <c r="M563" s="68"/>
      <c r="N563" s="68"/>
      <c r="O563" s="68"/>
      <c r="P563" s="68"/>
      <c r="Q563" s="68"/>
      <c r="R563" s="68"/>
    </row>
    <row r="564" spans="1:18" ht="15.75" customHeight="1" x14ac:dyDescent="0.25">
      <c r="A564" s="68"/>
      <c r="B564" s="184"/>
      <c r="C564" s="184"/>
      <c r="D564" s="184"/>
      <c r="E564" s="68"/>
      <c r="F564" s="69"/>
      <c r="G564" s="68"/>
      <c r="H564" s="158"/>
      <c r="I564" s="68"/>
      <c r="J564" s="68"/>
      <c r="K564" s="68"/>
      <c r="L564" s="68"/>
      <c r="M564" s="68"/>
      <c r="N564" s="68"/>
      <c r="O564" s="68"/>
      <c r="P564" s="68"/>
      <c r="Q564" s="68"/>
      <c r="R564" s="68"/>
    </row>
    <row r="565" spans="1:18" ht="15.75" customHeight="1" x14ac:dyDescent="0.25">
      <c r="A565" s="68"/>
      <c r="B565" s="184"/>
      <c r="C565" s="184"/>
      <c r="D565" s="184"/>
      <c r="E565" s="68"/>
      <c r="F565" s="69"/>
      <c r="G565" s="68"/>
      <c r="H565" s="158"/>
      <c r="I565" s="68"/>
      <c r="J565" s="68"/>
      <c r="K565" s="68"/>
      <c r="L565" s="68"/>
      <c r="M565" s="68"/>
      <c r="N565" s="68"/>
      <c r="O565" s="68"/>
      <c r="P565" s="68"/>
      <c r="Q565" s="68"/>
      <c r="R565" s="68"/>
    </row>
    <row r="566" spans="1:18" ht="15.75" customHeight="1" x14ac:dyDescent="0.25">
      <c r="A566" s="68"/>
      <c r="B566" s="184"/>
      <c r="C566" s="184"/>
      <c r="D566" s="184"/>
      <c r="E566" s="68"/>
      <c r="F566" s="69"/>
      <c r="G566" s="68"/>
      <c r="H566" s="158"/>
      <c r="I566" s="68"/>
      <c r="J566" s="68"/>
      <c r="K566" s="68"/>
      <c r="L566" s="68"/>
      <c r="M566" s="68"/>
      <c r="N566" s="68"/>
      <c r="O566" s="68"/>
      <c r="P566" s="68"/>
      <c r="Q566" s="68"/>
      <c r="R566" s="68"/>
    </row>
    <row r="567" spans="1:18" ht="15.75" customHeight="1" x14ac:dyDescent="0.25">
      <c r="A567" s="68"/>
      <c r="B567" s="184"/>
      <c r="C567" s="184"/>
      <c r="D567" s="184"/>
      <c r="E567" s="68"/>
      <c r="F567" s="69"/>
      <c r="G567" s="68"/>
      <c r="H567" s="158"/>
      <c r="I567" s="68"/>
      <c r="J567" s="68"/>
      <c r="K567" s="68"/>
      <c r="L567" s="68"/>
      <c r="M567" s="68"/>
      <c r="N567" s="68"/>
      <c r="O567" s="68"/>
      <c r="P567" s="68"/>
      <c r="Q567" s="68"/>
      <c r="R567" s="68"/>
    </row>
    <row r="568" spans="1:18" ht="15.75" customHeight="1" x14ac:dyDescent="0.25">
      <c r="A568" s="68"/>
      <c r="B568" s="184"/>
      <c r="C568" s="184"/>
      <c r="D568" s="184"/>
      <c r="E568" s="68"/>
      <c r="F568" s="69"/>
      <c r="G568" s="68"/>
      <c r="H568" s="158"/>
      <c r="I568" s="68"/>
      <c r="J568" s="68"/>
      <c r="K568" s="68"/>
      <c r="L568" s="68"/>
      <c r="M568" s="68"/>
      <c r="N568" s="68"/>
      <c r="O568" s="68"/>
      <c r="P568" s="68"/>
      <c r="Q568" s="68"/>
      <c r="R568" s="68"/>
    </row>
    <row r="569" spans="1:18" ht="15.75" customHeight="1" x14ac:dyDescent="0.25">
      <c r="A569" s="68"/>
      <c r="B569" s="184"/>
      <c r="C569" s="184"/>
      <c r="D569" s="184"/>
      <c r="E569" s="68"/>
      <c r="F569" s="69"/>
      <c r="G569" s="68"/>
      <c r="H569" s="158"/>
      <c r="I569" s="68"/>
      <c r="J569" s="68"/>
      <c r="K569" s="68"/>
      <c r="L569" s="68"/>
      <c r="M569" s="68"/>
      <c r="N569" s="68"/>
      <c r="O569" s="68"/>
      <c r="P569" s="68"/>
      <c r="Q569" s="68"/>
      <c r="R569" s="68"/>
    </row>
    <row r="570" spans="1:18" ht="15.75" customHeight="1" x14ac:dyDescent="0.25">
      <c r="A570" s="68"/>
      <c r="B570" s="184"/>
      <c r="C570" s="184"/>
      <c r="D570" s="184"/>
      <c r="E570" s="68"/>
      <c r="F570" s="69"/>
      <c r="G570" s="68"/>
      <c r="H570" s="158"/>
      <c r="I570" s="68"/>
      <c r="J570" s="68"/>
      <c r="K570" s="68"/>
      <c r="L570" s="68"/>
      <c r="M570" s="68"/>
      <c r="N570" s="68"/>
      <c r="O570" s="68"/>
      <c r="P570" s="68"/>
      <c r="Q570" s="68"/>
      <c r="R570" s="68"/>
    </row>
    <row r="571" spans="1:18" ht="15.75" customHeight="1" x14ac:dyDescent="0.25">
      <c r="A571" s="68"/>
      <c r="B571" s="184"/>
      <c r="C571" s="184"/>
      <c r="D571" s="184"/>
      <c r="E571" s="68"/>
      <c r="F571" s="69"/>
      <c r="G571" s="68"/>
      <c r="H571" s="158"/>
      <c r="I571" s="68"/>
      <c r="J571" s="68"/>
      <c r="K571" s="68"/>
      <c r="L571" s="68"/>
      <c r="M571" s="68"/>
      <c r="N571" s="68"/>
      <c r="O571" s="68"/>
      <c r="P571" s="68"/>
      <c r="Q571" s="68"/>
      <c r="R571" s="68"/>
    </row>
    <row r="572" spans="1:18" ht="15.75" customHeight="1" x14ac:dyDescent="0.25">
      <c r="A572" s="68"/>
      <c r="B572" s="184"/>
      <c r="C572" s="184"/>
      <c r="D572" s="184"/>
      <c r="E572" s="68"/>
      <c r="F572" s="69"/>
      <c r="G572" s="68"/>
      <c r="H572" s="158"/>
      <c r="I572" s="68"/>
      <c r="J572" s="68"/>
      <c r="K572" s="68"/>
      <c r="L572" s="68"/>
      <c r="M572" s="68"/>
      <c r="N572" s="68"/>
      <c r="O572" s="68"/>
      <c r="P572" s="68"/>
      <c r="Q572" s="68"/>
      <c r="R572" s="68"/>
    </row>
    <row r="573" spans="1:18" ht="15.75" customHeight="1" x14ac:dyDescent="0.25">
      <c r="A573" s="68"/>
      <c r="B573" s="184"/>
      <c r="C573" s="184"/>
      <c r="D573" s="184"/>
      <c r="E573" s="68"/>
      <c r="F573" s="69"/>
      <c r="G573" s="68"/>
      <c r="H573" s="158"/>
      <c r="I573" s="68"/>
      <c r="J573" s="68"/>
      <c r="K573" s="68"/>
      <c r="L573" s="68"/>
      <c r="M573" s="68"/>
      <c r="N573" s="68"/>
      <c r="O573" s="68"/>
      <c r="P573" s="68"/>
      <c r="Q573" s="68"/>
      <c r="R573" s="68"/>
    </row>
    <row r="574" spans="1:18" ht="15.75" customHeight="1" x14ac:dyDescent="0.25">
      <c r="A574" s="68"/>
      <c r="B574" s="184"/>
      <c r="C574" s="184"/>
      <c r="D574" s="184"/>
      <c r="E574" s="68"/>
      <c r="F574" s="69"/>
      <c r="G574" s="68"/>
      <c r="H574" s="158"/>
      <c r="I574" s="68"/>
      <c r="J574" s="68"/>
      <c r="K574" s="68"/>
      <c r="L574" s="68"/>
      <c r="M574" s="68"/>
      <c r="N574" s="68"/>
      <c r="O574" s="68"/>
      <c r="P574" s="68"/>
      <c r="Q574" s="68"/>
      <c r="R574" s="68"/>
    </row>
    <row r="575" spans="1:18" ht="15.75" customHeight="1" x14ac:dyDescent="0.25">
      <c r="A575" s="68"/>
      <c r="B575" s="184"/>
      <c r="C575" s="184"/>
      <c r="D575" s="184"/>
      <c r="E575" s="68"/>
      <c r="F575" s="69"/>
      <c r="G575" s="68"/>
      <c r="H575" s="158"/>
      <c r="I575" s="68"/>
      <c r="J575" s="68"/>
      <c r="K575" s="68"/>
      <c r="L575" s="68"/>
      <c r="M575" s="68"/>
      <c r="N575" s="68"/>
      <c r="O575" s="68"/>
      <c r="P575" s="68"/>
      <c r="Q575" s="68"/>
      <c r="R575" s="68"/>
    </row>
    <row r="576" spans="1:18" ht="15.75" customHeight="1" x14ac:dyDescent="0.25">
      <c r="A576" s="68"/>
      <c r="B576" s="184"/>
      <c r="C576" s="184"/>
      <c r="D576" s="184"/>
      <c r="E576" s="68"/>
      <c r="F576" s="69"/>
      <c r="G576" s="68"/>
      <c r="H576" s="158"/>
      <c r="I576" s="68"/>
      <c r="J576" s="68"/>
      <c r="K576" s="68"/>
      <c r="L576" s="68"/>
      <c r="M576" s="68"/>
      <c r="N576" s="68"/>
      <c r="O576" s="68"/>
      <c r="P576" s="68"/>
      <c r="Q576" s="68"/>
      <c r="R576" s="68"/>
    </row>
    <row r="577" spans="1:18" ht="15.75" customHeight="1" x14ac:dyDescent="0.25">
      <c r="A577" s="68"/>
      <c r="B577" s="184"/>
      <c r="C577" s="184"/>
      <c r="D577" s="184"/>
      <c r="E577" s="68"/>
      <c r="F577" s="69"/>
      <c r="G577" s="68"/>
      <c r="H577" s="158"/>
      <c r="I577" s="68"/>
      <c r="J577" s="68"/>
      <c r="K577" s="68"/>
      <c r="L577" s="68"/>
      <c r="M577" s="68"/>
      <c r="N577" s="68"/>
      <c r="O577" s="68"/>
      <c r="P577" s="68"/>
      <c r="Q577" s="68"/>
      <c r="R577" s="68"/>
    </row>
    <row r="578" spans="1:18" ht="15.75" customHeight="1" x14ac:dyDescent="0.25">
      <c r="A578" s="68"/>
      <c r="B578" s="184"/>
      <c r="C578" s="184"/>
      <c r="D578" s="184"/>
      <c r="E578" s="68"/>
      <c r="F578" s="69"/>
      <c r="G578" s="68"/>
      <c r="H578" s="158"/>
      <c r="I578" s="68"/>
      <c r="J578" s="68"/>
      <c r="K578" s="68"/>
      <c r="L578" s="68"/>
      <c r="M578" s="68"/>
      <c r="N578" s="68"/>
      <c r="O578" s="68"/>
      <c r="P578" s="68"/>
      <c r="Q578" s="68"/>
      <c r="R578" s="68"/>
    </row>
    <row r="579" spans="1:18" ht="15.75" customHeight="1" x14ac:dyDescent="0.25">
      <c r="A579" s="68"/>
      <c r="B579" s="184"/>
      <c r="C579" s="184"/>
      <c r="D579" s="184"/>
      <c r="E579" s="68"/>
      <c r="F579" s="69"/>
      <c r="G579" s="68"/>
      <c r="H579" s="158"/>
      <c r="I579" s="68"/>
      <c r="J579" s="68"/>
      <c r="K579" s="68"/>
      <c r="L579" s="68"/>
      <c r="M579" s="68"/>
      <c r="N579" s="68"/>
      <c r="O579" s="68"/>
      <c r="P579" s="68"/>
      <c r="Q579" s="68"/>
      <c r="R579" s="68"/>
    </row>
    <row r="580" spans="1:18" ht="15.75" customHeight="1" x14ac:dyDescent="0.25">
      <c r="A580" s="68"/>
      <c r="B580" s="184"/>
      <c r="C580" s="184"/>
      <c r="D580" s="184"/>
      <c r="E580" s="68"/>
      <c r="F580" s="69"/>
      <c r="G580" s="68"/>
      <c r="H580" s="158"/>
      <c r="I580" s="68"/>
      <c r="J580" s="68"/>
      <c r="K580" s="68"/>
      <c r="L580" s="68"/>
      <c r="M580" s="68"/>
      <c r="N580" s="68"/>
      <c r="O580" s="68"/>
      <c r="P580" s="68"/>
      <c r="Q580" s="68"/>
      <c r="R580" s="68"/>
    </row>
    <row r="581" spans="1:18" ht="15.75" customHeight="1" x14ac:dyDescent="0.25">
      <c r="A581" s="68"/>
      <c r="B581" s="184"/>
      <c r="C581" s="184"/>
      <c r="D581" s="184"/>
      <c r="E581" s="68"/>
      <c r="F581" s="69"/>
      <c r="G581" s="68"/>
      <c r="H581" s="158"/>
      <c r="I581" s="68"/>
      <c r="J581" s="68"/>
      <c r="K581" s="68"/>
      <c r="L581" s="68"/>
      <c r="M581" s="68"/>
      <c r="N581" s="68"/>
      <c r="O581" s="68"/>
      <c r="P581" s="68"/>
      <c r="Q581" s="68"/>
      <c r="R581" s="68"/>
    </row>
    <row r="582" spans="1:18" ht="15.75" customHeight="1" x14ac:dyDescent="0.25">
      <c r="A582" s="68"/>
      <c r="B582" s="184"/>
      <c r="C582" s="184"/>
      <c r="D582" s="184"/>
      <c r="E582" s="68"/>
      <c r="F582" s="69"/>
      <c r="G582" s="68"/>
      <c r="H582" s="158"/>
      <c r="I582" s="68"/>
      <c r="J582" s="68"/>
      <c r="K582" s="68"/>
      <c r="L582" s="68"/>
      <c r="M582" s="68"/>
      <c r="N582" s="68"/>
      <c r="O582" s="68"/>
      <c r="P582" s="68"/>
      <c r="Q582" s="68"/>
      <c r="R582" s="68"/>
    </row>
    <row r="583" spans="1:18" ht="15.75" customHeight="1" x14ac:dyDescent="0.25">
      <c r="A583" s="68"/>
      <c r="B583" s="184"/>
      <c r="C583" s="184"/>
      <c r="D583" s="184"/>
      <c r="E583" s="68"/>
      <c r="F583" s="69"/>
      <c r="G583" s="68"/>
      <c r="H583" s="158"/>
      <c r="I583" s="68"/>
      <c r="J583" s="68"/>
      <c r="K583" s="68"/>
      <c r="L583" s="68"/>
      <c r="M583" s="68"/>
      <c r="N583" s="68"/>
      <c r="O583" s="68"/>
      <c r="P583" s="68"/>
      <c r="Q583" s="68"/>
      <c r="R583" s="68"/>
    </row>
    <row r="584" spans="1:18" ht="15.75" customHeight="1" x14ac:dyDescent="0.25">
      <c r="A584" s="68"/>
      <c r="B584" s="184"/>
      <c r="C584" s="184"/>
      <c r="D584" s="184"/>
      <c r="E584" s="68"/>
      <c r="F584" s="69"/>
      <c r="G584" s="68"/>
      <c r="H584" s="158"/>
      <c r="I584" s="68"/>
      <c r="J584" s="68"/>
      <c r="K584" s="68"/>
      <c r="L584" s="68"/>
      <c r="M584" s="68"/>
      <c r="N584" s="68"/>
      <c r="O584" s="68"/>
      <c r="P584" s="68"/>
      <c r="Q584" s="68"/>
      <c r="R584" s="68"/>
    </row>
    <row r="585" spans="1:18" ht="15.75" customHeight="1" x14ac:dyDescent="0.25">
      <c r="A585" s="68"/>
      <c r="B585" s="184"/>
      <c r="C585" s="184"/>
      <c r="D585" s="184"/>
      <c r="E585" s="68"/>
      <c r="F585" s="69"/>
      <c r="G585" s="68"/>
      <c r="H585" s="158"/>
      <c r="I585" s="68"/>
      <c r="J585" s="68"/>
      <c r="K585" s="68"/>
      <c r="L585" s="68"/>
      <c r="M585" s="68"/>
      <c r="N585" s="68"/>
      <c r="O585" s="68"/>
      <c r="P585" s="68"/>
      <c r="Q585" s="68"/>
      <c r="R585" s="68"/>
    </row>
    <row r="586" spans="1:18" ht="15.75" customHeight="1" x14ac:dyDescent="0.25">
      <c r="A586" s="68"/>
      <c r="B586" s="184"/>
      <c r="C586" s="184"/>
      <c r="D586" s="184"/>
      <c r="E586" s="68"/>
      <c r="F586" s="69"/>
      <c r="G586" s="68"/>
      <c r="H586" s="158"/>
      <c r="I586" s="68"/>
      <c r="J586" s="68"/>
      <c r="K586" s="68"/>
      <c r="L586" s="68"/>
      <c r="M586" s="68"/>
      <c r="N586" s="68"/>
      <c r="O586" s="68"/>
      <c r="P586" s="68"/>
      <c r="Q586" s="68"/>
      <c r="R586" s="68"/>
    </row>
    <row r="587" spans="1:18" ht="15.75" customHeight="1" x14ac:dyDescent="0.25">
      <c r="A587" s="68"/>
      <c r="B587" s="184"/>
      <c r="C587" s="184"/>
      <c r="D587" s="184"/>
      <c r="E587" s="68"/>
      <c r="F587" s="69"/>
      <c r="G587" s="68"/>
      <c r="H587" s="158"/>
      <c r="I587" s="68"/>
      <c r="J587" s="68"/>
      <c r="K587" s="68"/>
      <c r="L587" s="68"/>
      <c r="M587" s="68"/>
      <c r="N587" s="68"/>
      <c r="O587" s="68"/>
      <c r="P587" s="68"/>
      <c r="Q587" s="68"/>
      <c r="R587" s="68"/>
    </row>
    <row r="588" spans="1:18" ht="15.75" customHeight="1" x14ac:dyDescent="0.25">
      <c r="A588" s="68"/>
      <c r="B588" s="184"/>
      <c r="C588" s="184"/>
      <c r="D588" s="184"/>
      <c r="E588" s="68"/>
      <c r="F588" s="69"/>
      <c r="G588" s="68"/>
      <c r="H588" s="158"/>
      <c r="I588" s="68"/>
      <c r="J588" s="68"/>
      <c r="K588" s="68"/>
      <c r="L588" s="68"/>
      <c r="M588" s="68"/>
      <c r="N588" s="68"/>
      <c r="O588" s="68"/>
      <c r="P588" s="68"/>
      <c r="Q588" s="68"/>
      <c r="R588" s="68"/>
    </row>
    <row r="589" spans="1:18" ht="15.75" customHeight="1" x14ac:dyDescent="0.25">
      <c r="A589" s="68"/>
      <c r="B589" s="184"/>
      <c r="C589" s="184"/>
      <c r="D589" s="184"/>
      <c r="E589" s="68"/>
      <c r="F589" s="69"/>
      <c r="G589" s="68"/>
      <c r="H589" s="158"/>
      <c r="I589" s="68"/>
      <c r="J589" s="68"/>
      <c r="K589" s="68"/>
      <c r="L589" s="68"/>
      <c r="M589" s="68"/>
      <c r="N589" s="68"/>
      <c r="O589" s="68"/>
      <c r="P589" s="68"/>
      <c r="Q589" s="68"/>
      <c r="R589" s="68"/>
    </row>
    <row r="590" spans="1:18" ht="15.75" customHeight="1" x14ac:dyDescent="0.25">
      <c r="A590" s="68"/>
      <c r="B590" s="184"/>
      <c r="C590" s="184"/>
      <c r="D590" s="184"/>
      <c r="E590" s="68"/>
      <c r="F590" s="69"/>
      <c r="G590" s="68"/>
      <c r="H590" s="158"/>
      <c r="I590" s="68"/>
      <c r="J590" s="68"/>
      <c r="K590" s="68"/>
      <c r="L590" s="68"/>
      <c r="M590" s="68"/>
      <c r="N590" s="68"/>
      <c r="O590" s="68"/>
      <c r="P590" s="68"/>
      <c r="Q590" s="68"/>
      <c r="R590" s="68"/>
    </row>
    <row r="591" spans="1:18" ht="15.75" customHeight="1" x14ac:dyDescent="0.25">
      <c r="A591" s="68"/>
      <c r="B591" s="184"/>
      <c r="C591" s="184"/>
      <c r="D591" s="184"/>
      <c r="E591" s="68"/>
      <c r="F591" s="69"/>
      <c r="G591" s="68"/>
      <c r="H591" s="158"/>
      <c r="I591" s="68"/>
      <c r="J591" s="68"/>
      <c r="K591" s="68"/>
      <c r="L591" s="68"/>
      <c r="M591" s="68"/>
      <c r="N591" s="68"/>
      <c r="O591" s="68"/>
      <c r="P591" s="68"/>
      <c r="Q591" s="68"/>
      <c r="R591" s="68"/>
    </row>
    <row r="592" spans="1:18" ht="15.75" customHeight="1" x14ac:dyDescent="0.25">
      <c r="A592" s="68"/>
      <c r="B592" s="184"/>
      <c r="C592" s="184"/>
      <c r="D592" s="184"/>
      <c r="E592" s="68"/>
      <c r="F592" s="69"/>
      <c r="G592" s="68"/>
      <c r="H592" s="158"/>
      <c r="I592" s="68"/>
      <c r="J592" s="68"/>
      <c r="K592" s="68"/>
      <c r="L592" s="68"/>
      <c r="M592" s="68"/>
      <c r="N592" s="68"/>
      <c r="O592" s="68"/>
      <c r="P592" s="68"/>
      <c r="Q592" s="68"/>
      <c r="R592" s="68"/>
    </row>
    <row r="593" spans="1:18" ht="15.75" customHeight="1" x14ac:dyDescent="0.25">
      <c r="A593" s="68"/>
      <c r="B593" s="184"/>
      <c r="C593" s="184"/>
      <c r="D593" s="184"/>
      <c r="E593" s="68"/>
      <c r="F593" s="69"/>
      <c r="G593" s="68"/>
      <c r="H593" s="158"/>
      <c r="I593" s="68"/>
      <c r="J593" s="68"/>
      <c r="K593" s="68"/>
      <c r="L593" s="68"/>
      <c r="M593" s="68"/>
      <c r="N593" s="68"/>
      <c r="O593" s="68"/>
      <c r="P593" s="68"/>
      <c r="Q593" s="68"/>
      <c r="R593" s="68"/>
    </row>
    <row r="594" spans="1:18" ht="15.75" customHeight="1" x14ac:dyDescent="0.25">
      <c r="A594" s="68"/>
      <c r="B594" s="184"/>
      <c r="C594" s="184"/>
      <c r="D594" s="184"/>
      <c r="E594" s="68"/>
      <c r="F594" s="69"/>
      <c r="G594" s="68"/>
      <c r="H594" s="158"/>
      <c r="I594" s="68"/>
      <c r="J594" s="68"/>
      <c r="K594" s="68"/>
      <c r="L594" s="68"/>
      <c r="M594" s="68"/>
      <c r="N594" s="68"/>
      <c r="O594" s="68"/>
      <c r="P594" s="68"/>
      <c r="Q594" s="68"/>
      <c r="R594" s="68"/>
    </row>
    <row r="595" spans="1:18" ht="15.75" customHeight="1" x14ac:dyDescent="0.25">
      <c r="A595" s="68"/>
      <c r="B595" s="184"/>
      <c r="C595" s="184"/>
      <c r="D595" s="184"/>
      <c r="E595" s="68"/>
      <c r="F595" s="69"/>
      <c r="G595" s="68"/>
      <c r="H595" s="158"/>
      <c r="I595" s="68"/>
      <c r="J595" s="68"/>
      <c r="K595" s="68"/>
      <c r="L595" s="68"/>
      <c r="M595" s="68"/>
      <c r="N595" s="68"/>
      <c r="O595" s="68"/>
      <c r="P595" s="68"/>
      <c r="Q595" s="68"/>
      <c r="R595" s="68"/>
    </row>
    <row r="596" spans="1:18" ht="15.75" customHeight="1" x14ac:dyDescent="0.25">
      <c r="A596" s="68"/>
      <c r="B596" s="184"/>
      <c r="C596" s="184"/>
      <c r="D596" s="184"/>
      <c r="E596" s="68"/>
      <c r="F596" s="69"/>
      <c r="G596" s="68"/>
      <c r="H596" s="158"/>
      <c r="I596" s="68"/>
      <c r="J596" s="68"/>
      <c r="K596" s="68"/>
      <c r="L596" s="68"/>
      <c r="M596" s="68"/>
      <c r="N596" s="68"/>
      <c r="O596" s="68"/>
      <c r="P596" s="68"/>
      <c r="Q596" s="68"/>
      <c r="R596" s="68"/>
    </row>
    <row r="597" spans="1:18" ht="15.75" customHeight="1" x14ac:dyDescent="0.25">
      <c r="A597" s="68"/>
      <c r="B597" s="184"/>
      <c r="C597" s="184"/>
      <c r="D597" s="184"/>
      <c r="E597" s="68"/>
      <c r="F597" s="69"/>
      <c r="G597" s="68"/>
      <c r="H597" s="158"/>
      <c r="I597" s="68"/>
      <c r="J597" s="68"/>
      <c r="K597" s="68"/>
      <c r="L597" s="68"/>
      <c r="M597" s="68"/>
      <c r="N597" s="68"/>
      <c r="O597" s="68"/>
      <c r="P597" s="68"/>
      <c r="Q597" s="68"/>
      <c r="R597" s="68"/>
    </row>
    <row r="598" spans="1:18" ht="15.75" customHeight="1" x14ac:dyDescent="0.25">
      <c r="A598" s="68"/>
      <c r="B598" s="184"/>
      <c r="C598" s="184"/>
      <c r="D598" s="184"/>
      <c r="E598" s="68"/>
      <c r="F598" s="69"/>
      <c r="G598" s="68"/>
      <c r="H598" s="158"/>
      <c r="I598" s="68"/>
      <c r="J598" s="68"/>
      <c r="K598" s="68"/>
      <c r="L598" s="68"/>
      <c r="M598" s="68"/>
      <c r="N598" s="68"/>
      <c r="O598" s="68"/>
      <c r="P598" s="68"/>
      <c r="Q598" s="68"/>
      <c r="R598" s="68"/>
    </row>
    <row r="599" spans="1:18" ht="15.75" customHeight="1" x14ac:dyDescent="0.25">
      <c r="A599" s="68"/>
      <c r="B599" s="184"/>
      <c r="C599" s="184"/>
      <c r="D599" s="184"/>
      <c r="E599" s="68"/>
      <c r="F599" s="69"/>
      <c r="G599" s="68"/>
      <c r="H599" s="158"/>
      <c r="I599" s="68"/>
      <c r="J599" s="68"/>
      <c r="K599" s="68"/>
      <c r="L599" s="68"/>
      <c r="M599" s="68"/>
      <c r="N599" s="68"/>
      <c r="O599" s="68"/>
      <c r="P599" s="68"/>
      <c r="Q599" s="68"/>
      <c r="R599" s="68"/>
    </row>
    <row r="600" spans="1:18" ht="15.75" customHeight="1" x14ac:dyDescent="0.25">
      <c r="A600" s="68"/>
      <c r="B600" s="184"/>
      <c r="C600" s="184"/>
      <c r="D600" s="184"/>
      <c r="E600" s="68"/>
      <c r="F600" s="69"/>
      <c r="G600" s="68"/>
      <c r="H600" s="158"/>
      <c r="I600" s="68"/>
      <c r="J600" s="68"/>
      <c r="K600" s="68"/>
      <c r="L600" s="68"/>
      <c r="M600" s="68"/>
      <c r="N600" s="68"/>
      <c r="O600" s="68"/>
      <c r="P600" s="68"/>
      <c r="Q600" s="68"/>
      <c r="R600" s="68"/>
    </row>
    <row r="601" spans="1:18" ht="15.75" customHeight="1" x14ac:dyDescent="0.25">
      <c r="A601" s="68"/>
      <c r="B601" s="184"/>
      <c r="C601" s="184"/>
      <c r="D601" s="184"/>
      <c r="E601" s="68"/>
      <c r="F601" s="69"/>
      <c r="G601" s="68"/>
      <c r="H601" s="158"/>
      <c r="I601" s="68"/>
      <c r="J601" s="68"/>
      <c r="K601" s="68"/>
      <c r="L601" s="68"/>
      <c r="M601" s="68"/>
      <c r="N601" s="68"/>
      <c r="O601" s="68"/>
      <c r="P601" s="68"/>
      <c r="Q601" s="68"/>
      <c r="R601" s="68"/>
    </row>
    <row r="602" spans="1:18" ht="15.75" customHeight="1" x14ac:dyDescent="0.25">
      <c r="A602" s="68"/>
      <c r="B602" s="184"/>
      <c r="C602" s="184"/>
      <c r="D602" s="184"/>
      <c r="E602" s="68"/>
      <c r="F602" s="69"/>
      <c r="G602" s="68"/>
      <c r="H602" s="158"/>
      <c r="I602" s="68"/>
      <c r="J602" s="68"/>
      <c r="K602" s="68"/>
      <c r="L602" s="68"/>
      <c r="M602" s="68"/>
      <c r="N602" s="68"/>
      <c r="O602" s="68"/>
      <c r="P602" s="68"/>
      <c r="Q602" s="68"/>
      <c r="R602" s="68"/>
    </row>
    <row r="603" spans="1:18" ht="15.75" customHeight="1" x14ac:dyDescent="0.25">
      <c r="A603" s="68"/>
      <c r="B603" s="184"/>
      <c r="C603" s="184"/>
      <c r="D603" s="184"/>
      <c r="E603" s="68"/>
      <c r="F603" s="69"/>
      <c r="G603" s="68"/>
      <c r="H603" s="158"/>
      <c r="I603" s="68"/>
      <c r="J603" s="68"/>
      <c r="K603" s="68"/>
      <c r="L603" s="68"/>
      <c r="M603" s="68"/>
      <c r="N603" s="68"/>
      <c r="O603" s="68"/>
      <c r="P603" s="68"/>
      <c r="Q603" s="68"/>
      <c r="R603" s="68"/>
    </row>
    <row r="604" spans="1:18" ht="15.75" customHeight="1" x14ac:dyDescent="0.25">
      <c r="A604" s="68"/>
      <c r="B604" s="184"/>
      <c r="C604" s="184"/>
      <c r="D604" s="184"/>
      <c r="E604" s="68"/>
      <c r="F604" s="69"/>
      <c r="G604" s="68"/>
      <c r="H604" s="158"/>
      <c r="I604" s="68"/>
      <c r="J604" s="68"/>
      <c r="K604" s="68"/>
      <c r="L604" s="68"/>
      <c r="M604" s="68"/>
      <c r="N604" s="68"/>
      <c r="O604" s="68"/>
      <c r="P604" s="68"/>
      <c r="Q604" s="68"/>
      <c r="R604" s="68"/>
    </row>
    <row r="605" spans="1:18" ht="15.75" customHeight="1" x14ac:dyDescent="0.25">
      <c r="A605" s="68"/>
      <c r="B605" s="184"/>
      <c r="C605" s="184"/>
      <c r="D605" s="184"/>
      <c r="E605" s="68"/>
      <c r="F605" s="69"/>
      <c r="G605" s="68"/>
      <c r="H605" s="158"/>
      <c r="I605" s="68"/>
      <c r="J605" s="68"/>
      <c r="K605" s="68"/>
      <c r="L605" s="68"/>
      <c r="M605" s="68"/>
      <c r="N605" s="68"/>
      <c r="O605" s="68"/>
      <c r="P605" s="68"/>
      <c r="Q605" s="68"/>
      <c r="R605" s="68"/>
    </row>
    <row r="606" spans="1:18" ht="15.75" customHeight="1" x14ac:dyDescent="0.25">
      <c r="A606" s="68"/>
      <c r="B606" s="184"/>
      <c r="C606" s="184"/>
      <c r="D606" s="184"/>
      <c r="E606" s="68"/>
      <c r="F606" s="69"/>
      <c r="G606" s="68"/>
      <c r="H606" s="158"/>
      <c r="I606" s="68"/>
      <c r="J606" s="68"/>
      <c r="K606" s="68"/>
      <c r="L606" s="68"/>
      <c r="M606" s="68"/>
      <c r="N606" s="68"/>
      <c r="O606" s="68"/>
      <c r="P606" s="68"/>
      <c r="Q606" s="68"/>
      <c r="R606" s="68"/>
    </row>
    <row r="607" spans="1:18" ht="15.75" customHeight="1" x14ac:dyDescent="0.25">
      <c r="A607" s="68"/>
      <c r="B607" s="184"/>
      <c r="C607" s="184"/>
      <c r="D607" s="184"/>
      <c r="E607" s="68"/>
      <c r="F607" s="69"/>
      <c r="G607" s="68"/>
      <c r="H607" s="158"/>
      <c r="I607" s="68"/>
      <c r="J607" s="68"/>
      <c r="K607" s="68"/>
      <c r="L607" s="68"/>
      <c r="M607" s="68"/>
      <c r="N607" s="68"/>
      <c r="O607" s="68"/>
      <c r="P607" s="68"/>
      <c r="Q607" s="68"/>
      <c r="R607" s="68"/>
    </row>
    <row r="608" spans="1:18" ht="15.75" customHeight="1" x14ac:dyDescent="0.25">
      <c r="A608" s="68"/>
      <c r="B608" s="184"/>
      <c r="C608" s="184"/>
      <c r="D608" s="184"/>
      <c r="E608" s="68"/>
      <c r="F608" s="69"/>
      <c r="G608" s="68"/>
      <c r="H608" s="158"/>
      <c r="I608" s="68"/>
      <c r="J608" s="68"/>
      <c r="K608" s="68"/>
      <c r="L608" s="68"/>
      <c r="M608" s="68"/>
      <c r="N608" s="68"/>
      <c r="O608" s="68"/>
      <c r="P608" s="68"/>
      <c r="Q608" s="68"/>
      <c r="R608" s="68"/>
    </row>
    <row r="609" spans="1:18" ht="15.75" customHeight="1" x14ac:dyDescent="0.25">
      <c r="A609" s="68"/>
      <c r="B609" s="184"/>
      <c r="C609" s="184"/>
      <c r="D609" s="184"/>
      <c r="E609" s="68"/>
      <c r="F609" s="69"/>
      <c r="G609" s="68"/>
      <c r="H609" s="158"/>
      <c r="I609" s="68"/>
      <c r="J609" s="68"/>
      <c r="K609" s="68"/>
      <c r="L609" s="68"/>
      <c r="M609" s="68"/>
      <c r="N609" s="68"/>
      <c r="O609" s="68"/>
      <c r="P609" s="68"/>
      <c r="Q609" s="68"/>
      <c r="R609" s="68"/>
    </row>
    <row r="610" spans="1:18" ht="15.75" customHeight="1" x14ac:dyDescent="0.25">
      <c r="A610" s="68"/>
      <c r="B610" s="184"/>
      <c r="C610" s="184"/>
      <c r="D610" s="184"/>
      <c r="E610" s="68"/>
      <c r="F610" s="69"/>
      <c r="G610" s="68"/>
      <c r="H610" s="158"/>
      <c r="I610" s="68"/>
      <c r="J610" s="68"/>
      <c r="K610" s="68"/>
      <c r="L610" s="68"/>
      <c r="M610" s="68"/>
      <c r="N610" s="68"/>
      <c r="O610" s="68"/>
      <c r="P610" s="68"/>
      <c r="Q610" s="68"/>
      <c r="R610" s="68"/>
    </row>
    <row r="611" spans="1:18" ht="15.75" customHeight="1" x14ac:dyDescent="0.25">
      <c r="A611" s="68"/>
      <c r="B611" s="184"/>
      <c r="C611" s="184"/>
      <c r="D611" s="184"/>
      <c r="E611" s="68"/>
      <c r="F611" s="69"/>
      <c r="G611" s="68"/>
      <c r="H611" s="158"/>
      <c r="I611" s="68"/>
      <c r="J611" s="68"/>
      <c r="K611" s="68"/>
      <c r="L611" s="68"/>
      <c r="M611" s="68"/>
      <c r="N611" s="68"/>
      <c r="O611" s="68"/>
      <c r="P611" s="68"/>
      <c r="Q611" s="68"/>
      <c r="R611" s="68"/>
    </row>
    <row r="612" spans="1:18" ht="15.75" customHeight="1" x14ac:dyDescent="0.25">
      <c r="A612" s="68"/>
      <c r="B612" s="184"/>
      <c r="C612" s="184"/>
      <c r="D612" s="184"/>
      <c r="E612" s="68"/>
      <c r="F612" s="69"/>
      <c r="G612" s="68"/>
      <c r="H612" s="158"/>
      <c r="I612" s="68"/>
      <c r="J612" s="68"/>
      <c r="K612" s="68"/>
      <c r="L612" s="68"/>
      <c r="M612" s="68"/>
      <c r="N612" s="68"/>
      <c r="O612" s="68"/>
      <c r="P612" s="68"/>
      <c r="Q612" s="68"/>
      <c r="R612" s="68"/>
    </row>
    <row r="613" spans="1:18" ht="15.75" customHeight="1" x14ac:dyDescent="0.25">
      <c r="A613" s="68"/>
      <c r="B613" s="184"/>
      <c r="C613" s="184"/>
      <c r="D613" s="184"/>
      <c r="E613" s="68"/>
      <c r="F613" s="69"/>
      <c r="G613" s="68"/>
      <c r="H613" s="158"/>
      <c r="I613" s="68"/>
      <c r="J613" s="68"/>
      <c r="K613" s="68"/>
      <c r="L613" s="68"/>
      <c r="M613" s="68"/>
      <c r="N613" s="68"/>
      <c r="O613" s="68"/>
      <c r="P613" s="68"/>
      <c r="Q613" s="68"/>
      <c r="R613" s="68"/>
    </row>
    <row r="614" spans="1:18" ht="15.75" customHeight="1" x14ac:dyDescent="0.25">
      <c r="A614" s="68"/>
      <c r="B614" s="184"/>
      <c r="C614" s="184"/>
      <c r="D614" s="184"/>
      <c r="E614" s="68"/>
      <c r="F614" s="69"/>
      <c r="G614" s="68"/>
      <c r="H614" s="158"/>
      <c r="I614" s="68"/>
      <c r="J614" s="68"/>
      <c r="K614" s="68"/>
      <c r="L614" s="68"/>
      <c r="M614" s="68"/>
      <c r="N614" s="68"/>
      <c r="O614" s="68"/>
      <c r="P614" s="68"/>
      <c r="Q614" s="68"/>
      <c r="R614" s="68"/>
    </row>
    <row r="615" spans="1:18" ht="15.75" customHeight="1" x14ac:dyDescent="0.25">
      <c r="A615" s="68"/>
      <c r="B615" s="184"/>
      <c r="C615" s="184"/>
      <c r="D615" s="184"/>
      <c r="E615" s="68"/>
      <c r="F615" s="69"/>
      <c r="G615" s="68"/>
      <c r="H615" s="158"/>
      <c r="I615" s="68"/>
      <c r="J615" s="68"/>
      <c r="K615" s="68"/>
      <c r="L615" s="68"/>
      <c r="M615" s="68"/>
      <c r="N615" s="68"/>
      <c r="O615" s="68"/>
      <c r="P615" s="68"/>
      <c r="Q615" s="68"/>
      <c r="R615" s="68"/>
    </row>
    <row r="616" spans="1:18" ht="15.75" customHeight="1" x14ac:dyDescent="0.25">
      <c r="A616" s="68"/>
      <c r="B616" s="184"/>
      <c r="C616" s="184"/>
      <c r="D616" s="184"/>
      <c r="E616" s="68"/>
      <c r="F616" s="69"/>
      <c r="G616" s="68"/>
      <c r="H616" s="158"/>
      <c r="I616" s="68"/>
      <c r="J616" s="68"/>
      <c r="K616" s="68"/>
      <c r="L616" s="68"/>
      <c r="M616" s="68"/>
      <c r="N616" s="68"/>
      <c r="O616" s="68"/>
      <c r="P616" s="68"/>
      <c r="Q616" s="68"/>
      <c r="R616" s="68"/>
    </row>
    <row r="617" spans="1:18" ht="15.75" customHeight="1" x14ac:dyDescent="0.25">
      <c r="A617" s="68"/>
      <c r="B617" s="184"/>
      <c r="C617" s="184"/>
      <c r="D617" s="184"/>
      <c r="E617" s="68"/>
      <c r="F617" s="69"/>
      <c r="G617" s="68"/>
      <c r="H617" s="158"/>
      <c r="I617" s="68"/>
      <c r="J617" s="68"/>
      <c r="K617" s="68"/>
      <c r="L617" s="68"/>
      <c r="M617" s="68"/>
      <c r="N617" s="68"/>
      <c r="O617" s="68"/>
      <c r="P617" s="68"/>
      <c r="Q617" s="68"/>
      <c r="R617" s="68"/>
    </row>
    <row r="618" spans="1:18" ht="15.75" customHeight="1" x14ac:dyDescent="0.25">
      <c r="A618" s="68"/>
      <c r="B618" s="184"/>
      <c r="C618" s="184"/>
      <c r="D618" s="184"/>
      <c r="E618" s="68"/>
      <c r="F618" s="69"/>
      <c r="G618" s="68"/>
      <c r="H618" s="158"/>
      <c r="I618" s="68"/>
      <c r="J618" s="68"/>
      <c r="K618" s="68"/>
      <c r="L618" s="68"/>
      <c r="M618" s="68"/>
      <c r="N618" s="68"/>
      <c r="O618" s="68"/>
      <c r="P618" s="68"/>
      <c r="Q618" s="68"/>
      <c r="R618" s="68"/>
    </row>
    <row r="619" spans="1:18" ht="15.75" customHeight="1" x14ac:dyDescent="0.25">
      <c r="A619" s="68"/>
      <c r="B619" s="184"/>
      <c r="C619" s="184"/>
      <c r="D619" s="184"/>
      <c r="E619" s="68"/>
      <c r="F619" s="69"/>
      <c r="G619" s="68"/>
      <c r="H619" s="158"/>
      <c r="I619" s="68"/>
      <c r="J619" s="68"/>
      <c r="K619" s="68"/>
      <c r="L619" s="68"/>
      <c r="M619" s="68"/>
      <c r="N619" s="68"/>
      <c r="O619" s="68"/>
      <c r="P619" s="68"/>
      <c r="Q619" s="68"/>
      <c r="R619" s="68"/>
    </row>
    <row r="620" spans="1:18" ht="15.75" customHeight="1" x14ac:dyDescent="0.25">
      <c r="A620" s="68"/>
      <c r="B620" s="184"/>
      <c r="C620" s="184"/>
      <c r="D620" s="184"/>
      <c r="E620" s="68"/>
      <c r="F620" s="69"/>
      <c r="G620" s="68"/>
      <c r="H620" s="158"/>
      <c r="I620" s="68"/>
      <c r="J620" s="68"/>
      <c r="K620" s="68"/>
      <c r="L620" s="68"/>
      <c r="M620" s="68"/>
      <c r="N620" s="68"/>
      <c r="O620" s="68"/>
      <c r="P620" s="68"/>
      <c r="Q620" s="68"/>
      <c r="R620" s="68"/>
    </row>
    <row r="621" spans="1:18" ht="15.75" customHeight="1" x14ac:dyDescent="0.25">
      <c r="A621" s="68"/>
      <c r="B621" s="184"/>
      <c r="C621" s="184"/>
      <c r="D621" s="184"/>
      <c r="E621" s="68"/>
      <c r="F621" s="69"/>
      <c r="G621" s="68"/>
      <c r="H621" s="158"/>
      <c r="I621" s="68"/>
      <c r="J621" s="68"/>
      <c r="K621" s="68"/>
      <c r="L621" s="68"/>
      <c r="M621" s="68"/>
      <c r="N621" s="68"/>
      <c r="O621" s="68"/>
      <c r="P621" s="68"/>
      <c r="Q621" s="68"/>
      <c r="R621" s="68"/>
    </row>
    <row r="622" spans="1:18" ht="15.75" customHeight="1" x14ac:dyDescent="0.25">
      <c r="A622" s="68"/>
      <c r="B622" s="184"/>
      <c r="C622" s="184"/>
      <c r="D622" s="184"/>
      <c r="E622" s="68"/>
      <c r="F622" s="69"/>
      <c r="G622" s="68"/>
      <c r="H622" s="158"/>
      <c r="I622" s="68"/>
      <c r="J622" s="68"/>
      <c r="K622" s="68"/>
      <c r="L622" s="68"/>
      <c r="M622" s="68"/>
      <c r="N622" s="68"/>
      <c r="O622" s="68"/>
      <c r="P622" s="68"/>
      <c r="Q622" s="68"/>
      <c r="R622" s="68"/>
    </row>
    <row r="623" spans="1:18" ht="15.75" customHeight="1" x14ac:dyDescent="0.25">
      <c r="A623" s="68"/>
      <c r="B623" s="184"/>
      <c r="C623" s="184"/>
      <c r="D623" s="184"/>
      <c r="E623" s="68"/>
      <c r="F623" s="69"/>
      <c r="G623" s="68"/>
      <c r="H623" s="158"/>
      <c r="I623" s="68"/>
      <c r="J623" s="68"/>
      <c r="K623" s="68"/>
      <c r="L623" s="68"/>
      <c r="M623" s="68"/>
      <c r="N623" s="68"/>
      <c r="O623" s="68"/>
      <c r="P623" s="68"/>
      <c r="Q623" s="68"/>
      <c r="R623" s="68"/>
    </row>
    <row r="624" spans="1:18" ht="15.75" customHeight="1" x14ac:dyDescent="0.25">
      <c r="A624" s="68"/>
      <c r="B624" s="184"/>
      <c r="C624" s="184"/>
      <c r="D624" s="184"/>
      <c r="E624" s="68"/>
      <c r="F624" s="69"/>
      <c r="G624" s="68"/>
      <c r="H624" s="158"/>
      <c r="I624" s="68"/>
      <c r="J624" s="68"/>
      <c r="K624" s="68"/>
      <c r="L624" s="68"/>
      <c r="M624" s="68"/>
      <c r="N624" s="68"/>
      <c r="O624" s="68"/>
      <c r="P624" s="68"/>
      <c r="Q624" s="68"/>
      <c r="R624" s="68"/>
    </row>
    <row r="625" spans="1:18" ht="15.75" customHeight="1" x14ac:dyDescent="0.25">
      <c r="A625" s="68"/>
      <c r="B625" s="184"/>
      <c r="C625" s="184"/>
      <c r="D625" s="184"/>
      <c r="E625" s="68"/>
      <c r="F625" s="69"/>
      <c r="G625" s="68"/>
      <c r="H625" s="158"/>
      <c r="I625" s="68"/>
      <c r="J625" s="68"/>
      <c r="K625" s="68"/>
      <c r="L625" s="68"/>
      <c r="M625" s="68"/>
      <c r="N625" s="68"/>
      <c r="O625" s="68"/>
      <c r="P625" s="68"/>
      <c r="Q625" s="68"/>
      <c r="R625" s="68"/>
    </row>
    <row r="626" spans="1:18" ht="15.75" customHeight="1" x14ac:dyDescent="0.25">
      <c r="A626" s="68"/>
      <c r="B626" s="184"/>
      <c r="C626" s="184"/>
      <c r="D626" s="184"/>
      <c r="E626" s="68"/>
      <c r="F626" s="69"/>
      <c r="G626" s="68"/>
      <c r="H626" s="158"/>
      <c r="I626" s="68"/>
      <c r="J626" s="68"/>
      <c r="K626" s="68"/>
      <c r="L626" s="68"/>
      <c r="M626" s="68"/>
      <c r="N626" s="68"/>
      <c r="O626" s="68"/>
      <c r="P626" s="68"/>
      <c r="Q626" s="68"/>
      <c r="R626" s="68"/>
    </row>
    <row r="627" spans="1:18" ht="15.75" customHeight="1" x14ac:dyDescent="0.25">
      <c r="A627" s="68"/>
      <c r="B627" s="184"/>
      <c r="C627" s="184"/>
      <c r="D627" s="184"/>
      <c r="E627" s="68"/>
      <c r="F627" s="69"/>
      <c r="G627" s="68"/>
      <c r="H627" s="158"/>
      <c r="I627" s="68"/>
      <c r="J627" s="68"/>
      <c r="K627" s="68"/>
      <c r="L627" s="68"/>
      <c r="M627" s="68"/>
      <c r="N627" s="68"/>
      <c r="O627" s="68"/>
      <c r="P627" s="68"/>
      <c r="Q627" s="68"/>
      <c r="R627" s="68"/>
    </row>
    <row r="628" spans="1:18" ht="15.75" customHeight="1" x14ac:dyDescent="0.25">
      <c r="A628" s="68"/>
      <c r="B628" s="184"/>
      <c r="C628" s="184"/>
      <c r="D628" s="184"/>
      <c r="E628" s="68"/>
      <c r="F628" s="69"/>
      <c r="G628" s="68"/>
      <c r="H628" s="158"/>
      <c r="I628" s="68"/>
      <c r="J628" s="68"/>
      <c r="K628" s="68"/>
      <c r="L628" s="68"/>
      <c r="M628" s="68"/>
      <c r="N628" s="68"/>
      <c r="O628" s="68"/>
      <c r="P628" s="68"/>
      <c r="Q628" s="68"/>
      <c r="R628" s="68"/>
    </row>
    <row r="629" spans="1:18" ht="15.75" customHeight="1" x14ac:dyDescent="0.25">
      <c r="A629" s="68"/>
      <c r="B629" s="184"/>
      <c r="C629" s="184"/>
      <c r="D629" s="184"/>
      <c r="E629" s="68"/>
      <c r="F629" s="69"/>
      <c r="G629" s="68"/>
      <c r="H629" s="158"/>
      <c r="I629" s="68"/>
      <c r="J629" s="68"/>
      <c r="K629" s="68"/>
      <c r="L629" s="68"/>
      <c r="M629" s="68"/>
      <c r="N629" s="68"/>
      <c r="O629" s="68"/>
      <c r="P629" s="68"/>
      <c r="Q629" s="68"/>
      <c r="R629" s="68"/>
    </row>
    <row r="630" spans="1:18" ht="15.75" customHeight="1" x14ac:dyDescent="0.25">
      <c r="A630" s="68"/>
      <c r="B630" s="184"/>
      <c r="C630" s="184"/>
      <c r="D630" s="184"/>
      <c r="E630" s="68"/>
      <c r="F630" s="69"/>
      <c r="G630" s="68"/>
      <c r="H630" s="158"/>
      <c r="I630" s="68"/>
      <c r="J630" s="68"/>
      <c r="K630" s="68"/>
      <c r="L630" s="68"/>
      <c r="M630" s="68"/>
      <c r="N630" s="68"/>
      <c r="O630" s="68"/>
      <c r="P630" s="68"/>
      <c r="Q630" s="68"/>
      <c r="R630" s="68"/>
    </row>
    <row r="631" spans="1:18" ht="15.75" customHeight="1" x14ac:dyDescent="0.25">
      <c r="A631" s="68"/>
      <c r="B631" s="184"/>
      <c r="C631" s="184"/>
      <c r="D631" s="184"/>
      <c r="E631" s="68"/>
      <c r="F631" s="69"/>
      <c r="G631" s="68"/>
      <c r="H631" s="158"/>
      <c r="I631" s="68"/>
      <c r="J631" s="68"/>
      <c r="K631" s="68"/>
      <c r="L631" s="68"/>
      <c r="M631" s="68"/>
      <c r="N631" s="68"/>
      <c r="O631" s="68"/>
      <c r="P631" s="68"/>
      <c r="Q631" s="68"/>
      <c r="R631" s="68"/>
    </row>
    <row r="632" spans="1:18" ht="15.75" customHeight="1" x14ac:dyDescent="0.25">
      <c r="A632" s="68"/>
      <c r="B632" s="184"/>
      <c r="C632" s="184"/>
      <c r="D632" s="184"/>
      <c r="E632" s="68"/>
      <c r="F632" s="69"/>
      <c r="G632" s="68"/>
      <c r="H632" s="158"/>
      <c r="I632" s="68"/>
      <c r="J632" s="68"/>
      <c r="K632" s="68"/>
      <c r="L632" s="68"/>
      <c r="M632" s="68"/>
      <c r="N632" s="68"/>
      <c r="O632" s="68"/>
      <c r="P632" s="68"/>
      <c r="Q632" s="68"/>
      <c r="R632" s="68"/>
    </row>
    <row r="633" spans="1:18" ht="15.75" customHeight="1" x14ac:dyDescent="0.25">
      <c r="A633" s="68"/>
      <c r="B633" s="184"/>
      <c r="C633" s="184"/>
      <c r="D633" s="184"/>
      <c r="E633" s="68"/>
      <c r="F633" s="69"/>
      <c r="G633" s="68"/>
      <c r="H633" s="158"/>
      <c r="I633" s="68"/>
      <c r="J633" s="68"/>
      <c r="K633" s="68"/>
      <c r="L633" s="68"/>
      <c r="M633" s="68"/>
      <c r="N633" s="68"/>
      <c r="O633" s="68"/>
      <c r="P633" s="68"/>
      <c r="Q633" s="68"/>
      <c r="R633" s="68"/>
    </row>
    <row r="634" spans="1:18" ht="15.75" customHeight="1" x14ac:dyDescent="0.25">
      <c r="A634" s="68"/>
      <c r="B634" s="184"/>
      <c r="C634" s="184"/>
      <c r="D634" s="184"/>
      <c r="E634" s="68"/>
      <c r="F634" s="69"/>
      <c r="G634" s="68"/>
      <c r="H634" s="158"/>
      <c r="I634" s="68"/>
      <c r="J634" s="68"/>
      <c r="K634" s="68"/>
      <c r="L634" s="68"/>
      <c r="M634" s="68"/>
      <c r="N634" s="68"/>
      <c r="O634" s="68"/>
      <c r="P634" s="68"/>
      <c r="Q634" s="68"/>
      <c r="R634" s="68"/>
    </row>
    <row r="635" spans="1:18" ht="15.75" customHeight="1" x14ac:dyDescent="0.25">
      <c r="A635" s="68"/>
      <c r="B635" s="184"/>
      <c r="C635" s="184"/>
      <c r="D635" s="184"/>
      <c r="E635" s="68"/>
      <c r="F635" s="69"/>
      <c r="G635" s="68"/>
      <c r="H635" s="158"/>
      <c r="I635" s="68"/>
      <c r="J635" s="68"/>
      <c r="K635" s="68"/>
      <c r="L635" s="68"/>
      <c r="M635" s="68"/>
      <c r="N635" s="68"/>
      <c r="O635" s="68"/>
      <c r="P635" s="68"/>
      <c r="Q635" s="68"/>
      <c r="R635" s="68"/>
    </row>
    <row r="636" spans="1:18" ht="15.75" customHeight="1" x14ac:dyDescent="0.25">
      <c r="A636" s="68"/>
      <c r="B636" s="184"/>
      <c r="C636" s="184"/>
      <c r="D636" s="184"/>
      <c r="E636" s="68"/>
      <c r="F636" s="69"/>
      <c r="G636" s="68"/>
      <c r="H636" s="158"/>
      <c r="I636" s="68"/>
      <c r="J636" s="68"/>
      <c r="K636" s="68"/>
      <c r="L636" s="68"/>
      <c r="M636" s="68"/>
      <c r="N636" s="68"/>
      <c r="O636" s="68"/>
      <c r="P636" s="68"/>
      <c r="Q636" s="68"/>
      <c r="R636" s="68"/>
    </row>
    <row r="637" spans="1:18" ht="15.75" customHeight="1" x14ac:dyDescent="0.25">
      <c r="A637" s="68"/>
      <c r="B637" s="184"/>
      <c r="C637" s="184"/>
      <c r="D637" s="184"/>
      <c r="E637" s="68"/>
      <c r="F637" s="69"/>
      <c r="G637" s="68"/>
      <c r="H637" s="158"/>
      <c r="I637" s="68"/>
      <c r="J637" s="68"/>
      <c r="K637" s="68"/>
      <c r="L637" s="68"/>
      <c r="M637" s="68"/>
      <c r="N637" s="68"/>
      <c r="O637" s="68"/>
      <c r="P637" s="68"/>
      <c r="Q637" s="68"/>
      <c r="R637" s="68"/>
    </row>
    <row r="638" spans="1:18" ht="15.75" customHeight="1" x14ac:dyDescent="0.25">
      <c r="A638" s="68"/>
      <c r="B638" s="184"/>
      <c r="C638" s="184"/>
      <c r="D638" s="184"/>
      <c r="E638" s="68"/>
      <c r="F638" s="69"/>
      <c r="G638" s="68"/>
      <c r="H638" s="158"/>
      <c r="I638" s="68"/>
      <c r="J638" s="68"/>
      <c r="K638" s="68"/>
      <c r="L638" s="68"/>
      <c r="M638" s="68"/>
      <c r="N638" s="68"/>
      <c r="O638" s="68"/>
      <c r="P638" s="68"/>
      <c r="Q638" s="68"/>
      <c r="R638" s="68"/>
    </row>
    <row r="639" spans="1:18" ht="15.75" customHeight="1" x14ac:dyDescent="0.25">
      <c r="A639" s="68"/>
      <c r="B639" s="184"/>
      <c r="C639" s="184"/>
      <c r="D639" s="184"/>
      <c r="E639" s="68"/>
      <c r="F639" s="69"/>
      <c r="G639" s="68"/>
      <c r="H639" s="158"/>
      <c r="I639" s="68"/>
      <c r="J639" s="68"/>
      <c r="K639" s="68"/>
      <c r="L639" s="68"/>
      <c r="M639" s="68"/>
      <c r="N639" s="68"/>
      <c r="O639" s="68"/>
      <c r="P639" s="68"/>
      <c r="Q639" s="68"/>
      <c r="R639" s="68"/>
    </row>
    <row r="640" spans="1:18" ht="15.75" customHeight="1" x14ac:dyDescent="0.25">
      <c r="A640" s="68"/>
      <c r="B640" s="184"/>
      <c r="C640" s="184"/>
      <c r="D640" s="184"/>
      <c r="E640" s="68"/>
      <c r="F640" s="69"/>
      <c r="G640" s="68"/>
      <c r="H640" s="158"/>
      <c r="I640" s="68"/>
      <c r="J640" s="68"/>
      <c r="K640" s="68"/>
      <c r="L640" s="68"/>
      <c r="M640" s="68"/>
      <c r="N640" s="68"/>
      <c r="O640" s="68"/>
      <c r="P640" s="68"/>
      <c r="Q640" s="68"/>
      <c r="R640" s="68"/>
    </row>
    <row r="641" spans="1:18" ht="15.75" customHeight="1" x14ac:dyDescent="0.25">
      <c r="A641" s="68"/>
      <c r="B641" s="184"/>
      <c r="C641" s="184"/>
      <c r="D641" s="184"/>
      <c r="E641" s="68"/>
      <c r="F641" s="69"/>
      <c r="G641" s="68"/>
      <c r="H641" s="158"/>
      <c r="I641" s="68"/>
      <c r="J641" s="68"/>
      <c r="K641" s="68"/>
      <c r="L641" s="68"/>
      <c r="M641" s="68"/>
      <c r="N641" s="68"/>
      <c r="O641" s="68"/>
      <c r="P641" s="68"/>
      <c r="Q641" s="68"/>
      <c r="R641" s="68"/>
    </row>
    <row r="642" spans="1:18" ht="15.75" customHeight="1" x14ac:dyDescent="0.25">
      <c r="A642" s="68"/>
      <c r="B642" s="184"/>
      <c r="C642" s="184"/>
      <c r="D642" s="184"/>
      <c r="E642" s="68"/>
      <c r="F642" s="69"/>
      <c r="G642" s="68"/>
      <c r="H642" s="158"/>
      <c r="I642" s="68"/>
      <c r="J642" s="68"/>
      <c r="K642" s="68"/>
      <c r="L642" s="68"/>
      <c r="M642" s="68"/>
      <c r="N642" s="68"/>
      <c r="O642" s="68"/>
      <c r="P642" s="68"/>
      <c r="Q642" s="68"/>
      <c r="R642" s="68"/>
    </row>
    <row r="643" spans="1:18" ht="15.75" customHeight="1" x14ac:dyDescent="0.25">
      <c r="A643" s="68"/>
      <c r="B643" s="184"/>
      <c r="C643" s="184"/>
      <c r="D643" s="184"/>
      <c r="E643" s="68"/>
      <c r="F643" s="69"/>
      <c r="G643" s="68"/>
      <c r="H643" s="158"/>
      <c r="I643" s="68"/>
      <c r="J643" s="68"/>
      <c r="K643" s="68"/>
      <c r="L643" s="68"/>
      <c r="M643" s="68"/>
      <c r="N643" s="68"/>
      <c r="O643" s="68"/>
      <c r="P643" s="68"/>
      <c r="Q643" s="68"/>
      <c r="R643" s="68"/>
    </row>
    <row r="644" spans="1:18" ht="15.75" customHeight="1" x14ac:dyDescent="0.25">
      <c r="A644" s="68"/>
      <c r="B644" s="184"/>
      <c r="C644" s="184"/>
      <c r="D644" s="184"/>
      <c r="E644" s="68"/>
      <c r="F644" s="69"/>
      <c r="G644" s="68"/>
      <c r="H644" s="158"/>
      <c r="I644" s="68"/>
      <c r="J644" s="68"/>
      <c r="K644" s="68"/>
      <c r="L644" s="68"/>
      <c r="M644" s="68"/>
      <c r="N644" s="68"/>
      <c r="O644" s="68"/>
      <c r="P644" s="68"/>
      <c r="Q644" s="68"/>
      <c r="R644" s="68"/>
    </row>
    <row r="645" spans="1:18" ht="15.75" customHeight="1" x14ac:dyDescent="0.25">
      <c r="A645" s="68"/>
      <c r="B645" s="184"/>
      <c r="C645" s="184"/>
      <c r="D645" s="184"/>
      <c r="E645" s="68"/>
      <c r="F645" s="69"/>
      <c r="G645" s="68"/>
      <c r="H645" s="158"/>
      <c r="I645" s="68"/>
      <c r="J645" s="68"/>
      <c r="K645" s="68"/>
      <c r="L645" s="68"/>
      <c r="M645" s="68"/>
      <c r="N645" s="68"/>
      <c r="O645" s="68"/>
      <c r="P645" s="68"/>
      <c r="Q645" s="68"/>
      <c r="R645" s="68"/>
    </row>
    <row r="646" spans="1:18" ht="15.75" customHeight="1" x14ac:dyDescent="0.25">
      <c r="A646" s="68"/>
      <c r="B646" s="184"/>
      <c r="C646" s="184"/>
      <c r="D646" s="184"/>
      <c r="E646" s="68"/>
      <c r="F646" s="69"/>
      <c r="G646" s="68"/>
      <c r="H646" s="158"/>
      <c r="I646" s="68"/>
      <c r="J646" s="68"/>
      <c r="K646" s="68"/>
      <c r="L646" s="68"/>
      <c r="M646" s="68"/>
      <c r="N646" s="68"/>
      <c r="O646" s="68"/>
      <c r="P646" s="68"/>
      <c r="Q646" s="68"/>
      <c r="R646" s="68"/>
    </row>
    <row r="647" spans="1:18" ht="15.75" customHeight="1" x14ac:dyDescent="0.25">
      <c r="A647" s="68"/>
      <c r="B647" s="184"/>
      <c r="C647" s="184"/>
      <c r="D647" s="184"/>
      <c r="E647" s="68"/>
      <c r="F647" s="69"/>
      <c r="G647" s="68"/>
      <c r="H647" s="158"/>
      <c r="I647" s="68"/>
      <c r="J647" s="68"/>
      <c r="K647" s="68"/>
      <c r="L647" s="68"/>
      <c r="M647" s="68"/>
      <c r="N647" s="68"/>
      <c r="O647" s="68"/>
      <c r="P647" s="68"/>
      <c r="Q647" s="68"/>
      <c r="R647" s="68"/>
    </row>
    <row r="648" spans="1:18" ht="15.75" customHeight="1" x14ac:dyDescent="0.25">
      <c r="A648" s="68"/>
      <c r="B648" s="184"/>
      <c r="C648" s="184"/>
      <c r="D648" s="184"/>
      <c r="E648" s="68"/>
      <c r="F648" s="69"/>
      <c r="G648" s="68"/>
      <c r="H648" s="158"/>
      <c r="I648" s="68"/>
      <c r="J648" s="68"/>
      <c r="K648" s="68"/>
      <c r="L648" s="68"/>
      <c r="M648" s="68"/>
      <c r="N648" s="68"/>
      <c r="O648" s="68"/>
      <c r="P648" s="68"/>
      <c r="Q648" s="68"/>
      <c r="R648" s="68"/>
    </row>
    <row r="649" spans="1:18" ht="15.75" customHeight="1" x14ac:dyDescent="0.25">
      <c r="A649" s="68"/>
      <c r="B649" s="184"/>
      <c r="C649" s="184"/>
      <c r="D649" s="184"/>
      <c r="E649" s="68"/>
      <c r="F649" s="69"/>
      <c r="G649" s="68"/>
      <c r="H649" s="158"/>
      <c r="I649" s="68"/>
      <c r="J649" s="68"/>
      <c r="K649" s="68"/>
      <c r="L649" s="68"/>
      <c r="M649" s="68"/>
      <c r="N649" s="68"/>
      <c r="O649" s="68"/>
      <c r="P649" s="68"/>
      <c r="Q649" s="68"/>
      <c r="R649" s="68"/>
    </row>
    <row r="650" spans="1:18" ht="15.75" customHeight="1" x14ac:dyDescent="0.25">
      <c r="A650" s="68"/>
      <c r="B650" s="184"/>
      <c r="C650" s="184"/>
      <c r="D650" s="184"/>
      <c r="E650" s="68"/>
      <c r="F650" s="69"/>
      <c r="G650" s="68"/>
      <c r="H650" s="158"/>
      <c r="I650" s="68"/>
      <c r="J650" s="68"/>
      <c r="K650" s="68"/>
      <c r="L650" s="68"/>
      <c r="M650" s="68"/>
      <c r="N650" s="68"/>
      <c r="O650" s="68"/>
      <c r="P650" s="68"/>
      <c r="Q650" s="68"/>
      <c r="R650" s="68"/>
    </row>
    <row r="651" spans="1:18" ht="15.75" customHeight="1" x14ac:dyDescent="0.25">
      <c r="A651" s="68"/>
      <c r="B651" s="184"/>
      <c r="C651" s="184"/>
      <c r="D651" s="184"/>
      <c r="E651" s="68"/>
      <c r="F651" s="69"/>
      <c r="G651" s="68"/>
      <c r="H651" s="158"/>
      <c r="I651" s="68"/>
      <c r="J651" s="68"/>
      <c r="K651" s="68"/>
      <c r="L651" s="68"/>
      <c r="M651" s="68"/>
      <c r="N651" s="68"/>
      <c r="O651" s="68"/>
      <c r="P651" s="68"/>
      <c r="Q651" s="68"/>
      <c r="R651" s="68"/>
    </row>
    <row r="652" spans="1:18" ht="15.75" customHeight="1" x14ac:dyDescent="0.25">
      <c r="A652" s="68"/>
      <c r="B652" s="184"/>
      <c r="C652" s="184"/>
      <c r="D652" s="184"/>
      <c r="E652" s="68"/>
      <c r="F652" s="69"/>
      <c r="G652" s="68"/>
      <c r="H652" s="158"/>
      <c r="I652" s="68"/>
      <c r="J652" s="68"/>
      <c r="K652" s="68"/>
      <c r="L652" s="68"/>
      <c r="M652" s="68"/>
      <c r="N652" s="68"/>
      <c r="O652" s="68"/>
      <c r="P652" s="68"/>
      <c r="Q652" s="68"/>
      <c r="R652" s="68"/>
    </row>
    <row r="653" spans="1:18" ht="15.75" customHeight="1" x14ac:dyDescent="0.25">
      <c r="A653" s="68"/>
      <c r="B653" s="184"/>
      <c r="C653" s="184"/>
      <c r="D653" s="184"/>
      <c r="E653" s="68"/>
      <c r="F653" s="69"/>
      <c r="G653" s="68"/>
      <c r="H653" s="158"/>
      <c r="I653" s="68"/>
      <c r="J653" s="68"/>
      <c r="K653" s="68"/>
      <c r="L653" s="68"/>
      <c r="M653" s="68"/>
      <c r="N653" s="68"/>
      <c r="O653" s="68"/>
      <c r="P653" s="68"/>
      <c r="Q653" s="68"/>
      <c r="R653" s="68"/>
    </row>
    <row r="654" spans="1:18" ht="15.75" customHeight="1" x14ac:dyDescent="0.25">
      <c r="A654" s="68"/>
      <c r="B654" s="184"/>
      <c r="C654" s="184"/>
      <c r="D654" s="184"/>
      <c r="E654" s="68"/>
      <c r="F654" s="69"/>
      <c r="G654" s="68"/>
      <c r="H654" s="158"/>
      <c r="I654" s="68"/>
      <c r="J654" s="68"/>
      <c r="K654" s="68"/>
      <c r="L654" s="68"/>
      <c r="M654" s="68"/>
      <c r="N654" s="68"/>
      <c r="O654" s="68"/>
      <c r="P654" s="68"/>
      <c r="Q654" s="68"/>
      <c r="R654" s="68"/>
    </row>
    <row r="655" spans="1:18" ht="15.75" customHeight="1" x14ac:dyDescent="0.25">
      <c r="A655" s="68"/>
      <c r="B655" s="184"/>
      <c r="C655" s="184"/>
      <c r="D655" s="184"/>
      <c r="E655" s="68"/>
      <c r="F655" s="69"/>
      <c r="G655" s="68"/>
      <c r="H655" s="158"/>
      <c r="I655" s="68"/>
      <c r="J655" s="68"/>
      <c r="K655" s="68"/>
      <c r="L655" s="68"/>
      <c r="M655" s="68"/>
      <c r="N655" s="68"/>
      <c r="O655" s="68"/>
      <c r="P655" s="68"/>
      <c r="Q655" s="68"/>
      <c r="R655" s="68"/>
    </row>
    <row r="656" spans="1:18" ht="15.75" customHeight="1" x14ac:dyDescent="0.25">
      <c r="A656" s="68"/>
      <c r="B656" s="184"/>
      <c r="C656" s="184"/>
      <c r="D656" s="184"/>
      <c r="E656" s="68"/>
      <c r="F656" s="69"/>
      <c r="G656" s="68"/>
      <c r="H656" s="158"/>
      <c r="I656" s="68"/>
      <c r="J656" s="68"/>
      <c r="K656" s="68"/>
      <c r="L656" s="68"/>
      <c r="M656" s="68"/>
      <c r="N656" s="68"/>
      <c r="O656" s="68"/>
      <c r="P656" s="68"/>
      <c r="Q656" s="68"/>
      <c r="R656" s="68"/>
    </row>
    <row r="657" spans="1:18" ht="15.75" customHeight="1" x14ac:dyDescent="0.25">
      <c r="A657" s="68"/>
      <c r="B657" s="184"/>
      <c r="C657" s="184"/>
      <c r="D657" s="184"/>
      <c r="E657" s="68"/>
      <c r="F657" s="69"/>
      <c r="G657" s="68"/>
      <c r="H657" s="158"/>
      <c r="I657" s="68"/>
      <c r="J657" s="68"/>
      <c r="K657" s="68"/>
      <c r="L657" s="68"/>
      <c r="M657" s="68"/>
      <c r="N657" s="68"/>
      <c r="O657" s="68"/>
      <c r="P657" s="68"/>
      <c r="Q657" s="68"/>
      <c r="R657" s="68"/>
    </row>
    <row r="658" spans="1:18" ht="15.75" customHeight="1" x14ac:dyDescent="0.25">
      <c r="A658" s="68"/>
      <c r="B658" s="184"/>
      <c r="C658" s="184"/>
      <c r="D658" s="184"/>
      <c r="E658" s="68"/>
      <c r="F658" s="69"/>
      <c r="G658" s="68"/>
      <c r="H658" s="158"/>
      <c r="I658" s="68"/>
      <c r="J658" s="68"/>
      <c r="K658" s="68"/>
      <c r="L658" s="68"/>
      <c r="M658" s="68"/>
      <c r="N658" s="68"/>
      <c r="O658" s="68"/>
      <c r="P658" s="68"/>
      <c r="Q658" s="68"/>
      <c r="R658" s="68"/>
    </row>
    <row r="659" spans="1:18" ht="15.75" customHeight="1" x14ac:dyDescent="0.25">
      <c r="A659" s="68"/>
      <c r="B659" s="184"/>
      <c r="C659" s="184"/>
      <c r="D659" s="184"/>
      <c r="E659" s="68"/>
      <c r="F659" s="69"/>
      <c r="G659" s="68"/>
      <c r="H659" s="158"/>
      <c r="I659" s="68"/>
      <c r="J659" s="68"/>
      <c r="K659" s="68"/>
      <c r="L659" s="68"/>
      <c r="M659" s="68"/>
      <c r="N659" s="68"/>
      <c r="O659" s="68"/>
      <c r="P659" s="68"/>
      <c r="Q659" s="68"/>
      <c r="R659" s="68"/>
    </row>
    <row r="660" spans="1:18" ht="15.75" customHeight="1" x14ac:dyDescent="0.25">
      <c r="A660" s="68"/>
      <c r="B660" s="184"/>
      <c r="C660" s="184"/>
      <c r="D660" s="184"/>
      <c r="E660" s="68"/>
      <c r="F660" s="69"/>
      <c r="G660" s="68"/>
      <c r="H660" s="158"/>
      <c r="I660" s="68"/>
      <c r="J660" s="68"/>
      <c r="K660" s="68"/>
      <c r="L660" s="68"/>
      <c r="M660" s="68"/>
      <c r="N660" s="68"/>
      <c r="O660" s="68"/>
      <c r="P660" s="68"/>
      <c r="Q660" s="68"/>
      <c r="R660" s="68"/>
    </row>
    <row r="661" spans="1:18" ht="15.75" customHeight="1" x14ac:dyDescent="0.25">
      <c r="A661" s="68"/>
      <c r="B661" s="184"/>
      <c r="C661" s="184"/>
      <c r="D661" s="184"/>
      <c r="E661" s="68"/>
      <c r="F661" s="69"/>
      <c r="G661" s="68"/>
      <c r="H661" s="158"/>
      <c r="I661" s="68"/>
      <c r="J661" s="68"/>
      <c r="K661" s="68"/>
      <c r="L661" s="68"/>
      <c r="M661" s="68"/>
      <c r="N661" s="68"/>
      <c r="O661" s="68"/>
      <c r="P661" s="68"/>
      <c r="Q661" s="68"/>
      <c r="R661" s="68"/>
    </row>
    <row r="662" spans="1:18" ht="15.75" customHeight="1" x14ac:dyDescent="0.25">
      <c r="A662" s="68"/>
      <c r="B662" s="184"/>
      <c r="C662" s="184"/>
      <c r="D662" s="184"/>
      <c r="E662" s="68"/>
      <c r="F662" s="69"/>
      <c r="G662" s="68"/>
      <c r="H662" s="158"/>
      <c r="I662" s="68"/>
      <c r="J662" s="68"/>
      <c r="K662" s="68"/>
      <c r="L662" s="68"/>
      <c r="M662" s="68"/>
      <c r="N662" s="68"/>
      <c r="O662" s="68"/>
      <c r="P662" s="68"/>
      <c r="Q662" s="68"/>
      <c r="R662" s="68"/>
    </row>
    <row r="663" spans="1:18" ht="15.75" customHeight="1" x14ac:dyDescent="0.25">
      <c r="A663" s="68"/>
      <c r="B663" s="184"/>
      <c r="C663" s="184"/>
      <c r="D663" s="184"/>
      <c r="E663" s="68"/>
      <c r="F663" s="69"/>
      <c r="G663" s="68"/>
      <c r="H663" s="158"/>
      <c r="I663" s="68"/>
      <c r="J663" s="68"/>
      <c r="K663" s="68"/>
      <c r="L663" s="68"/>
      <c r="M663" s="68"/>
      <c r="N663" s="68"/>
      <c r="O663" s="68"/>
      <c r="P663" s="68"/>
      <c r="Q663" s="68"/>
      <c r="R663" s="68"/>
    </row>
    <row r="664" spans="1:18" ht="15.75" customHeight="1" x14ac:dyDescent="0.25">
      <c r="A664" s="68"/>
      <c r="B664" s="184"/>
      <c r="C664" s="184"/>
      <c r="D664" s="184"/>
      <c r="E664" s="68"/>
      <c r="F664" s="69"/>
      <c r="G664" s="68"/>
      <c r="H664" s="158"/>
      <c r="I664" s="68"/>
      <c r="J664" s="68"/>
      <c r="K664" s="68"/>
      <c r="L664" s="68"/>
      <c r="M664" s="68"/>
      <c r="N664" s="68"/>
      <c r="O664" s="68"/>
      <c r="P664" s="68"/>
      <c r="Q664" s="68"/>
      <c r="R664" s="68"/>
    </row>
    <row r="665" spans="1:18" ht="15.75" customHeight="1" x14ac:dyDescent="0.25">
      <c r="A665" s="68"/>
      <c r="B665" s="184"/>
      <c r="C665" s="184"/>
      <c r="D665" s="184"/>
      <c r="E665" s="68"/>
      <c r="F665" s="69"/>
      <c r="G665" s="68"/>
      <c r="H665" s="158"/>
      <c r="I665" s="68"/>
      <c r="J665" s="68"/>
      <c r="K665" s="68"/>
      <c r="L665" s="68"/>
      <c r="M665" s="68"/>
      <c r="N665" s="68"/>
      <c r="O665" s="68"/>
      <c r="P665" s="68"/>
      <c r="Q665" s="68"/>
      <c r="R665" s="68"/>
    </row>
    <row r="666" spans="1:18" ht="15.75" customHeight="1" x14ac:dyDescent="0.25">
      <c r="A666" s="68"/>
      <c r="B666" s="184"/>
      <c r="C666" s="184"/>
      <c r="D666" s="184"/>
      <c r="E666" s="68"/>
      <c r="F666" s="69"/>
      <c r="G666" s="68"/>
      <c r="H666" s="158"/>
      <c r="I666" s="68"/>
      <c r="J666" s="68"/>
      <c r="K666" s="68"/>
      <c r="L666" s="68"/>
      <c r="M666" s="68"/>
      <c r="N666" s="68"/>
      <c r="O666" s="68"/>
      <c r="P666" s="68"/>
      <c r="Q666" s="68"/>
      <c r="R666" s="68"/>
    </row>
    <row r="667" spans="1:18" ht="15.75" customHeight="1" x14ac:dyDescent="0.25">
      <c r="A667" s="68"/>
      <c r="B667" s="184"/>
      <c r="C667" s="184"/>
      <c r="D667" s="184"/>
      <c r="E667" s="68"/>
      <c r="F667" s="69"/>
      <c r="G667" s="68"/>
      <c r="H667" s="158"/>
      <c r="I667" s="68"/>
      <c r="J667" s="68"/>
      <c r="K667" s="68"/>
      <c r="L667" s="68"/>
      <c r="M667" s="68"/>
      <c r="N667" s="68"/>
      <c r="O667" s="68"/>
      <c r="P667" s="68"/>
      <c r="Q667" s="68"/>
      <c r="R667" s="68"/>
    </row>
    <row r="668" spans="1:18" ht="15.75" customHeight="1" x14ac:dyDescent="0.25">
      <c r="A668" s="68"/>
      <c r="B668" s="184"/>
      <c r="C668" s="184"/>
      <c r="D668" s="184"/>
      <c r="E668" s="68"/>
      <c r="F668" s="69"/>
      <c r="G668" s="68"/>
      <c r="H668" s="158"/>
      <c r="I668" s="68"/>
      <c r="J668" s="68"/>
      <c r="K668" s="68"/>
      <c r="L668" s="68"/>
      <c r="M668" s="68"/>
      <c r="N668" s="68"/>
      <c r="O668" s="68"/>
      <c r="P668" s="68"/>
      <c r="Q668" s="68"/>
      <c r="R668" s="68"/>
    </row>
    <row r="669" spans="1:18" ht="15.75" customHeight="1" x14ac:dyDescent="0.25">
      <c r="A669" s="68"/>
      <c r="B669" s="184"/>
      <c r="C669" s="184"/>
      <c r="D669" s="184"/>
      <c r="E669" s="68"/>
      <c r="F669" s="69"/>
      <c r="G669" s="68"/>
      <c r="H669" s="158"/>
      <c r="I669" s="68"/>
      <c r="J669" s="68"/>
      <c r="K669" s="68"/>
      <c r="L669" s="68"/>
      <c r="M669" s="68"/>
      <c r="N669" s="68"/>
      <c r="O669" s="68"/>
      <c r="P669" s="68"/>
      <c r="Q669" s="68"/>
      <c r="R669" s="68"/>
    </row>
    <row r="670" spans="1:18" ht="15.75" customHeight="1" x14ac:dyDescent="0.25">
      <c r="A670" s="68"/>
      <c r="B670" s="184"/>
      <c r="C670" s="184"/>
      <c r="D670" s="184"/>
      <c r="E670" s="68"/>
      <c r="F670" s="69"/>
      <c r="G670" s="68"/>
      <c r="H670" s="158"/>
      <c r="I670" s="68"/>
      <c r="J670" s="68"/>
      <c r="K670" s="68"/>
      <c r="L670" s="68"/>
      <c r="M670" s="68"/>
      <c r="N670" s="68"/>
      <c r="O670" s="68"/>
      <c r="P670" s="68"/>
      <c r="Q670" s="68"/>
      <c r="R670" s="68"/>
    </row>
    <row r="671" spans="1:18" ht="15.75" customHeight="1" x14ac:dyDescent="0.25">
      <c r="A671" s="68"/>
      <c r="B671" s="184"/>
      <c r="C671" s="184"/>
      <c r="D671" s="184"/>
      <c r="E671" s="68"/>
      <c r="F671" s="69"/>
      <c r="G671" s="68"/>
      <c r="H671" s="158"/>
      <c r="I671" s="68"/>
      <c r="J671" s="68"/>
      <c r="K671" s="68"/>
      <c r="L671" s="68"/>
      <c r="M671" s="68"/>
      <c r="N671" s="68"/>
      <c r="O671" s="68"/>
      <c r="P671" s="68"/>
      <c r="Q671" s="68"/>
      <c r="R671" s="68"/>
    </row>
    <row r="672" spans="1:18" ht="15.75" customHeight="1" x14ac:dyDescent="0.25">
      <c r="A672" s="68"/>
      <c r="B672" s="184"/>
      <c r="C672" s="184"/>
      <c r="D672" s="184"/>
      <c r="E672" s="68"/>
      <c r="F672" s="69"/>
      <c r="G672" s="68"/>
      <c r="H672" s="158"/>
      <c r="I672" s="68"/>
      <c r="J672" s="68"/>
      <c r="K672" s="68"/>
      <c r="L672" s="68"/>
      <c r="M672" s="68"/>
      <c r="N672" s="68"/>
      <c r="O672" s="68"/>
      <c r="P672" s="68"/>
      <c r="Q672" s="68"/>
      <c r="R672" s="68"/>
    </row>
    <row r="673" spans="1:18" ht="15.75" customHeight="1" x14ac:dyDescent="0.25">
      <c r="A673" s="68"/>
      <c r="B673" s="184"/>
      <c r="C673" s="184"/>
      <c r="D673" s="184"/>
      <c r="E673" s="68"/>
      <c r="F673" s="69"/>
      <c r="G673" s="68"/>
      <c r="H673" s="158"/>
      <c r="I673" s="68"/>
      <c r="J673" s="68"/>
      <c r="K673" s="68"/>
      <c r="L673" s="68"/>
      <c r="M673" s="68"/>
      <c r="N673" s="68"/>
      <c r="O673" s="68"/>
      <c r="P673" s="68"/>
      <c r="Q673" s="68"/>
      <c r="R673" s="68"/>
    </row>
    <row r="674" spans="1:18" ht="15.75" customHeight="1" x14ac:dyDescent="0.25">
      <c r="A674" s="68"/>
      <c r="B674" s="184"/>
      <c r="C674" s="184"/>
      <c r="D674" s="184"/>
      <c r="E674" s="68"/>
      <c r="F674" s="69"/>
      <c r="G674" s="68"/>
      <c r="H674" s="158"/>
      <c r="I674" s="68"/>
      <c r="J674" s="68"/>
      <c r="K674" s="68"/>
      <c r="L674" s="68"/>
      <c r="M674" s="68"/>
      <c r="N674" s="68"/>
      <c r="O674" s="68"/>
      <c r="P674" s="68"/>
      <c r="Q674" s="68"/>
      <c r="R674" s="68"/>
    </row>
    <row r="675" spans="1:18" ht="15.75" customHeight="1" x14ac:dyDescent="0.25">
      <c r="A675" s="68"/>
      <c r="B675" s="184"/>
      <c r="C675" s="184"/>
      <c r="D675" s="184"/>
      <c r="E675" s="68"/>
      <c r="F675" s="69"/>
      <c r="G675" s="68"/>
      <c r="H675" s="158"/>
      <c r="I675" s="68"/>
      <c r="J675" s="68"/>
      <c r="K675" s="68"/>
      <c r="L675" s="68"/>
      <c r="M675" s="68"/>
      <c r="N675" s="68"/>
      <c r="O675" s="68"/>
      <c r="P675" s="68"/>
      <c r="Q675" s="68"/>
      <c r="R675" s="68"/>
    </row>
    <row r="676" spans="1:18" ht="15.75" customHeight="1" x14ac:dyDescent="0.25">
      <c r="A676" s="68"/>
      <c r="B676" s="184"/>
      <c r="C676" s="184"/>
      <c r="D676" s="184"/>
      <c r="E676" s="68"/>
      <c r="F676" s="69"/>
      <c r="G676" s="68"/>
      <c r="H676" s="158"/>
      <c r="I676" s="68"/>
      <c r="J676" s="68"/>
      <c r="K676" s="68"/>
      <c r="L676" s="68"/>
      <c r="M676" s="68"/>
      <c r="N676" s="68"/>
      <c r="O676" s="68"/>
      <c r="P676" s="68"/>
      <c r="Q676" s="68"/>
      <c r="R676" s="68"/>
    </row>
    <row r="677" spans="1:18" ht="15.75" customHeight="1" x14ac:dyDescent="0.25">
      <c r="A677" s="68"/>
      <c r="B677" s="184"/>
      <c r="C677" s="184"/>
      <c r="D677" s="184"/>
      <c r="E677" s="68"/>
      <c r="F677" s="69"/>
      <c r="G677" s="68"/>
      <c r="H677" s="158"/>
      <c r="I677" s="68"/>
      <c r="J677" s="68"/>
      <c r="K677" s="68"/>
      <c r="L677" s="68"/>
      <c r="M677" s="68"/>
      <c r="N677" s="68"/>
      <c r="O677" s="68"/>
      <c r="P677" s="68"/>
      <c r="Q677" s="68"/>
      <c r="R677" s="68"/>
    </row>
    <row r="678" spans="1:18" ht="15.75" customHeight="1" x14ac:dyDescent="0.25">
      <c r="A678" s="68"/>
      <c r="B678" s="184"/>
      <c r="C678" s="184"/>
      <c r="D678" s="184"/>
      <c r="E678" s="68"/>
      <c r="F678" s="69"/>
      <c r="G678" s="68"/>
      <c r="H678" s="158"/>
      <c r="I678" s="68"/>
      <c r="J678" s="68"/>
      <c r="K678" s="68"/>
      <c r="L678" s="68"/>
      <c r="M678" s="68"/>
      <c r="N678" s="68"/>
      <c r="O678" s="68"/>
      <c r="P678" s="68"/>
      <c r="Q678" s="68"/>
      <c r="R678" s="68"/>
    </row>
    <row r="679" spans="1:18" ht="15.75" customHeight="1" x14ac:dyDescent="0.25">
      <c r="A679" s="68"/>
      <c r="B679" s="184"/>
      <c r="C679" s="184"/>
      <c r="D679" s="184"/>
      <c r="E679" s="68"/>
      <c r="F679" s="69"/>
      <c r="G679" s="68"/>
      <c r="H679" s="158"/>
      <c r="I679" s="68"/>
      <c r="J679" s="68"/>
      <c r="K679" s="68"/>
      <c r="L679" s="68"/>
      <c r="M679" s="68"/>
      <c r="N679" s="68"/>
      <c r="O679" s="68"/>
      <c r="P679" s="68"/>
      <c r="Q679" s="68"/>
      <c r="R679" s="68"/>
    </row>
    <row r="680" spans="1:18" ht="15.75" customHeight="1" x14ac:dyDescent="0.25">
      <c r="A680" s="68"/>
      <c r="B680" s="184"/>
      <c r="C680" s="184"/>
      <c r="D680" s="184"/>
      <c r="E680" s="68"/>
      <c r="F680" s="69"/>
      <c r="G680" s="68"/>
      <c r="H680" s="158"/>
      <c r="I680" s="68"/>
      <c r="J680" s="68"/>
      <c r="K680" s="68"/>
      <c r="L680" s="68"/>
      <c r="M680" s="68"/>
      <c r="N680" s="68"/>
      <c r="O680" s="68"/>
      <c r="P680" s="68"/>
      <c r="Q680" s="68"/>
      <c r="R680" s="68"/>
    </row>
    <row r="681" spans="1:18" ht="15.75" customHeight="1" x14ac:dyDescent="0.25">
      <c r="A681" s="68"/>
      <c r="B681" s="184"/>
      <c r="C681" s="184"/>
      <c r="D681" s="184"/>
      <c r="E681" s="68"/>
      <c r="F681" s="69"/>
      <c r="G681" s="68"/>
      <c r="H681" s="158"/>
      <c r="I681" s="68"/>
      <c r="J681" s="68"/>
      <c r="K681" s="68"/>
      <c r="L681" s="68"/>
      <c r="M681" s="68"/>
      <c r="N681" s="68"/>
      <c r="O681" s="68"/>
      <c r="P681" s="68"/>
      <c r="Q681" s="68"/>
      <c r="R681" s="68"/>
    </row>
    <row r="682" spans="1:18" ht="15.75" customHeight="1" x14ac:dyDescent="0.25">
      <c r="A682" s="68"/>
      <c r="B682" s="184"/>
      <c r="C682" s="184"/>
      <c r="D682" s="184"/>
      <c r="E682" s="68"/>
      <c r="F682" s="69"/>
      <c r="G682" s="68"/>
      <c r="H682" s="158"/>
      <c r="I682" s="68"/>
      <c r="J682" s="68"/>
      <c r="K682" s="68"/>
      <c r="L682" s="68"/>
      <c r="M682" s="68"/>
      <c r="N682" s="68"/>
      <c r="O682" s="68"/>
      <c r="P682" s="68"/>
      <c r="Q682" s="68"/>
      <c r="R682" s="68"/>
    </row>
    <row r="683" spans="1:18" ht="15.75" customHeight="1" x14ac:dyDescent="0.25">
      <c r="A683" s="68"/>
      <c r="B683" s="184"/>
      <c r="C683" s="184"/>
      <c r="D683" s="184"/>
      <c r="E683" s="68"/>
      <c r="F683" s="69"/>
      <c r="G683" s="68"/>
      <c r="H683" s="158"/>
      <c r="I683" s="68"/>
      <c r="J683" s="68"/>
      <c r="K683" s="68"/>
      <c r="L683" s="68"/>
      <c r="M683" s="68"/>
      <c r="N683" s="68"/>
      <c r="O683" s="68"/>
      <c r="P683" s="68"/>
      <c r="Q683" s="68"/>
      <c r="R683" s="68"/>
    </row>
    <row r="684" spans="1:18" ht="15.75" customHeight="1" x14ac:dyDescent="0.25">
      <c r="A684" s="68"/>
      <c r="B684" s="184"/>
      <c r="C684" s="184"/>
      <c r="D684" s="184"/>
      <c r="E684" s="68"/>
      <c r="F684" s="69"/>
      <c r="G684" s="68"/>
      <c r="H684" s="158"/>
      <c r="I684" s="68"/>
      <c r="J684" s="68"/>
      <c r="K684" s="68"/>
      <c r="L684" s="68"/>
      <c r="M684" s="68"/>
      <c r="N684" s="68"/>
      <c r="O684" s="68"/>
      <c r="P684" s="68"/>
      <c r="Q684" s="68"/>
      <c r="R684" s="68"/>
    </row>
    <row r="685" spans="1:18" ht="15.75" customHeight="1" x14ac:dyDescent="0.25">
      <c r="A685" s="68"/>
      <c r="B685" s="184"/>
      <c r="C685" s="184"/>
      <c r="D685" s="184"/>
      <c r="E685" s="68"/>
      <c r="F685" s="69"/>
      <c r="G685" s="68"/>
      <c r="H685" s="158"/>
      <c r="I685" s="68"/>
      <c r="J685" s="68"/>
      <c r="K685" s="68"/>
      <c r="L685" s="68"/>
      <c r="M685" s="68"/>
      <c r="N685" s="68"/>
      <c r="O685" s="68"/>
      <c r="P685" s="68"/>
      <c r="Q685" s="68"/>
      <c r="R685" s="68"/>
    </row>
    <row r="686" spans="1:18" ht="15.75" customHeight="1" x14ac:dyDescent="0.25">
      <c r="A686" s="68"/>
      <c r="B686" s="184"/>
      <c r="C686" s="184"/>
      <c r="D686" s="184"/>
      <c r="E686" s="68"/>
      <c r="F686" s="69"/>
      <c r="G686" s="68"/>
      <c r="H686" s="158"/>
      <c r="I686" s="68"/>
      <c r="J686" s="68"/>
      <c r="K686" s="68"/>
      <c r="L686" s="68"/>
      <c r="M686" s="68"/>
      <c r="N686" s="68"/>
      <c r="O686" s="68"/>
      <c r="P686" s="68"/>
      <c r="Q686" s="68"/>
      <c r="R686" s="68"/>
    </row>
    <row r="687" spans="1:18" ht="15.75" customHeight="1" x14ac:dyDescent="0.25">
      <c r="A687" s="68"/>
      <c r="B687" s="184"/>
      <c r="C687" s="184"/>
      <c r="D687" s="184"/>
      <c r="E687" s="68"/>
      <c r="F687" s="69"/>
      <c r="G687" s="68"/>
      <c r="H687" s="158"/>
      <c r="I687" s="68"/>
      <c r="J687" s="68"/>
      <c r="K687" s="68"/>
      <c r="L687" s="68"/>
      <c r="M687" s="68"/>
      <c r="N687" s="68"/>
      <c r="O687" s="68"/>
      <c r="P687" s="68"/>
      <c r="Q687" s="68"/>
      <c r="R687" s="68"/>
    </row>
    <row r="688" spans="1:18" ht="15.75" customHeight="1" x14ac:dyDescent="0.25">
      <c r="A688" s="68"/>
      <c r="B688" s="184"/>
      <c r="C688" s="184"/>
      <c r="D688" s="184"/>
      <c r="E688" s="68"/>
      <c r="F688" s="69"/>
      <c r="G688" s="68"/>
      <c r="H688" s="158"/>
      <c r="I688" s="68"/>
      <c r="J688" s="68"/>
      <c r="K688" s="68"/>
      <c r="L688" s="68"/>
      <c r="M688" s="68"/>
      <c r="N688" s="68"/>
      <c r="O688" s="68"/>
      <c r="P688" s="68"/>
      <c r="Q688" s="68"/>
      <c r="R688" s="68"/>
    </row>
    <row r="689" spans="1:18" ht="15.75" customHeight="1" x14ac:dyDescent="0.25">
      <c r="A689" s="68"/>
      <c r="B689" s="184"/>
      <c r="C689" s="184"/>
      <c r="D689" s="184"/>
      <c r="E689" s="68"/>
      <c r="F689" s="69"/>
      <c r="G689" s="68"/>
      <c r="H689" s="158"/>
      <c r="I689" s="68"/>
      <c r="J689" s="68"/>
      <c r="K689" s="68"/>
      <c r="L689" s="68"/>
      <c r="M689" s="68"/>
      <c r="N689" s="68"/>
      <c r="O689" s="68"/>
      <c r="P689" s="68"/>
      <c r="Q689" s="68"/>
      <c r="R689" s="68"/>
    </row>
    <row r="690" spans="1:18" ht="15.75" customHeight="1" x14ac:dyDescent="0.25">
      <c r="A690" s="68"/>
      <c r="B690" s="184"/>
      <c r="C690" s="184"/>
      <c r="D690" s="184"/>
      <c r="E690" s="68"/>
      <c r="F690" s="69"/>
      <c r="G690" s="68"/>
      <c r="H690" s="158"/>
      <c r="I690" s="68"/>
      <c r="J690" s="68"/>
      <c r="K690" s="68"/>
      <c r="L690" s="68"/>
      <c r="M690" s="68"/>
      <c r="N690" s="68"/>
      <c r="O690" s="68"/>
      <c r="P690" s="68"/>
      <c r="Q690" s="68"/>
      <c r="R690" s="68"/>
    </row>
    <row r="691" spans="1:18" ht="15.75" customHeight="1" x14ac:dyDescent="0.25">
      <c r="A691" s="68"/>
      <c r="B691" s="184"/>
      <c r="C691" s="184"/>
      <c r="D691" s="184"/>
      <c r="E691" s="68"/>
      <c r="F691" s="69"/>
      <c r="G691" s="68"/>
      <c r="H691" s="158"/>
      <c r="I691" s="68"/>
      <c r="J691" s="68"/>
      <c r="K691" s="68"/>
      <c r="L691" s="68"/>
      <c r="M691" s="68"/>
      <c r="N691" s="68"/>
      <c r="O691" s="68"/>
      <c r="P691" s="68"/>
      <c r="Q691" s="68"/>
      <c r="R691" s="68"/>
    </row>
    <row r="692" spans="1:18" ht="15.75" customHeight="1" x14ac:dyDescent="0.25">
      <c r="A692" s="68"/>
      <c r="B692" s="184"/>
      <c r="C692" s="184"/>
      <c r="D692" s="184"/>
      <c r="E692" s="68"/>
      <c r="F692" s="69"/>
      <c r="G692" s="68"/>
      <c r="H692" s="158"/>
      <c r="I692" s="68"/>
      <c r="J692" s="68"/>
      <c r="K692" s="68"/>
      <c r="L692" s="68"/>
      <c r="M692" s="68"/>
      <c r="N692" s="68"/>
      <c r="O692" s="68"/>
      <c r="P692" s="68"/>
      <c r="Q692" s="68"/>
      <c r="R692" s="68"/>
    </row>
    <row r="693" spans="1:18" ht="15.75" customHeight="1" x14ac:dyDescent="0.25">
      <c r="A693" s="68"/>
      <c r="B693" s="184"/>
      <c r="C693" s="184"/>
      <c r="D693" s="184"/>
      <c r="E693" s="68"/>
      <c r="F693" s="69"/>
      <c r="G693" s="68"/>
      <c r="H693" s="158"/>
      <c r="I693" s="68"/>
      <c r="J693" s="68"/>
      <c r="K693" s="68"/>
      <c r="L693" s="68"/>
      <c r="M693" s="68"/>
      <c r="N693" s="68"/>
      <c r="O693" s="68"/>
      <c r="P693" s="68"/>
      <c r="Q693" s="68"/>
      <c r="R693" s="68"/>
    </row>
    <row r="694" spans="1:18" ht="15.75" customHeight="1" x14ac:dyDescent="0.25">
      <c r="A694" s="68"/>
      <c r="B694" s="184"/>
      <c r="C694" s="184"/>
      <c r="D694" s="184"/>
      <c r="E694" s="68"/>
      <c r="F694" s="69"/>
      <c r="G694" s="68"/>
      <c r="H694" s="158"/>
      <c r="I694" s="68"/>
      <c r="J694" s="68"/>
      <c r="K694" s="68"/>
      <c r="L694" s="68"/>
      <c r="M694" s="68"/>
      <c r="N694" s="68"/>
      <c r="O694" s="68"/>
      <c r="P694" s="68"/>
      <c r="Q694" s="68"/>
      <c r="R694" s="68"/>
    </row>
    <row r="695" spans="1:18" ht="15.75" customHeight="1" x14ac:dyDescent="0.25">
      <c r="A695" s="68"/>
      <c r="B695" s="184"/>
      <c r="C695" s="184"/>
      <c r="D695" s="184"/>
      <c r="E695" s="68"/>
      <c r="F695" s="69"/>
      <c r="G695" s="68"/>
      <c r="H695" s="158"/>
      <c r="I695" s="68"/>
      <c r="J695" s="68"/>
      <c r="K695" s="68"/>
      <c r="L695" s="68"/>
      <c r="M695" s="68"/>
      <c r="N695" s="68"/>
      <c r="O695" s="68"/>
      <c r="P695" s="68"/>
      <c r="Q695" s="68"/>
      <c r="R695" s="68"/>
    </row>
    <row r="696" spans="1:18" ht="15.75" customHeight="1" x14ac:dyDescent="0.25">
      <c r="A696" s="68"/>
      <c r="B696" s="184"/>
      <c r="C696" s="184"/>
      <c r="D696" s="184"/>
      <c r="E696" s="68"/>
      <c r="F696" s="69"/>
      <c r="G696" s="68"/>
      <c r="H696" s="158"/>
      <c r="I696" s="68"/>
      <c r="J696" s="68"/>
      <c r="K696" s="68"/>
      <c r="L696" s="68"/>
      <c r="M696" s="68"/>
      <c r="N696" s="68"/>
      <c r="O696" s="68"/>
      <c r="P696" s="68"/>
      <c r="Q696" s="68"/>
      <c r="R696" s="68"/>
    </row>
    <row r="697" spans="1:18" ht="15.75" customHeight="1" x14ac:dyDescent="0.25">
      <c r="A697" s="68"/>
      <c r="B697" s="184"/>
      <c r="C697" s="184"/>
      <c r="D697" s="184"/>
      <c r="E697" s="68"/>
      <c r="F697" s="69"/>
      <c r="G697" s="68"/>
      <c r="H697" s="158"/>
      <c r="I697" s="68"/>
      <c r="J697" s="68"/>
      <c r="K697" s="68"/>
      <c r="L697" s="68"/>
      <c r="M697" s="68"/>
      <c r="N697" s="68"/>
      <c r="O697" s="68"/>
      <c r="P697" s="68"/>
      <c r="Q697" s="68"/>
      <c r="R697" s="68"/>
    </row>
    <row r="698" spans="1:18" ht="15.75" customHeight="1" x14ac:dyDescent="0.25">
      <c r="A698" s="68"/>
      <c r="B698" s="184"/>
      <c r="C698" s="184"/>
      <c r="D698" s="184"/>
      <c r="E698" s="68"/>
      <c r="F698" s="69"/>
      <c r="G698" s="68"/>
      <c r="H698" s="158"/>
      <c r="I698" s="68"/>
      <c r="J698" s="68"/>
      <c r="K698" s="68"/>
      <c r="L698" s="68"/>
      <c r="M698" s="68"/>
      <c r="N698" s="68"/>
      <c r="O698" s="68"/>
      <c r="P698" s="68"/>
      <c r="Q698" s="68"/>
      <c r="R698" s="68"/>
    </row>
    <row r="699" spans="1:18" ht="15.75" customHeight="1" x14ac:dyDescent="0.25">
      <c r="A699" s="68"/>
      <c r="B699" s="184"/>
      <c r="C699" s="184"/>
      <c r="D699" s="184"/>
      <c r="E699" s="68"/>
      <c r="F699" s="69"/>
      <c r="G699" s="68"/>
      <c r="H699" s="158"/>
      <c r="I699" s="68"/>
      <c r="J699" s="68"/>
      <c r="K699" s="68"/>
      <c r="L699" s="68"/>
      <c r="M699" s="68"/>
      <c r="N699" s="68"/>
      <c r="O699" s="68"/>
      <c r="P699" s="68"/>
      <c r="Q699" s="68"/>
      <c r="R699" s="68"/>
    </row>
    <row r="700" spans="1:18" ht="15.75" customHeight="1" x14ac:dyDescent="0.25">
      <c r="A700" s="68"/>
      <c r="B700" s="184"/>
      <c r="C700" s="184"/>
      <c r="D700" s="184"/>
      <c r="E700" s="68"/>
      <c r="F700" s="69"/>
      <c r="G700" s="68"/>
      <c r="H700" s="158"/>
      <c r="I700" s="68"/>
      <c r="J700" s="68"/>
      <c r="K700" s="68"/>
      <c r="L700" s="68"/>
      <c r="M700" s="68"/>
      <c r="N700" s="68"/>
      <c r="O700" s="68"/>
      <c r="P700" s="68"/>
      <c r="Q700" s="68"/>
      <c r="R700" s="68"/>
    </row>
    <row r="701" spans="1:18" ht="15.75" customHeight="1" x14ac:dyDescent="0.25">
      <c r="A701" s="68"/>
      <c r="B701" s="184"/>
      <c r="C701" s="184"/>
      <c r="D701" s="184"/>
      <c r="E701" s="68"/>
      <c r="F701" s="69"/>
      <c r="G701" s="68"/>
      <c r="H701" s="158"/>
      <c r="I701" s="68"/>
      <c r="J701" s="68"/>
      <c r="K701" s="68"/>
      <c r="L701" s="68"/>
      <c r="M701" s="68"/>
      <c r="N701" s="68"/>
      <c r="O701" s="68"/>
      <c r="P701" s="68"/>
      <c r="Q701" s="68"/>
      <c r="R701" s="68"/>
    </row>
    <row r="702" spans="1:18" ht="15.75" customHeight="1" x14ac:dyDescent="0.25">
      <c r="A702" s="68"/>
      <c r="B702" s="184"/>
      <c r="C702" s="184"/>
      <c r="D702" s="184"/>
      <c r="E702" s="68"/>
      <c r="F702" s="69"/>
      <c r="G702" s="68"/>
      <c r="H702" s="158"/>
      <c r="I702" s="68"/>
      <c r="J702" s="68"/>
      <c r="K702" s="68"/>
      <c r="L702" s="68"/>
      <c r="M702" s="68"/>
      <c r="N702" s="68"/>
      <c r="O702" s="68"/>
      <c r="P702" s="68"/>
      <c r="Q702" s="68"/>
      <c r="R702" s="68"/>
    </row>
    <row r="703" spans="1:18" ht="15.75" customHeight="1" x14ac:dyDescent="0.25">
      <c r="A703" s="68"/>
      <c r="B703" s="184"/>
      <c r="C703" s="184"/>
      <c r="D703" s="184"/>
      <c r="E703" s="68"/>
      <c r="F703" s="69"/>
      <c r="G703" s="68"/>
      <c r="H703" s="158"/>
      <c r="I703" s="68"/>
      <c r="J703" s="68"/>
      <c r="K703" s="68"/>
      <c r="L703" s="68"/>
      <c r="M703" s="68"/>
      <c r="N703" s="68"/>
      <c r="O703" s="68"/>
      <c r="P703" s="68"/>
      <c r="Q703" s="68"/>
      <c r="R703" s="68"/>
    </row>
    <row r="704" spans="1:18" ht="15.75" customHeight="1" x14ac:dyDescent="0.25">
      <c r="A704" s="68"/>
      <c r="B704" s="184"/>
      <c r="C704" s="184"/>
      <c r="D704" s="184"/>
      <c r="E704" s="68"/>
      <c r="F704" s="69"/>
      <c r="G704" s="68"/>
      <c r="H704" s="158"/>
      <c r="I704" s="68"/>
      <c r="J704" s="68"/>
      <c r="K704" s="68"/>
      <c r="L704" s="68"/>
      <c r="M704" s="68"/>
      <c r="N704" s="68"/>
      <c r="O704" s="68"/>
      <c r="P704" s="68"/>
      <c r="Q704" s="68"/>
      <c r="R704" s="68"/>
    </row>
    <row r="705" spans="1:18" ht="15.75" customHeight="1" x14ac:dyDescent="0.25">
      <c r="A705" s="68"/>
      <c r="B705" s="184"/>
      <c r="C705" s="184"/>
      <c r="D705" s="184"/>
      <c r="E705" s="68"/>
      <c r="F705" s="69"/>
      <c r="G705" s="68"/>
      <c r="H705" s="158"/>
      <c r="I705" s="68"/>
      <c r="J705" s="68"/>
      <c r="K705" s="68"/>
      <c r="L705" s="68"/>
      <c r="M705" s="68"/>
      <c r="N705" s="68"/>
      <c r="O705" s="68"/>
      <c r="P705" s="68"/>
      <c r="Q705" s="68"/>
      <c r="R705" s="68"/>
    </row>
    <row r="706" spans="1:18" ht="15.75" customHeight="1" x14ac:dyDescent="0.25">
      <c r="A706" s="68"/>
      <c r="B706" s="184"/>
      <c r="C706" s="184"/>
      <c r="D706" s="184"/>
      <c r="E706" s="68"/>
      <c r="F706" s="69"/>
      <c r="G706" s="68"/>
      <c r="H706" s="158"/>
      <c r="I706" s="68"/>
      <c r="J706" s="68"/>
      <c r="K706" s="68"/>
      <c r="L706" s="68"/>
      <c r="M706" s="68"/>
      <c r="N706" s="68"/>
      <c r="O706" s="68"/>
      <c r="P706" s="68"/>
      <c r="Q706" s="68"/>
      <c r="R706" s="68"/>
    </row>
    <row r="707" spans="1:18" ht="15.75" customHeight="1" x14ac:dyDescent="0.25">
      <c r="A707" s="68"/>
      <c r="B707" s="184"/>
      <c r="C707" s="184"/>
      <c r="D707" s="184"/>
      <c r="E707" s="68"/>
      <c r="F707" s="69"/>
      <c r="G707" s="68"/>
      <c r="H707" s="158"/>
      <c r="I707" s="68"/>
      <c r="J707" s="68"/>
      <c r="K707" s="68"/>
      <c r="L707" s="68"/>
      <c r="M707" s="68"/>
      <c r="N707" s="68"/>
      <c r="O707" s="68"/>
      <c r="P707" s="68"/>
      <c r="Q707" s="68"/>
      <c r="R707" s="68"/>
    </row>
    <row r="708" spans="1:18" ht="15.75" customHeight="1" x14ac:dyDescent="0.25">
      <c r="A708" s="68"/>
      <c r="B708" s="184"/>
      <c r="C708" s="184"/>
      <c r="D708" s="184"/>
      <c r="E708" s="68"/>
      <c r="F708" s="69"/>
      <c r="G708" s="68"/>
      <c r="H708" s="158"/>
      <c r="I708" s="68"/>
      <c r="J708" s="68"/>
      <c r="K708" s="68"/>
      <c r="L708" s="68"/>
      <c r="M708" s="68"/>
      <c r="N708" s="68"/>
      <c r="O708" s="68"/>
      <c r="P708" s="68"/>
      <c r="Q708" s="68"/>
      <c r="R708" s="68"/>
    </row>
    <row r="709" spans="1:18" ht="15.75" customHeight="1" x14ac:dyDescent="0.25">
      <c r="A709" s="68"/>
      <c r="B709" s="184"/>
      <c r="C709" s="184"/>
      <c r="D709" s="184"/>
      <c r="E709" s="68"/>
      <c r="F709" s="69"/>
      <c r="G709" s="68"/>
      <c r="H709" s="158"/>
      <c r="I709" s="68"/>
      <c r="J709" s="68"/>
      <c r="K709" s="68"/>
      <c r="L709" s="68"/>
      <c r="M709" s="68"/>
      <c r="N709" s="68"/>
      <c r="O709" s="68"/>
      <c r="P709" s="68"/>
      <c r="Q709" s="68"/>
      <c r="R709" s="68"/>
    </row>
    <row r="710" spans="1:18" ht="15.75" customHeight="1" x14ac:dyDescent="0.25">
      <c r="A710" s="68"/>
      <c r="B710" s="184"/>
      <c r="C710" s="184"/>
      <c r="D710" s="184"/>
      <c r="E710" s="68"/>
      <c r="F710" s="69"/>
      <c r="G710" s="68"/>
      <c r="H710" s="158"/>
      <c r="I710" s="68"/>
      <c r="J710" s="68"/>
      <c r="K710" s="68"/>
      <c r="L710" s="68"/>
      <c r="M710" s="68"/>
      <c r="N710" s="68"/>
      <c r="O710" s="68"/>
      <c r="P710" s="68"/>
      <c r="Q710" s="68"/>
      <c r="R710" s="68"/>
    </row>
    <row r="711" spans="1:18" ht="15.75" customHeight="1" x14ac:dyDescent="0.25">
      <c r="A711" s="68"/>
      <c r="B711" s="184"/>
      <c r="C711" s="184"/>
      <c r="D711" s="184"/>
      <c r="E711" s="68"/>
      <c r="F711" s="69"/>
      <c r="G711" s="68"/>
      <c r="H711" s="158"/>
      <c r="I711" s="68"/>
      <c r="J711" s="68"/>
      <c r="K711" s="68"/>
      <c r="L711" s="68"/>
      <c r="M711" s="68"/>
      <c r="N711" s="68"/>
      <c r="O711" s="68"/>
      <c r="P711" s="68"/>
      <c r="Q711" s="68"/>
      <c r="R711" s="68"/>
    </row>
    <row r="712" spans="1:18" ht="15.75" customHeight="1" x14ac:dyDescent="0.25">
      <c r="A712" s="68"/>
      <c r="B712" s="184"/>
      <c r="C712" s="184"/>
      <c r="D712" s="184"/>
      <c r="E712" s="68"/>
      <c r="F712" s="69"/>
      <c r="G712" s="68"/>
      <c r="H712" s="158"/>
      <c r="I712" s="68"/>
      <c r="J712" s="68"/>
      <c r="K712" s="68"/>
      <c r="L712" s="68"/>
      <c r="M712" s="68"/>
      <c r="N712" s="68"/>
      <c r="O712" s="68"/>
      <c r="P712" s="68"/>
      <c r="Q712" s="68"/>
      <c r="R712" s="68"/>
    </row>
    <row r="713" spans="1:18" ht="15.75" customHeight="1" x14ac:dyDescent="0.25">
      <c r="A713" s="68"/>
      <c r="B713" s="184"/>
      <c r="C713" s="184"/>
      <c r="D713" s="184"/>
      <c r="E713" s="68"/>
      <c r="F713" s="69"/>
      <c r="G713" s="68"/>
      <c r="H713" s="158"/>
      <c r="I713" s="68"/>
      <c r="J713" s="68"/>
      <c r="K713" s="68"/>
      <c r="L713" s="68"/>
      <c r="M713" s="68"/>
      <c r="N713" s="68"/>
      <c r="O713" s="68"/>
      <c r="P713" s="68"/>
      <c r="Q713" s="68"/>
      <c r="R713" s="68"/>
    </row>
    <row r="714" spans="1:18" ht="15.75" customHeight="1" x14ac:dyDescent="0.25">
      <c r="A714" s="68"/>
      <c r="B714" s="184"/>
      <c r="C714" s="184"/>
      <c r="D714" s="184"/>
      <c r="E714" s="68"/>
      <c r="F714" s="69"/>
      <c r="G714" s="68"/>
      <c r="H714" s="158"/>
      <c r="I714" s="68"/>
      <c r="J714" s="68"/>
      <c r="K714" s="68"/>
      <c r="L714" s="68"/>
      <c r="M714" s="68"/>
      <c r="N714" s="68"/>
      <c r="O714" s="68"/>
      <c r="P714" s="68"/>
      <c r="Q714" s="68"/>
      <c r="R714" s="68"/>
    </row>
    <row r="715" spans="1:18" ht="15.75" customHeight="1" x14ac:dyDescent="0.25">
      <c r="A715" s="68"/>
      <c r="B715" s="184"/>
      <c r="C715" s="184"/>
      <c r="D715" s="184"/>
      <c r="E715" s="68"/>
      <c r="F715" s="69"/>
      <c r="G715" s="68"/>
      <c r="H715" s="158"/>
      <c r="I715" s="68"/>
      <c r="J715" s="68"/>
      <c r="K715" s="68"/>
      <c r="L715" s="68"/>
      <c r="M715" s="68"/>
      <c r="N715" s="68"/>
      <c r="O715" s="68"/>
      <c r="P715" s="68"/>
      <c r="Q715" s="68"/>
      <c r="R715" s="68"/>
    </row>
    <row r="716" spans="1:18" ht="15.75" customHeight="1" x14ac:dyDescent="0.25">
      <c r="A716" s="68"/>
      <c r="B716" s="184"/>
      <c r="C716" s="184"/>
      <c r="D716" s="184"/>
      <c r="E716" s="68"/>
      <c r="F716" s="69"/>
      <c r="G716" s="68"/>
      <c r="H716" s="158"/>
      <c r="I716" s="68"/>
      <c r="J716" s="68"/>
      <c r="K716" s="68"/>
      <c r="L716" s="68"/>
      <c r="M716" s="68"/>
      <c r="N716" s="68"/>
      <c r="O716" s="68"/>
      <c r="P716" s="68"/>
      <c r="Q716" s="68"/>
      <c r="R716" s="68"/>
    </row>
    <row r="717" spans="1:18" ht="15.75" customHeight="1" x14ac:dyDescent="0.25">
      <c r="A717" s="68"/>
      <c r="B717" s="184"/>
      <c r="C717" s="184"/>
      <c r="D717" s="184"/>
      <c r="E717" s="68"/>
      <c r="F717" s="69"/>
      <c r="G717" s="68"/>
      <c r="H717" s="158"/>
      <c r="I717" s="68"/>
      <c r="J717" s="68"/>
      <c r="K717" s="68"/>
      <c r="L717" s="68"/>
      <c r="M717" s="68"/>
      <c r="N717" s="68"/>
      <c r="O717" s="68"/>
      <c r="P717" s="68"/>
      <c r="Q717" s="68"/>
      <c r="R717" s="68"/>
    </row>
    <row r="718" spans="1:18" ht="15.75" customHeight="1" x14ac:dyDescent="0.25">
      <c r="A718" s="68"/>
      <c r="B718" s="184"/>
      <c r="C718" s="184"/>
      <c r="D718" s="184"/>
      <c r="E718" s="68"/>
      <c r="F718" s="69"/>
      <c r="G718" s="68"/>
      <c r="H718" s="158"/>
      <c r="I718" s="68"/>
      <c r="J718" s="68"/>
      <c r="K718" s="68"/>
      <c r="L718" s="68"/>
      <c r="M718" s="68"/>
      <c r="N718" s="68"/>
      <c r="O718" s="68"/>
      <c r="P718" s="68"/>
      <c r="Q718" s="68"/>
      <c r="R718" s="68"/>
    </row>
    <row r="719" spans="1:18" ht="15.75" customHeight="1" x14ac:dyDescent="0.25">
      <c r="A719" s="68"/>
      <c r="B719" s="184"/>
      <c r="C719" s="184"/>
      <c r="D719" s="184"/>
      <c r="E719" s="68"/>
      <c r="F719" s="69"/>
      <c r="G719" s="68"/>
      <c r="H719" s="158"/>
      <c r="I719" s="68"/>
      <c r="J719" s="68"/>
      <c r="K719" s="68"/>
      <c r="L719" s="68"/>
      <c r="M719" s="68"/>
      <c r="N719" s="68"/>
      <c r="O719" s="68"/>
      <c r="P719" s="68"/>
      <c r="Q719" s="68"/>
      <c r="R719" s="68"/>
    </row>
    <row r="720" spans="1:18" ht="15.75" customHeight="1" x14ac:dyDescent="0.25">
      <c r="A720" s="68"/>
      <c r="B720" s="184"/>
      <c r="C720" s="184"/>
      <c r="D720" s="184"/>
      <c r="E720" s="68"/>
      <c r="F720" s="69"/>
      <c r="G720" s="68"/>
      <c r="H720" s="158"/>
      <c r="I720" s="68"/>
      <c r="J720" s="68"/>
      <c r="K720" s="68"/>
      <c r="L720" s="68"/>
      <c r="M720" s="68"/>
      <c r="N720" s="68"/>
      <c r="O720" s="68"/>
      <c r="P720" s="68"/>
      <c r="Q720" s="68"/>
      <c r="R720" s="68"/>
    </row>
    <row r="721" spans="1:18" ht="15.75" customHeight="1" x14ac:dyDescent="0.25">
      <c r="A721" s="68"/>
      <c r="B721" s="184"/>
      <c r="C721" s="184"/>
      <c r="D721" s="184"/>
      <c r="E721" s="68"/>
      <c r="F721" s="69"/>
      <c r="G721" s="68"/>
      <c r="H721" s="158"/>
      <c r="I721" s="68"/>
      <c r="J721" s="68"/>
      <c r="K721" s="68"/>
      <c r="L721" s="68"/>
      <c r="M721" s="68"/>
      <c r="N721" s="68"/>
      <c r="O721" s="68"/>
      <c r="P721" s="68"/>
      <c r="Q721" s="68"/>
      <c r="R721" s="68"/>
    </row>
    <row r="722" spans="1:18" ht="15.75" customHeight="1" x14ac:dyDescent="0.25">
      <c r="A722" s="68"/>
      <c r="B722" s="184"/>
      <c r="C722" s="184"/>
      <c r="D722" s="184"/>
      <c r="E722" s="68"/>
      <c r="F722" s="69"/>
      <c r="G722" s="68"/>
      <c r="H722" s="158"/>
      <c r="I722" s="68"/>
      <c r="J722" s="68"/>
      <c r="K722" s="68"/>
      <c r="L722" s="68"/>
      <c r="M722" s="68"/>
      <c r="N722" s="68"/>
      <c r="O722" s="68"/>
      <c r="P722" s="68"/>
      <c r="Q722" s="68"/>
      <c r="R722" s="68"/>
    </row>
    <row r="723" spans="1:18" ht="15.75" customHeight="1" x14ac:dyDescent="0.25">
      <c r="A723" s="68"/>
      <c r="B723" s="184"/>
      <c r="C723" s="184"/>
      <c r="D723" s="184"/>
      <c r="E723" s="68"/>
      <c r="F723" s="69"/>
      <c r="G723" s="68"/>
      <c r="H723" s="158"/>
      <c r="I723" s="68"/>
      <c r="J723" s="68"/>
      <c r="K723" s="68"/>
      <c r="L723" s="68"/>
      <c r="M723" s="68"/>
      <c r="N723" s="68"/>
      <c r="O723" s="68"/>
      <c r="P723" s="68"/>
      <c r="Q723" s="68"/>
      <c r="R723" s="68"/>
    </row>
    <row r="724" spans="1:18" ht="15.75" customHeight="1" x14ac:dyDescent="0.25">
      <c r="A724" s="68"/>
      <c r="B724" s="184"/>
      <c r="C724" s="184"/>
      <c r="D724" s="184"/>
      <c r="E724" s="68"/>
      <c r="F724" s="69"/>
      <c r="G724" s="68"/>
      <c r="H724" s="158"/>
      <c r="I724" s="68"/>
      <c r="J724" s="68"/>
      <c r="K724" s="68"/>
      <c r="L724" s="68"/>
      <c r="M724" s="68"/>
      <c r="N724" s="68"/>
      <c r="O724" s="68"/>
      <c r="P724" s="68"/>
      <c r="Q724" s="68"/>
      <c r="R724" s="68"/>
    </row>
    <row r="725" spans="1:18" ht="15.75" customHeight="1" x14ac:dyDescent="0.25">
      <c r="A725" s="68"/>
      <c r="B725" s="184"/>
      <c r="C725" s="184"/>
      <c r="D725" s="184"/>
      <c r="E725" s="68"/>
      <c r="F725" s="69"/>
      <c r="G725" s="68"/>
      <c r="H725" s="158"/>
      <c r="I725" s="68"/>
      <c r="J725" s="68"/>
      <c r="K725" s="68"/>
      <c r="L725" s="68"/>
      <c r="M725" s="68"/>
      <c r="N725" s="68"/>
      <c r="O725" s="68"/>
      <c r="P725" s="68"/>
      <c r="Q725" s="68"/>
      <c r="R725" s="68"/>
    </row>
    <row r="726" spans="1:18" ht="15.75" customHeight="1" x14ac:dyDescent="0.25">
      <c r="A726" s="68"/>
      <c r="B726" s="184"/>
      <c r="C726" s="184"/>
      <c r="D726" s="184"/>
      <c r="E726" s="68"/>
      <c r="F726" s="69"/>
      <c r="G726" s="68"/>
      <c r="H726" s="158"/>
      <c r="I726" s="68"/>
      <c r="J726" s="68"/>
      <c r="K726" s="68"/>
      <c r="L726" s="68"/>
      <c r="M726" s="68"/>
      <c r="N726" s="68"/>
      <c r="O726" s="68"/>
      <c r="P726" s="68"/>
      <c r="Q726" s="68"/>
      <c r="R726" s="68"/>
    </row>
    <row r="727" spans="1:18" ht="15.75" customHeight="1" x14ac:dyDescent="0.25">
      <c r="A727" s="68"/>
      <c r="B727" s="184"/>
      <c r="C727" s="184"/>
      <c r="D727" s="184"/>
      <c r="E727" s="68"/>
      <c r="F727" s="69"/>
      <c r="G727" s="68"/>
      <c r="H727" s="158"/>
      <c r="I727" s="68"/>
      <c r="J727" s="68"/>
      <c r="K727" s="68"/>
      <c r="L727" s="68"/>
      <c r="M727" s="68"/>
      <c r="N727" s="68"/>
      <c r="O727" s="68"/>
      <c r="P727" s="68"/>
      <c r="Q727" s="68"/>
      <c r="R727" s="68"/>
    </row>
    <row r="728" spans="1:18" ht="15.75" customHeight="1" x14ac:dyDescent="0.25">
      <c r="A728" s="68"/>
      <c r="B728" s="184"/>
      <c r="C728" s="184"/>
      <c r="D728" s="184"/>
      <c r="E728" s="68"/>
      <c r="F728" s="69"/>
      <c r="G728" s="68"/>
      <c r="H728" s="158"/>
      <c r="I728" s="68"/>
      <c r="J728" s="68"/>
      <c r="K728" s="68"/>
      <c r="L728" s="68"/>
      <c r="M728" s="68"/>
      <c r="N728" s="68"/>
      <c r="O728" s="68"/>
      <c r="P728" s="68"/>
      <c r="Q728" s="68"/>
      <c r="R728" s="68"/>
    </row>
    <row r="729" spans="1:18" ht="15.75" customHeight="1" x14ac:dyDescent="0.25">
      <c r="A729" s="68"/>
      <c r="B729" s="184"/>
      <c r="C729" s="184"/>
      <c r="D729" s="184"/>
      <c r="E729" s="68"/>
      <c r="F729" s="69"/>
      <c r="G729" s="68"/>
      <c r="H729" s="158"/>
      <c r="I729" s="68"/>
      <c r="J729" s="68"/>
      <c r="K729" s="68"/>
      <c r="L729" s="68"/>
      <c r="M729" s="68"/>
      <c r="N729" s="68"/>
      <c r="O729" s="68"/>
      <c r="P729" s="68"/>
      <c r="Q729" s="68"/>
      <c r="R729" s="68"/>
    </row>
    <row r="730" spans="1:18" ht="15.75" customHeight="1" x14ac:dyDescent="0.25">
      <c r="A730" s="68"/>
      <c r="B730" s="184"/>
      <c r="C730" s="184"/>
      <c r="D730" s="184"/>
      <c r="E730" s="68"/>
      <c r="F730" s="69"/>
      <c r="G730" s="68"/>
      <c r="H730" s="158"/>
      <c r="I730" s="68"/>
      <c r="J730" s="68"/>
      <c r="K730" s="68"/>
      <c r="L730" s="68"/>
      <c r="M730" s="68"/>
      <c r="N730" s="68"/>
      <c r="O730" s="68"/>
      <c r="P730" s="68"/>
      <c r="Q730" s="68"/>
      <c r="R730" s="68"/>
    </row>
    <row r="731" spans="1:18" ht="15.75" customHeight="1" x14ac:dyDescent="0.25">
      <c r="A731" s="68"/>
      <c r="B731" s="184"/>
      <c r="C731" s="184"/>
      <c r="D731" s="184"/>
      <c r="E731" s="68"/>
      <c r="F731" s="69"/>
      <c r="G731" s="68"/>
      <c r="H731" s="158"/>
      <c r="I731" s="68"/>
      <c r="J731" s="68"/>
      <c r="K731" s="68"/>
      <c r="L731" s="68"/>
      <c r="M731" s="68"/>
      <c r="N731" s="68"/>
      <c r="O731" s="68"/>
      <c r="P731" s="68"/>
      <c r="Q731" s="68"/>
      <c r="R731" s="68"/>
    </row>
    <row r="732" spans="1:18" ht="15.75" customHeight="1" x14ac:dyDescent="0.25">
      <c r="A732" s="68"/>
      <c r="B732" s="184"/>
      <c r="C732" s="184"/>
      <c r="D732" s="184"/>
      <c r="E732" s="68"/>
      <c r="F732" s="69"/>
      <c r="G732" s="68"/>
      <c r="H732" s="158"/>
      <c r="I732" s="68"/>
      <c r="J732" s="68"/>
      <c r="K732" s="68"/>
      <c r="L732" s="68"/>
      <c r="M732" s="68"/>
      <c r="N732" s="68"/>
      <c r="O732" s="68"/>
      <c r="P732" s="68"/>
      <c r="Q732" s="68"/>
      <c r="R732" s="68"/>
    </row>
    <row r="733" spans="1:18" ht="15.75" customHeight="1" x14ac:dyDescent="0.25">
      <c r="A733" s="68"/>
      <c r="B733" s="184"/>
      <c r="C733" s="184"/>
      <c r="D733" s="184"/>
      <c r="E733" s="68"/>
      <c r="F733" s="69"/>
      <c r="G733" s="68"/>
      <c r="H733" s="158"/>
      <c r="I733" s="68"/>
      <c r="J733" s="68"/>
      <c r="K733" s="68"/>
      <c r="L733" s="68"/>
      <c r="M733" s="68"/>
      <c r="N733" s="68"/>
      <c r="O733" s="68"/>
      <c r="P733" s="68"/>
      <c r="Q733" s="68"/>
      <c r="R733" s="68"/>
    </row>
    <row r="734" spans="1:18" ht="15.75" customHeight="1" x14ac:dyDescent="0.25">
      <c r="A734" s="68"/>
      <c r="B734" s="184"/>
      <c r="C734" s="184"/>
      <c r="D734" s="184"/>
      <c r="E734" s="68"/>
      <c r="F734" s="69"/>
      <c r="G734" s="68"/>
      <c r="H734" s="158"/>
      <c r="I734" s="68"/>
      <c r="J734" s="68"/>
      <c r="K734" s="68"/>
      <c r="L734" s="68"/>
      <c r="M734" s="68"/>
      <c r="N734" s="68"/>
      <c r="O734" s="68"/>
      <c r="P734" s="68"/>
      <c r="Q734" s="68"/>
      <c r="R734" s="68"/>
    </row>
    <row r="735" spans="1:18" ht="15.75" customHeight="1" x14ac:dyDescent="0.25">
      <c r="A735" s="68"/>
      <c r="B735" s="184"/>
      <c r="C735" s="184"/>
      <c r="D735" s="184"/>
      <c r="E735" s="68"/>
      <c r="F735" s="69"/>
      <c r="G735" s="68"/>
      <c r="H735" s="158"/>
      <c r="I735" s="68"/>
      <c r="J735" s="68"/>
      <c r="K735" s="68"/>
      <c r="L735" s="68"/>
      <c r="M735" s="68"/>
      <c r="N735" s="68"/>
      <c r="O735" s="68"/>
      <c r="P735" s="68"/>
      <c r="Q735" s="68"/>
      <c r="R735" s="68"/>
    </row>
    <row r="736" spans="1:18" ht="15.75" customHeight="1" x14ac:dyDescent="0.25">
      <c r="A736" s="68"/>
      <c r="B736" s="184"/>
      <c r="C736" s="184"/>
      <c r="D736" s="184"/>
      <c r="E736" s="68"/>
      <c r="F736" s="69"/>
      <c r="G736" s="68"/>
      <c r="H736" s="158"/>
      <c r="I736" s="68"/>
      <c r="J736" s="68"/>
      <c r="K736" s="68"/>
      <c r="L736" s="68"/>
      <c r="M736" s="68"/>
      <c r="N736" s="68"/>
      <c r="O736" s="68"/>
      <c r="P736" s="68"/>
      <c r="Q736" s="68"/>
      <c r="R736" s="68"/>
    </row>
    <row r="737" spans="1:18" ht="15.75" customHeight="1" x14ac:dyDescent="0.25">
      <c r="A737" s="68"/>
      <c r="B737" s="184"/>
      <c r="C737" s="184"/>
      <c r="D737" s="184"/>
      <c r="E737" s="68"/>
      <c r="F737" s="69"/>
      <c r="G737" s="68"/>
      <c r="H737" s="158"/>
      <c r="I737" s="68"/>
      <c r="J737" s="68"/>
      <c r="K737" s="68"/>
      <c r="L737" s="68"/>
      <c r="M737" s="68"/>
      <c r="N737" s="68"/>
      <c r="O737" s="68"/>
      <c r="P737" s="68"/>
      <c r="Q737" s="68"/>
      <c r="R737" s="68"/>
    </row>
    <row r="738" spans="1:18" ht="15.75" customHeight="1" x14ac:dyDescent="0.25">
      <c r="A738" s="68"/>
      <c r="B738" s="184"/>
      <c r="C738" s="184"/>
      <c r="D738" s="184"/>
      <c r="E738" s="68"/>
      <c r="F738" s="69"/>
      <c r="G738" s="68"/>
      <c r="H738" s="158"/>
      <c r="I738" s="68"/>
      <c r="J738" s="68"/>
      <c r="K738" s="68"/>
      <c r="L738" s="68"/>
      <c r="M738" s="68"/>
      <c r="N738" s="68"/>
      <c r="O738" s="68"/>
      <c r="P738" s="68"/>
      <c r="Q738" s="68"/>
      <c r="R738" s="68"/>
    </row>
    <row r="739" spans="1:18" ht="15.75" customHeight="1" x14ac:dyDescent="0.25">
      <c r="A739" s="68"/>
      <c r="B739" s="184"/>
      <c r="C739" s="184"/>
      <c r="D739" s="184"/>
      <c r="E739" s="68"/>
      <c r="F739" s="69"/>
      <c r="G739" s="68"/>
      <c r="H739" s="158"/>
      <c r="I739" s="68"/>
      <c r="J739" s="68"/>
      <c r="K739" s="68"/>
      <c r="L739" s="68"/>
      <c r="M739" s="68"/>
      <c r="N739" s="68"/>
      <c r="O739" s="68"/>
      <c r="P739" s="68"/>
      <c r="Q739" s="68"/>
      <c r="R739" s="68"/>
    </row>
    <row r="740" spans="1:18" ht="15.75" customHeight="1" x14ac:dyDescent="0.25">
      <c r="A740" s="68"/>
      <c r="B740" s="184"/>
      <c r="C740" s="184"/>
      <c r="D740" s="184"/>
      <c r="E740" s="68"/>
      <c r="F740" s="69"/>
      <c r="G740" s="68"/>
      <c r="H740" s="158"/>
      <c r="I740" s="68"/>
      <c r="J740" s="68"/>
      <c r="K740" s="68"/>
      <c r="L740" s="68"/>
      <c r="M740" s="68"/>
      <c r="N740" s="68"/>
      <c r="O740" s="68"/>
      <c r="P740" s="68"/>
      <c r="Q740" s="68"/>
      <c r="R740" s="68"/>
    </row>
    <row r="741" spans="1:18" ht="15.75" customHeight="1" x14ac:dyDescent="0.25">
      <c r="A741" s="68"/>
      <c r="B741" s="184"/>
      <c r="C741" s="184"/>
      <c r="D741" s="184"/>
      <c r="E741" s="68"/>
      <c r="F741" s="69"/>
      <c r="G741" s="68"/>
      <c r="H741" s="158"/>
      <c r="I741" s="68"/>
      <c r="J741" s="68"/>
      <c r="K741" s="68"/>
      <c r="L741" s="68"/>
      <c r="M741" s="68"/>
      <c r="N741" s="68"/>
      <c r="O741" s="68"/>
      <c r="P741" s="68"/>
      <c r="Q741" s="68"/>
      <c r="R741" s="68"/>
    </row>
    <row r="742" spans="1:18" ht="15.75" customHeight="1" x14ac:dyDescent="0.25">
      <c r="A742" s="68"/>
      <c r="B742" s="184"/>
      <c r="C742" s="184"/>
      <c r="D742" s="184"/>
      <c r="E742" s="68"/>
      <c r="F742" s="69"/>
      <c r="G742" s="68"/>
      <c r="H742" s="158"/>
      <c r="I742" s="68"/>
      <c r="J742" s="68"/>
      <c r="K742" s="68"/>
      <c r="L742" s="68"/>
      <c r="M742" s="68"/>
      <c r="N742" s="68"/>
      <c r="O742" s="68"/>
      <c r="P742" s="68"/>
      <c r="Q742" s="68"/>
      <c r="R742" s="68"/>
    </row>
    <row r="743" spans="1:18" ht="15.75" customHeight="1" x14ac:dyDescent="0.25">
      <c r="A743" s="68"/>
      <c r="B743" s="184"/>
      <c r="C743" s="184"/>
      <c r="D743" s="184"/>
      <c r="E743" s="68"/>
      <c r="F743" s="69"/>
      <c r="G743" s="68"/>
      <c r="H743" s="158"/>
      <c r="I743" s="68"/>
      <c r="J743" s="68"/>
      <c r="K743" s="68"/>
      <c r="L743" s="68"/>
      <c r="M743" s="68"/>
      <c r="N743" s="68"/>
      <c r="O743" s="68"/>
      <c r="P743" s="68"/>
      <c r="Q743" s="68"/>
      <c r="R743" s="68"/>
    </row>
    <row r="744" spans="1:18" ht="15.75" customHeight="1" x14ac:dyDescent="0.25">
      <c r="A744" s="68"/>
      <c r="B744" s="184"/>
      <c r="C744" s="184"/>
      <c r="D744" s="184"/>
      <c r="E744" s="68"/>
      <c r="F744" s="69"/>
      <c r="G744" s="68"/>
      <c r="H744" s="158"/>
      <c r="I744" s="68"/>
      <c r="J744" s="68"/>
      <c r="K744" s="68"/>
      <c r="L744" s="68"/>
      <c r="M744" s="68"/>
      <c r="N744" s="68"/>
      <c r="O744" s="68"/>
      <c r="P744" s="68"/>
      <c r="Q744" s="68"/>
      <c r="R744" s="68"/>
    </row>
    <row r="745" spans="1:18" ht="15.75" customHeight="1" x14ac:dyDescent="0.25">
      <c r="A745" s="68"/>
      <c r="B745" s="184"/>
      <c r="C745" s="184"/>
      <c r="D745" s="184"/>
      <c r="E745" s="68"/>
      <c r="F745" s="69"/>
      <c r="G745" s="68"/>
      <c r="H745" s="158"/>
      <c r="I745" s="68"/>
      <c r="J745" s="68"/>
      <c r="K745" s="68"/>
      <c r="L745" s="68"/>
      <c r="M745" s="68"/>
      <c r="N745" s="68"/>
      <c r="O745" s="68"/>
      <c r="P745" s="68"/>
      <c r="Q745" s="68"/>
      <c r="R745" s="68"/>
    </row>
    <row r="746" spans="1:18" ht="15.75" customHeight="1" x14ac:dyDescent="0.25">
      <c r="A746" s="68"/>
      <c r="B746" s="184"/>
      <c r="C746" s="184"/>
      <c r="D746" s="184"/>
      <c r="E746" s="68"/>
      <c r="F746" s="69"/>
      <c r="G746" s="68"/>
      <c r="H746" s="158"/>
      <c r="I746" s="68"/>
      <c r="J746" s="68"/>
      <c r="K746" s="68"/>
      <c r="L746" s="68"/>
      <c r="M746" s="68"/>
      <c r="N746" s="68"/>
      <c r="O746" s="68"/>
      <c r="P746" s="68"/>
      <c r="Q746" s="68"/>
      <c r="R746" s="68"/>
    </row>
    <row r="747" spans="1:18" ht="15.75" customHeight="1" x14ac:dyDescent="0.25">
      <c r="A747" s="68"/>
      <c r="B747" s="184"/>
      <c r="C747" s="184"/>
      <c r="D747" s="184"/>
      <c r="E747" s="68"/>
      <c r="F747" s="69"/>
      <c r="G747" s="68"/>
      <c r="H747" s="158"/>
      <c r="I747" s="68"/>
      <c r="J747" s="68"/>
      <c r="K747" s="68"/>
      <c r="L747" s="68"/>
      <c r="M747" s="68"/>
      <c r="N747" s="68"/>
      <c r="O747" s="68"/>
      <c r="P747" s="68"/>
      <c r="Q747" s="68"/>
      <c r="R747" s="68"/>
    </row>
    <row r="748" spans="1:18" ht="15.75" customHeight="1" x14ac:dyDescent="0.25">
      <c r="A748" s="68"/>
      <c r="B748" s="184"/>
      <c r="C748" s="184"/>
      <c r="D748" s="184"/>
      <c r="E748" s="68"/>
      <c r="F748" s="69"/>
      <c r="G748" s="68"/>
      <c r="H748" s="158"/>
      <c r="I748" s="68"/>
      <c r="J748" s="68"/>
      <c r="K748" s="68"/>
      <c r="L748" s="68"/>
      <c r="M748" s="68"/>
      <c r="N748" s="68"/>
      <c r="O748" s="68"/>
      <c r="P748" s="68"/>
      <c r="Q748" s="68"/>
      <c r="R748" s="68"/>
    </row>
    <row r="749" spans="1:18" ht="15.75" customHeight="1" x14ac:dyDescent="0.25">
      <c r="A749" s="68"/>
      <c r="B749" s="184"/>
      <c r="C749" s="184"/>
      <c r="D749" s="184"/>
      <c r="E749" s="68"/>
      <c r="F749" s="69"/>
      <c r="G749" s="68"/>
      <c r="H749" s="158"/>
      <c r="I749" s="68"/>
      <c r="J749" s="68"/>
      <c r="K749" s="68"/>
      <c r="L749" s="68"/>
      <c r="M749" s="68"/>
      <c r="N749" s="68"/>
      <c r="O749" s="68"/>
      <c r="P749" s="68"/>
      <c r="Q749" s="68"/>
      <c r="R749" s="68"/>
    </row>
    <row r="750" spans="1:18" ht="15.75" customHeight="1" x14ac:dyDescent="0.25">
      <c r="A750" s="68"/>
      <c r="B750" s="184"/>
      <c r="C750" s="184"/>
      <c r="D750" s="184"/>
      <c r="E750" s="68"/>
      <c r="F750" s="69"/>
      <c r="G750" s="68"/>
      <c r="H750" s="158"/>
      <c r="I750" s="68"/>
      <c r="J750" s="68"/>
      <c r="K750" s="68"/>
      <c r="L750" s="68"/>
      <c r="M750" s="68"/>
      <c r="N750" s="68"/>
      <c r="O750" s="68"/>
      <c r="P750" s="68"/>
      <c r="Q750" s="68"/>
      <c r="R750" s="68"/>
    </row>
    <row r="751" spans="1:18" ht="15.75" customHeight="1" x14ac:dyDescent="0.25">
      <c r="A751" s="68"/>
      <c r="B751" s="184"/>
      <c r="C751" s="184"/>
      <c r="D751" s="184"/>
      <c r="E751" s="68"/>
      <c r="F751" s="69"/>
      <c r="G751" s="68"/>
      <c r="H751" s="158"/>
      <c r="I751" s="68"/>
      <c r="J751" s="68"/>
      <c r="K751" s="68"/>
      <c r="L751" s="68"/>
      <c r="M751" s="68"/>
      <c r="N751" s="68"/>
      <c r="O751" s="68"/>
      <c r="P751" s="68"/>
      <c r="Q751" s="68"/>
      <c r="R751" s="68"/>
    </row>
    <row r="752" spans="1:18" ht="15.75" customHeight="1" x14ac:dyDescent="0.25">
      <c r="A752" s="68"/>
      <c r="B752" s="184"/>
      <c r="C752" s="184"/>
      <c r="D752" s="184"/>
      <c r="E752" s="68"/>
      <c r="F752" s="69"/>
      <c r="G752" s="68"/>
      <c r="H752" s="158"/>
      <c r="I752" s="68"/>
      <c r="J752" s="68"/>
      <c r="K752" s="68"/>
      <c r="L752" s="68"/>
      <c r="M752" s="68"/>
      <c r="N752" s="68"/>
      <c r="O752" s="68"/>
      <c r="P752" s="68"/>
      <c r="Q752" s="68"/>
      <c r="R752" s="68"/>
    </row>
    <row r="753" spans="1:18" ht="15.75" customHeight="1" x14ac:dyDescent="0.25">
      <c r="A753" s="68"/>
      <c r="B753" s="184"/>
      <c r="C753" s="184"/>
      <c r="D753" s="184"/>
      <c r="E753" s="68"/>
      <c r="F753" s="69"/>
      <c r="G753" s="68"/>
      <c r="H753" s="158"/>
      <c r="I753" s="68"/>
      <c r="J753" s="68"/>
      <c r="K753" s="68"/>
      <c r="L753" s="68"/>
      <c r="M753" s="68"/>
      <c r="N753" s="68"/>
      <c r="O753" s="68"/>
      <c r="P753" s="68"/>
      <c r="Q753" s="68"/>
      <c r="R753" s="68"/>
    </row>
    <row r="754" spans="1:18" ht="15.75" customHeight="1" x14ac:dyDescent="0.25">
      <c r="A754" s="68"/>
      <c r="B754" s="184"/>
      <c r="C754" s="184"/>
      <c r="D754" s="184"/>
      <c r="E754" s="68"/>
      <c r="F754" s="69"/>
      <c r="G754" s="68"/>
      <c r="H754" s="158"/>
      <c r="I754" s="68"/>
      <c r="J754" s="68"/>
      <c r="K754" s="68"/>
      <c r="L754" s="68"/>
      <c r="M754" s="68"/>
      <c r="N754" s="68"/>
      <c r="O754" s="68"/>
      <c r="P754" s="68"/>
      <c r="Q754" s="68"/>
      <c r="R754" s="68"/>
    </row>
    <row r="755" spans="1:18" ht="15.75" customHeight="1" x14ac:dyDescent="0.25">
      <c r="A755" s="68"/>
      <c r="B755" s="184"/>
      <c r="C755" s="184"/>
      <c r="D755" s="184"/>
      <c r="E755" s="68"/>
      <c r="F755" s="69"/>
      <c r="G755" s="68"/>
      <c r="H755" s="158"/>
      <c r="I755" s="68"/>
      <c r="J755" s="68"/>
      <c r="K755" s="68"/>
      <c r="L755" s="68"/>
      <c r="M755" s="68"/>
      <c r="N755" s="68"/>
      <c r="O755" s="68"/>
      <c r="P755" s="68"/>
      <c r="Q755" s="68"/>
      <c r="R755" s="68"/>
    </row>
    <row r="756" spans="1:18" ht="15.75" customHeight="1" x14ac:dyDescent="0.25">
      <c r="A756" s="68"/>
      <c r="B756" s="184"/>
      <c r="C756" s="184"/>
      <c r="D756" s="184"/>
      <c r="E756" s="68"/>
      <c r="F756" s="69"/>
      <c r="G756" s="68"/>
      <c r="H756" s="158"/>
      <c r="I756" s="68"/>
      <c r="J756" s="68"/>
      <c r="K756" s="68"/>
      <c r="L756" s="68"/>
      <c r="M756" s="68"/>
      <c r="N756" s="68"/>
      <c r="O756" s="68"/>
      <c r="P756" s="68"/>
      <c r="Q756" s="68"/>
      <c r="R756" s="68"/>
    </row>
    <row r="757" spans="1:18" ht="15.75" customHeight="1" x14ac:dyDescent="0.25">
      <c r="A757" s="68"/>
      <c r="B757" s="184"/>
      <c r="C757" s="184"/>
      <c r="D757" s="184"/>
      <c r="E757" s="68"/>
      <c r="F757" s="69"/>
      <c r="G757" s="68"/>
      <c r="H757" s="158"/>
      <c r="I757" s="68"/>
      <c r="J757" s="68"/>
      <c r="K757" s="68"/>
      <c r="L757" s="68"/>
      <c r="M757" s="68"/>
      <c r="N757" s="68"/>
      <c r="O757" s="68"/>
      <c r="P757" s="68"/>
      <c r="Q757" s="68"/>
      <c r="R757" s="68"/>
    </row>
    <row r="758" spans="1:18" ht="15.75" customHeight="1" x14ac:dyDescent="0.25">
      <c r="A758" s="68"/>
      <c r="B758" s="184"/>
      <c r="C758" s="184"/>
      <c r="D758" s="184"/>
      <c r="E758" s="68"/>
      <c r="F758" s="69"/>
      <c r="G758" s="68"/>
      <c r="H758" s="158"/>
      <c r="I758" s="68"/>
      <c r="J758" s="68"/>
      <c r="K758" s="68"/>
      <c r="L758" s="68"/>
      <c r="M758" s="68"/>
      <c r="N758" s="68"/>
      <c r="O758" s="68"/>
      <c r="P758" s="68"/>
      <c r="Q758" s="68"/>
      <c r="R758" s="68"/>
    </row>
    <row r="759" spans="1:18" ht="15.75" customHeight="1" x14ac:dyDescent="0.25">
      <c r="A759" s="68"/>
      <c r="B759" s="184"/>
      <c r="C759" s="184"/>
      <c r="D759" s="184"/>
      <c r="E759" s="68"/>
      <c r="F759" s="69"/>
      <c r="G759" s="68"/>
      <c r="H759" s="158"/>
      <c r="I759" s="68"/>
      <c r="J759" s="68"/>
      <c r="K759" s="68"/>
      <c r="L759" s="68"/>
      <c r="M759" s="68"/>
      <c r="N759" s="68"/>
      <c r="O759" s="68"/>
      <c r="P759" s="68"/>
      <c r="Q759" s="68"/>
      <c r="R759" s="68"/>
    </row>
    <row r="760" spans="1:18" ht="15.75" customHeight="1" x14ac:dyDescent="0.25">
      <c r="A760" s="68"/>
      <c r="B760" s="184"/>
      <c r="C760" s="184"/>
      <c r="D760" s="184"/>
      <c r="E760" s="68"/>
      <c r="F760" s="69"/>
      <c r="G760" s="68"/>
      <c r="H760" s="158"/>
      <c r="I760" s="68"/>
      <c r="J760" s="68"/>
      <c r="K760" s="68"/>
      <c r="L760" s="68"/>
      <c r="M760" s="68"/>
      <c r="N760" s="68"/>
      <c r="O760" s="68"/>
      <c r="P760" s="68"/>
      <c r="Q760" s="68"/>
      <c r="R760" s="68"/>
    </row>
    <row r="761" spans="1:18" ht="15.75" customHeight="1" x14ac:dyDescent="0.25">
      <c r="A761" s="68"/>
      <c r="B761" s="184"/>
      <c r="C761" s="184"/>
      <c r="D761" s="184"/>
      <c r="E761" s="68"/>
      <c r="F761" s="69"/>
      <c r="G761" s="68"/>
      <c r="H761" s="158"/>
      <c r="I761" s="68"/>
      <c r="J761" s="68"/>
      <c r="K761" s="68"/>
      <c r="L761" s="68"/>
      <c r="M761" s="68"/>
      <c r="N761" s="68"/>
      <c r="O761" s="68"/>
      <c r="P761" s="68"/>
      <c r="Q761" s="68"/>
      <c r="R761" s="68"/>
    </row>
    <row r="762" spans="1:18" ht="15.75" customHeight="1" x14ac:dyDescent="0.25">
      <c r="A762" s="68"/>
      <c r="B762" s="184"/>
      <c r="C762" s="184"/>
      <c r="D762" s="184"/>
      <c r="E762" s="68"/>
      <c r="F762" s="69"/>
      <c r="G762" s="68"/>
      <c r="H762" s="158"/>
      <c r="I762" s="68"/>
      <c r="J762" s="68"/>
      <c r="K762" s="68"/>
      <c r="L762" s="68"/>
      <c r="M762" s="68"/>
      <c r="N762" s="68"/>
      <c r="O762" s="68"/>
      <c r="P762" s="68"/>
      <c r="Q762" s="68"/>
      <c r="R762" s="68"/>
    </row>
    <row r="763" spans="1:18" ht="15.75" customHeight="1" x14ac:dyDescent="0.25">
      <c r="A763" s="68"/>
      <c r="B763" s="184"/>
      <c r="C763" s="184"/>
      <c r="D763" s="184"/>
      <c r="E763" s="68"/>
      <c r="F763" s="69"/>
      <c r="G763" s="68"/>
      <c r="H763" s="158"/>
      <c r="I763" s="68"/>
      <c r="J763" s="68"/>
      <c r="K763" s="68"/>
      <c r="L763" s="68"/>
      <c r="M763" s="68"/>
      <c r="N763" s="68"/>
      <c r="O763" s="68"/>
      <c r="P763" s="68"/>
      <c r="Q763" s="68"/>
      <c r="R763" s="68"/>
    </row>
    <row r="764" spans="1:18" ht="15.75" customHeight="1" x14ac:dyDescent="0.25">
      <c r="A764" s="68"/>
      <c r="B764" s="184"/>
      <c r="C764" s="184"/>
      <c r="D764" s="184"/>
      <c r="E764" s="68"/>
      <c r="F764" s="69"/>
      <c r="G764" s="68"/>
      <c r="H764" s="158"/>
      <c r="I764" s="68"/>
      <c r="J764" s="68"/>
      <c r="K764" s="68"/>
      <c r="L764" s="68"/>
      <c r="M764" s="68"/>
      <c r="N764" s="68"/>
      <c r="O764" s="68"/>
      <c r="P764" s="68"/>
      <c r="Q764" s="68"/>
      <c r="R764" s="68"/>
    </row>
    <row r="765" spans="1:18" ht="15.75" customHeight="1" x14ac:dyDescent="0.25">
      <c r="A765" s="68"/>
      <c r="B765" s="184"/>
      <c r="C765" s="184"/>
      <c r="D765" s="184"/>
      <c r="E765" s="68"/>
      <c r="F765" s="69"/>
      <c r="G765" s="68"/>
      <c r="H765" s="158"/>
      <c r="I765" s="68"/>
      <c r="J765" s="68"/>
      <c r="K765" s="68"/>
      <c r="L765" s="68"/>
      <c r="M765" s="68"/>
      <c r="N765" s="68"/>
      <c r="O765" s="68"/>
      <c r="P765" s="68"/>
      <c r="Q765" s="68"/>
      <c r="R765" s="68"/>
    </row>
    <row r="766" spans="1:18" ht="15.75" customHeight="1" x14ac:dyDescent="0.25">
      <c r="A766" s="68"/>
      <c r="B766" s="184"/>
      <c r="C766" s="184"/>
      <c r="D766" s="184"/>
      <c r="E766" s="68"/>
      <c r="F766" s="69"/>
      <c r="G766" s="68"/>
      <c r="H766" s="158"/>
      <c r="I766" s="68"/>
      <c r="J766" s="68"/>
      <c r="K766" s="68"/>
      <c r="L766" s="68"/>
      <c r="M766" s="68"/>
      <c r="N766" s="68"/>
      <c r="O766" s="68"/>
      <c r="P766" s="68"/>
      <c r="Q766" s="68"/>
      <c r="R766" s="68"/>
    </row>
    <row r="767" spans="1:18" ht="15.75" customHeight="1" x14ac:dyDescent="0.25">
      <c r="A767" s="68"/>
      <c r="B767" s="184"/>
      <c r="C767" s="184"/>
      <c r="D767" s="184"/>
      <c r="E767" s="68"/>
      <c r="F767" s="69"/>
      <c r="G767" s="68"/>
      <c r="H767" s="158"/>
      <c r="I767" s="68"/>
      <c r="J767" s="68"/>
      <c r="K767" s="68"/>
      <c r="L767" s="68"/>
      <c r="M767" s="68"/>
      <c r="N767" s="68"/>
      <c r="O767" s="68"/>
      <c r="P767" s="68"/>
      <c r="Q767" s="68"/>
      <c r="R767" s="68"/>
    </row>
    <row r="768" spans="1:18" ht="15.75" customHeight="1" x14ac:dyDescent="0.25">
      <c r="A768" s="68"/>
      <c r="B768" s="184"/>
      <c r="C768" s="184"/>
      <c r="D768" s="184"/>
      <c r="E768" s="68"/>
      <c r="F768" s="69"/>
      <c r="G768" s="68"/>
      <c r="H768" s="158"/>
      <c r="I768" s="68"/>
      <c r="J768" s="68"/>
      <c r="K768" s="68"/>
      <c r="L768" s="68"/>
      <c r="M768" s="68"/>
      <c r="N768" s="68"/>
      <c r="O768" s="68"/>
      <c r="P768" s="68"/>
      <c r="Q768" s="68"/>
      <c r="R768" s="68"/>
    </row>
    <row r="769" spans="1:18" ht="15.75" customHeight="1" x14ac:dyDescent="0.25">
      <c r="A769" s="68"/>
      <c r="B769" s="184"/>
      <c r="C769" s="184"/>
      <c r="D769" s="184"/>
      <c r="E769" s="68"/>
      <c r="F769" s="69"/>
      <c r="G769" s="68"/>
      <c r="H769" s="158"/>
      <c r="I769" s="68"/>
      <c r="J769" s="68"/>
      <c r="K769" s="68"/>
      <c r="L769" s="68"/>
      <c r="M769" s="68"/>
      <c r="N769" s="68"/>
      <c r="O769" s="68"/>
      <c r="P769" s="68"/>
      <c r="Q769" s="68"/>
      <c r="R769" s="68"/>
    </row>
    <row r="770" spans="1:18" ht="15.75" customHeight="1" x14ac:dyDescent="0.25">
      <c r="A770" s="68"/>
      <c r="B770" s="184"/>
      <c r="C770" s="184"/>
      <c r="D770" s="184"/>
      <c r="E770" s="68"/>
      <c r="F770" s="69"/>
      <c r="G770" s="68"/>
      <c r="H770" s="158"/>
      <c r="I770" s="68"/>
      <c r="J770" s="68"/>
      <c r="K770" s="68"/>
      <c r="L770" s="68"/>
      <c r="M770" s="68"/>
      <c r="N770" s="68"/>
      <c r="O770" s="68"/>
      <c r="P770" s="68"/>
      <c r="Q770" s="68"/>
      <c r="R770" s="68"/>
    </row>
    <row r="771" spans="1:18" ht="15.75" customHeight="1" x14ac:dyDescent="0.25">
      <c r="A771" s="68"/>
      <c r="B771" s="184"/>
      <c r="C771" s="184"/>
      <c r="D771" s="184"/>
      <c r="E771" s="68"/>
      <c r="F771" s="69"/>
      <c r="G771" s="68"/>
      <c r="H771" s="158"/>
      <c r="I771" s="68"/>
      <c r="J771" s="68"/>
      <c r="K771" s="68"/>
      <c r="L771" s="68"/>
      <c r="M771" s="68"/>
      <c r="N771" s="68"/>
      <c r="O771" s="68"/>
      <c r="P771" s="68"/>
      <c r="Q771" s="68"/>
      <c r="R771" s="68"/>
    </row>
    <row r="772" spans="1:18" ht="15.75" customHeight="1" x14ac:dyDescent="0.25">
      <c r="A772" s="68"/>
      <c r="B772" s="184"/>
      <c r="C772" s="184"/>
      <c r="D772" s="184"/>
      <c r="E772" s="68"/>
      <c r="F772" s="69"/>
      <c r="G772" s="68"/>
      <c r="H772" s="158"/>
      <c r="I772" s="68"/>
      <c r="J772" s="68"/>
      <c r="K772" s="68"/>
      <c r="L772" s="68"/>
      <c r="M772" s="68"/>
      <c r="N772" s="68"/>
      <c r="O772" s="68"/>
      <c r="P772" s="68"/>
      <c r="Q772" s="68"/>
      <c r="R772" s="68"/>
    </row>
    <row r="773" spans="1:18" ht="15.75" customHeight="1" x14ac:dyDescent="0.25">
      <c r="A773" s="68"/>
      <c r="B773" s="184"/>
      <c r="C773" s="184"/>
      <c r="D773" s="184"/>
      <c r="E773" s="68"/>
      <c r="F773" s="69"/>
      <c r="G773" s="68"/>
      <c r="H773" s="158"/>
      <c r="I773" s="68"/>
      <c r="J773" s="68"/>
      <c r="K773" s="68"/>
      <c r="L773" s="68"/>
      <c r="M773" s="68"/>
      <c r="N773" s="68"/>
      <c r="O773" s="68"/>
      <c r="P773" s="68"/>
      <c r="Q773" s="68"/>
      <c r="R773" s="68"/>
    </row>
    <row r="774" spans="1:18" ht="15.75" customHeight="1" x14ac:dyDescent="0.25">
      <c r="A774" s="68"/>
      <c r="B774" s="184"/>
      <c r="C774" s="184"/>
      <c r="D774" s="184"/>
      <c r="E774" s="68"/>
      <c r="F774" s="69"/>
      <c r="G774" s="68"/>
      <c r="H774" s="158"/>
      <c r="I774" s="68"/>
      <c r="J774" s="68"/>
      <c r="K774" s="68"/>
      <c r="L774" s="68"/>
      <c r="M774" s="68"/>
      <c r="N774" s="68"/>
      <c r="O774" s="68"/>
      <c r="P774" s="68"/>
      <c r="Q774" s="68"/>
      <c r="R774" s="68"/>
    </row>
    <row r="775" spans="1:18" ht="15.75" customHeight="1" x14ac:dyDescent="0.25">
      <c r="A775" s="68"/>
      <c r="B775" s="184"/>
      <c r="C775" s="184"/>
      <c r="D775" s="184"/>
      <c r="E775" s="68"/>
      <c r="F775" s="69"/>
      <c r="G775" s="68"/>
      <c r="H775" s="158"/>
      <c r="I775" s="68"/>
      <c r="J775" s="68"/>
      <c r="K775" s="68"/>
      <c r="L775" s="68"/>
      <c r="M775" s="68"/>
      <c r="N775" s="68"/>
      <c r="O775" s="68"/>
      <c r="P775" s="68"/>
      <c r="Q775" s="68"/>
      <c r="R775" s="68"/>
    </row>
    <row r="776" spans="1:18" ht="15.75" customHeight="1" x14ac:dyDescent="0.25">
      <c r="A776" s="68"/>
      <c r="B776" s="184"/>
      <c r="C776" s="184"/>
      <c r="D776" s="184"/>
      <c r="E776" s="68"/>
      <c r="F776" s="69"/>
      <c r="G776" s="68"/>
      <c r="H776" s="158"/>
      <c r="I776" s="68"/>
      <c r="J776" s="68"/>
      <c r="K776" s="68"/>
      <c r="L776" s="68"/>
      <c r="M776" s="68"/>
      <c r="N776" s="68"/>
      <c r="O776" s="68"/>
      <c r="P776" s="68"/>
      <c r="Q776" s="68"/>
      <c r="R776" s="68"/>
    </row>
    <row r="777" spans="1:18" ht="15.75" customHeight="1" x14ac:dyDescent="0.25">
      <c r="A777" s="68"/>
      <c r="B777" s="184"/>
      <c r="C777" s="184"/>
      <c r="D777" s="184"/>
      <c r="E777" s="68"/>
      <c r="F777" s="69"/>
      <c r="G777" s="68"/>
      <c r="H777" s="158"/>
      <c r="I777" s="68"/>
      <c r="J777" s="68"/>
      <c r="K777" s="68"/>
      <c r="L777" s="68"/>
      <c r="M777" s="68"/>
      <c r="N777" s="68"/>
      <c r="O777" s="68"/>
      <c r="P777" s="68"/>
      <c r="Q777" s="68"/>
      <c r="R777" s="68"/>
    </row>
    <row r="778" spans="1:18" ht="15.75" customHeight="1" x14ac:dyDescent="0.25">
      <c r="A778" s="68"/>
      <c r="B778" s="184"/>
      <c r="C778" s="184"/>
      <c r="D778" s="184"/>
      <c r="E778" s="68"/>
      <c r="F778" s="69"/>
      <c r="G778" s="68"/>
      <c r="H778" s="158"/>
      <c r="I778" s="68"/>
      <c r="J778" s="68"/>
      <c r="K778" s="68"/>
      <c r="L778" s="68"/>
      <c r="M778" s="68"/>
      <c r="N778" s="68"/>
      <c r="O778" s="68"/>
      <c r="P778" s="68"/>
      <c r="Q778" s="68"/>
      <c r="R778" s="68"/>
    </row>
    <row r="779" spans="1:18" ht="15.75" customHeight="1" x14ac:dyDescent="0.25">
      <c r="A779" s="68"/>
      <c r="B779" s="184"/>
      <c r="C779" s="184"/>
      <c r="D779" s="184"/>
      <c r="E779" s="68"/>
      <c r="F779" s="69"/>
      <c r="G779" s="68"/>
      <c r="H779" s="158"/>
      <c r="I779" s="68"/>
      <c r="J779" s="68"/>
      <c r="K779" s="68"/>
      <c r="L779" s="68"/>
      <c r="M779" s="68"/>
      <c r="N779" s="68"/>
      <c r="O779" s="68"/>
      <c r="P779" s="68"/>
      <c r="Q779" s="68"/>
      <c r="R779" s="68"/>
    </row>
    <row r="780" spans="1:18" ht="15.75" customHeight="1" x14ac:dyDescent="0.25">
      <c r="A780" s="68"/>
      <c r="B780" s="184"/>
      <c r="C780" s="184"/>
      <c r="D780" s="184"/>
      <c r="E780" s="68"/>
      <c r="F780" s="69"/>
      <c r="G780" s="68"/>
      <c r="H780" s="158"/>
      <c r="I780" s="68"/>
      <c r="J780" s="68"/>
      <c r="K780" s="68"/>
      <c r="L780" s="68"/>
      <c r="M780" s="68"/>
      <c r="N780" s="68"/>
      <c r="O780" s="68"/>
      <c r="P780" s="68"/>
      <c r="Q780" s="68"/>
      <c r="R780" s="68"/>
    </row>
    <row r="781" spans="1:18" ht="15.75" customHeight="1" x14ac:dyDescent="0.25">
      <c r="A781" s="68"/>
      <c r="B781" s="184"/>
      <c r="C781" s="184"/>
      <c r="D781" s="184"/>
      <c r="E781" s="68"/>
      <c r="F781" s="69"/>
      <c r="G781" s="68"/>
      <c r="H781" s="158"/>
      <c r="I781" s="68"/>
      <c r="J781" s="68"/>
      <c r="K781" s="68"/>
      <c r="L781" s="68"/>
      <c r="M781" s="68"/>
      <c r="N781" s="68"/>
      <c r="O781" s="68"/>
      <c r="P781" s="68"/>
      <c r="Q781" s="68"/>
      <c r="R781" s="68"/>
    </row>
    <row r="782" spans="1:18" ht="15.75" customHeight="1" x14ac:dyDescent="0.25">
      <c r="A782" s="68"/>
      <c r="B782" s="184"/>
      <c r="C782" s="184"/>
      <c r="D782" s="184"/>
      <c r="E782" s="68"/>
      <c r="F782" s="69"/>
      <c r="G782" s="68"/>
      <c r="H782" s="158"/>
      <c r="I782" s="68"/>
      <c r="J782" s="68"/>
      <c r="K782" s="68"/>
      <c r="L782" s="68"/>
      <c r="M782" s="68"/>
      <c r="N782" s="68"/>
      <c r="O782" s="68"/>
      <c r="P782" s="68"/>
      <c r="Q782" s="68"/>
      <c r="R782" s="68"/>
    </row>
    <row r="783" spans="1:18" ht="15.75" customHeight="1" x14ac:dyDescent="0.25">
      <c r="A783" s="68"/>
      <c r="B783" s="184"/>
      <c r="C783" s="184"/>
      <c r="D783" s="184"/>
      <c r="E783" s="68"/>
      <c r="F783" s="69"/>
      <c r="G783" s="68"/>
      <c r="H783" s="158"/>
      <c r="I783" s="68"/>
      <c r="J783" s="68"/>
      <c r="K783" s="68"/>
      <c r="L783" s="68"/>
      <c r="M783" s="68"/>
      <c r="N783" s="68"/>
      <c r="O783" s="68"/>
      <c r="P783" s="68"/>
      <c r="Q783" s="68"/>
      <c r="R783" s="68"/>
    </row>
    <row r="784" spans="1:18" ht="15.75" customHeight="1" x14ac:dyDescent="0.25">
      <c r="A784" s="68"/>
      <c r="B784" s="184"/>
      <c r="C784" s="184"/>
      <c r="D784" s="184"/>
      <c r="E784" s="68"/>
      <c r="F784" s="69"/>
      <c r="G784" s="68"/>
      <c r="H784" s="158"/>
      <c r="I784" s="68"/>
      <c r="J784" s="68"/>
      <c r="K784" s="68"/>
      <c r="L784" s="68"/>
      <c r="M784" s="68"/>
      <c r="N784" s="68"/>
      <c r="O784" s="68"/>
      <c r="P784" s="68"/>
      <c r="Q784" s="68"/>
      <c r="R784" s="68"/>
    </row>
    <row r="785" spans="1:18" ht="15.75" customHeight="1" x14ac:dyDescent="0.25">
      <c r="A785" s="68"/>
      <c r="B785" s="184"/>
      <c r="C785" s="184"/>
      <c r="D785" s="184"/>
      <c r="E785" s="68"/>
      <c r="F785" s="69"/>
      <c r="G785" s="68"/>
      <c r="H785" s="158"/>
      <c r="I785" s="68"/>
      <c r="J785" s="68"/>
      <c r="K785" s="68"/>
      <c r="L785" s="68"/>
      <c r="M785" s="68"/>
      <c r="N785" s="68"/>
      <c r="O785" s="68"/>
      <c r="P785" s="68"/>
      <c r="Q785" s="68"/>
      <c r="R785" s="68"/>
    </row>
    <row r="786" spans="1:18" ht="15.75" customHeight="1" x14ac:dyDescent="0.25">
      <c r="A786" s="68"/>
      <c r="B786" s="184"/>
      <c r="C786" s="184"/>
      <c r="D786" s="184"/>
      <c r="E786" s="68"/>
      <c r="F786" s="69"/>
      <c r="G786" s="68"/>
      <c r="H786" s="158"/>
      <c r="I786" s="68"/>
      <c r="J786" s="68"/>
      <c r="K786" s="68"/>
      <c r="L786" s="68"/>
      <c r="M786" s="68"/>
      <c r="N786" s="68"/>
      <c r="O786" s="68"/>
      <c r="P786" s="68"/>
      <c r="Q786" s="68"/>
      <c r="R786" s="68"/>
    </row>
    <row r="787" spans="1:18" ht="15.75" customHeight="1" x14ac:dyDescent="0.25">
      <c r="A787" s="68"/>
      <c r="B787" s="184"/>
      <c r="C787" s="184"/>
      <c r="D787" s="184"/>
      <c r="E787" s="68"/>
      <c r="F787" s="69"/>
      <c r="G787" s="68"/>
      <c r="H787" s="158"/>
      <c r="I787" s="68"/>
      <c r="J787" s="68"/>
      <c r="K787" s="68"/>
      <c r="L787" s="68"/>
      <c r="M787" s="68"/>
      <c r="N787" s="68"/>
      <c r="O787" s="68"/>
      <c r="P787" s="68"/>
      <c r="Q787" s="68"/>
      <c r="R787" s="68"/>
    </row>
    <row r="788" spans="1:18" ht="15.75" customHeight="1" x14ac:dyDescent="0.25">
      <c r="A788" s="68"/>
      <c r="B788" s="184"/>
      <c r="C788" s="184"/>
      <c r="D788" s="184"/>
      <c r="E788" s="68"/>
      <c r="F788" s="69"/>
      <c r="G788" s="68"/>
      <c r="H788" s="158"/>
      <c r="I788" s="68"/>
      <c r="J788" s="68"/>
      <c r="K788" s="68"/>
      <c r="L788" s="68"/>
      <c r="M788" s="68"/>
      <c r="N788" s="68"/>
      <c r="O788" s="68"/>
      <c r="P788" s="68"/>
      <c r="Q788" s="68"/>
      <c r="R788" s="68"/>
    </row>
    <row r="789" spans="1:18" ht="15.75" customHeight="1" x14ac:dyDescent="0.25">
      <c r="A789" s="68"/>
      <c r="B789" s="184"/>
      <c r="C789" s="184"/>
      <c r="D789" s="184"/>
      <c r="E789" s="68"/>
      <c r="F789" s="69"/>
      <c r="G789" s="68"/>
      <c r="H789" s="158"/>
      <c r="I789" s="68"/>
      <c r="J789" s="68"/>
      <c r="K789" s="68"/>
      <c r="L789" s="68"/>
      <c r="M789" s="68"/>
      <c r="N789" s="68"/>
      <c r="O789" s="68"/>
      <c r="P789" s="68"/>
      <c r="Q789" s="68"/>
      <c r="R789" s="68"/>
    </row>
    <row r="790" spans="1:18" ht="15.75" customHeight="1" x14ac:dyDescent="0.25">
      <c r="A790" s="68"/>
      <c r="B790" s="184"/>
      <c r="C790" s="184"/>
      <c r="D790" s="184"/>
      <c r="E790" s="68"/>
      <c r="F790" s="69"/>
      <c r="G790" s="68"/>
      <c r="H790" s="158"/>
      <c r="I790" s="68"/>
      <c r="J790" s="68"/>
      <c r="K790" s="68"/>
      <c r="L790" s="68"/>
      <c r="M790" s="68"/>
      <c r="N790" s="68"/>
      <c r="O790" s="68"/>
      <c r="P790" s="68"/>
      <c r="Q790" s="68"/>
      <c r="R790" s="68"/>
    </row>
    <row r="791" spans="1:18" ht="15.75" customHeight="1" x14ac:dyDescent="0.25">
      <c r="A791" s="68"/>
      <c r="B791" s="184"/>
      <c r="C791" s="184"/>
      <c r="D791" s="184"/>
      <c r="E791" s="68"/>
      <c r="F791" s="69"/>
      <c r="G791" s="68"/>
      <c r="H791" s="158"/>
      <c r="I791" s="68"/>
      <c r="J791" s="68"/>
      <c r="K791" s="68"/>
      <c r="L791" s="68"/>
      <c r="M791" s="68"/>
      <c r="N791" s="68"/>
      <c r="O791" s="68"/>
      <c r="P791" s="68"/>
      <c r="Q791" s="68"/>
      <c r="R791" s="68"/>
    </row>
    <row r="792" spans="1:18" ht="15.75" customHeight="1" x14ac:dyDescent="0.25">
      <c r="A792" s="68"/>
      <c r="B792" s="184"/>
      <c r="C792" s="184"/>
      <c r="D792" s="184"/>
      <c r="E792" s="68"/>
      <c r="F792" s="69"/>
      <c r="G792" s="68"/>
      <c r="H792" s="158"/>
      <c r="I792" s="68"/>
      <c r="J792" s="68"/>
      <c r="K792" s="68"/>
      <c r="L792" s="68"/>
      <c r="M792" s="68"/>
      <c r="N792" s="68"/>
      <c r="O792" s="68"/>
      <c r="P792" s="68"/>
      <c r="Q792" s="68"/>
      <c r="R792" s="68"/>
    </row>
    <row r="793" spans="1:18" ht="15.75" customHeight="1" x14ac:dyDescent="0.25">
      <c r="A793" s="68"/>
      <c r="B793" s="184"/>
      <c r="C793" s="184"/>
      <c r="D793" s="184"/>
      <c r="E793" s="68"/>
      <c r="F793" s="69"/>
      <c r="G793" s="68"/>
      <c r="H793" s="158"/>
      <c r="I793" s="68"/>
      <c r="J793" s="68"/>
      <c r="K793" s="68"/>
      <c r="L793" s="68"/>
      <c r="M793" s="68"/>
      <c r="N793" s="68"/>
      <c r="O793" s="68"/>
      <c r="P793" s="68"/>
      <c r="Q793" s="68"/>
      <c r="R793" s="68"/>
    </row>
    <row r="794" spans="1:18" ht="15.75" customHeight="1" x14ac:dyDescent="0.25">
      <c r="A794" s="68"/>
      <c r="B794" s="184"/>
      <c r="C794" s="184"/>
      <c r="D794" s="184"/>
      <c r="E794" s="68"/>
      <c r="F794" s="69"/>
      <c r="G794" s="68"/>
      <c r="H794" s="158"/>
      <c r="I794" s="68"/>
      <c r="J794" s="68"/>
      <c r="K794" s="68"/>
      <c r="L794" s="68"/>
      <c r="M794" s="68"/>
      <c r="N794" s="68"/>
      <c r="O794" s="68"/>
      <c r="P794" s="68"/>
      <c r="Q794" s="68"/>
      <c r="R794" s="68"/>
    </row>
    <row r="795" spans="1:18" ht="15.75" customHeight="1" x14ac:dyDescent="0.25">
      <c r="A795" s="68"/>
      <c r="B795" s="184"/>
      <c r="C795" s="184"/>
      <c r="D795" s="184"/>
      <c r="E795" s="68"/>
      <c r="F795" s="69"/>
      <c r="G795" s="68"/>
      <c r="H795" s="158"/>
      <c r="I795" s="68"/>
      <c r="J795" s="68"/>
      <c r="K795" s="68"/>
      <c r="L795" s="68"/>
      <c r="M795" s="68"/>
      <c r="N795" s="68"/>
      <c r="O795" s="68"/>
      <c r="P795" s="68"/>
      <c r="Q795" s="68"/>
      <c r="R795" s="68"/>
    </row>
    <row r="796" spans="1:18" ht="15.75" customHeight="1" x14ac:dyDescent="0.25">
      <c r="A796" s="68"/>
      <c r="B796" s="184"/>
      <c r="C796" s="184"/>
      <c r="D796" s="184"/>
      <c r="E796" s="68"/>
      <c r="F796" s="69"/>
      <c r="G796" s="68"/>
      <c r="H796" s="158"/>
      <c r="I796" s="68"/>
      <c r="J796" s="68"/>
      <c r="K796" s="68"/>
      <c r="L796" s="68"/>
      <c r="M796" s="68"/>
      <c r="N796" s="68"/>
      <c r="O796" s="68"/>
      <c r="P796" s="68"/>
      <c r="Q796" s="68"/>
      <c r="R796" s="68"/>
    </row>
    <row r="797" spans="1:18" ht="15.75" customHeight="1" x14ac:dyDescent="0.25">
      <c r="A797" s="68"/>
      <c r="B797" s="184"/>
      <c r="C797" s="184"/>
      <c r="D797" s="184"/>
      <c r="E797" s="68"/>
      <c r="F797" s="69"/>
      <c r="G797" s="68"/>
      <c r="H797" s="158"/>
      <c r="I797" s="68"/>
      <c r="J797" s="68"/>
      <c r="K797" s="68"/>
      <c r="L797" s="68"/>
      <c r="M797" s="68"/>
      <c r="N797" s="68"/>
      <c r="O797" s="68"/>
      <c r="P797" s="68"/>
      <c r="Q797" s="68"/>
      <c r="R797" s="68"/>
    </row>
    <row r="798" spans="1:18" ht="15.75" customHeight="1" x14ac:dyDescent="0.25">
      <c r="A798" s="68"/>
      <c r="B798" s="184"/>
      <c r="C798" s="184"/>
      <c r="D798" s="184"/>
      <c r="E798" s="68"/>
      <c r="F798" s="69"/>
      <c r="G798" s="68"/>
      <c r="H798" s="158"/>
      <c r="I798" s="68"/>
      <c r="J798" s="68"/>
      <c r="K798" s="68"/>
      <c r="L798" s="68"/>
      <c r="M798" s="68"/>
      <c r="N798" s="68"/>
      <c r="O798" s="68"/>
      <c r="P798" s="68"/>
      <c r="Q798" s="68"/>
      <c r="R798" s="68"/>
    </row>
    <row r="799" spans="1:18" ht="15.75" customHeight="1" x14ac:dyDescent="0.25">
      <c r="A799" s="68"/>
      <c r="B799" s="184"/>
      <c r="C799" s="184"/>
      <c r="D799" s="184"/>
      <c r="E799" s="68"/>
      <c r="F799" s="69"/>
      <c r="G799" s="68"/>
      <c r="H799" s="158"/>
      <c r="I799" s="68"/>
      <c r="J799" s="68"/>
      <c r="K799" s="68"/>
      <c r="L799" s="68"/>
      <c r="M799" s="68"/>
      <c r="N799" s="68"/>
      <c r="O799" s="68"/>
      <c r="P799" s="68"/>
      <c r="Q799" s="68"/>
      <c r="R799" s="68"/>
    </row>
    <row r="800" spans="1:18" ht="15.75" customHeight="1" x14ac:dyDescent="0.25">
      <c r="A800" s="68"/>
      <c r="B800" s="184"/>
      <c r="C800" s="184"/>
      <c r="D800" s="184"/>
      <c r="E800" s="68"/>
      <c r="F800" s="69"/>
      <c r="G800" s="68"/>
      <c r="H800" s="158"/>
      <c r="I800" s="68"/>
      <c r="J800" s="68"/>
      <c r="K800" s="68"/>
      <c r="L800" s="68"/>
      <c r="M800" s="68"/>
      <c r="N800" s="68"/>
      <c r="O800" s="68"/>
      <c r="P800" s="68"/>
      <c r="Q800" s="68"/>
      <c r="R800" s="68"/>
    </row>
    <row r="801" spans="1:18" ht="15.75" customHeight="1" x14ac:dyDescent="0.25">
      <c r="A801" s="68"/>
      <c r="B801" s="184"/>
      <c r="C801" s="184"/>
      <c r="D801" s="184"/>
      <c r="E801" s="68"/>
      <c r="F801" s="69"/>
      <c r="G801" s="68"/>
      <c r="H801" s="158"/>
      <c r="I801" s="68"/>
      <c r="J801" s="68"/>
      <c r="K801" s="68"/>
      <c r="L801" s="68"/>
      <c r="M801" s="68"/>
      <c r="N801" s="68"/>
      <c r="O801" s="68"/>
      <c r="P801" s="68"/>
      <c r="Q801" s="68"/>
      <c r="R801" s="68"/>
    </row>
    <row r="802" spans="1:18" ht="15.75" customHeight="1" x14ac:dyDescent="0.25">
      <c r="A802" s="68"/>
      <c r="B802" s="184"/>
      <c r="C802" s="184"/>
      <c r="D802" s="184"/>
      <c r="E802" s="68"/>
      <c r="F802" s="69"/>
      <c r="G802" s="68"/>
      <c r="H802" s="158"/>
      <c r="I802" s="68"/>
      <c r="J802" s="68"/>
      <c r="K802" s="68"/>
      <c r="L802" s="68"/>
      <c r="M802" s="68"/>
      <c r="N802" s="68"/>
      <c r="O802" s="68"/>
      <c r="P802" s="68"/>
      <c r="Q802" s="68"/>
      <c r="R802" s="68"/>
    </row>
    <row r="803" spans="1:18" ht="15.75" customHeight="1" x14ac:dyDescent="0.25">
      <c r="A803" s="68"/>
      <c r="B803" s="184"/>
      <c r="C803" s="184"/>
      <c r="D803" s="184"/>
      <c r="E803" s="68"/>
      <c r="F803" s="69"/>
      <c r="G803" s="68"/>
      <c r="H803" s="158"/>
      <c r="I803" s="68"/>
      <c r="J803" s="68"/>
      <c r="K803" s="68"/>
      <c r="L803" s="68"/>
      <c r="M803" s="68"/>
      <c r="N803" s="68"/>
      <c r="O803" s="68"/>
      <c r="P803" s="68"/>
      <c r="Q803" s="68"/>
      <c r="R803" s="68"/>
    </row>
    <row r="804" spans="1:18" ht="15.75" customHeight="1" x14ac:dyDescent="0.25">
      <c r="A804" s="68"/>
      <c r="B804" s="184"/>
      <c r="C804" s="184"/>
      <c r="D804" s="184"/>
      <c r="E804" s="68"/>
      <c r="F804" s="69"/>
      <c r="G804" s="68"/>
      <c r="H804" s="158"/>
      <c r="I804" s="68"/>
      <c r="J804" s="68"/>
      <c r="K804" s="68"/>
      <c r="L804" s="68"/>
      <c r="M804" s="68"/>
      <c r="N804" s="68"/>
      <c r="O804" s="68"/>
      <c r="P804" s="68"/>
      <c r="Q804" s="68"/>
      <c r="R804" s="68"/>
    </row>
    <row r="805" spans="1:18" ht="15.75" customHeight="1" x14ac:dyDescent="0.25">
      <c r="A805" s="68"/>
      <c r="B805" s="184"/>
      <c r="C805" s="184"/>
      <c r="D805" s="184"/>
      <c r="E805" s="68"/>
      <c r="F805" s="69"/>
      <c r="G805" s="68"/>
      <c r="H805" s="158"/>
      <c r="I805" s="68"/>
      <c r="J805" s="68"/>
      <c r="K805" s="68"/>
      <c r="L805" s="68"/>
      <c r="M805" s="68"/>
      <c r="N805" s="68"/>
      <c r="O805" s="68"/>
      <c r="P805" s="68"/>
      <c r="Q805" s="68"/>
      <c r="R805" s="68"/>
    </row>
    <row r="806" spans="1:18" ht="15.75" customHeight="1" x14ac:dyDescent="0.25">
      <c r="A806" s="68"/>
      <c r="B806" s="184"/>
      <c r="C806" s="184"/>
      <c r="D806" s="184"/>
      <c r="E806" s="68"/>
      <c r="F806" s="69"/>
      <c r="G806" s="68"/>
      <c r="H806" s="158"/>
      <c r="I806" s="68"/>
      <c r="J806" s="68"/>
      <c r="K806" s="68"/>
      <c r="L806" s="68"/>
      <c r="M806" s="68"/>
      <c r="N806" s="68"/>
      <c r="O806" s="68"/>
      <c r="P806" s="68"/>
      <c r="Q806" s="68"/>
      <c r="R806" s="68"/>
    </row>
    <row r="807" spans="1:18" ht="15.75" customHeight="1" x14ac:dyDescent="0.25">
      <c r="A807" s="68"/>
      <c r="B807" s="184"/>
      <c r="C807" s="184"/>
      <c r="D807" s="184"/>
      <c r="E807" s="68"/>
      <c r="F807" s="69"/>
      <c r="G807" s="68"/>
      <c r="H807" s="158"/>
      <c r="I807" s="68"/>
      <c r="J807" s="68"/>
      <c r="K807" s="68"/>
      <c r="L807" s="68"/>
      <c r="M807" s="68"/>
      <c r="N807" s="68"/>
      <c r="O807" s="68"/>
      <c r="P807" s="68"/>
      <c r="Q807" s="68"/>
      <c r="R807" s="68"/>
    </row>
    <row r="808" spans="1:18" ht="15.75" customHeight="1" x14ac:dyDescent="0.25">
      <c r="A808" s="68"/>
      <c r="B808" s="184"/>
      <c r="C808" s="184"/>
      <c r="D808" s="184"/>
      <c r="E808" s="68"/>
      <c r="F808" s="69"/>
      <c r="G808" s="68"/>
      <c r="H808" s="158"/>
      <c r="I808" s="68"/>
      <c r="J808" s="68"/>
      <c r="K808" s="68"/>
      <c r="L808" s="68"/>
      <c r="M808" s="68"/>
      <c r="N808" s="68"/>
      <c r="O808" s="68"/>
      <c r="P808" s="68"/>
      <c r="Q808" s="68"/>
      <c r="R808" s="68"/>
    </row>
    <row r="809" spans="1:18" ht="15.75" customHeight="1" x14ac:dyDescent="0.25">
      <c r="A809" s="68"/>
      <c r="B809" s="184"/>
      <c r="C809" s="184"/>
      <c r="D809" s="184"/>
      <c r="E809" s="68"/>
      <c r="F809" s="69"/>
      <c r="G809" s="68"/>
      <c r="H809" s="158"/>
      <c r="I809" s="68"/>
      <c r="J809" s="68"/>
      <c r="K809" s="68"/>
      <c r="L809" s="68"/>
      <c r="M809" s="68"/>
      <c r="N809" s="68"/>
      <c r="O809" s="68"/>
      <c r="P809" s="68"/>
      <c r="Q809" s="68"/>
      <c r="R809" s="68"/>
    </row>
    <row r="810" spans="1:18" ht="15.75" customHeight="1" x14ac:dyDescent="0.25">
      <c r="A810" s="68"/>
      <c r="B810" s="184"/>
      <c r="C810" s="184"/>
      <c r="D810" s="184"/>
      <c r="E810" s="68"/>
      <c r="F810" s="69"/>
      <c r="G810" s="68"/>
      <c r="H810" s="158"/>
      <c r="I810" s="68"/>
      <c r="J810" s="68"/>
      <c r="K810" s="68"/>
      <c r="L810" s="68"/>
      <c r="M810" s="68"/>
      <c r="N810" s="68"/>
      <c r="O810" s="68"/>
      <c r="P810" s="68"/>
      <c r="Q810" s="68"/>
      <c r="R810" s="68"/>
    </row>
    <row r="811" spans="1:18" ht="15.75" customHeight="1" x14ac:dyDescent="0.25">
      <c r="A811" s="68"/>
      <c r="B811" s="184"/>
      <c r="C811" s="184"/>
      <c r="D811" s="184"/>
      <c r="E811" s="68"/>
      <c r="F811" s="69"/>
      <c r="G811" s="68"/>
      <c r="H811" s="158"/>
      <c r="I811" s="68"/>
      <c r="J811" s="68"/>
      <c r="K811" s="68"/>
      <c r="L811" s="68"/>
      <c r="M811" s="68"/>
      <c r="N811" s="68"/>
      <c r="O811" s="68"/>
      <c r="P811" s="68"/>
      <c r="Q811" s="68"/>
      <c r="R811" s="68"/>
    </row>
    <row r="812" spans="1:18" ht="15.75" customHeight="1" x14ac:dyDescent="0.25">
      <c r="A812" s="68"/>
      <c r="B812" s="184"/>
      <c r="C812" s="184"/>
      <c r="D812" s="184"/>
      <c r="E812" s="68"/>
      <c r="F812" s="69"/>
      <c r="G812" s="68"/>
      <c r="H812" s="158"/>
      <c r="I812" s="68"/>
      <c r="J812" s="68"/>
      <c r="K812" s="68"/>
      <c r="L812" s="68"/>
      <c r="M812" s="68"/>
      <c r="N812" s="68"/>
      <c r="O812" s="68"/>
      <c r="P812" s="68"/>
      <c r="Q812" s="68"/>
      <c r="R812" s="68"/>
    </row>
    <row r="813" spans="1:18" ht="15.75" customHeight="1" x14ac:dyDescent="0.25">
      <c r="A813" s="68"/>
      <c r="B813" s="184"/>
      <c r="C813" s="184"/>
      <c r="D813" s="184"/>
      <c r="E813" s="68"/>
      <c r="F813" s="69"/>
      <c r="G813" s="68"/>
      <c r="H813" s="158"/>
      <c r="I813" s="68"/>
      <c r="J813" s="68"/>
      <c r="K813" s="68"/>
      <c r="L813" s="68"/>
      <c r="M813" s="68"/>
      <c r="N813" s="68"/>
      <c r="O813" s="68"/>
      <c r="P813" s="68"/>
      <c r="Q813" s="68"/>
      <c r="R813" s="68"/>
    </row>
    <row r="814" spans="1:18" ht="15.75" customHeight="1" x14ac:dyDescent="0.25">
      <c r="A814" s="68"/>
      <c r="B814" s="184"/>
      <c r="C814" s="184"/>
      <c r="D814" s="184"/>
      <c r="E814" s="68"/>
      <c r="F814" s="69"/>
      <c r="G814" s="68"/>
      <c r="H814" s="158"/>
      <c r="I814" s="68"/>
      <c r="J814" s="68"/>
      <c r="K814" s="68"/>
      <c r="L814" s="68"/>
      <c r="M814" s="68"/>
      <c r="N814" s="68"/>
      <c r="O814" s="68"/>
      <c r="P814" s="68"/>
      <c r="Q814" s="68"/>
      <c r="R814" s="68"/>
    </row>
    <row r="815" spans="1:18" ht="15.75" customHeight="1" x14ac:dyDescent="0.25">
      <c r="A815" s="68"/>
      <c r="B815" s="184"/>
      <c r="C815" s="184"/>
      <c r="D815" s="184"/>
      <c r="E815" s="68"/>
      <c r="F815" s="69"/>
      <c r="G815" s="68"/>
      <c r="H815" s="158"/>
      <c r="I815" s="68"/>
      <c r="J815" s="68"/>
      <c r="K815" s="68"/>
      <c r="L815" s="68"/>
      <c r="M815" s="68"/>
      <c r="N815" s="68"/>
      <c r="O815" s="68"/>
      <c r="P815" s="68"/>
      <c r="Q815" s="68"/>
      <c r="R815" s="68"/>
    </row>
    <row r="816" spans="1:18" ht="15.75" customHeight="1" x14ac:dyDescent="0.25">
      <c r="A816" s="68"/>
      <c r="B816" s="184"/>
      <c r="C816" s="184"/>
      <c r="D816" s="184"/>
      <c r="E816" s="68"/>
      <c r="F816" s="69"/>
      <c r="G816" s="68"/>
      <c r="H816" s="158"/>
      <c r="I816" s="68"/>
      <c r="J816" s="68"/>
      <c r="K816" s="68"/>
      <c r="L816" s="68"/>
      <c r="M816" s="68"/>
      <c r="N816" s="68"/>
      <c r="O816" s="68"/>
      <c r="P816" s="68"/>
      <c r="Q816" s="68"/>
      <c r="R816" s="68"/>
    </row>
    <row r="817" spans="1:18" ht="15.75" customHeight="1" x14ac:dyDescent="0.25">
      <c r="A817" s="68"/>
      <c r="B817" s="184"/>
      <c r="C817" s="184"/>
      <c r="D817" s="184"/>
      <c r="E817" s="68"/>
      <c r="F817" s="69"/>
      <c r="G817" s="68"/>
      <c r="H817" s="158"/>
      <c r="I817" s="68"/>
      <c r="J817" s="68"/>
      <c r="K817" s="68"/>
      <c r="L817" s="68"/>
      <c r="M817" s="68"/>
      <c r="N817" s="68"/>
      <c r="O817" s="68"/>
      <c r="P817" s="68"/>
      <c r="Q817" s="68"/>
      <c r="R817" s="68"/>
    </row>
    <row r="818" spans="1:18" ht="15.75" customHeight="1" x14ac:dyDescent="0.25">
      <c r="A818" s="68"/>
      <c r="B818" s="184"/>
      <c r="C818" s="184"/>
      <c r="D818" s="184"/>
      <c r="E818" s="68"/>
      <c r="F818" s="69"/>
      <c r="G818" s="68"/>
      <c r="H818" s="158"/>
      <c r="I818" s="68"/>
      <c r="J818" s="68"/>
      <c r="K818" s="68"/>
      <c r="L818" s="68"/>
      <c r="M818" s="68"/>
      <c r="N818" s="68"/>
      <c r="O818" s="68"/>
      <c r="P818" s="68"/>
      <c r="Q818" s="68"/>
      <c r="R818" s="68"/>
    </row>
    <row r="819" spans="1:18" ht="15.75" customHeight="1" x14ac:dyDescent="0.25">
      <c r="A819" s="68"/>
      <c r="B819" s="184"/>
      <c r="C819" s="184"/>
      <c r="D819" s="184"/>
      <c r="E819" s="68"/>
      <c r="F819" s="69"/>
      <c r="G819" s="68"/>
      <c r="H819" s="158"/>
      <c r="I819" s="68"/>
      <c r="J819" s="68"/>
      <c r="K819" s="68"/>
      <c r="L819" s="68"/>
      <c r="M819" s="68"/>
      <c r="N819" s="68"/>
      <c r="O819" s="68"/>
      <c r="P819" s="68"/>
      <c r="Q819" s="68"/>
      <c r="R819" s="68"/>
    </row>
    <row r="820" spans="1:18" ht="15.75" customHeight="1" x14ac:dyDescent="0.25">
      <c r="A820" s="68"/>
      <c r="B820" s="184"/>
      <c r="C820" s="184"/>
      <c r="D820" s="184"/>
      <c r="E820" s="68"/>
      <c r="F820" s="69"/>
      <c r="G820" s="68"/>
      <c r="H820" s="158"/>
      <c r="I820" s="68"/>
      <c r="J820" s="68"/>
      <c r="K820" s="68"/>
      <c r="L820" s="68"/>
      <c r="M820" s="68"/>
      <c r="N820" s="68"/>
      <c r="O820" s="68"/>
      <c r="P820" s="68"/>
      <c r="Q820" s="68"/>
      <c r="R820" s="68"/>
    </row>
    <row r="821" spans="1:18" ht="15.75" customHeight="1" x14ac:dyDescent="0.25">
      <c r="A821" s="68"/>
      <c r="B821" s="184"/>
      <c r="C821" s="184"/>
      <c r="D821" s="184"/>
      <c r="E821" s="68"/>
      <c r="F821" s="69"/>
      <c r="G821" s="68"/>
      <c r="H821" s="158"/>
      <c r="I821" s="68"/>
      <c r="J821" s="68"/>
      <c r="K821" s="68"/>
      <c r="L821" s="68"/>
      <c r="M821" s="68"/>
      <c r="N821" s="68"/>
      <c r="O821" s="68"/>
      <c r="P821" s="68"/>
      <c r="Q821" s="68"/>
      <c r="R821" s="68"/>
    </row>
    <row r="822" spans="1:18" ht="15.75" customHeight="1" x14ac:dyDescent="0.25">
      <c r="A822" s="68"/>
      <c r="B822" s="184"/>
      <c r="C822" s="184"/>
      <c r="D822" s="184"/>
      <c r="E822" s="68"/>
      <c r="F822" s="69"/>
      <c r="G822" s="68"/>
      <c r="H822" s="158"/>
      <c r="I822" s="68"/>
      <c r="J822" s="68"/>
      <c r="K822" s="68"/>
      <c r="L822" s="68"/>
      <c r="M822" s="68"/>
      <c r="N822" s="68"/>
      <c r="O822" s="68"/>
      <c r="P822" s="68"/>
      <c r="Q822" s="68"/>
      <c r="R822" s="68"/>
    </row>
    <row r="823" spans="1:18" ht="15.75" customHeight="1" x14ac:dyDescent="0.25">
      <c r="A823" s="68"/>
      <c r="B823" s="184"/>
      <c r="C823" s="184"/>
      <c r="D823" s="184"/>
      <c r="E823" s="68"/>
      <c r="F823" s="69"/>
      <c r="G823" s="68"/>
      <c r="H823" s="158"/>
      <c r="I823" s="68"/>
      <c r="J823" s="68"/>
      <c r="K823" s="68"/>
      <c r="L823" s="68"/>
      <c r="M823" s="68"/>
      <c r="N823" s="68"/>
      <c r="O823" s="68"/>
      <c r="P823" s="68"/>
      <c r="Q823" s="68"/>
      <c r="R823" s="68"/>
    </row>
    <row r="824" spans="1:18" ht="15.75" customHeight="1" x14ac:dyDescent="0.25">
      <c r="A824" s="68"/>
      <c r="B824" s="184"/>
      <c r="C824" s="184"/>
      <c r="D824" s="184"/>
      <c r="E824" s="68"/>
      <c r="F824" s="69"/>
      <c r="G824" s="68"/>
      <c r="H824" s="158"/>
      <c r="I824" s="68"/>
      <c r="J824" s="68"/>
      <c r="K824" s="68"/>
      <c r="L824" s="68"/>
      <c r="M824" s="68"/>
      <c r="N824" s="68"/>
      <c r="O824" s="68"/>
      <c r="P824" s="68"/>
      <c r="Q824" s="68"/>
      <c r="R824" s="68"/>
    </row>
    <row r="825" spans="1:18" ht="15.75" customHeight="1" x14ac:dyDescent="0.25">
      <c r="A825" s="68"/>
      <c r="B825" s="184"/>
      <c r="C825" s="184"/>
      <c r="D825" s="184"/>
      <c r="E825" s="68"/>
      <c r="F825" s="69"/>
      <c r="G825" s="68"/>
      <c r="H825" s="158"/>
      <c r="I825" s="68"/>
      <c r="J825" s="68"/>
      <c r="K825" s="68"/>
      <c r="L825" s="68"/>
      <c r="M825" s="68"/>
      <c r="N825" s="68"/>
      <c r="O825" s="68"/>
      <c r="P825" s="68"/>
      <c r="Q825" s="68"/>
      <c r="R825" s="68"/>
    </row>
    <row r="826" spans="1:18" ht="15.75" customHeight="1" x14ac:dyDescent="0.25">
      <c r="A826" s="68"/>
      <c r="B826" s="184"/>
      <c r="C826" s="184"/>
      <c r="D826" s="184"/>
      <c r="E826" s="68"/>
      <c r="F826" s="69"/>
      <c r="G826" s="68"/>
      <c r="H826" s="158"/>
      <c r="I826" s="68"/>
      <c r="J826" s="68"/>
      <c r="K826" s="68"/>
      <c r="L826" s="68"/>
      <c r="M826" s="68"/>
      <c r="N826" s="68"/>
      <c r="O826" s="68"/>
      <c r="P826" s="68"/>
      <c r="Q826" s="68"/>
      <c r="R826" s="68"/>
    </row>
    <row r="827" spans="1:18" ht="15.75" customHeight="1" x14ac:dyDescent="0.25">
      <c r="A827" s="68"/>
      <c r="B827" s="184"/>
      <c r="C827" s="184"/>
      <c r="D827" s="184"/>
      <c r="E827" s="68"/>
      <c r="F827" s="69"/>
      <c r="G827" s="68"/>
      <c r="H827" s="158"/>
      <c r="I827" s="68"/>
      <c r="J827" s="68"/>
      <c r="K827" s="68"/>
      <c r="L827" s="68"/>
      <c r="M827" s="68"/>
      <c r="N827" s="68"/>
      <c r="O827" s="68"/>
      <c r="P827" s="68"/>
      <c r="Q827" s="68"/>
      <c r="R827" s="68"/>
    </row>
    <row r="828" spans="1:18" ht="15.75" customHeight="1" x14ac:dyDescent="0.25">
      <c r="A828" s="68"/>
      <c r="B828" s="184"/>
      <c r="C828" s="184"/>
      <c r="D828" s="184"/>
      <c r="E828" s="68"/>
      <c r="F828" s="69"/>
      <c r="G828" s="68"/>
      <c r="H828" s="158"/>
      <c r="I828" s="68"/>
      <c r="J828" s="68"/>
      <c r="K828" s="68"/>
      <c r="L828" s="68"/>
      <c r="M828" s="68"/>
      <c r="N828" s="68"/>
      <c r="O828" s="68"/>
      <c r="P828" s="68"/>
      <c r="Q828" s="68"/>
      <c r="R828" s="68"/>
    </row>
    <row r="829" spans="1:18" ht="15.75" customHeight="1" x14ac:dyDescent="0.25">
      <c r="A829" s="68"/>
      <c r="B829" s="184"/>
      <c r="C829" s="184"/>
      <c r="D829" s="184"/>
      <c r="E829" s="68"/>
      <c r="F829" s="69"/>
      <c r="G829" s="68"/>
      <c r="H829" s="158"/>
      <c r="I829" s="68"/>
      <c r="J829" s="68"/>
      <c r="K829" s="68"/>
      <c r="L829" s="68"/>
      <c r="M829" s="68"/>
      <c r="N829" s="68"/>
      <c r="O829" s="68"/>
      <c r="P829" s="68"/>
      <c r="Q829" s="68"/>
      <c r="R829" s="68"/>
    </row>
    <row r="830" spans="1:18" ht="15.75" customHeight="1" x14ac:dyDescent="0.25">
      <c r="A830" s="68"/>
      <c r="B830" s="184"/>
      <c r="C830" s="184"/>
      <c r="D830" s="184"/>
      <c r="E830" s="68"/>
      <c r="F830" s="69"/>
      <c r="G830" s="68"/>
      <c r="H830" s="158"/>
      <c r="I830" s="68"/>
      <c r="J830" s="68"/>
      <c r="K830" s="68"/>
      <c r="L830" s="68"/>
      <c r="M830" s="68"/>
      <c r="N830" s="68"/>
      <c r="O830" s="68"/>
      <c r="P830" s="68"/>
      <c r="Q830" s="68"/>
      <c r="R830" s="68"/>
    </row>
    <row r="831" spans="1:18" ht="15.75" customHeight="1" x14ac:dyDescent="0.25">
      <c r="A831" s="68"/>
      <c r="B831" s="184"/>
      <c r="C831" s="184"/>
      <c r="D831" s="184"/>
      <c r="E831" s="68"/>
      <c r="F831" s="69"/>
      <c r="G831" s="68"/>
      <c r="H831" s="158"/>
      <c r="I831" s="68"/>
      <c r="J831" s="68"/>
      <c r="K831" s="68"/>
      <c r="L831" s="68"/>
      <c r="M831" s="68"/>
      <c r="N831" s="68"/>
      <c r="O831" s="68"/>
      <c r="P831" s="68"/>
      <c r="Q831" s="68"/>
      <c r="R831" s="68"/>
    </row>
    <row r="832" spans="1:18" ht="15.75" customHeight="1" x14ac:dyDescent="0.25">
      <c r="A832" s="68"/>
      <c r="B832" s="184"/>
      <c r="C832" s="184"/>
      <c r="D832" s="184"/>
      <c r="E832" s="68"/>
      <c r="F832" s="69"/>
      <c r="G832" s="68"/>
      <c r="H832" s="158"/>
      <c r="I832" s="68"/>
      <c r="J832" s="68"/>
      <c r="K832" s="68"/>
      <c r="L832" s="68"/>
      <c r="M832" s="68"/>
      <c r="N832" s="68"/>
      <c r="O832" s="68"/>
      <c r="P832" s="68"/>
      <c r="Q832" s="68"/>
      <c r="R832" s="68"/>
    </row>
    <row r="833" spans="1:18" ht="15.75" customHeight="1" x14ac:dyDescent="0.25">
      <c r="A833" s="68"/>
      <c r="B833" s="184"/>
      <c r="C833" s="184"/>
      <c r="D833" s="184"/>
      <c r="E833" s="68"/>
      <c r="F833" s="69"/>
      <c r="G833" s="68"/>
      <c r="H833" s="158"/>
      <c r="I833" s="68"/>
      <c r="J833" s="68"/>
      <c r="K833" s="68"/>
      <c r="L833" s="68"/>
      <c r="M833" s="68"/>
      <c r="N833" s="68"/>
      <c r="O833" s="68"/>
      <c r="P833" s="68"/>
      <c r="Q833" s="68"/>
      <c r="R833" s="68"/>
    </row>
    <row r="834" spans="1:18" ht="15.75" customHeight="1" x14ac:dyDescent="0.25">
      <c r="A834" s="68"/>
      <c r="B834" s="184"/>
      <c r="C834" s="184"/>
      <c r="D834" s="184"/>
      <c r="E834" s="68"/>
      <c r="F834" s="69"/>
      <c r="G834" s="68"/>
      <c r="H834" s="158"/>
      <c r="I834" s="68"/>
      <c r="J834" s="68"/>
      <c r="K834" s="68"/>
      <c r="L834" s="68"/>
      <c r="M834" s="68"/>
      <c r="N834" s="68"/>
      <c r="O834" s="68"/>
      <c r="P834" s="68"/>
      <c r="Q834" s="68"/>
      <c r="R834" s="68"/>
    </row>
    <row r="835" spans="1:18" ht="15.75" customHeight="1" x14ac:dyDescent="0.25">
      <c r="A835" s="68"/>
      <c r="B835" s="184"/>
      <c r="C835" s="184"/>
      <c r="D835" s="184"/>
      <c r="E835" s="68"/>
      <c r="F835" s="69"/>
      <c r="G835" s="68"/>
      <c r="H835" s="158"/>
      <c r="I835" s="68"/>
      <c r="J835" s="68"/>
      <c r="K835" s="68"/>
      <c r="L835" s="68"/>
      <c r="M835" s="68"/>
      <c r="N835" s="68"/>
      <c r="O835" s="68"/>
      <c r="P835" s="68"/>
      <c r="Q835" s="68"/>
      <c r="R835" s="68"/>
    </row>
    <row r="836" spans="1:18" ht="15.75" customHeight="1" x14ac:dyDescent="0.25">
      <c r="A836" s="68"/>
      <c r="B836" s="184"/>
      <c r="C836" s="184"/>
      <c r="D836" s="184"/>
      <c r="E836" s="68"/>
      <c r="F836" s="69"/>
      <c r="G836" s="68"/>
      <c r="H836" s="158"/>
      <c r="I836" s="68"/>
      <c r="J836" s="68"/>
      <c r="K836" s="68"/>
      <c r="L836" s="68"/>
      <c r="M836" s="68"/>
      <c r="N836" s="68"/>
      <c r="O836" s="68"/>
      <c r="P836" s="68"/>
      <c r="Q836" s="68"/>
      <c r="R836" s="68"/>
    </row>
    <row r="837" spans="1:18" ht="15.75" customHeight="1" x14ac:dyDescent="0.25">
      <c r="A837" s="68"/>
      <c r="B837" s="184"/>
      <c r="C837" s="184"/>
      <c r="D837" s="184"/>
      <c r="E837" s="68"/>
      <c r="F837" s="69"/>
      <c r="G837" s="68"/>
      <c r="H837" s="158"/>
      <c r="I837" s="68"/>
      <c r="J837" s="68"/>
      <c r="K837" s="68"/>
      <c r="L837" s="68"/>
      <c r="M837" s="68"/>
      <c r="N837" s="68"/>
      <c r="O837" s="68"/>
      <c r="P837" s="68"/>
      <c r="Q837" s="68"/>
      <c r="R837" s="68"/>
    </row>
    <row r="838" spans="1:18" ht="15.75" customHeight="1" x14ac:dyDescent="0.25">
      <c r="A838" s="68"/>
      <c r="B838" s="184"/>
      <c r="C838" s="184"/>
      <c r="D838" s="184"/>
      <c r="E838" s="68"/>
      <c r="F838" s="69"/>
      <c r="G838" s="68"/>
      <c r="H838" s="158"/>
      <c r="I838" s="68"/>
      <c r="J838" s="68"/>
      <c r="K838" s="68"/>
      <c r="L838" s="68"/>
      <c r="M838" s="68"/>
      <c r="N838" s="68"/>
      <c r="O838" s="68"/>
      <c r="P838" s="68"/>
      <c r="Q838" s="68"/>
      <c r="R838" s="68"/>
    </row>
    <row r="839" spans="1:18" ht="15.75" customHeight="1" x14ac:dyDescent="0.25">
      <c r="A839" s="68"/>
      <c r="B839" s="184"/>
      <c r="C839" s="184"/>
      <c r="D839" s="184"/>
      <c r="E839" s="68"/>
      <c r="F839" s="69"/>
      <c r="G839" s="68"/>
      <c r="H839" s="158"/>
      <c r="I839" s="68"/>
      <c r="J839" s="68"/>
      <c r="K839" s="68"/>
      <c r="L839" s="68"/>
      <c r="M839" s="68"/>
      <c r="N839" s="68"/>
      <c r="O839" s="68"/>
      <c r="P839" s="68"/>
      <c r="Q839" s="68"/>
      <c r="R839" s="68"/>
    </row>
    <row r="840" spans="1:18" ht="15.75" customHeight="1" x14ac:dyDescent="0.25">
      <c r="A840" s="68"/>
      <c r="B840" s="184"/>
      <c r="C840" s="184"/>
      <c r="D840" s="184"/>
      <c r="E840" s="68"/>
      <c r="F840" s="69"/>
      <c r="G840" s="68"/>
      <c r="H840" s="158"/>
      <c r="I840" s="68"/>
      <c r="J840" s="68"/>
      <c r="K840" s="68"/>
      <c r="L840" s="68"/>
      <c r="M840" s="68"/>
      <c r="N840" s="68"/>
      <c r="O840" s="68"/>
      <c r="P840" s="68"/>
      <c r="Q840" s="68"/>
      <c r="R840" s="68"/>
    </row>
    <row r="841" spans="1:18" ht="15.75" customHeight="1" x14ac:dyDescent="0.25">
      <c r="A841" s="68"/>
      <c r="B841" s="184"/>
      <c r="C841" s="184"/>
      <c r="D841" s="184"/>
      <c r="E841" s="68"/>
      <c r="F841" s="69"/>
      <c r="G841" s="68"/>
      <c r="H841" s="158"/>
      <c r="I841" s="68"/>
      <c r="J841" s="68"/>
      <c r="K841" s="68"/>
      <c r="L841" s="68"/>
      <c r="M841" s="68"/>
      <c r="N841" s="68"/>
      <c r="O841" s="68"/>
      <c r="P841" s="68"/>
      <c r="Q841" s="68"/>
      <c r="R841" s="68"/>
    </row>
    <row r="842" spans="1:18" ht="15.75" customHeight="1" x14ac:dyDescent="0.25">
      <c r="A842" s="68"/>
      <c r="B842" s="184"/>
      <c r="C842" s="184"/>
      <c r="D842" s="184"/>
      <c r="E842" s="68"/>
      <c r="F842" s="69"/>
      <c r="G842" s="68"/>
      <c r="H842" s="158"/>
      <c r="I842" s="68"/>
      <c r="J842" s="68"/>
      <c r="K842" s="68"/>
      <c r="L842" s="68"/>
      <c r="M842" s="68"/>
      <c r="N842" s="68"/>
      <c r="O842" s="68"/>
      <c r="P842" s="68"/>
      <c r="Q842" s="68"/>
      <c r="R842" s="68"/>
    </row>
    <row r="843" spans="1:18" ht="15.75" customHeight="1" x14ac:dyDescent="0.25">
      <c r="A843" s="68"/>
      <c r="B843" s="184"/>
      <c r="C843" s="184"/>
      <c r="D843" s="184"/>
      <c r="E843" s="68"/>
      <c r="F843" s="69"/>
      <c r="G843" s="68"/>
      <c r="H843" s="158"/>
      <c r="I843" s="68"/>
      <c r="J843" s="68"/>
      <c r="K843" s="68"/>
      <c r="L843" s="68"/>
      <c r="M843" s="68"/>
      <c r="N843" s="68"/>
      <c r="O843" s="68"/>
      <c r="P843" s="68"/>
      <c r="Q843" s="68"/>
      <c r="R843" s="68"/>
    </row>
    <row r="844" spans="1:18" ht="15.75" customHeight="1" x14ac:dyDescent="0.25">
      <c r="A844" s="68"/>
      <c r="B844" s="184"/>
      <c r="C844" s="184"/>
      <c r="D844" s="184"/>
      <c r="E844" s="68"/>
      <c r="F844" s="69"/>
      <c r="G844" s="68"/>
      <c r="H844" s="158"/>
      <c r="I844" s="68"/>
      <c r="J844" s="68"/>
      <c r="K844" s="68"/>
      <c r="L844" s="68"/>
      <c r="M844" s="68"/>
      <c r="N844" s="68"/>
      <c r="O844" s="68"/>
      <c r="P844" s="68"/>
      <c r="Q844" s="68"/>
      <c r="R844" s="68"/>
    </row>
    <row r="845" spans="1:18" ht="15.75" customHeight="1" x14ac:dyDescent="0.25">
      <c r="A845" s="68"/>
      <c r="B845" s="184"/>
      <c r="C845" s="184"/>
      <c r="D845" s="184"/>
      <c r="E845" s="68"/>
      <c r="F845" s="69"/>
      <c r="G845" s="68"/>
      <c r="H845" s="158"/>
      <c r="I845" s="68"/>
      <c r="J845" s="68"/>
      <c r="K845" s="68"/>
      <c r="L845" s="68"/>
      <c r="M845" s="68"/>
      <c r="N845" s="68"/>
      <c r="O845" s="68"/>
      <c r="P845" s="68"/>
      <c r="Q845" s="68"/>
      <c r="R845" s="68"/>
    </row>
    <row r="846" spans="1:18" ht="15.75" customHeight="1" x14ac:dyDescent="0.25">
      <c r="A846" s="68"/>
      <c r="B846" s="184"/>
      <c r="C846" s="184"/>
      <c r="D846" s="184"/>
      <c r="E846" s="68"/>
      <c r="F846" s="69"/>
      <c r="G846" s="68"/>
      <c r="H846" s="158"/>
      <c r="I846" s="68"/>
      <c r="J846" s="68"/>
      <c r="K846" s="68"/>
      <c r="L846" s="68"/>
      <c r="M846" s="68"/>
      <c r="N846" s="68"/>
      <c r="O846" s="68"/>
      <c r="P846" s="68"/>
      <c r="Q846" s="68"/>
      <c r="R846" s="68"/>
    </row>
    <row r="847" spans="1:18" ht="15.75" customHeight="1" x14ac:dyDescent="0.25">
      <c r="A847" s="68"/>
      <c r="B847" s="184"/>
      <c r="C847" s="184"/>
      <c r="D847" s="184"/>
      <c r="E847" s="68"/>
      <c r="F847" s="69"/>
      <c r="G847" s="68"/>
      <c r="H847" s="158"/>
      <c r="I847" s="68"/>
      <c r="J847" s="68"/>
      <c r="K847" s="68"/>
      <c r="L847" s="68"/>
      <c r="M847" s="68"/>
      <c r="N847" s="68"/>
      <c r="O847" s="68"/>
      <c r="P847" s="68"/>
      <c r="Q847" s="68"/>
      <c r="R847" s="68"/>
    </row>
    <row r="848" spans="1:18" ht="15.75" customHeight="1" x14ac:dyDescent="0.25">
      <c r="A848" s="68"/>
      <c r="B848" s="184"/>
      <c r="C848" s="184"/>
      <c r="D848" s="184"/>
      <c r="E848" s="68"/>
      <c r="F848" s="69"/>
      <c r="G848" s="68"/>
      <c r="H848" s="158"/>
      <c r="I848" s="68"/>
      <c r="J848" s="68"/>
      <c r="K848" s="68"/>
      <c r="L848" s="68"/>
      <c r="M848" s="68"/>
      <c r="N848" s="68"/>
      <c r="O848" s="68"/>
      <c r="P848" s="68"/>
      <c r="Q848" s="68"/>
      <c r="R848" s="68"/>
    </row>
    <row r="849" spans="1:18" ht="15.75" customHeight="1" x14ac:dyDescent="0.25">
      <c r="A849" s="68"/>
      <c r="B849" s="184"/>
      <c r="C849" s="184"/>
      <c r="D849" s="184"/>
      <c r="E849" s="68"/>
      <c r="F849" s="69"/>
      <c r="G849" s="68"/>
      <c r="H849" s="158"/>
      <c r="I849" s="68"/>
      <c r="J849" s="68"/>
      <c r="K849" s="68"/>
      <c r="L849" s="68"/>
      <c r="M849" s="68"/>
      <c r="N849" s="68"/>
      <c r="O849" s="68"/>
      <c r="P849" s="68"/>
      <c r="Q849" s="68"/>
      <c r="R849" s="68"/>
    </row>
    <row r="850" spans="1:18" ht="15.75" customHeight="1" x14ac:dyDescent="0.25">
      <c r="A850" s="68"/>
      <c r="B850" s="184"/>
      <c r="C850" s="184"/>
      <c r="D850" s="184"/>
      <c r="E850" s="68"/>
      <c r="F850" s="69"/>
      <c r="G850" s="68"/>
      <c r="H850" s="158"/>
      <c r="I850" s="68"/>
      <c r="J850" s="68"/>
      <c r="K850" s="68"/>
      <c r="L850" s="68"/>
      <c r="M850" s="68"/>
      <c r="N850" s="68"/>
      <c r="O850" s="68"/>
      <c r="P850" s="68"/>
      <c r="Q850" s="68"/>
      <c r="R850" s="68"/>
    </row>
    <row r="851" spans="1:18" ht="15.75" customHeight="1" x14ac:dyDescent="0.25">
      <c r="A851" s="68"/>
      <c r="B851" s="184"/>
      <c r="C851" s="184"/>
      <c r="D851" s="184"/>
      <c r="E851" s="68"/>
      <c r="F851" s="69"/>
      <c r="G851" s="68"/>
      <c r="H851" s="158"/>
      <c r="I851" s="68"/>
      <c r="J851" s="68"/>
      <c r="K851" s="68"/>
      <c r="L851" s="68"/>
      <c r="M851" s="68"/>
      <c r="N851" s="68"/>
      <c r="O851" s="68"/>
      <c r="P851" s="68"/>
      <c r="Q851" s="68"/>
      <c r="R851" s="68"/>
    </row>
    <row r="852" spans="1:18" ht="15.75" customHeight="1" x14ac:dyDescent="0.25">
      <c r="A852" s="68"/>
      <c r="B852" s="184"/>
      <c r="C852" s="184"/>
      <c r="D852" s="184"/>
      <c r="E852" s="68"/>
      <c r="F852" s="69"/>
      <c r="G852" s="68"/>
      <c r="H852" s="158"/>
      <c r="I852" s="68"/>
      <c r="J852" s="68"/>
      <c r="K852" s="68"/>
      <c r="L852" s="68"/>
      <c r="M852" s="68"/>
      <c r="N852" s="68"/>
      <c r="O852" s="68"/>
      <c r="P852" s="68"/>
      <c r="Q852" s="68"/>
      <c r="R852" s="68"/>
    </row>
    <row r="853" spans="1:18" ht="15.75" customHeight="1" x14ac:dyDescent="0.25">
      <c r="A853" s="68"/>
      <c r="B853" s="184"/>
      <c r="C853" s="184"/>
      <c r="D853" s="184"/>
      <c r="E853" s="68"/>
      <c r="F853" s="69"/>
      <c r="G853" s="68"/>
      <c r="H853" s="158"/>
      <c r="I853" s="68"/>
      <c r="J853" s="68"/>
      <c r="K853" s="68"/>
      <c r="L853" s="68"/>
      <c r="M853" s="68"/>
      <c r="N853" s="68"/>
      <c r="O853" s="68"/>
      <c r="P853" s="68"/>
      <c r="Q853" s="68"/>
      <c r="R853" s="68"/>
    </row>
    <row r="854" spans="1:18" ht="15.75" customHeight="1" x14ac:dyDescent="0.25">
      <c r="A854" s="68"/>
      <c r="B854" s="184"/>
      <c r="C854" s="184"/>
      <c r="D854" s="184"/>
      <c r="E854" s="68"/>
      <c r="F854" s="69"/>
      <c r="G854" s="68"/>
      <c r="H854" s="158"/>
      <c r="I854" s="68"/>
      <c r="J854" s="68"/>
      <c r="K854" s="68"/>
      <c r="L854" s="68"/>
      <c r="M854" s="68"/>
      <c r="N854" s="68"/>
      <c r="O854" s="68"/>
      <c r="P854" s="68"/>
      <c r="Q854" s="68"/>
      <c r="R854" s="68"/>
    </row>
    <row r="855" spans="1:18" ht="15.75" customHeight="1" x14ac:dyDescent="0.25">
      <c r="A855" s="68"/>
      <c r="B855" s="184"/>
      <c r="C855" s="184"/>
      <c r="D855" s="184"/>
      <c r="E855" s="68"/>
      <c r="F855" s="69"/>
      <c r="G855" s="68"/>
      <c r="H855" s="158"/>
      <c r="I855" s="68"/>
      <c r="J855" s="68"/>
      <c r="K855" s="68"/>
      <c r="L855" s="68"/>
      <c r="M855" s="68"/>
      <c r="N855" s="68"/>
      <c r="O855" s="68"/>
      <c r="P855" s="68"/>
      <c r="Q855" s="68"/>
      <c r="R855" s="68"/>
    </row>
    <row r="856" spans="1:18" ht="15.75" customHeight="1" x14ac:dyDescent="0.25">
      <c r="A856" s="68"/>
      <c r="B856" s="184"/>
      <c r="C856" s="184"/>
      <c r="D856" s="184"/>
      <c r="E856" s="68"/>
      <c r="F856" s="69"/>
      <c r="G856" s="68"/>
      <c r="H856" s="158"/>
      <c r="I856" s="68"/>
      <c r="J856" s="68"/>
      <c r="K856" s="68"/>
      <c r="L856" s="68"/>
      <c r="M856" s="68"/>
      <c r="N856" s="68"/>
      <c r="O856" s="68"/>
      <c r="P856" s="68"/>
      <c r="Q856" s="68"/>
      <c r="R856" s="68"/>
    </row>
    <row r="857" spans="1:18" ht="15.75" customHeight="1" x14ac:dyDescent="0.25">
      <c r="A857" s="68"/>
      <c r="B857" s="184"/>
      <c r="C857" s="184"/>
      <c r="D857" s="184"/>
      <c r="E857" s="68"/>
      <c r="F857" s="69"/>
      <c r="G857" s="68"/>
      <c r="H857" s="158"/>
      <c r="I857" s="68"/>
      <c r="J857" s="68"/>
      <c r="K857" s="68"/>
      <c r="L857" s="68"/>
      <c r="M857" s="68"/>
      <c r="N857" s="68"/>
      <c r="O857" s="68"/>
      <c r="P857" s="68"/>
      <c r="Q857" s="68"/>
      <c r="R857" s="68"/>
    </row>
    <row r="858" spans="1:18" ht="15.75" customHeight="1" x14ac:dyDescent="0.25">
      <c r="A858" s="68"/>
      <c r="B858" s="184"/>
      <c r="C858" s="184"/>
      <c r="D858" s="184"/>
      <c r="E858" s="68"/>
      <c r="F858" s="69"/>
      <c r="G858" s="68"/>
      <c r="H858" s="158"/>
      <c r="I858" s="68"/>
      <c r="J858" s="68"/>
      <c r="K858" s="68"/>
      <c r="L858" s="68"/>
      <c r="M858" s="68"/>
      <c r="N858" s="68"/>
      <c r="O858" s="68"/>
      <c r="P858" s="68"/>
      <c r="Q858" s="68"/>
      <c r="R858" s="68"/>
    </row>
    <row r="859" spans="1:18" ht="15.75" customHeight="1" x14ac:dyDescent="0.25">
      <c r="A859" s="68"/>
      <c r="B859" s="184"/>
      <c r="C859" s="184"/>
      <c r="D859" s="184"/>
      <c r="E859" s="68"/>
      <c r="F859" s="69"/>
      <c r="G859" s="68"/>
      <c r="H859" s="158"/>
      <c r="I859" s="68"/>
      <c r="J859" s="68"/>
      <c r="K859" s="68"/>
      <c r="L859" s="68"/>
      <c r="M859" s="68"/>
      <c r="N859" s="68"/>
      <c r="O859" s="68"/>
      <c r="P859" s="68"/>
      <c r="Q859" s="68"/>
      <c r="R859" s="68"/>
    </row>
    <row r="860" spans="1:18" ht="15.75" customHeight="1" x14ac:dyDescent="0.25">
      <c r="A860" s="68"/>
      <c r="B860" s="184"/>
      <c r="C860" s="184"/>
      <c r="D860" s="184"/>
      <c r="E860" s="68"/>
      <c r="F860" s="69"/>
      <c r="G860" s="68"/>
      <c r="H860" s="158"/>
      <c r="I860" s="68"/>
      <c r="J860" s="68"/>
      <c r="K860" s="68"/>
      <c r="L860" s="68"/>
      <c r="M860" s="68"/>
      <c r="N860" s="68"/>
      <c r="O860" s="68"/>
      <c r="P860" s="68"/>
      <c r="Q860" s="68"/>
      <c r="R860" s="68"/>
    </row>
    <row r="861" spans="1:18" ht="15.75" customHeight="1" x14ac:dyDescent="0.25">
      <c r="A861" s="68"/>
      <c r="B861" s="184"/>
      <c r="C861" s="184"/>
      <c r="D861" s="184"/>
      <c r="E861" s="68"/>
      <c r="F861" s="69"/>
      <c r="G861" s="68"/>
      <c r="H861" s="158"/>
      <c r="I861" s="68"/>
      <c r="J861" s="68"/>
      <c r="K861" s="68"/>
      <c r="L861" s="68"/>
      <c r="M861" s="68"/>
      <c r="N861" s="68"/>
      <c r="O861" s="68"/>
      <c r="P861" s="68"/>
      <c r="Q861" s="68"/>
      <c r="R861" s="68"/>
    </row>
    <row r="862" spans="1:18" ht="15.75" customHeight="1" x14ac:dyDescent="0.25">
      <c r="A862" s="68"/>
      <c r="B862" s="184"/>
      <c r="C862" s="184"/>
      <c r="D862" s="184"/>
      <c r="E862" s="68"/>
      <c r="F862" s="69"/>
      <c r="G862" s="68"/>
      <c r="H862" s="158"/>
      <c r="I862" s="68"/>
      <c r="J862" s="68"/>
      <c r="K862" s="68"/>
      <c r="L862" s="68"/>
      <c r="M862" s="68"/>
      <c r="N862" s="68"/>
      <c r="O862" s="68"/>
      <c r="P862" s="68"/>
      <c r="Q862" s="68"/>
      <c r="R862" s="68"/>
    </row>
    <row r="863" spans="1:18" ht="15.75" customHeight="1" x14ac:dyDescent="0.25">
      <c r="A863" s="68"/>
      <c r="B863" s="184"/>
      <c r="C863" s="184"/>
      <c r="D863" s="184"/>
      <c r="E863" s="68"/>
      <c r="F863" s="69"/>
      <c r="G863" s="68"/>
      <c r="H863" s="158"/>
      <c r="I863" s="68"/>
      <c r="J863" s="68"/>
      <c r="K863" s="68"/>
      <c r="L863" s="68"/>
      <c r="M863" s="68"/>
      <c r="N863" s="68"/>
      <c r="O863" s="68"/>
      <c r="P863" s="68"/>
      <c r="Q863" s="68"/>
      <c r="R863" s="68"/>
    </row>
    <row r="864" spans="1:18" ht="15.75" customHeight="1" x14ac:dyDescent="0.25">
      <c r="A864" s="68"/>
      <c r="B864" s="184"/>
      <c r="C864" s="184"/>
      <c r="D864" s="184"/>
      <c r="E864" s="68"/>
      <c r="F864" s="69"/>
      <c r="G864" s="68"/>
      <c r="H864" s="158"/>
      <c r="I864" s="68"/>
      <c r="J864" s="68"/>
      <c r="K864" s="68"/>
      <c r="L864" s="68"/>
      <c r="M864" s="68"/>
      <c r="N864" s="68"/>
      <c r="O864" s="68"/>
      <c r="P864" s="68"/>
      <c r="Q864" s="68"/>
      <c r="R864" s="68"/>
    </row>
    <row r="865" spans="1:18" ht="15.75" customHeight="1" x14ac:dyDescent="0.25">
      <c r="A865" s="68"/>
      <c r="B865" s="184"/>
      <c r="C865" s="184"/>
      <c r="D865" s="184"/>
      <c r="E865" s="68"/>
      <c r="F865" s="69"/>
      <c r="G865" s="68"/>
      <c r="H865" s="158"/>
      <c r="I865" s="68"/>
      <c r="J865" s="68"/>
      <c r="K865" s="68"/>
      <c r="L865" s="68"/>
      <c r="M865" s="68"/>
      <c r="N865" s="68"/>
      <c r="O865" s="68"/>
      <c r="P865" s="68"/>
      <c r="Q865" s="68"/>
      <c r="R865" s="68"/>
    </row>
    <row r="866" spans="1:18" ht="15.75" customHeight="1" x14ac:dyDescent="0.25">
      <c r="A866" s="68"/>
      <c r="B866" s="184"/>
      <c r="C866" s="184"/>
      <c r="D866" s="184"/>
      <c r="E866" s="68"/>
      <c r="F866" s="69"/>
      <c r="G866" s="68"/>
      <c r="H866" s="158"/>
      <c r="I866" s="68"/>
      <c r="J866" s="68"/>
      <c r="K866" s="68"/>
      <c r="L866" s="68"/>
      <c r="M866" s="68"/>
      <c r="N866" s="68"/>
      <c r="O866" s="68"/>
      <c r="P866" s="68"/>
      <c r="Q866" s="68"/>
      <c r="R866" s="68"/>
    </row>
    <row r="867" spans="1:18" ht="15.75" customHeight="1" x14ac:dyDescent="0.25">
      <c r="A867" s="68"/>
      <c r="B867" s="184"/>
      <c r="C867" s="184"/>
      <c r="D867" s="184"/>
      <c r="E867" s="68"/>
      <c r="F867" s="69"/>
      <c r="G867" s="68"/>
      <c r="H867" s="158"/>
      <c r="I867" s="68"/>
      <c r="J867" s="68"/>
      <c r="K867" s="68"/>
      <c r="L867" s="68"/>
      <c r="M867" s="68"/>
      <c r="N867" s="68"/>
      <c r="O867" s="68"/>
      <c r="P867" s="68"/>
      <c r="Q867" s="68"/>
      <c r="R867" s="68"/>
    </row>
    <row r="868" spans="1:18" ht="15.75" customHeight="1" x14ac:dyDescent="0.25">
      <c r="A868" s="68"/>
      <c r="B868" s="184"/>
      <c r="C868" s="184"/>
      <c r="D868" s="184"/>
      <c r="E868" s="68"/>
      <c r="F868" s="69"/>
      <c r="G868" s="68"/>
      <c r="H868" s="158"/>
      <c r="I868" s="68"/>
      <c r="J868" s="68"/>
      <c r="K868" s="68"/>
      <c r="L868" s="68"/>
      <c r="M868" s="68"/>
      <c r="N868" s="68"/>
      <c r="O868" s="68"/>
      <c r="P868" s="68"/>
      <c r="Q868" s="68"/>
      <c r="R868" s="68"/>
    </row>
    <row r="869" spans="1:18" ht="15.75" customHeight="1" x14ac:dyDescent="0.25">
      <c r="A869" s="68"/>
      <c r="B869" s="184"/>
      <c r="C869" s="184"/>
      <c r="D869" s="184"/>
      <c r="E869" s="68"/>
      <c r="F869" s="69"/>
      <c r="G869" s="68"/>
      <c r="H869" s="158"/>
      <c r="I869" s="68"/>
      <c r="J869" s="68"/>
      <c r="K869" s="68"/>
      <c r="L869" s="68"/>
      <c r="M869" s="68"/>
      <c r="N869" s="68"/>
      <c r="O869" s="68"/>
      <c r="P869" s="68"/>
      <c r="Q869" s="68"/>
      <c r="R869" s="68"/>
    </row>
    <row r="870" spans="1:18" ht="15.75" customHeight="1" x14ac:dyDescent="0.25">
      <c r="A870" s="68"/>
      <c r="B870" s="184"/>
      <c r="C870" s="184"/>
      <c r="D870" s="184"/>
      <c r="E870" s="68"/>
      <c r="F870" s="69"/>
      <c r="G870" s="68"/>
      <c r="H870" s="158"/>
      <c r="I870" s="68"/>
      <c r="J870" s="68"/>
      <c r="K870" s="68"/>
      <c r="L870" s="68"/>
      <c r="M870" s="68"/>
      <c r="N870" s="68"/>
      <c r="O870" s="68"/>
      <c r="P870" s="68"/>
      <c r="Q870" s="68"/>
      <c r="R870" s="68"/>
    </row>
    <row r="871" spans="1:18" ht="15.75" customHeight="1" x14ac:dyDescent="0.25">
      <c r="A871" s="68"/>
      <c r="B871" s="184"/>
      <c r="C871" s="184"/>
      <c r="D871" s="184"/>
      <c r="E871" s="68"/>
      <c r="F871" s="69"/>
      <c r="G871" s="68"/>
      <c r="H871" s="158"/>
      <c r="I871" s="68"/>
      <c r="J871" s="68"/>
      <c r="K871" s="68"/>
      <c r="L871" s="68"/>
      <c r="M871" s="68"/>
      <c r="N871" s="68"/>
      <c r="O871" s="68"/>
      <c r="P871" s="68"/>
      <c r="Q871" s="68"/>
      <c r="R871" s="68"/>
    </row>
    <row r="872" spans="1:18" ht="15.75" customHeight="1" x14ac:dyDescent="0.25">
      <c r="A872" s="68"/>
      <c r="B872" s="184"/>
      <c r="C872" s="184"/>
      <c r="D872" s="184"/>
      <c r="E872" s="68"/>
      <c r="F872" s="69"/>
      <c r="G872" s="68"/>
      <c r="H872" s="158"/>
      <c r="I872" s="68"/>
      <c r="J872" s="68"/>
      <c r="K872" s="68"/>
      <c r="L872" s="68"/>
      <c r="M872" s="68"/>
      <c r="N872" s="68"/>
      <c r="O872" s="68"/>
      <c r="P872" s="68"/>
      <c r="Q872" s="68"/>
      <c r="R872" s="68"/>
    </row>
    <row r="873" spans="1:18" ht="15.75" customHeight="1" x14ac:dyDescent="0.25">
      <c r="A873" s="68"/>
      <c r="B873" s="184"/>
      <c r="C873" s="184"/>
      <c r="D873" s="184"/>
      <c r="E873" s="68"/>
      <c r="F873" s="69"/>
      <c r="G873" s="68"/>
      <c r="H873" s="158"/>
      <c r="I873" s="68"/>
      <c r="J873" s="68"/>
      <c r="K873" s="68"/>
      <c r="L873" s="68"/>
      <c r="M873" s="68"/>
      <c r="N873" s="68"/>
      <c r="O873" s="68"/>
      <c r="P873" s="68"/>
      <c r="Q873" s="68"/>
      <c r="R873" s="68"/>
    </row>
    <row r="874" spans="1:18" ht="15.75" customHeight="1" x14ac:dyDescent="0.25">
      <c r="A874" s="68"/>
      <c r="B874" s="184"/>
      <c r="C874" s="184"/>
      <c r="D874" s="184"/>
      <c r="E874" s="68"/>
      <c r="F874" s="69"/>
      <c r="G874" s="68"/>
      <c r="H874" s="158"/>
      <c r="I874" s="68"/>
      <c r="J874" s="68"/>
      <c r="K874" s="68"/>
      <c r="L874" s="68"/>
      <c r="M874" s="68"/>
      <c r="N874" s="68"/>
      <c r="O874" s="68"/>
      <c r="P874" s="68"/>
      <c r="Q874" s="68"/>
      <c r="R874" s="68"/>
    </row>
    <row r="875" spans="1:18" ht="15.75" customHeight="1" x14ac:dyDescent="0.25">
      <c r="A875" s="68"/>
      <c r="B875" s="184"/>
      <c r="C875" s="184"/>
      <c r="D875" s="184"/>
      <c r="E875" s="68"/>
      <c r="F875" s="69"/>
      <c r="G875" s="68"/>
      <c r="H875" s="158"/>
      <c r="I875" s="68"/>
      <c r="J875" s="68"/>
      <c r="K875" s="68"/>
      <c r="L875" s="68"/>
      <c r="M875" s="68"/>
      <c r="N875" s="68"/>
      <c r="O875" s="68"/>
      <c r="P875" s="68"/>
      <c r="Q875" s="68"/>
      <c r="R875" s="68"/>
    </row>
    <row r="876" spans="1:18" ht="15.75" customHeight="1" x14ac:dyDescent="0.25">
      <c r="A876" s="68"/>
      <c r="B876" s="184"/>
      <c r="C876" s="184"/>
      <c r="D876" s="184"/>
      <c r="E876" s="68"/>
      <c r="F876" s="69"/>
      <c r="G876" s="68"/>
      <c r="H876" s="158"/>
      <c r="I876" s="68"/>
      <c r="J876" s="68"/>
      <c r="K876" s="68"/>
      <c r="L876" s="68"/>
      <c r="M876" s="68"/>
      <c r="N876" s="68"/>
      <c r="O876" s="68"/>
      <c r="P876" s="68"/>
      <c r="Q876" s="68"/>
      <c r="R876" s="68"/>
    </row>
    <row r="877" spans="1:18" ht="15.75" customHeight="1" x14ac:dyDescent="0.25">
      <c r="A877" s="68"/>
      <c r="B877" s="184"/>
      <c r="C877" s="184"/>
      <c r="D877" s="184"/>
      <c r="E877" s="68"/>
      <c r="F877" s="69"/>
      <c r="G877" s="68"/>
      <c r="H877" s="158"/>
      <c r="I877" s="68"/>
      <c r="J877" s="68"/>
      <c r="K877" s="68"/>
      <c r="L877" s="68"/>
      <c r="M877" s="68"/>
      <c r="N877" s="68"/>
      <c r="O877" s="68"/>
      <c r="P877" s="68"/>
      <c r="Q877" s="68"/>
      <c r="R877" s="68"/>
    </row>
    <row r="878" spans="1:18" ht="15.75" customHeight="1" x14ac:dyDescent="0.25">
      <c r="A878" s="68"/>
      <c r="B878" s="184"/>
      <c r="C878" s="184"/>
      <c r="D878" s="184"/>
      <c r="E878" s="68"/>
      <c r="F878" s="69"/>
      <c r="G878" s="68"/>
      <c r="H878" s="158"/>
      <c r="I878" s="68"/>
      <c r="J878" s="68"/>
      <c r="K878" s="68"/>
      <c r="L878" s="68"/>
      <c r="M878" s="68"/>
      <c r="N878" s="68"/>
      <c r="O878" s="68"/>
      <c r="P878" s="68"/>
      <c r="Q878" s="68"/>
      <c r="R878" s="68"/>
    </row>
    <row r="879" spans="1:18" ht="15.75" customHeight="1" x14ac:dyDescent="0.25">
      <c r="A879" s="68"/>
      <c r="B879" s="184"/>
      <c r="C879" s="184"/>
      <c r="D879" s="184"/>
      <c r="E879" s="68"/>
      <c r="F879" s="69"/>
      <c r="G879" s="68"/>
      <c r="H879" s="158"/>
      <c r="I879" s="68"/>
      <c r="J879" s="68"/>
      <c r="K879" s="68"/>
      <c r="L879" s="68"/>
      <c r="M879" s="68"/>
      <c r="N879" s="68"/>
      <c r="O879" s="68"/>
      <c r="P879" s="68"/>
      <c r="Q879" s="68"/>
      <c r="R879" s="68"/>
    </row>
    <row r="880" spans="1:18" ht="15.75" customHeight="1" x14ac:dyDescent="0.25">
      <c r="A880" s="68"/>
      <c r="B880" s="184"/>
      <c r="C880" s="184"/>
      <c r="D880" s="184"/>
      <c r="E880" s="68"/>
      <c r="F880" s="69"/>
      <c r="G880" s="68"/>
      <c r="H880" s="158"/>
      <c r="I880" s="68"/>
      <c r="J880" s="68"/>
      <c r="K880" s="68"/>
      <c r="L880" s="68"/>
      <c r="M880" s="68"/>
      <c r="N880" s="68"/>
      <c r="O880" s="68"/>
      <c r="P880" s="68"/>
      <c r="Q880" s="68"/>
      <c r="R880" s="68"/>
    </row>
    <row r="881" spans="1:18" ht="15.75" customHeight="1" x14ac:dyDescent="0.25">
      <c r="A881" s="68"/>
      <c r="B881" s="184"/>
      <c r="C881" s="184"/>
      <c r="D881" s="184"/>
      <c r="E881" s="68"/>
      <c r="F881" s="69"/>
      <c r="G881" s="68"/>
      <c r="H881" s="158"/>
      <c r="I881" s="68"/>
      <c r="J881" s="68"/>
      <c r="K881" s="68"/>
      <c r="L881" s="68"/>
      <c r="M881" s="68"/>
      <c r="N881" s="68"/>
      <c r="O881" s="68"/>
      <c r="P881" s="68"/>
      <c r="Q881" s="68"/>
      <c r="R881" s="68"/>
    </row>
    <row r="882" spans="1:18" ht="15.75" customHeight="1" x14ac:dyDescent="0.25">
      <c r="A882" s="68"/>
      <c r="B882" s="184"/>
      <c r="C882" s="184"/>
      <c r="D882" s="184"/>
      <c r="E882" s="68"/>
      <c r="F882" s="69"/>
      <c r="G882" s="68"/>
      <c r="H882" s="158"/>
      <c r="I882" s="68"/>
      <c r="J882" s="68"/>
      <c r="K882" s="68"/>
      <c r="L882" s="68"/>
      <c r="M882" s="68"/>
      <c r="N882" s="68"/>
      <c r="O882" s="68"/>
      <c r="P882" s="68"/>
      <c r="Q882" s="68"/>
      <c r="R882" s="68"/>
    </row>
    <row r="883" spans="1:18" ht="15.75" customHeight="1" x14ac:dyDescent="0.25">
      <c r="A883" s="68"/>
      <c r="B883" s="184"/>
      <c r="C883" s="184"/>
      <c r="D883" s="184"/>
      <c r="E883" s="68"/>
      <c r="F883" s="69"/>
      <c r="G883" s="68"/>
      <c r="H883" s="158"/>
      <c r="I883" s="68"/>
      <c r="J883" s="68"/>
      <c r="K883" s="68"/>
      <c r="L883" s="68"/>
      <c r="M883" s="68"/>
      <c r="N883" s="68"/>
      <c r="O883" s="68"/>
      <c r="P883" s="68"/>
      <c r="Q883" s="68"/>
      <c r="R883" s="68"/>
    </row>
    <row r="884" spans="1:18" ht="15.75" customHeight="1" x14ac:dyDescent="0.25">
      <c r="A884" s="68"/>
      <c r="B884" s="184"/>
      <c r="C884" s="184"/>
      <c r="D884" s="184"/>
      <c r="E884" s="68"/>
      <c r="F884" s="69"/>
      <c r="G884" s="68"/>
      <c r="H884" s="158"/>
      <c r="I884" s="68"/>
      <c r="J884" s="68"/>
      <c r="K884" s="68"/>
      <c r="L884" s="68"/>
      <c r="M884" s="68"/>
      <c r="N884" s="68"/>
      <c r="O884" s="68"/>
      <c r="P884" s="68"/>
      <c r="Q884" s="68"/>
      <c r="R884" s="68"/>
    </row>
    <row r="885" spans="1:18" ht="15.75" customHeight="1" x14ac:dyDescent="0.25">
      <c r="A885" s="68"/>
      <c r="B885" s="184"/>
      <c r="C885" s="184"/>
      <c r="D885" s="184"/>
      <c r="E885" s="68"/>
      <c r="F885" s="69"/>
      <c r="G885" s="68"/>
      <c r="H885" s="158"/>
      <c r="I885" s="68"/>
      <c r="J885" s="68"/>
      <c r="K885" s="68"/>
      <c r="L885" s="68"/>
      <c r="M885" s="68"/>
      <c r="N885" s="68"/>
      <c r="O885" s="68"/>
      <c r="P885" s="68"/>
      <c r="Q885" s="68"/>
      <c r="R885" s="68"/>
    </row>
    <row r="886" spans="1:18" ht="15.75" customHeight="1" x14ac:dyDescent="0.25">
      <c r="A886" s="68"/>
      <c r="B886" s="184"/>
      <c r="C886" s="184"/>
      <c r="D886" s="184"/>
      <c r="E886" s="68"/>
      <c r="F886" s="69"/>
      <c r="G886" s="68"/>
      <c r="H886" s="158"/>
      <c r="I886" s="68"/>
      <c r="J886" s="68"/>
      <c r="K886" s="68"/>
      <c r="L886" s="68"/>
      <c r="M886" s="68"/>
      <c r="N886" s="68"/>
      <c r="O886" s="68"/>
      <c r="P886" s="68"/>
      <c r="Q886" s="68"/>
      <c r="R886" s="68"/>
    </row>
    <row r="887" spans="1:18" ht="15.75" customHeight="1" x14ac:dyDescent="0.25">
      <c r="A887" s="68"/>
      <c r="B887" s="184"/>
      <c r="C887" s="184"/>
      <c r="D887" s="184"/>
      <c r="E887" s="68"/>
      <c r="F887" s="69"/>
      <c r="G887" s="68"/>
      <c r="H887" s="158"/>
      <c r="I887" s="68"/>
      <c r="J887" s="68"/>
      <c r="K887" s="68"/>
      <c r="L887" s="68"/>
      <c r="M887" s="68"/>
      <c r="N887" s="68"/>
      <c r="O887" s="68"/>
      <c r="P887" s="68"/>
      <c r="Q887" s="68"/>
      <c r="R887" s="68"/>
    </row>
    <row r="888" spans="1:18" ht="15.75" customHeight="1" x14ac:dyDescent="0.25">
      <c r="A888" s="68"/>
      <c r="B888" s="184"/>
      <c r="C888" s="184"/>
      <c r="D888" s="184"/>
      <c r="E888" s="68"/>
      <c r="F888" s="69"/>
      <c r="G888" s="68"/>
      <c r="H888" s="158"/>
      <c r="I888" s="68"/>
      <c r="J888" s="68"/>
      <c r="K888" s="68"/>
      <c r="L888" s="68"/>
      <c r="M888" s="68"/>
      <c r="N888" s="68"/>
      <c r="O888" s="68"/>
      <c r="P888" s="68"/>
      <c r="Q888" s="68"/>
      <c r="R888" s="68"/>
    </row>
    <row r="889" spans="1:18" ht="15.75" customHeight="1" x14ac:dyDescent="0.25">
      <c r="A889" s="68"/>
      <c r="B889" s="184"/>
      <c r="C889" s="184"/>
      <c r="D889" s="184"/>
      <c r="E889" s="68"/>
      <c r="F889" s="69"/>
      <c r="G889" s="68"/>
      <c r="H889" s="158"/>
      <c r="I889" s="68"/>
      <c r="J889" s="68"/>
      <c r="K889" s="68"/>
      <c r="L889" s="68"/>
      <c r="M889" s="68"/>
      <c r="N889" s="68"/>
      <c r="O889" s="68"/>
      <c r="P889" s="68"/>
      <c r="Q889" s="68"/>
      <c r="R889" s="68"/>
    </row>
    <row r="890" spans="1:18" ht="15.75" customHeight="1" x14ac:dyDescent="0.25">
      <c r="A890" s="68"/>
      <c r="B890" s="184"/>
      <c r="C890" s="184"/>
      <c r="D890" s="184"/>
      <c r="E890" s="68"/>
      <c r="F890" s="69"/>
      <c r="G890" s="68"/>
      <c r="H890" s="158"/>
      <c r="I890" s="68"/>
      <c r="J890" s="68"/>
      <c r="K890" s="68"/>
      <c r="L890" s="68"/>
      <c r="M890" s="68"/>
      <c r="N890" s="68"/>
      <c r="O890" s="68"/>
      <c r="P890" s="68"/>
      <c r="Q890" s="68"/>
      <c r="R890" s="68"/>
    </row>
    <row r="891" spans="1:18" ht="15.75" customHeight="1" x14ac:dyDescent="0.25">
      <c r="A891" s="68"/>
      <c r="B891" s="184"/>
      <c r="C891" s="184"/>
      <c r="D891" s="184"/>
      <c r="E891" s="68"/>
      <c r="F891" s="69"/>
      <c r="G891" s="68"/>
      <c r="H891" s="158"/>
      <c r="I891" s="68"/>
      <c r="J891" s="68"/>
      <c r="K891" s="68"/>
      <c r="L891" s="68"/>
      <c r="M891" s="68"/>
      <c r="N891" s="68"/>
      <c r="O891" s="68"/>
      <c r="P891" s="68"/>
      <c r="Q891" s="68"/>
      <c r="R891" s="68"/>
    </row>
    <row r="892" spans="1:18" ht="15.75" customHeight="1" x14ac:dyDescent="0.25">
      <c r="A892" s="68"/>
      <c r="B892" s="184"/>
      <c r="C892" s="184"/>
      <c r="D892" s="184"/>
      <c r="E892" s="68"/>
      <c r="F892" s="69"/>
      <c r="G892" s="68"/>
      <c r="H892" s="158"/>
      <c r="I892" s="68"/>
      <c r="J892" s="68"/>
      <c r="K892" s="68"/>
      <c r="L892" s="68"/>
      <c r="M892" s="68"/>
      <c r="N892" s="68"/>
      <c r="O892" s="68"/>
      <c r="P892" s="68"/>
      <c r="Q892" s="68"/>
      <c r="R892" s="68"/>
    </row>
    <row r="893" spans="1:18" ht="15.75" customHeight="1" x14ac:dyDescent="0.25">
      <c r="A893" s="68"/>
      <c r="B893" s="184"/>
      <c r="C893" s="184"/>
      <c r="D893" s="184"/>
      <c r="E893" s="68"/>
      <c r="F893" s="69"/>
      <c r="G893" s="68"/>
      <c r="H893" s="158"/>
      <c r="I893" s="68"/>
      <c r="J893" s="68"/>
      <c r="K893" s="68"/>
      <c r="L893" s="68"/>
      <c r="M893" s="68"/>
      <c r="N893" s="68"/>
      <c r="O893" s="68"/>
      <c r="P893" s="68"/>
      <c r="Q893" s="68"/>
      <c r="R893" s="68"/>
    </row>
    <row r="894" spans="1:18" ht="15.75" customHeight="1" x14ac:dyDescent="0.25">
      <c r="A894" s="68"/>
      <c r="B894" s="184"/>
      <c r="C894" s="184"/>
      <c r="D894" s="184"/>
      <c r="E894" s="68"/>
      <c r="F894" s="69"/>
      <c r="G894" s="68"/>
      <c r="H894" s="158"/>
      <c r="I894" s="68"/>
      <c r="J894" s="68"/>
      <c r="K894" s="68"/>
      <c r="L894" s="68"/>
      <c r="M894" s="68"/>
      <c r="N894" s="68"/>
      <c r="O894" s="68"/>
      <c r="P894" s="68"/>
      <c r="Q894" s="68"/>
      <c r="R894" s="68"/>
    </row>
    <row r="895" spans="1:18" ht="15.75" customHeight="1" x14ac:dyDescent="0.25">
      <c r="A895" s="68"/>
      <c r="B895" s="184"/>
      <c r="C895" s="184"/>
      <c r="D895" s="184"/>
      <c r="E895" s="68"/>
      <c r="F895" s="69"/>
      <c r="G895" s="68"/>
      <c r="H895" s="158"/>
      <c r="I895" s="68"/>
      <c r="J895" s="68"/>
      <c r="K895" s="68"/>
      <c r="L895" s="68"/>
      <c r="M895" s="68"/>
      <c r="N895" s="68"/>
      <c r="O895" s="68"/>
      <c r="P895" s="68"/>
      <c r="Q895" s="68"/>
      <c r="R895" s="68"/>
    </row>
    <row r="896" spans="1:18" ht="15.75" customHeight="1" x14ac:dyDescent="0.25">
      <c r="A896" s="68"/>
      <c r="B896" s="184"/>
      <c r="C896" s="184"/>
      <c r="D896" s="184"/>
      <c r="E896" s="68"/>
      <c r="F896" s="69"/>
      <c r="G896" s="68"/>
      <c r="H896" s="158"/>
      <c r="I896" s="68"/>
      <c r="J896" s="68"/>
      <c r="K896" s="68"/>
      <c r="L896" s="68"/>
      <c r="M896" s="68"/>
      <c r="N896" s="68"/>
      <c r="O896" s="68"/>
      <c r="P896" s="68"/>
      <c r="Q896" s="68"/>
      <c r="R896" s="68"/>
    </row>
    <row r="897" spans="1:18" ht="15.75" customHeight="1" x14ac:dyDescent="0.25">
      <c r="A897" s="68"/>
      <c r="B897" s="184"/>
      <c r="C897" s="184"/>
      <c r="D897" s="184"/>
      <c r="E897" s="68"/>
      <c r="F897" s="69"/>
      <c r="G897" s="68"/>
      <c r="H897" s="158"/>
      <c r="I897" s="68"/>
      <c r="J897" s="68"/>
      <c r="K897" s="68"/>
      <c r="L897" s="68"/>
      <c r="M897" s="68"/>
      <c r="N897" s="68"/>
      <c r="O897" s="68"/>
      <c r="P897" s="68"/>
      <c r="Q897" s="68"/>
      <c r="R897" s="68"/>
    </row>
    <row r="898" spans="1:18" ht="15.75" customHeight="1" x14ac:dyDescent="0.25">
      <c r="A898" s="68"/>
      <c r="B898" s="184"/>
      <c r="C898" s="184"/>
      <c r="D898" s="184"/>
      <c r="E898" s="68"/>
      <c r="F898" s="69"/>
      <c r="G898" s="68"/>
      <c r="H898" s="158"/>
      <c r="I898" s="68"/>
      <c r="J898" s="68"/>
      <c r="K898" s="68"/>
      <c r="L898" s="68"/>
      <c r="M898" s="68"/>
      <c r="N898" s="68"/>
      <c r="O898" s="68"/>
      <c r="P898" s="68"/>
      <c r="Q898" s="68"/>
      <c r="R898" s="68"/>
    </row>
    <row r="899" spans="1:18" ht="15.75" customHeight="1" x14ac:dyDescent="0.25">
      <c r="A899" s="68"/>
      <c r="B899" s="184"/>
      <c r="C899" s="184"/>
      <c r="D899" s="184"/>
      <c r="E899" s="68"/>
      <c r="F899" s="69"/>
      <c r="G899" s="68"/>
      <c r="H899" s="158"/>
      <c r="I899" s="68"/>
      <c r="J899" s="68"/>
      <c r="K899" s="68"/>
      <c r="L899" s="68"/>
      <c r="M899" s="68"/>
      <c r="N899" s="68"/>
      <c r="O899" s="68"/>
      <c r="P899" s="68"/>
      <c r="Q899" s="68"/>
      <c r="R899" s="68"/>
    </row>
    <row r="900" spans="1:18" ht="15.75" customHeight="1" x14ac:dyDescent="0.25">
      <c r="A900" s="68"/>
      <c r="B900" s="184"/>
      <c r="C900" s="184"/>
      <c r="D900" s="184"/>
      <c r="E900" s="68"/>
      <c r="F900" s="69"/>
      <c r="G900" s="68"/>
      <c r="H900" s="158"/>
      <c r="I900" s="68"/>
      <c r="J900" s="68"/>
      <c r="K900" s="68"/>
      <c r="L900" s="68"/>
      <c r="M900" s="68"/>
      <c r="N900" s="68"/>
      <c r="O900" s="68"/>
      <c r="P900" s="68"/>
      <c r="Q900" s="68"/>
      <c r="R900" s="68"/>
    </row>
    <row r="901" spans="1:18" ht="15.75" customHeight="1" x14ac:dyDescent="0.25">
      <c r="A901" s="68"/>
      <c r="B901" s="184"/>
      <c r="C901" s="184"/>
      <c r="D901" s="184"/>
      <c r="E901" s="68"/>
      <c r="F901" s="69"/>
      <c r="G901" s="68"/>
      <c r="H901" s="158"/>
      <c r="I901" s="68"/>
      <c r="J901" s="68"/>
      <c r="K901" s="68"/>
      <c r="L901" s="68"/>
      <c r="M901" s="68"/>
      <c r="N901" s="68"/>
      <c r="O901" s="68"/>
      <c r="P901" s="68"/>
      <c r="Q901" s="68"/>
      <c r="R901" s="68"/>
    </row>
    <row r="902" spans="1:18" ht="15.75" customHeight="1" x14ac:dyDescent="0.25">
      <c r="A902" s="68"/>
      <c r="B902" s="184"/>
      <c r="C902" s="184"/>
      <c r="D902" s="184"/>
      <c r="E902" s="68"/>
      <c r="F902" s="69"/>
      <c r="G902" s="68"/>
      <c r="H902" s="158"/>
      <c r="I902" s="68"/>
      <c r="J902" s="68"/>
      <c r="K902" s="68"/>
      <c r="L902" s="68"/>
      <c r="M902" s="68"/>
      <c r="N902" s="68"/>
      <c r="O902" s="68"/>
      <c r="P902" s="68"/>
      <c r="Q902" s="68"/>
      <c r="R902" s="68"/>
    </row>
    <row r="903" spans="1:18" ht="15.75" customHeight="1" x14ac:dyDescent="0.25">
      <c r="A903" s="68"/>
      <c r="B903" s="184"/>
      <c r="C903" s="184"/>
      <c r="D903" s="184"/>
      <c r="E903" s="68"/>
      <c r="F903" s="69"/>
      <c r="G903" s="68"/>
      <c r="H903" s="158"/>
      <c r="I903" s="68"/>
      <c r="J903" s="68"/>
      <c r="K903" s="68"/>
      <c r="L903" s="68"/>
      <c r="M903" s="68"/>
      <c r="N903" s="68"/>
      <c r="O903" s="68"/>
      <c r="P903" s="68"/>
      <c r="Q903" s="68"/>
      <c r="R903" s="68"/>
    </row>
    <row r="904" spans="1:18" ht="15.75" customHeight="1" x14ac:dyDescent="0.25">
      <c r="A904" s="68"/>
      <c r="B904" s="184"/>
      <c r="C904" s="184"/>
      <c r="D904" s="184"/>
      <c r="E904" s="68"/>
      <c r="F904" s="69"/>
      <c r="G904" s="68"/>
      <c r="H904" s="158"/>
      <c r="I904" s="68"/>
      <c r="J904" s="68"/>
      <c r="K904" s="68"/>
      <c r="L904" s="68"/>
      <c r="M904" s="68"/>
      <c r="N904" s="68"/>
      <c r="O904" s="68"/>
      <c r="P904" s="68"/>
      <c r="Q904" s="68"/>
      <c r="R904" s="68"/>
    </row>
    <row r="905" spans="1:18" ht="15.75" customHeight="1" x14ac:dyDescent="0.25">
      <c r="A905" s="68"/>
      <c r="B905" s="184"/>
      <c r="C905" s="184"/>
      <c r="D905" s="184"/>
      <c r="E905" s="68"/>
      <c r="F905" s="69"/>
      <c r="G905" s="68"/>
      <c r="H905" s="158"/>
      <c r="I905" s="68"/>
      <c r="J905" s="68"/>
      <c r="K905" s="68"/>
      <c r="L905" s="68"/>
      <c r="M905" s="68"/>
      <c r="N905" s="68"/>
      <c r="O905" s="68"/>
      <c r="P905" s="68"/>
      <c r="Q905" s="68"/>
      <c r="R905" s="68"/>
    </row>
    <row r="906" spans="1:18" ht="15.75" customHeight="1" x14ac:dyDescent="0.25">
      <c r="A906" s="68"/>
      <c r="B906" s="184"/>
      <c r="C906" s="184"/>
      <c r="D906" s="184"/>
      <c r="E906" s="68"/>
      <c r="F906" s="69"/>
      <c r="G906" s="68"/>
      <c r="H906" s="158"/>
      <c r="I906" s="68"/>
      <c r="J906" s="68"/>
      <c r="K906" s="68"/>
      <c r="L906" s="68"/>
      <c r="M906" s="68"/>
      <c r="N906" s="68"/>
      <c r="O906" s="68"/>
      <c r="P906" s="68"/>
      <c r="Q906" s="68"/>
      <c r="R906" s="68"/>
    </row>
    <row r="907" spans="1:18" ht="15.75" customHeight="1" x14ac:dyDescent="0.25">
      <c r="A907" s="68"/>
      <c r="B907" s="184"/>
      <c r="C907" s="184"/>
      <c r="D907" s="184"/>
      <c r="E907" s="68"/>
      <c r="F907" s="69"/>
      <c r="G907" s="68"/>
      <c r="H907" s="158"/>
      <c r="I907" s="68"/>
      <c r="J907" s="68"/>
      <c r="K907" s="68"/>
      <c r="L907" s="68"/>
      <c r="M907" s="68"/>
      <c r="N907" s="68"/>
      <c r="O907" s="68"/>
      <c r="P907" s="68"/>
      <c r="Q907" s="68"/>
      <c r="R907" s="68"/>
    </row>
    <row r="908" spans="1:18" ht="15.75" customHeight="1" x14ac:dyDescent="0.25">
      <c r="A908" s="68"/>
      <c r="B908" s="184"/>
      <c r="C908" s="184"/>
      <c r="D908" s="184"/>
      <c r="E908" s="68"/>
      <c r="F908" s="69"/>
      <c r="G908" s="68"/>
      <c r="H908" s="158"/>
      <c r="I908" s="68"/>
      <c r="J908" s="68"/>
      <c r="K908" s="68"/>
      <c r="L908" s="68"/>
      <c r="M908" s="68"/>
      <c r="N908" s="68"/>
      <c r="O908" s="68"/>
      <c r="P908" s="68"/>
      <c r="Q908" s="68"/>
      <c r="R908" s="68"/>
    </row>
    <row r="909" spans="1:18" ht="15.75" customHeight="1" x14ac:dyDescent="0.25">
      <c r="A909" s="68"/>
      <c r="B909" s="184"/>
      <c r="C909" s="184"/>
      <c r="D909" s="184"/>
      <c r="E909" s="68"/>
      <c r="F909" s="69"/>
      <c r="G909" s="68"/>
      <c r="H909" s="158"/>
      <c r="I909" s="68"/>
      <c r="J909" s="68"/>
      <c r="K909" s="68"/>
      <c r="L909" s="68"/>
      <c r="M909" s="68"/>
      <c r="N909" s="68"/>
      <c r="O909" s="68"/>
      <c r="P909" s="68"/>
      <c r="Q909" s="68"/>
      <c r="R909" s="68"/>
    </row>
    <row r="910" spans="1:18" ht="15.75" customHeight="1" x14ac:dyDescent="0.25">
      <c r="A910" s="68"/>
      <c r="B910" s="184"/>
      <c r="C910" s="184"/>
      <c r="D910" s="184"/>
      <c r="E910" s="68"/>
      <c r="F910" s="69"/>
      <c r="G910" s="68"/>
      <c r="H910" s="158"/>
      <c r="I910" s="68"/>
      <c r="J910" s="68"/>
      <c r="K910" s="68"/>
      <c r="L910" s="68"/>
      <c r="M910" s="68"/>
      <c r="N910" s="68"/>
      <c r="O910" s="68"/>
      <c r="P910" s="68"/>
      <c r="Q910" s="68"/>
      <c r="R910" s="68"/>
    </row>
    <row r="911" spans="1:18" ht="15.75" customHeight="1" x14ac:dyDescent="0.25">
      <c r="A911" s="68"/>
      <c r="B911" s="184"/>
      <c r="C911" s="184"/>
      <c r="D911" s="184"/>
      <c r="E911" s="68"/>
      <c r="F911" s="69"/>
      <c r="G911" s="68"/>
      <c r="H911" s="158"/>
      <c r="I911" s="68"/>
      <c r="J911" s="68"/>
      <c r="K911" s="68"/>
      <c r="L911" s="68"/>
      <c r="M911" s="68"/>
      <c r="N911" s="68"/>
      <c r="O911" s="68"/>
      <c r="P911" s="68"/>
      <c r="Q911" s="68"/>
      <c r="R911" s="68"/>
    </row>
    <row r="912" spans="1:18" ht="15.75" customHeight="1" x14ac:dyDescent="0.25">
      <c r="A912" s="68"/>
      <c r="B912" s="184"/>
      <c r="C912" s="184"/>
      <c r="D912" s="184"/>
      <c r="E912" s="68"/>
      <c r="F912" s="69"/>
      <c r="G912" s="68"/>
      <c r="H912" s="158"/>
      <c r="I912" s="68"/>
      <c r="J912" s="68"/>
      <c r="K912" s="68"/>
      <c r="L912" s="68"/>
      <c r="M912" s="68"/>
      <c r="N912" s="68"/>
      <c r="O912" s="68"/>
      <c r="P912" s="68"/>
      <c r="Q912" s="68"/>
      <c r="R912" s="68"/>
    </row>
    <row r="913" spans="1:18" ht="15.75" customHeight="1" x14ac:dyDescent="0.25">
      <c r="A913" s="68"/>
      <c r="B913" s="184"/>
      <c r="C913" s="184"/>
      <c r="D913" s="184"/>
      <c r="E913" s="68"/>
      <c r="F913" s="69"/>
      <c r="G913" s="68"/>
      <c r="H913" s="158"/>
      <c r="I913" s="68"/>
      <c r="J913" s="68"/>
      <c r="K913" s="68"/>
      <c r="L913" s="68"/>
      <c r="M913" s="68"/>
      <c r="N913" s="68"/>
      <c r="O913" s="68"/>
      <c r="P913" s="68"/>
      <c r="Q913" s="68"/>
      <c r="R913" s="68"/>
    </row>
    <row r="914" spans="1:18" ht="15.75" customHeight="1" x14ac:dyDescent="0.25">
      <c r="A914" s="68"/>
      <c r="B914" s="184"/>
      <c r="C914" s="184"/>
      <c r="D914" s="184"/>
      <c r="E914" s="68"/>
      <c r="F914" s="69"/>
      <c r="G914" s="68"/>
      <c r="H914" s="158"/>
      <c r="I914" s="68"/>
      <c r="J914" s="68"/>
      <c r="K914" s="68"/>
      <c r="L914" s="68"/>
      <c r="M914" s="68"/>
      <c r="N914" s="68"/>
      <c r="O914" s="68"/>
      <c r="P914" s="68"/>
      <c r="Q914" s="68"/>
      <c r="R914" s="68"/>
    </row>
    <row r="915" spans="1:18" ht="15.75" customHeight="1" x14ac:dyDescent="0.25">
      <c r="A915" s="68"/>
      <c r="B915" s="184"/>
      <c r="C915" s="184"/>
      <c r="D915" s="184"/>
      <c r="E915" s="68"/>
      <c r="F915" s="69"/>
      <c r="G915" s="68"/>
      <c r="H915" s="158"/>
      <c r="I915" s="68"/>
      <c r="J915" s="68"/>
      <c r="K915" s="68"/>
      <c r="L915" s="68"/>
      <c r="M915" s="68"/>
      <c r="N915" s="68"/>
      <c r="O915" s="68"/>
      <c r="P915" s="68"/>
      <c r="Q915" s="68"/>
      <c r="R915" s="68"/>
    </row>
    <row r="916" spans="1:18" ht="15.75" customHeight="1" x14ac:dyDescent="0.25">
      <c r="A916" s="68"/>
      <c r="B916" s="184"/>
      <c r="C916" s="184"/>
      <c r="D916" s="184"/>
      <c r="E916" s="68"/>
      <c r="F916" s="69"/>
      <c r="G916" s="68"/>
      <c r="H916" s="158"/>
      <c r="I916" s="68"/>
      <c r="J916" s="68"/>
      <c r="K916" s="68"/>
      <c r="L916" s="68"/>
      <c r="M916" s="68"/>
      <c r="N916" s="68"/>
      <c r="O916" s="68"/>
      <c r="P916" s="68"/>
      <c r="Q916" s="68"/>
      <c r="R916" s="68"/>
    </row>
    <row r="917" spans="1:18" ht="15.75" customHeight="1" x14ac:dyDescent="0.25">
      <c r="A917" s="68"/>
      <c r="B917" s="184"/>
      <c r="C917" s="184"/>
      <c r="D917" s="184"/>
      <c r="E917" s="68"/>
      <c r="F917" s="69"/>
      <c r="G917" s="68"/>
      <c r="H917" s="158"/>
      <c r="I917" s="68"/>
      <c r="J917" s="68"/>
      <c r="K917" s="68"/>
      <c r="L917" s="68"/>
      <c r="M917" s="68"/>
      <c r="N917" s="68"/>
      <c r="O917" s="68"/>
      <c r="P917" s="68"/>
      <c r="Q917" s="68"/>
      <c r="R917" s="68"/>
    </row>
    <row r="918" spans="1:18" ht="15.75" customHeight="1" x14ac:dyDescent="0.25">
      <c r="A918" s="68"/>
      <c r="B918" s="184"/>
      <c r="C918" s="184"/>
      <c r="D918" s="184"/>
      <c r="E918" s="68"/>
      <c r="F918" s="69"/>
      <c r="G918" s="68"/>
      <c r="H918" s="158"/>
      <c r="I918" s="68"/>
      <c r="J918" s="68"/>
      <c r="K918" s="68"/>
      <c r="L918" s="68"/>
      <c r="M918" s="68"/>
      <c r="N918" s="68"/>
      <c r="O918" s="68"/>
      <c r="P918" s="68"/>
      <c r="Q918" s="68"/>
      <c r="R918" s="68"/>
    </row>
    <row r="919" spans="1:18" ht="15.75" customHeight="1" x14ac:dyDescent="0.25">
      <c r="A919" s="68"/>
      <c r="B919" s="184"/>
      <c r="C919" s="184"/>
      <c r="D919" s="184"/>
      <c r="E919" s="68"/>
      <c r="F919" s="69"/>
      <c r="G919" s="68"/>
      <c r="H919" s="158"/>
      <c r="I919" s="68"/>
      <c r="J919" s="68"/>
      <c r="K919" s="68"/>
      <c r="L919" s="68"/>
      <c r="M919" s="68"/>
      <c r="N919" s="68"/>
      <c r="O919" s="68"/>
      <c r="P919" s="68"/>
      <c r="Q919" s="68"/>
      <c r="R919" s="68"/>
    </row>
    <row r="920" spans="1:18" ht="15.75" customHeight="1" x14ac:dyDescent="0.25">
      <c r="A920" s="68"/>
      <c r="B920" s="184"/>
      <c r="C920" s="184"/>
      <c r="D920" s="184"/>
      <c r="E920" s="68"/>
      <c r="F920" s="69"/>
      <c r="G920" s="68"/>
      <c r="H920" s="158"/>
      <c r="I920" s="68"/>
      <c r="J920" s="68"/>
      <c r="K920" s="68"/>
      <c r="L920" s="68"/>
      <c r="M920" s="68"/>
      <c r="N920" s="68"/>
      <c r="O920" s="68"/>
      <c r="P920" s="68"/>
      <c r="Q920" s="68"/>
      <c r="R920" s="68"/>
    </row>
    <row r="921" spans="1:18" ht="15.75" customHeight="1" x14ac:dyDescent="0.25">
      <c r="A921" s="68"/>
      <c r="B921" s="184"/>
      <c r="C921" s="184"/>
      <c r="D921" s="184"/>
      <c r="E921" s="68"/>
      <c r="F921" s="69"/>
      <c r="G921" s="68"/>
      <c r="H921" s="158"/>
      <c r="I921" s="68"/>
      <c r="J921" s="68"/>
      <c r="K921" s="68"/>
      <c r="L921" s="68"/>
      <c r="M921" s="68"/>
      <c r="N921" s="68"/>
      <c r="O921" s="68"/>
      <c r="P921" s="68"/>
      <c r="Q921" s="68"/>
      <c r="R921" s="68"/>
    </row>
    <row r="922" spans="1:18" ht="15.75" customHeight="1" x14ac:dyDescent="0.25">
      <c r="A922" s="68"/>
      <c r="B922" s="184"/>
      <c r="C922" s="184"/>
      <c r="D922" s="184"/>
      <c r="E922" s="68"/>
      <c r="F922" s="69"/>
      <c r="G922" s="68"/>
      <c r="H922" s="158"/>
      <c r="I922" s="68"/>
      <c r="J922" s="68"/>
      <c r="K922" s="68"/>
      <c r="L922" s="68"/>
      <c r="M922" s="68"/>
      <c r="N922" s="68"/>
      <c r="O922" s="68"/>
      <c r="P922" s="68"/>
      <c r="Q922" s="68"/>
      <c r="R922" s="68"/>
    </row>
    <row r="923" spans="1:18" ht="15.75" customHeight="1" x14ac:dyDescent="0.25">
      <c r="A923" s="68"/>
      <c r="B923" s="184"/>
      <c r="C923" s="184"/>
      <c r="D923" s="184"/>
      <c r="E923" s="68"/>
      <c r="F923" s="69"/>
      <c r="G923" s="68"/>
      <c r="H923" s="158"/>
      <c r="I923" s="68"/>
      <c r="J923" s="68"/>
      <c r="K923" s="68"/>
      <c r="L923" s="68"/>
      <c r="M923" s="68"/>
      <c r="N923" s="68"/>
      <c r="O923" s="68"/>
      <c r="P923" s="68"/>
      <c r="Q923" s="68"/>
      <c r="R923" s="68"/>
    </row>
    <row r="924" spans="1:18" ht="15.75" customHeight="1" x14ac:dyDescent="0.25">
      <c r="A924" s="68"/>
      <c r="B924" s="184"/>
      <c r="C924" s="184"/>
      <c r="D924" s="184"/>
      <c r="E924" s="68"/>
      <c r="F924" s="69"/>
      <c r="G924" s="68"/>
      <c r="H924" s="158"/>
      <c r="I924" s="68"/>
      <c r="J924" s="68"/>
      <c r="K924" s="68"/>
      <c r="L924" s="68"/>
      <c r="M924" s="68"/>
      <c r="N924" s="68"/>
      <c r="O924" s="68"/>
      <c r="P924" s="68"/>
      <c r="Q924" s="68"/>
      <c r="R924" s="68"/>
    </row>
    <row r="925" spans="1:18" ht="15.75" customHeight="1" x14ac:dyDescent="0.25">
      <c r="A925" s="68"/>
      <c r="B925" s="184"/>
      <c r="C925" s="184"/>
      <c r="D925" s="184"/>
      <c r="E925" s="68"/>
      <c r="F925" s="69"/>
      <c r="G925" s="68"/>
      <c r="H925" s="158"/>
      <c r="I925" s="68"/>
      <c r="J925" s="68"/>
      <c r="K925" s="68"/>
      <c r="L925" s="68"/>
      <c r="M925" s="68"/>
      <c r="N925" s="68"/>
      <c r="O925" s="68"/>
      <c r="P925" s="68"/>
      <c r="Q925" s="68"/>
      <c r="R925" s="68"/>
    </row>
    <row r="926" spans="1:18" ht="15.75" customHeight="1" x14ac:dyDescent="0.25">
      <c r="A926" s="68"/>
      <c r="B926" s="184"/>
      <c r="C926" s="184"/>
      <c r="D926" s="184"/>
      <c r="E926" s="68"/>
      <c r="F926" s="69"/>
      <c r="G926" s="68"/>
      <c r="H926" s="158"/>
      <c r="I926" s="68"/>
      <c r="J926" s="68"/>
      <c r="K926" s="68"/>
      <c r="L926" s="68"/>
      <c r="M926" s="68"/>
      <c r="N926" s="68"/>
      <c r="O926" s="68"/>
      <c r="P926" s="68"/>
      <c r="Q926" s="68"/>
      <c r="R926" s="68"/>
    </row>
    <row r="927" spans="1:18" ht="15.75" customHeight="1" x14ac:dyDescent="0.25">
      <c r="A927" s="68"/>
      <c r="B927" s="184"/>
      <c r="C927" s="184"/>
      <c r="D927" s="184"/>
      <c r="E927" s="68"/>
      <c r="F927" s="69"/>
      <c r="G927" s="68"/>
      <c r="H927" s="158"/>
      <c r="I927" s="68"/>
      <c r="J927" s="68"/>
      <c r="K927" s="68"/>
      <c r="L927" s="68"/>
      <c r="M927" s="68"/>
      <c r="N927" s="68"/>
      <c r="O927" s="68"/>
      <c r="P927" s="68"/>
      <c r="Q927" s="68"/>
      <c r="R927" s="68"/>
    </row>
    <row r="928" spans="1:18" ht="15.75" customHeight="1" x14ac:dyDescent="0.25">
      <c r="A928" s="68"/>
      <c r="B928" s="184"/>
      <c r="C928" s="184"/>
      <c r="D928" s="184"/>
      <c r="E928" s="68"/>
      <c r="F928" s="69"/>
      <c r="G928" s="68"/>
      <c r="H928" s="158"/>
      <c r="I928" s="68"/>
      <c r="J928" s="68"/>
      <c r="K928" s="68"/>
      <c r="L928" s="68"/>
      <c r="M928" s="68"/>
      <c r="N928" s="68"/>
      <c r="O928" s="68"/>
      <c r="P928" s="68"/>
      <c r="Q928" s="68"/>
      <c r="R928" s="68"/>
    </row>
    <row r="929" spans="1:18" ht="15.75" customHeight="1" x14ac:dyDescent="0.25">
      <c r="A929" s="68"/>
      <c r="B929" s="184"/>
      <c r="C929" s="184"/>
      <c r="D929" s="184"/>
      <c r="E929" s="68"/>
      <c r="F929" s="69"/>
      <c r="G929" s="68"/>
      <c r="H929" s="158"/>
      <c r="I929" s="68"/>
      <c r="J929" s="68"/>
      <c r="K929" s="68"/>
      <c r="L929" s="68"/>
      <c r="M929" s="68"/>
      <c r="N929" s="68"/>
      <c r="O929" s="68"/>
      <c r="P929" s="68"/>
      <c r="Q929" s="68"/>
      <c r="R929" s="68"/>
    </row>
    <row r="930" spans="1:18" ht="15.75" customHeight="1" x14ac:dyDescent="0.25">
      <c r="A930" s="68"/>
      <c r="B930" s="184"/>
      <c r="C930" s="184"/>
      <c r="D930" s="184"/>
      <c r="E930" s="68"/>
      <c r="F930" s="69"/>
      <c r="G930" s="68"/>
      <c r="H930" s="158"/>
      <c r="I930" s="68"/>
      <c r="J930" s="68"/>
      <c r="K930" s="68"/>
      <c r="L930" s="68"/>
      <c r="M930" s="68"/>
      <c r="N930" s="68"/>
      <c r="O930" s="68"/>
      <c r="P930" s="68"/>
      <c r="Q930" s="68"/>
      <c r="R930" s="68"/>
    </row>
    <row r="931" spans="1:18" ht="15.75" customHeight="1" x14ac:dyDescent="0.25">
      <c r="A931" s="68"/>
      <c r="B931" s="184"/>
      <c r="C931" s="184"/>
      <c r="D931" s="184"/>
      <c r="E931" s="68"/>
      <c r="F931" s="69"/>
      <c r="G931" s="68"/>
      <c r="H931" s="158"/>
      <c r="I931" s="68"/>
      <c r="J931" s="68"/>
      <c r="K931" s="68"/>
      <c r="L931" s="68"/>
      <c r="M931" s="68"/>
      <c r="N931" s="68"/>
      <c r="O931" s="68"/>
      <c r="P931" s="68"/>
      <c r="Q931" s="68"/>
      <c r="R931" s="68"/>
    </row>
    <row r="932" spans="1:18" ht="15.75" customHeight="1" x14ac:dyDescent="0.25">
      <c r="A932" s="68"/>
      <c r="B932" s="184"/>
      <c r="C932" s="184"/>
      <c r="D932" s="184"/>
      <c r="E932" s="68"/>
      <c r="F932" s="69"/>
      <c r="G932" s="68"/>
      <c r="H932" s="158"/>
      <c r="I932" s="68"/>
      <c r="J932" s="68"/>
      <c r="K932" s="68"/>
      <c r="L932" s="68"/>
      <c r="M932" s="68"/>
      <c r="N932" s="68"/>
      <c r="O932" s="68"/>
      <c r="P932" s="68"/>
      <c r="Q932" s="68"/>
      <c r="R932" s="68"/>
    </row>
    <row r="933" spans="1:18" ht="15.75" customHeight="1" x14ac:dyDescent="0.25">
      <c r="A933" s="68"/>
      <c r="B933" s="184"/>
      <c r="C933" s="184"/>
      <c r="D933" s="184"/>
      <c r="E933" s="68"/>
      <c r="F933" s="69"/>
      <c r="G933" s="68"/>
      <c r="H933" s="158"/>
      <c r="I933" s="68"/>
      <c r="J933" s="68"/>
      <c r="K933" s="68"/>
      <c r="L933" s="68"/>
      <c r="M933" s="68"/>
      <c r="N933" s="68"/>
      <c r="O933" s="68"/>
      <c r="P933" s="68"/>
      <c r="Q933" s="68"/>
      <c r="R933" s="68"/>
    </row>
    <row r="934" spans="1:18" ht="15.75" customHeight="1" x14ac:dyDescent="0.25">
      <c r="A934" s="68"/>
      <c r="B934" s="184"/>
      <c r="C934" s="184"/>
      <c r="D934" s="184"/>
      <c r="E934" s="68"/>
      <c r="F934" s="69"/>
      <c r="G934" s="68"/>
      <c r="H934" s="158"/>
      <c r="I934" s="68"/>
      <c r="J934" s="68"/>
      <c r="K934" s="68"/>
      <c r="L934" s="68"/>
      <c r="M934" s="68"/>
      <c r="N934" s="68"/>
      <c r="O934" s="68"/>
      <c r="P934" s="68"/>
      <c r="Q934" s="68"/>
      <c r="R934" s="68"/>
    </row>
    <row r="935" spans="1:18" ht="15.75" customHeight="1" x14ac:dyDescent="0.25">
      <c r="A935" s="68"/>
      <c r="B935" s="184"/>
      <c r="C935" s="184"/>
      <c r="D935" s="184"/>
      <c r="E935" s="68"/>
      <c r="F935" s="69"/>
      <c r="G935" s="68"/>
      <c r="H935" s="158"/>
      <c r="I935" s="68"/>
      <c r="J935" s="68"/>
      <c r="K935" s="68"/>
      <c r="L935" s="68"/>
      <c r="M935" s="68"/>
      <c r="N935" s="68"/>
      <c r="O935" s="68"/>
      <c r="P935" s="68"/>
      <c r="Q935" s="68"/>
      <c r="R935" s="68"/>
    </row>
    <row r="936" spans="1:18" ht="15.75" customHeight="1" x14ac:dyDescent="0.25">
      <c r="A936" s="68"/>
      <c r="B936" s="184"/>
      <c r="C936" s="184"/>
      <c r="D936" s="184"/>
      <c r="E936" s="68"/>
      <c r="F936" s="69"/>
      <c r="G936" s="68"/>
      <c r="H936" s="158"/>
      <c r="I936" s="68"/>
      <c r="J936" s="68"/>
      <c r="K936" s="68"/>
      <c r="L936" s="68"/>
      <c r="M936" s="68"/>
      <c r="N936" s="68"/>
      <c r="O936" s="68"/>
      <c r="P936" s="68"/>
      <c r="Q936" s="68"/>
      <c r="R936" s="68"/>
    </row>
    <row r="937" spans="1:18" ht="15.75" customHeight="1" x14ac:dyDescent="0.25">
      <c r="A937" s="68"/>
      <c r="B937" s="184"/>
      <c r="C937" s="184"/>
      <c r="D937" s="184"/>
      <c r="E937" s="68"/>
      <c r="F937" s="69"/>
      <c r="G937" s="68"/>
      <c r="H937" s="158"/>
      <c r="I937" s="68"/>
      <c r="J937" s="68"/>
      <c r="K937" s="68"/>
      <c r="L937" s="68"/>
      <c r="M937" s="68"/>
      <c r="N937" s="68"/>
      <c r="O937" s="68"/>
      <c r="P937" s="68"/>
      <c r="Q937" s="68"/>
      <c r="R937" s="68"/>
    </row>
    <row r="938" spans="1:18" ht="15.75" customHeight="1" x14ac:dyDescent="0.25">
      <c r="A938" s="68"/>
      <c r="B938" s="184"/>
      <c r="C938" s="184"/>
      <c r="D938" s="184"/>
      <c r="E938" s="68"/>
      <c r="F938" s="69"/>
      <c r="G938" s="68"/>
      <c r="H938" s="158"/>
      <c r="I938" s="68"/>
      <c r="J938" s="68"/>
      <c r="K938" s="68"/>
      <c r="L938" s="68"/>
      <c r="M938" s="68"/>
      <c r="N938" s="68"/>
      <c r="O938" s="68"/>
      <c r="P938" s="68"/>
      <c r="Q938" s="68"/>
      <c r="R938" s="68"/>
    </row>
    <row r="939" spans="1:18" ht="15.75" customHeight="1" x14ac:dyDescent="0.25">
      <c r="A939" s="68"/>
      <c r="B939" s="184"/>
      <c r="C939" s="184"/>
      <c r="D939" s="184"/>
      <c r="E939" s="68"/>
      <c r="F939" s="69"/>
      <c r="G939" s="68"/>
      <c r="H939" s="158"/>
      <c r="I939" s="68"/>
      <c r="J939" s="68"/>
      <c r="K939" s="68"/>
      <c r="L939" s="68"/>
      <c r="M939" s="68"/>
      <c r="N939" s="68"/>
      <c r="O939" s="68"/>
      <c r="P939" s="68"/>
      <c r="Q939" s="68"/>
      <c r="R939" s="68"/>
    </row>
    <row r="940" spans="1:18" ht="15.75" customHeight="1" x14ac:dyDescent="0.25">
      <c r="A940" s="68"/>
      <c r="B940" s="184"/>
      <c r="C940" s="184"/>
      <c r="D940" s="184"/>
      <c r="E940" s="68"/>
      <c r="F940" s="69"/>
      <c r="G940" s="68"/>
      <c r="H940" s="158"/>
      <c r="I940" s="68"/>
      <c r="J940" s="68"/>
      <c r="K940" s="68"/>
      <c r="L940" s="68"/>
      <c r="M940" s="68"/>
      <c r="N940" s="68"/>
      <c r="O940" s="68"/>
      <c r="P940" s="68"/>
      <c r="Q940" s="68"/>
      <c r="R940" s="68"/>
    </row>
    <row r="941" spans="1:18" ht="15.75" customHeight="1" x14ac:dyDescent="0.25">
      <c r="A941" s="68"/>
      <c r="B941" s="184"/>
      <c r="C941" s="184"/>
      <c r="D941" s="184"/>
      <c r="E941" s="68"/>
      <c r="F941" s="69"/>
      <c r="G941" s="68"/>
      <c r="H941" s="158"/>
      <c r="I941" s="68"/>
      <c r="J941" s="68"/>
      <c r="K941" s="68"/>
      <c r="L941" s="68"/>
      <c r="M941" s="68"/>
      <c r="N941" s="68"/>
      <c r="O941" s="68"/>
      <c r="P941" s="68"/>
      <c r="Q941" s="68"/>
      <c r="R941" s="68"/>
    </row>
    <row r="942" spans="1:18" ht="15.75" customHeight="1" x14ac:dyDescent="0.25">
      <c r="A942" s="68"/>
      <c r="B942" s="184"/>
      <c r="C942" s="184"/>
      <c r="D942" s="184"/>
      <c r="E942" s="68"/>
      <c r="F942" s="69"/>
      <c r="G942" s="68"/>
      <c r="H942" s="158"/>
      <c r="I942" s="68"/>
      <c r="J942" s="68"/>
      <c r="K942" s="68"/>
      <c r="L942" s="68"/>
      <c r="M942" s="68"/>
      <c r="N942" s="68"/>
      <c r="O942" s="68"/>
      <c r="P942" s="68"/>
      <c r="Q942" s="68"/>
      <c r="R942" s="68"/>
    </row>
    <row r="943" spans="1:18" ht="15.75" customHeight="1" x14ac:dyDescent="0.25">
      <c r="A943" s="68"/>
      <c r="B943" s="184"/>
      <c r="C943" s="184"/>
      <c r="D943" s="184"/>
      <c r="E943" s="68"/>
      <c r="F943" s="69"/>
      <c r="G943" s="68"/>
      <c r="H943" s="158"/>
      <c r="I943" s="68"/>
      <c r="J943" s="68"/>
      <c r="K943" s="68"/>
      <c r="L943" s="68"/>
      <c r="M943" s="68"/>
      <c r="N943" s="68"/>
      <c r="O943" s="68"/>
      <c r="P943" s="68"/>
      <c r="Q943" s="68"/>
      <c r="R943" s="68"/>
    </row>
    <row r="944" spans="1:18" ht="15.75" customHeight="1" x14ac:dyDescent="0.25">
      <c r="A944" s="68"/>
      <c r="B944" s="184"/>
      <c r="C944" s="184"/>
      <c r="D944" s="184"/>
      <c r="E944" s="68"/>
      <c r="F944" s="69"/>
      <c r="G944" s="68"/>
      <c r="H944" s="158"/>
      <c r="I944" s="68"/>
      <c r="J944" s="68"/>
      <c r="K944" s="68"/>
      <c r="L944" s="68"/>
      <c r="M944" s="68"/>
      <c r="N944" s="68"/>
      <c r="O944" s="68"/>
      <c r="P944" s="68"/>
      <c r="Q944" s="68"/>
      <c r="R944" s="68"/>
    </row>
    <row r="945" spans="1:18" ht="15.75" customHeight="1" x14ac:dyDescent="0.25">
      <c r="A945" s="68"/>
      <c r="B945" s="184"/>
      <c r="C945" s="184"/>
      <c r="D945" s="184"/>
      <c r="E945" s="68"/>
      <c r="F945" s="69"/>
      <c r="G945" s="68"/>
      <c r="H945" s="158"/>
      <c r="I945" s="68"/>
      <c r="J945" s="68"/>
      <c r="K945" s="68"/>
      <c r="L945" s="68"/>
      <c r="M945" s="68"/>
      <c r="N945" s="68"/>
      <c r="O945" s="68"/>
      <c r="P945" s="68"/>
      <c r="Q945" s="68"/>
      <c r="R945" s="68"/>
    </row>
    <row r="946" spans="1:18" ht="15.75" customHeight="1" x14ac:dyDescent="0.25">
      <c r="A946" s="68"/>
      <c r="B946" s="184"/>
      <c r="C946" s="184"/>
      <c r="D946" s="184"/>
      <c r="E946" s="68"/>
      <c r="F946" s="69"/>
      <c r="G946" s="68"/>
      <c r="H946" s="158"/>
      <c r="I946" s="68"/>
      <c r="J946" s="68"/>
      <c r="K946" s="68"/>
      <c r="L946" s="68"/>
      <c r="M946" s="68"/>
      <c r="N946" s="68"/>
      <c r="O946" s="68"/>
      <c r="P946" s="68"/>
      <c r="Q946" s="68"/>
      <c r="R946" s="68"/>
    </row>
    <row r="947" spans="1:18" ht="15.75" customHeight="1" x14ac:dyDescent="0.25">
      <c r="A947" s="68"/>
      <c r="B947" s="184"/>
      <c r="C947" s="184"/>
      <c r="D947" s="184"/>
      <c r="E947" s="68"/>
      <c r="F947" s="69"/>
      <c r="G947" s="68"/>
      <c r="H947" s="158"/>
      <c r="I947" s="68"/>
      <c r="J947" s="68"/>
      <c r="K947" s="68"/>
      <c r="L947" s="68"/>
      <c r="M947" s="68"/>
      <c r="N947" s="68"/>
      <c r="O947" s="68"/>
      <c r="P947" s="68"/>
      <c r="Q947" s="68"/>
      <c r="R947" s="68"/>
    </row>
    <row r="948" spans="1:18" ht="15.75" customHeight="1" x14ac:dyDescent="0.25">
      <c r="A948" s="68"/>
      <c r="B948" s="184"/>
      <c r="C948" s="184"/>
      <c r="D948" s="184"/>
      <c r="E948" s="68"/>
      <c r="F948" s="69"/>
      <c r="G948" s="68"/>
      <c r="H948" s="158"/>
      <c r="I948" s="68"/>
      <c r="J948" s="68"/>
      <c r="K948" s="68"/>
      <c r="L948" s="68"/>
      <c r="M948" s="68"/>
      <c r="N948" s="68"/>
      <c r="O948" s="68"/>
      <c r="P948" s="68"/>
      <c r="Q948" s="68"/>
      <c r="R948" s="68"/>
    </row>
    <row r="949" spans="1:18" ht="15.75" customHeight="1" x14ac:dyDescent="0.25">
      <c r="A949" s="68"/>
      <c r="B949" s="184"/>
      <c r="C949" s="184"/>
      <c r="D949" s="184"/>
      <c r="E949" s="68"/>
      <c r="F949" s="69"/>
      <c r="G949" s="68"/>
      <c r="H949" s="158"/>
      <c r="I949" s="68"/>
      <c r="J949" s="68"/>
      <c r="K949" s="68"/>
      <c r="L949" s="68"/>
      <c r="M949" s="68"/>
      <c r="N949" s="68"/>
      <c r="O949" s="68"/>
      <c r="P949" s="68"/>
      <c r="Q949" s="68"/>
      <c r="R949" s="68"/>
    </row>
    <row r="950" spans="1:18" ht="15.75" customHeight="1" x14ac:dyDescent="0.25">
      <c r="A950" s="68"/>
      <c r="B950" s="184"/>
      <c r="C950" s="184"/>
      <c r="D950" s="184"/>
      <c r="E950" s="68"/>
      <c r="F950" s="69"/>
      <c r="G950" s="68"/>
      <c r="H950" s="158"/>
      <c r="I950" s="68"/>
      <c r="J950" s="68"/>
      <c r="K950" s="68"/>
      <c r="L950" s="68"/>
      <c r="M950" s="68"/>
      <c r="N950" s="68"/>
      <c r="O950" s="68"/>
      <c r="P950" s="68"/>
      <c r="Q950" s="68"/>
      <c r="R950" s="68"/>
    </row>
    <row r="951" spans="1:18" ht="15.75" customHeight="1" x14ac:dyDescent="0.25">
      <c r="A951" s="68"/>
      <c r="B951" s="184"/>
      <c r="C951" s="184"/>
      <c r="D951" s="184"/>
      <c r="E951" s="68"/>
      <c r="F951" s="69"/>
      <c r="G951" s="68"/>
      <c r="H951" s="158"/>
      <c r="I951" s="68"/>
      <c r="J951" s="68"/>
      <c r="K951" s="68"/>
      <c r="L951" s="68"/>
      <c r="M951" s="68"/>
      <c r="N951" s="68"/>
      <c r="O951" s="68"/>
      <c r="P951" s="68"/>
      <c r="Q951" s="68"/>
      <c r="R951" s="68"/>
    </row>
    <row r="952" spans="1:18" ht="15.75" customHeight="1" x14ac:dyDescent="0.25">
      <c r="A952" s="68"/>
      <c r="B952" s="184"/>
      <c r="C952" s="184"/>
      <c r="D952" s="184"/>
      <c r="E952" s="68"/>
      <c r="F952" s="69"/>
      <c r="G952" s="68"/>
      <c r="H952" s="158"/>
      <c r="I952" s="68"/>
      <c r="J952" s="68"/>
      <c r="K952" s="68"/>
      <c r="L952" s="68"/>
      <c r="M952" s="68"/>
      <c r="N952" s="68"/>
      <c r="O952" s="68"/>
      <c r="P952" s="68"/>
      <c r="Q952" s="68"/>
      <c r="R952" s="68"/>
    </row>
    <row r="953" spans="1:18" ht="15.75" customHeight="1" x14ac:dyDescent="0.25">
      <c r="A953" s="68"/>
      <c r="B953" s="184"/>
      <c r="C953" s="184"/>
      <c r="D953" s="184"/>
      <c r="E953" s="68"/>
      <c r="F953" s="69"/>
      <c r="G953" s="68"/>
      <c r="H953" s="158"/>
      <c r="I953" s="68"/>
      <c r="J953" s="68"/>
      <c r="K953" s="68"/>
      <c r="L953" s="68"/>
      <c r="M953" s="68"/>
      <c r="N953" s="68"/>
      <c r="O953" s="68"/>
      <c r="P953" s="68"/>
      <c r="Q953" s="68"/>
      <c r="R953" s="68"/>
    </row>
    <row r="954" spans="1:18" ht="15.75" customHeight="1" x14ac:dyDescent="0.25">
      <c r="A954" s="68"/>
      <c r="B954" s="184"/>
      <c r="C954" s="184"/>
      <c r="D954" s="184"/>
      <c r="E954" s="68"/>
      <c r="F954" s="69"/>
      <c r="G954" s="68"/>
      <c r="H954" s="158"/>
      <c r="I954" s="68"/>
      <c r="J954" s="68"/>
      <c r="K954" s="68"/>
      <c r="L954" s="68"/>
      <c r="M954" s="68"/>
      <c r="N954" s="68"/>
      <c r="O954" s="68"/>
      <c r="P954" s="68"/>
      <c r="Q954" s="68"/>
      <c r="R954" s="68"/>
    </row>
    <row r="955" spans="1:18" ht="15.75" customHeight="1" x14ac:dyDescent="0.25">
      <c r="A955" s="68"/>
      <c r="B955" s="184"/>
      <c r="C955" s="184"/>
      <c r="D955" s="184"/>
      <c r="E955" s="68"/>
      <c r="F955" s="69"/>
      <c r="G955" s="68"/>
      <c r="H955" s="158"/>
      <c r="I955" s="68"/>
      <c r="J955" s="68"/>
      <c r="K955" s="68"/>
      <c r="L955" s="68"/>
      <c r="M955" s="68"/>
      <c r="N955" s="68"/>
      <c r="O955" s="68"/>
      <c r="P955" s="68"/>
      <c r="Q955" s="68"/>
      <c r="R955" s="68"/>
    </row>
    <row r="956" spans="1:18" ht="15.75" customHeight="1" x14ac:dyDescent="0.25">
      <c r="A956" s="68"/>
      <c r="B956" s="184"/>
      <c r="C956" s="184"/>
      <c r="D956" s="184"/>
      <c r="E956" s="68"/>
      <c r="F956" s="69"/>
      <c r="G956" s="68"/>
      <c r="H956" s="158"/>
      <c r="I956" s="68"/>
      <c r="J956" s="68"/>
      <c r="K956" s="68"/>
      <c r="L956" s="68"/>
      <c r="M956" s="68"/>
      <c r="N956" s="68"/>
      <c r="O956" s="68"/>
      <c r="P956" s="68"/>
      <c r="Q956" s="68"/>
      <c r="R956" s="68"/>
    </row>
    <row r="957" spans="1:18" ht="15.75" customHeight="1" x14ac:dyDescent="0.25">
      <c r="A957" s="68"/>
      <c r="B957" s="184"/>
      <c r="C957" s="184"/>
      <c r="D957" s="184"/>
      <c r="E957" s="68"/>
      <c r="F957" s="69"/>
      <c r="G957" s="68"/>
      <c r="H957" s="158"/>
      <c r="I957" s="68"/>
      <c r="J957" s="68"/>
      <c r="K957" s="68"/>
      <c r="L957" s="68"/>
      <c r="M957" s="68"/>
      <c r="N957" s="68"/>
      <c r="O957" s="68"/>
      <c r="P957" s="68"/>
      <c r="Q957" s="68"/>
      <c r="R957" s="68"/>
    </row>
    <row r="958" spans="1:18" ht="15.75" customHeight="1" x14ac:dyDescent="0.25">
      <c r="A958" s="68"/>
      <c r="B958" s="184"/>
      <c r="C958" s="184"/>
      <c r="D958" s="184"/>
      <c r="E958" s="68"/>
      <c r="F958" s="69"/>
      <c r="G958" s="68"/>
      <c r="H958" s="158"/>
      <c r="I958" s="68"/>
      <c r="J958" s="68"/>
      <c r="K958" s="68"/>
      <c r="L958" s="68"/>
      <c r="M958" s="68"/>
      <c r="N958" s="68"/>
      <c r="O958" s="68"/>
      <c r="P958" s="68"/>
      <c r="Q958" s="68"/>
      <c r="R958" s="68"/>
    </row>
    <row r="959" spans="1:18" ht="15.75" customHeight="1" x14ac:dyDescent="0.25">
      <c r="A959" s="68"/>
      <c r="B959" s="184"/>
      <c r="C959" s="184"/>
      <c r="D959" s="184"/>
      <c r="E959" s="68"/>
      <c r="F959" s="69"/>
      <c r="G959" s="68"/>
      <c r="H959" s="158"/>
      <c r="I959" s="68"/>
      <c r="J959" s="68"/>
      <c r="K959" s="68"/>
      <c r="L959" s="68"/>
      <c r="M959" s="68"/>
      <c r="N959" s="68"/>
      <c r="O959" s="68"/>
      <c r="P959" s="68"/>
      <c r="Q959" s="68"/>
      <c r="R959" s="68"/>
    </row>
    <row r="960" spans="1:18" ht="15.75" customHeight="1" x14ac:dyDescent="0.25">
      <c r="A960" s="68"/>
      <c r="B960" s="184"/>
      <c r="C960" s="184"/>
      <c r="D960" s="184"/>
      <c r="E960" s="68"/>
      <c r="F960" s="69"/>
      <c r="G960" s="68"/>
      <c r="H960" s="158"/>
      <c r="I960" s="68"/>
      <c r="J960" s="68"/>
      <c r="K960" s="68"/>
      <c r="L960" s="68"/>
      <c r="M960" s="68"/>
      <c r="N960" s="68"/>
      <c r="O960" s="68"/>
      <c r="P960" s="68"/>
      <c r="Q960" s="68"/>
      <c r="R960" s="68"/>
    </row>
    <row r="961" spans="1:18" ht="15.75" customHeight="1" x14ac:dyDescent="0.25">
      <c r="A961" s="68"/>
      <c r="B961" s="184"/>
      <c r="C961" s="184"/>
      <c r="D961" s="184"/>
      <c r="E961" s="68"/>
      <c r="F961" s="69"/>
      <c r="G961" s="68"/>
      <c r="H961" s="158"/>
      <c r="I961" s="68"/>
      <c r="J961" s="68"/>
      <c r="K961" s="68"/>
      <c r="L961" s="68"/>
      <c r="M961" s="68"/>
      <c r="N961" s="68"/>
      <c r="O961" s="68"/>
      <c r="P961" s="68"/>
      <c r="Q961" s="68"/>
      <c r="R961" s="68"/>
    </row>
    <row r="962" spans="1:18" ht="15.75" customHeight="1" x14ac:dyDescent="0.25">
      <c r="A962" s="68"/>
      <c r="B962" s="184"/>
      <c r="C962" s="184"/>
      <c r="D962" s="184"/>
      <c r="E962" s="68"/>
      <c r="F962" s="69"/>
      <c r="G962" s="68"/>
      <c r="H962" s="158"/>
      <c r="I962" s="68"/>
      <c r="J962" s="68"/>
      <c r="K962" s="68"/>
      <c r="L962" s="68"/>
      <c r="M962" s="68"/>
      <c r="N962" s="68"/>
      <c r="O962" s="68"/>
      <c r="P962" s="68"/>
      <c r="Q962" s="68"/>
      <c r="R962" s="68"/>
    </row>
    <row r="963" spans="1:18" ht="15.75" customHeight="1" x14ac:dyDescent="0.25">
      <c r="A963" s="68"/>
      <c r="B963" s="184"/>
      <c r="C963" s="184"/>
      <c r="D963" s="184"/>
      <c r="E963" s="68"/>
      <c r="F963" s="69"/>
      <c r="G963" s="68"/>
      <c r="H963" s="158"/>
      <c r="I963" s="68"/>
      <c r="J963" s="68"/>
      <c r="K963" s="68"/>
      <c r="L963" s="68"/>
      <c r="M963" s="68"/>
      <c r="N963" s="68"/>
      <c r="O963" s="68"/>
      <c r="P963" s="68"/>
      <c r="Q963" s="68"/>
      <c r="R963" s="68"/>
    </row>
    <row r="964" spans="1:18" ht="15.75" customHeight="1" x14ac:dyDescent="0.25">
      <c r="A964" s="68"/>
      <c r="B964" s="184"/>
      <c r="C964" s="184"/>
      <c r="D964" s="184"/>
      <c r="E964" s="68"/>
      <c r="F964" s="69"/>
      <c r="G964" s="68"/>
      <c r="H964" s="158"/>
      <c r="I964" s="68"/>
      <c r="J964" s="68"/>
      <c r="K964" s="68"/>
      <c r="L964" s="68"/>
      <c r="M964" s="68"/>
      <c r="N964" s="68"/>
      <c r="O964" s="68"/>
      <c r="P964" s="68"/>
      <c r="Q964" s="68"/>
      <c r="R964" s="68"/>
    </row>
    <row r="965" spans="1:18" ht="15.75" customHeight="1" x14ac:dyDescent="0.25">
      <c r="A965" s="68"/>
      <c r="B965" s="184"/>
      <c r="C965" s="184"/>
      <c r="D965" s="184"/>
      <c r="E965" s="68"/>
      <c r="F965" s="69"/>
      <c r="G965" s="68"/>
      <c r="H965" s="158"/>
      <c r="I965" s="68"/>
      <c r="J965" s="68"/>
      <c r="K965" s="68"/>
      <c r="L965" s="68"/>
      <c r="M965" s="68"/>
      <c r="N965" s="68"/>
      <c r="O965" s="68"/>
      <c r="P965" s="68"/>
      <c r="Q965" s="68"/>
      <c r="R965" s="68"/>
    </row>
    <row r="966" spans="1:18" ht="15.75" customHeight="1" x14ac:dyDescent="0.25">
      <c r="A966" s="68"/>
      <c r="B966" s="184"/>
      <c r="C966" s="184"/>
      <c r="D966" s="184"/>
      <c r="E966" s="68"/>
      <c r="F966" s="69"/>
      <c r="G966" s="68"/>
      <c r="H966" s="158"/>
      <c r="I966" s="68"/>
      <c r="J966" s="68"/>
      <c r="K966" s="68"/>
      <c r="L966" s="68"/>
      <c r="M966" s="68"/>
      <c r="N966" s="68"/>
      <c r="O966" s="68"/>
      <c r="P966" s="68"/>
      <c r="Q966" s="68"/>
      <c r="R966" s="68"/>
    </row>
  </sheetData>
  <mergeCells count="202">
    <mergeCell ref="M68:N68"/>
    <mergeCell ref="O64:Q64"/>
    <mergeCell ref="M64:N66"/>
    <mergeCell ref="A62:R62"/>
    <mergeCell ref="O65:O66"/>
    <mergeCell ref="P65:Q65"/>
    <mergeCell ref="M67:N67"/>
    <mergeCell ref="Q50:Q61"/>
    <mergeCell ref="R50:R61"/>
    <mergeCell ref="G52:G53"/>
    <mergeCell ref="G54:G55"/>
    <mergeCell ref="G56:G57"/>
    <mergeCell ref="G58:G59"/>
    <mergeCell ref="G60:G61"/>
    <mergeCell ref="H60:H61"/>
    <mergeCell ref="I60:I61"/>
    <mergeCell ref="A49:R49"/>
    <mergeCell ref="A50:A61"/>
    <mergeCell ref="B50:B61"/>
    <mergeCell ref="C50:C61"/>
    <mergeCell ref="D50:D61"/>
    <mergeCell ref="E50:E61"/>
    <mergeCell ref="F50:F61"/>
    <mergeCell ref="G50:G51"/>
    <mergeCell ref="J50:J61"/>
    <mergeCell ref="K50:K61"/>
    <mergeCell ref="L50:L61"/>
    <mergeCell ref="M50:M61"/>
    <mergeCell ref="N50:N61"/>
    <mergeCell ref="O50:O61"/>
    <mergeCell ref="P50:P61"/>
    <mergeCell ref="A45:R45"/>
    <mergeCell ref="A46:A48"/>
    <mergeCell ref="B46:B48"/>
    <mergeCell ref="C46:C48"/>
    <mergeCell ref="D46:D48"/>
    <mergeCell ref="E46:E48"/>
    <mergeCell ref="F46:F48"/>
    <mergeCell ref="G46:G47"/>
    <mergeCell ref="J46:J48"/>
    <mergeCell ref="K46:K48"/>
    <mergeCell ref="L46:L48"/>
    <mergeCell ref="M46:M48"/>
    <mergeCell ref="N46:N48"/>
    <mergeCell ref="O46:O48"/>
    <mergeCell ref="P46:P48"/>
    <mergeCell ref="Q46:Q48"/>
    <mergeCell ref="R46:R48"/>
    <mergeCell ref="N39:N44"/>
    <mergeCell ref="O39:O44"/>
    <mergeCell ref="P39:P44"/>
    <mergeCell ref="Q39:Q44"/>
    <mergeCell ref="R39:R44"/>
    <mergeCell ref="R34:R37"/>
    <mergeCell ref="G36:G37"/>
    <mergeCell ref="A38:R38"/>
    <mergeCell ref="A39:A44"/>
    <mergeCell ref="B39:B44"/>
    <mergeCell ref="C39:C44"/>
    <mergeCell ref="D39:D44"/>
    <mergeCell ref="E39:E44"/>
    <mergeCell ref="F39:F44"/>
    <mergeCell ref="G39:G44"/>
    <mergeCell ref="H39:H43"/>
    <mergeCell ref="I39:I43"/>
    <mergeCell ref="J39:J44"/>
    <mergeCell ref="K39:K44"/>
    <mergeCell ref="L39:L44"/>
    <mergeCell ref="M39:M44"/>
    <mergeCell ref="A33:R33"/>
    <mergeCell ref="A34:A37"/>
    <mergeCell ref="B34:B37"/>
    <mergeCell ref="C34:C37"/>
    <mergeCell ref="D34:D37"/>
    <mergeCell ref="E34:E37"/>
    <mergeCell ref="F34:F37"/>
    <mergeCell ref="G34:G35"/>
    <mergeCell ref="J34:J37"/>
    <mergeCell ref="K34:K37"/>
    <mergeCell ref="L34:L37"/>
    <mergeCell ref="M34:M37"/>
    <mergeCell ref="N34:N37"/>
    <mergeCell ref="O34:O37"/>
    <mergeCell ref="P34:P37"/>
    <mergeCell ref="Q34:Q37"/>
    <mergeCell ref="F27:F32"/>
    <mergeCell ref="G27:G28"/>
    <mergeCell ref="J27:J32"/>
    <mergeCell ref="K27:K32"/>
    <mergeCell ref="L27:L32"/>
    <mergeCell ref="G29:G30"/>
    <mergeCell ref="G31:G32"/>
    <mergeCell ref="H31:H32"/>
    <mergeCell ref="I31:I32"/>
    <mergeCell ref="A27:A32"/>
    <mergeCell ref="B27:B32"/>
    <mergeCell ref="C27:C32"/>
    <mergeCell ref="D27:D32"/>
    <mergeCell ref="E27:E32"/>
    <mergeCell ref="R22:R26"/>
    <mergeCell ref="G23:G25"/>
    <mergeCell ref="H24:H25"/>
    <mergeCell ref="I24:I25"/>
    <mergeCell ref="M27:M32"/>
    <mergeCell ref="N27:N32"/>
    <mergeCell ref="O27:O32"/>
    <mergeCell ref="P27:P32"/>
    <mergeCell ref="Q27:Q32"/>
    <mergeCell ref="R27:R32"/>
    <mergeCell ref="O22:O26"/>
    <mergeCell ref="P22:P26"/>
    <mergeCell ref="Q22:Q26"/>
    <mergeCell ref="M22:M26"/>
    <mergeCell ref="N22:N26"/>
    <mergeCell ref="A22:A26"/>
    <mergeCell ref="B22:B26"/>
    <mergeCell ref="C22:C26"/>
    <mergeCell ref="D22:D26"/>
    <mergeCell ref="C13:C14"/>
    <mergeCell ref="R19:R21"/>
    <mergeCell ref="L16:L18"/>
    <mergeCell ref="M16:M18"/>
    <mergeCell ref="N16:N18"/>
    <mergeCell ref="O16:O18"/>
    <mergeCell ref="O19:O21"/>
    <mergeCell ref="Q16:Q18"/>
    <mergeCell ref="R16:R18"/>
    <mergeCell ref="J19:J21"/>
    <mergeCell ref="K19:K21"/>
    <mergeCell ref="L19:L21"/>
    <mergeCell ref="M19:M21"/>
    <mergeCell ref="N19:N21"/>
    <mergeCell ref="Q19:Q21"/>
    <mergeCell ref="F16:F18"/>
    <mergeCell ref="G16:G17"/>
    <mergeCell ref="J16:J18"/>
    <mergeCell ref="R13:R14"/>
    <mergeCell ref="J4:J5"/>
    <mergeCell ref="K4:L4"/>
    <mergeCell ref="M4:N4"/>
    <mergeCell ref="O4:P4"/>
    <mergeCell ref="Q4:Q5"/>
    <mergeCell ref="Q7:Q12"/>
    <mergeCell ref="N7:N12"/>
    <mergeCell ref="F13:F14"/>
    <mergeCell ref="G13:G14"/>
    <mergeCell ref="O13:O14"/>
    <mergeCell ref="L13:L14"/>
    <mergeCell ref="J13:J14"/>
    <mergeCell ref="K13:K14"/>
    <mergeCell ref="M13:M14"/>
    <mergeCell ref="N13:N14"/>
    <mergeCell ref="Q13:Q14"/>
    <mergeCell ref="G7:G8"/>
    <mergeCell ref="A7:A12"/>
    <mergeCell ref="B7:B12"/>
    <mergeCell ref="C7:C12"/>
    <mergeCell ref="D7:D12"/>
    <mergeCell ref="E7:E12"/>
    <mergeCell ref="F7:F12"/>
    <mergeCell ref="G9:G10"/>
    <mergeCell ref="R4:R5"/>
    <mergeCell ref="A4:A5"/>
    <mergeCell ref="B4:B5"/>
    <mergeCell ref="C4:C5"/>
    <mergeCell ref="D4:D5"/>
    <mergeCell ref="E4:E5"/>
    <mergeCell ref="F4:F5"/>
    <mergeCell ref="G4:G5"/>
    <mergeCell ref="H4:I4"/>
    <mergeCell ref="G11:G12"/>
    <mergeCell ref="R7:R12"/>
    <mergeCell ref="J7:J12"/>
    <mergeCell ref="K7:K12"/>
    <mergeCell ref="L7:L12"/>
    <mergeCell ref="M7:M12"/>
    <mergeCell ref="O7:O12"/>
    <mergeCell ref="P7:P12"/>
    <mergeCell ref="E22:E26"/>
    <mergeCell ref="F22:F26"/>
    <mergeCell ref="J22:J26"/>
    <mergeCell ref="K22:K26"/>
    <mergeCell ref="L22:L26"/>
    <mergeCell ref="P13:P14"/>
    <mergeCell ref="A16:A18"/>
    <mergeCell ref="B16:B18"/>
    <mergeCell ref="C16:C18"/>
    <mergeCell ref="D16:D18"/>
    <mergeCell ref="E16:E18"/>
    <mergeCell ref="K16:K18"/>
    <mergeCell ref="P16:P18"/>
    <mergeCell ref="D13:D14"/>
    <mergeCell ref="E13:E14"/>
    <mergeCell ref="A19:A21"/>
    <mergeCell ref="B19:B21"/>
    <mergeCell ref="C19:C21"/>
    <mergeCell ref="D19:D21"/>
    <mergeCell ref="E19:E21"/>
    <mergeCell ref="F19:F21"/>
    <mergeCell ref="P19:P21"/>
    <mergeCell ref="A13:A14"/>
    <mergeCell ref="B13:B1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S115"/>
  <sheetViews>
    <sheetView zoomScale="50" zoomScaleNormal="50" workbookViewId="0"/>
  </sheetViews>
  <sheetFormatPr defaultRowHeight="15" x14ac:dyDescent="0.25"/>
  <cols>
    <col min="1" max="1" width="4.7109375" style="98" customWidth="1"/>
    <col min="2" max="2" width="8.85546875" style="98" customWidth="1"/>
    <col min="3" max="3" width="11.42578125" style="98" customWidth="1"/>
    <col min="4" max="4" width="9.7109375" style="98" customWidth="1"/>
    <col min="5" max="5" width="45.7109375" style="98" customWidth="1"/>
    <col min="6" max="6" width="61.42578125" style="98" customWidth="1"/>
    <col min="7" max="7" width="35.7109375" style="98" customWidth="1"/>
    <col min="8" max="8" width="20.42578125" style="98" customWidth="1"/>
    <col min="9" max="9" width="12.140625" style="98" customWidth="1"/>
    <col min="10" max="10" width="32.140625" style="98" customWidth="1"/>
    <col min="11" max="11" width="12.140625" style="98" customWidth="1"/>
    <col min="12" max="12" width="12.7109375" style="98" customWidth="1"/>
    <col min="13" max="13" width="17.85546875" style="98" customWidth="1"/>
    <col min="14" max="14" width="17.28515625" style="98" customWidth="1"/>
    <col min="15" max="16" width="18" style="98" customWidth="1"/>
    <col min="17" max="17" width="21.28515625" style="98" customWidth="1"/>
    <col min="18" max="18" width="23.5703125" style="98" customWidth="1"/>
    <col min="19" max="19" width="19.5703125" style="98" customWidth="1"/>
    <col min="20" max="258" width="9.140625" style="98"/>
    <col min="259" max="259" width="4.7109375" style="98" bestFit="1" customWidth="1"/>
    <col min="260" max="260" width="9.7109375" style="98" bestFit="1" customWidth="1"/>
    <col min="261" max="261" width="10" style="98" bestFit="1" customWidth="1"/>
    <col min="262" max="262" width="8.85546875" style="98" bestFit="1" customWidth="1"/>
    <col min="263" max="263" width="22.85546875" style="98" customWidth="1"/>
    <col min="264" max="264" width="59.7109375" style="98" bestFit="1" customWidth="1"/>
    <col min="265" max="265" width="57.85546875" style="98" bestFit="1" customWidth="1"/>
    <col min="266" max="266" width="35.28515625" style="98" bestFit="1" customWidth="1"/>
    <col min="267" max="267" width="28.140625" style="98" bestFit="1" customWidth="1"/>
    <col min="268" max="268" width="33.140625" style="98" bestFit="1" customWidth="1"/>
    <col min="269" max="269" width="26" style="98" bestFit="1" customWidth="1"/>
    <col min="270" max="270" width="19.140625" style="98" bestFit="1" customWidth="1"/>
    <col min="271" max="271" width="10.42578125" style="98" customWidth="1"/>
    <col min="272" max="272" width="11.85546875" style="98" customWidth="1"/>
    <col min="273" max="273" width="14.7109375" style="98" customWidth="1"/>
    <col min="274" max="274" width="9" style="98" bestFit="1" customWidth="1"/>
    <col min="275" max="514" width="9.140625" style="98"/>
    <col min="515" max="515" width="4.7109375" style="98" bestFit="1" customWidth="1"/>
    <col min="516" max="516" width="9.7109375" style="98" bestFit="1" customWidth="1"/>
    <col min="517" max="517" width="10" style="98" bestFit="1" customWidth="1"/>
    <col min="518" max="518" width="8.85546875" style="98" bestFit="1" customWidth="1"/>
    <col min="519" max="519" width="22.85546875" style="98" customWidth="1"/>
    <col min="520" max="520" width="59.7109375" style="98" bestFit="1" customWidth="1"/>
    <col min="521" max="521" width="57.85546875" style="98" bestFit="1" customWidth="1"/>
    <col min="522" max="522" width="35.28515625" style="98" bestFit="1" customWidth="1"/>
    <col min="523" max="523" width="28.140625" style="98" bestFit="1" customWidth="1"/>
    <col min="524" max="524" width="33.140625" style="98" bestFit="1" customWidth="1"/>
    <col min="525" max="525" width="26" style="98" bestFit="1" customWidth="1"/>
    <col min="526" max="526" width="19.140625" style="98" bestFit="1" customWidth="1"/>
    <col min="527" max="527" width="10.42578125" style="98" customWidth="1"/>
    <col min="528" max="528" width="11.85546875" style="98" customWidth="1"/>
    <col min="529" max="529" width="14.7109375" style="98" customWidth="1"/>
    <col min="530" max="530" width="9" style="98" bestFit="1" customWidth="1"/>
    <col min="531" max="770" width="9.140625" style="98"/>
    <col min="771" max="771" width="4.7109375" style="98" bestFit="1" customWidth="1"/>
    <col min="772" max="772" width="9.7109375" style="98" bestFit="1" customWidth="1"/>
    <col min="773" max="773" width="10" style="98" bestFit="1" customWidth="1"/>
    <col min="774" max="774" width="8.85546875" style="98" bestFit="1" customWidth="1"/>
    <col min="775" max="775" width="22.85546875" style="98" customWidth="1"/>
    <col min="776" max="776" width="59.7109375" style="98" bestFit="1" customWidth="1"/>
    <col min="777" max="777" width="57.85546875" style="98" bestFit="1" customWidth="1"/>
    <col min="778" max="778" width="35.28515625" style="98" bestFit="1" customWidth="1"/>
    <col min="779" max="779" width="28.140625" style="98" bestFit="1" customWidth="1"/>
    <col min="780" max="780" width="33.140625" style="98" bestFit="1" customWidth="1"/>
    <col min="781" max="781" width="26" style="98" bestFit="1" customWidth="1"/>
    <col min="782" max="782" width="19.140625" style="98" bestFit="1" customWidth="1"/>
    <col min="783" max="783" width="10.42578125" style="98" customWidth="1"/>
    <col min="784" max="784" width="11.85546875" style="98" customWidth="1"/>
    <col min="785" max="785" width="14.7109375" style="98" customWidth="1"/>
    <col min="786" max="786" width="9" style="98" bestFit="1" customWidth="1"/>
    <col min="787" max="1026" width="9.140625" style="98"/>
    <col min="1027" max="1027" width="4.7109375" style="98" bestFit="1" customWidth="1"/>
    <col min="1028" max="1028" width="9.7109375" style="98" bestFit="1" customWidth="1"/>
    <col min="1029" max="1029" width="10" style="98" bestFit="1" customWidth="1"/>
    <col min="1030" max="1030" width="8.85546875" style="98" bestFit="1" customWidth="1"/>
    <col min="1031" max="1031" width="22.85546875" style="98" customWidth="1"/>
    <col min="1032" max="1032" width="59.7109375" style="98" bestFit="1" customWidth="1"/>
    <col min="1033" max="1033" width="57.85546875" style="98" bestFit="1" customWidth="1"/>
    <col min="1034" max="1034" width="35.28515625" style="98" bestFit="1" customWidth="1"/>
    <col min="1035" max="1035" width="28.140625" style="98" bestFit="1" customWidth="1"/>
    <col min="1036" max="1036" width="33.140625" style="98" bestFit="1" customWidth="1"/>
    <col min="1037" max="1037" width="26" style="98" bestFit="1" customWidth="1"/>
    <col min="1038" max="1038" width="19.140625" style="98" bestFit="1" customWidth="1"/>
    <col min="1039" max="1039" width="10.42578125" style="98" customWidth="1"/>
    <col min="1040" max="1040" width="11.85546875" style="98" customWidth="1"/>
    <col min="1041" max="1041" width="14.7109375" style="98" customWidth="1"/>
    <col min="1042" max="1042" width="9" style="98" bestFit="1" customWidth="1"/>
    <col min="1043" max="1282" width="9.140625" style="98"/>
    <col min="1283" max="1283" width="4.7109375" style="98" bestFit="1" customWidth="1"/>
    <col min="1284" max="1284" width="9.7109375" style="98" bestFit="1" customWidth="1"/>
    <col min="1285" max="1285" width="10" style="98" bestFit="1" customWidth="1"/>
    <col min="1286" max="1286" width="8.85546875" style="98" bestFit="1" customWidth="1"/>
    <col min="1287" max="1287" width="22.85546875" style="98" customWidth="1"/>
    <col min="1288" max="1288" width="59.7109375" style="98" bestFit="1" customWidth="1"/>
    <col min="1289" max="1289" width="57.85546875" style="98" bestFit="1" customWidth="1"/>
    <col min="1290" max="1290" width="35.28515625" style="98" bestFit="1" customWidth="1"/>
    <col min="1291" max="1291" width="28.140625" style="98" bestFit="1" customWidth="1"/>
    <col min="1292" max="1292" width="33.140625" style="98" bestFit="1" customWidth="1"/>
    <col min="1293" max="1293" width="26" style="98" bestFit="1" customWidth="1"/>
    <col min="1294" max="1294" width="19.140625" style="98" bestFit="1" customWidth="1"/>
    <col min="1295" max="1295" width="10.42578125" style="98" customWidth="1"/>
    <col min="1296" max="1296" width="11.85546875" style="98" customWidth="1"/>
    <col min="1297" max="1297" width="14.7109375" style="98" customWidth="1"/>
    <col min="1298" max="1298" width="9" style="98" bestFit="1" customWidth="1"/>
    <col min="1299" max="1538" width="9.140625" style="98"/>
    <col min="1539" max="1539" width="4.7109375" style="98" bestFit="1" customWidth="1"/>
    <col min="1540" max="1540" width="9.7109375" style="98" bestFit="1" customWidth="1"/>
    <col min="1541" max="1541" width="10" style="98" bestFit="1" customWidth="1"/>
    <col min="1542" max="1542" width="8.85546875" style="98" bestFit="1" customWidth="1"/>
    <col min="1543" max="1543" width="22.85546875" style="98" customWidth="1"/>
    <col min="1544" max="1544" width="59.7109375" style="98" bestFit="1" customWidth="1"/>
    <col min="1545" max="1545" width="57.85546875" style="98" bestFit="1" customWidth="1"/>
    <col min="1546" max="1546" width="35.28515625" style="98" bestFit="1" customWidth="1"/>
    <col min="1547" max="1547" width="28.140625" style="98" bestFit="1" customWidth="1"/>
    <col min="1548" max="1548" width="33.140625" style="98" bestFit="1" customWidth="1"/>
    <col min="1549" max="1549" width="26" style="98" bestFit="1" customWidth="1"/>
    <col min="1550" max="1550" width="19.140625" style="98" bestFit="1" customWidth="1"/>
    <col min="1551" max="1551" width="10.42578125" style="98" customWidth="1"/>
    <col min="1552" max="1552" width="11.85546875" style="98" customWidth="1"/>
    <col min="1553" max="1553" width="14.7109375" style="98" customWidth="1"/>
    <col min="1554" max="1554" width="9" style="98" bestFit="1" customWidth="1"/>
    <col min="1555" max="1794" width="9.140625" style="98"/>
    <col min="1795" max="1795" width="4.7109375" style="98" bestFit="1" customWidth="1"/>
    <col min="1796" max="1796" width="9.7109375" style="98" bestFit="1" customWidth="1"/>
    <col min="1797" max="1797" width="10" style="98" bestFit="1" customWidth="1"/>
    <col min="1798" max="1798" width="8.85546875" style="98" bestFit="1" customWidth="1"/>
    <col min="1799" max="1799" width="22.85546875" style="98" customWidth="1"/>
    <col min="1800" max="1800" width="59.7109375" style="98" bestFit="1" customWidth="1"/>
    <col min="1801" max="1801" width="57.85546875" style="98" bestFit="1" customWidth="1"/>
    <col min="1802" max="1802" width="35.28515625" style="98" bestFit="1" customWidth="1"/>
    <col min="1803" max="1803" width="28.140625" style="98" bestFit="1" customWidth="1"/>
    <col min="1804" max="1804" width="33.140625" style="98" bestFit="1" customWidth="1"/>
    <col min="1805" max="1805" width="26" style="98" bestFit="1" customWidth="1"/>
    <col min="1806" max="1806" width="19.140625" style="98" bestFit="1" customWidth="1"/>
    <col min="1807" max="1807" width="10.42578125" style="98" customWidth="1"/>
    <col min="1808" max="1808" width="11.85546875" style="98" customWidth="1"/>
    <col min="1809" max="1809" width="14.7109375" style="98" customWidth="1"/>
    <col min="1810" max="1810" width="9" style="98" bestFit="1" customWidth="1"/>
    <col min="1811" max="2050" width="9.140625" style="98"/>
    <col min="2051" max="2051" width="4.7109375" style="98" bestFit="1" customWidth="1"/>
    <col min="2052" max="2052" width="9.7109375" style="98" bestFit="1" customWidth="1"/>
    <col min="2053" max="2053" width="10" style="98" bestFit="1" customWidth="1"/>
    <col min="2054" max="2054" width="8.85546875" style="98" bestFit="1" customWidth="1"/>
    <col min="2055" max="2055" width="22.85546875" style="98" customWidth="1"/>
    <col min="2056" max="2056" width="59.7109375" style="98" bestFit="1" customWidth="1"/>
    <col min="2057" max="2057" width="57.85546875" style="98" bestFit="1" customWidth="1"/>
    <col min="2058" max="2058" width="35.28515625" style="98" bestFit="1" customWidth="1"/>
    <col min="2059" max="2059" width="28.140625" style="98" bestFit="1" customWidth="1"/>
    <col min="2060" max="2060" width="33.140625" style="98" bestFit="1" customWidth="1"/>
    <col min="2061" max="2061" width="26" style="98" bestFit="1" customWidth="1"/>
    <col min="2062" max="2062" width="19.140625" style="98" bestFit="1" customWidth="1"/>
    <col min="2063" max="2063" width="10.42578125" style="98" customWidth="1"/>
    <col min="2064" max="2064" width="11.85546875" style="98" customWidth="1"/>
    <col min="2065" max="2065" width="14.7109375" style="98" customWidth="1"/>
    <col min="2066" max="2066" width="9" style="98" bestFit="1" customWidth="1"/>
    <col min="2067" max="2306" width="9.140625" style="98"/>
    <col min="2307" max="2307" width="4.7109375" style="98" bestFit="1" customWidth="1"/>
    <col min="2308" max="2308" width="9.7109375" style="98" bestFit="1" customWidth="1"/>
    <col min="2309" max="2309" width="10" style="98" bestFit="1" customWidth="1"/>
    <col min="2310" max="2310" width="8.85546875" style="98" bestFit="1" customWidth="1"/>
    <col min="2311" max="2311" width="22.85546875" style="98" customWidth="1"/>
    <col min="2312" max="2312" width="59.7109375" style="98" bestFit="1" customWidth="1"/>
    <col min="2313" max="2313" width="57.85546875" style="98" bestFit="1" customWidth="1"/>
    <col min="2314" max="2314" width="35.28515625" style="98" bestFit="1" customWidth="1"/>
    <col min="2315" max="2315" width="28.140625" style="98" bestFit="1" customWidth="1"/>
    <col min="2316" max="2316" width="33.140625" style="98" bestFit="1" customWidth="1"/>
    <col min="2317" max="2317" width="26" style="98" bestFit="1" customWidth="1"/>
    <col min="2318" max="2318" width="19.140625" style="98" bestFit="1" customWidth="1"/>
    <col min="2319" max="2319" width="10.42578125" style="98" customWidth="1"/>
    <col min="2320" max="2320" width="11.85546875" style="98" customWidth="1"/>
    <col min="2321" max="2321" width="14.7109375" style="98" customWidth="1"/>
    <col min="2322" max="2322" width="9" style="98" bestFit="1" customWidth="1"/>
    <col min="2323" max="2562" width="9.140625" style="98"/>
    <col min="2563" max="2563" width="4.7109375" style="98" bestFit="1" customWidth="1"/>
    <col min="2564" max="2564" width="9.7109375" style="98" bestFit="1" customWidth="1"/>
    <col min="2565" max="2565" width="10" style="98" bestFit="1" customWidth="1"/>
    <col min="2566" max="2566" width="8.85546875" style="98" bestFit="1" customWidth="1"/>
    <col min="2567" max="2567" width="22.85546875" style="98" customWidth="1"/>
    <col min="2568" max="2568" width="59.7109375" style="98" bestFit="1" customWidth="1"/>
    <col min="2569" max="2569" width="57.85546875" style="98" bestFit="1" customWidth="1"/>
    <col min="2570" max="2570" width="35.28515625" style="98" bestFit="1" customWidth="1"/>
    <col min="2571" max="2571" width="28.140625" style="98" bestFit="1" customWidth="1"/>
    <col min="2572" max="2572" width="33.140625" style="98" bestFit="1" customWidth="1"/>
    <col min="2573" max="2573" width="26" style="98" bestFit="1" customWidth="1"/>
    <col min="2574" max="2574" width="19.140625" style="98" bestFit="1" customWidth="1"/>
    <col min="2575" max="2575" width="10.42578125" style="98" customWidth="1"/>
    <col min="2576" max="2576" width="11.85546875" style="98" customWidth="1"/>
    <col min="2577" max="2577" width="14.7109375" style="98" customWidth="1"/>
    <col min="2578" max="2578" width="9" style="98" bestFit="1" customWidth="1"/>
    <col min="2579" max="2818" width="9.140625" style="98"/>
    <col min="2819" max="2819" width="4.7109375" style="98" bestFit="1" customWidth="1"/>
    <col min="2820" max="2820" width="9.7109375" style="98" bestFit="1" customWidth="1"/>
    <col min="2821" max="2821" width="10" style="98" bestFit="1" customWidth="1"/>
    <col min="2822" max="2822" width="8.85546875" style="98" bestFit="1" customWidth="1"/>
    <col min="2823" max="2823" width="22.85546875" style="98" customWidth="1"/>
    <col min="2824" max="2824" width="59.7109375" style="98" bestFit="1" customWidth="1"/>
    <col min="2825" max="2825" width="57.85546875" style="98" bestFit="1" customWidth="1"/>
    <col min="2826" max="2826" width="35.28515625" style="98" bestFit="1" customWidth="1"/>
    <col min="2827" max="2827" width="28.140625" style="98" bestFit="1" customWidth="1"/>
    <col min="2828" max="2828" width="33.140625" style="98" bestFit="1" customWidth="1"/>
    <col min="2829" max="2829" width="26" style="98" bestFit="1" customWidth="1"/>
    <col min="2830" max="2830" width="19.140625" style="98" bestFit="1" customWidth="1"/>
    <col min="2831" max="2831" width="10.42578125" style="98" customWidth="1"/>
    <col min="2832" max="2832" width="11.85546875" style="98" customWidth="1"/>
    <col min="2833" max="2833" width="14.7109375" style="98" customWidth="1"/>
    <col min="2834" max="2834" width="9" style="98" bestFit="1" customWidth="1"/>
    <col min="2835" max="3074" width="9.140625" style="98"/>
    <col min="3075" max="3075" width="4.7109375" style="98" bestFit="1" customWidth="1"/>
    <col min="3076" max="3076" width="9.7109375" style="98" bestFit="1" customWidth="1"/>
    <col min="3077" max="3077" width="10" style="98" bestFit="1" customWidth="1"/>
    <col min="3078" max="3078" width="8.85546875" style="98" bestFit="1" customWidth="1"/>
    <col min="3079" max="3079" width="22.85546875" style="98" customWidth="1"/>
    <col min="3080" max="3080" width="59.7109375" style="98" bestFit="1" customWidth="1"/>
    <col min="3081" max="3081" width="57.85546875" style="98" bestFit="1" customWidth="1"/>
    <col min="3082" max="3082" width="35.28515625" style="98" bestFit="1" customWidth="1"/>
    <col min="3083" max="3083" width="28.140625" style="98" bestFit="1" customWidth="1"/>
    <col min="3084" max="3084" width="33.140625" style="98" bestFit="1" customWidth="1"/>
    <col min="3085" max="3085" width="26" style="98" bestFit="1" customWidth="1"/>
    <col min="3086" max="3086" width="19.140625" style="98" bestFit="1" customWidth="1"/>
    <col min="3087" max="3087" width="10.42578125" style="98" customWidth="1"/>
    <col min="3088" max="3088" width="11.85546875" style="98" customWidth="1"/>
    <col min="3089" max="3089" width="14.7109375" style="98" customWidth="1"/>
    <col min="3090" max="3090" width="9" style="98" bestFit="1" customWidth="1"/>
    <col min="3091" max="3330" width="9.140625" style="98"/>
    <col min="3331" max="3331" width="4.7109375" style="98" bestFit="1" customWidth="1"/>
    <col min="3332" max="3332" width="9.7109375" style="98" bestFit="1" customWidth="1"/>
    <col min="3333" max="3333" width="10" style="98" bestFit="1" customWidth="1"/>
    <col min="3334" max="3334" width="8.85546875" style="98" bestFit="1" customWidth="1"/>
    <col min="3335" max="3335" width="22.85546875" style="98" customWidth="1"/>
    <col min="3336" max="3336" width="59.7109375" style="98" bestFit="1" customWidth="1"/>
    <col min="3337" max="3337" width="57.85546875" style="98" bestFit="1" customWidth="1"/>
    <col min="3338" max="3338" width="35.28515625" style="98" bestFit="1" customWidth="1"/>
    <col min="3339" max="3339" width="28.140625" style="98" bestFit="1" customWidth="1"/>
    <col min="3340" max="3340" width="33.140625" style="98" bestFit="1" customWidth="1"/>
    <col min="3341" max="3341" width="26" style="98" bestFit="1" customWidth="1"/>
    <col min="3342" max="3342" width="19.140625" style="98" bestFit="1" customWidth="1"/>
    <col min="3343" max="3343" width="10.42578125" style="98" customWidth="1"/>
    <col min="3344" max="3344" width="11.85546875" style="98" customWidth="1"/>
    <col min="3345" max="3345" width="14.7109375" style="98" customWidth="1"/>
    <col min="3346" max="3346" width="9" style="98" bestFit="1" customWidth="1"/>
    <col min="3347" max="3586" width="9.140625" style="98"/>
    <col min="3587" max="3587" width="4.7109375" style="98" bestFit="1" customWidth="1"/>
    <col min="3588" max="3588" width="9.7109375" style="98" bestFit="1" customWidth="1"/>
    <col min="3589" max="3589" width="10" style="98" bestFit="1" customWidth="1"/>
    <col min="3590" max="3590" width="8.85546875" style="98" bestFit="1" customWidth="1"/>
    <col min="3591" max="3591" width="22.85546875" style="98" customWidth="1"/>
    <col min="3592" max="3592" width="59.7109375" style="98" bestFit="1" customWidth="1"/>
    <col min="3593" max="3593" width="57.85546875" style="98" bestFit="1" customWidth="1"/>
    <col min="3594" max="3594" width="35.28515625" style="98" bestFit="1" customWidth="1"/>
    <col min="3595" max="3595" width="28.140625" style="98" bestFit="1" customWidth="1"/>
    <col min="3596" max="3596" width="33.140625" style="98" bestFit="1" customWidth="1"/>
    <col min="3597" max="3597" width="26" style="98" bestFit="1" customWidth="1"/>
    <col min="3598" max="3598" width="19.140625" style="98" bestFit="1" customWidth="1"/>
    <col min="3599" max="3599" width="10.42578125" style="98" customWidth="1"/>
    <col min="3600" max="3600" width="11.85546875" style="98" customWidth="1"/>
    <col min="3601" max="3601" width="14.7109375" style="98" customWidth="1"/>
    <col min="3602" max="3602" width="9" style="98" bestFit="1" customWidth="1"/>
    <col min="3603" max="3842" width="9.140625" style="98"/>
    <col min="3843" max="3843" width="4.7109375" style="98" bestFit="1" customWidth="1"/>
    <col min="3844" max="3844" width="9.7109375" style="98" bestFit="1" customWidth="1"/>
    <col min="3845" max="3845" width="10" style="98" bestFit="1" customWidth="1"/>
    <col min="3846" max="3846" width="8.85546875" style="98" bestFit="1" customWidth="1"/>
    <col min="3847" max="3847" width="22.85546875" style="98" customWidth="1"/>
    <col min="3848" max="3848" width="59.7109375" style="98" bestFit="1" customWidth="1"/>
    <col min="3849" max="3849" width="57.85546875" style="98" bestFit="1" customWidth="1"/>
    <col min="3850" max="3850" width="35.28515625" style="98" bestFit="1" customWidth="1"/>
    <col min="3851" max="3851" width="28.140625" style="98" bestFit="1" customWidth="1"/>
    <col min="3852" max="3852" width="33.140625" style="98" bestFit="1" customWidth="1"/>
    <col min="3853" max="3853" width="26" style="98" bestFit="1" customWidth="1"/>
    <col min="3854" max="3854" width="19.140625" style="98" bestFit="1" customWidth="1"/>
    <col min="3855" max="3855" width="10.42578125" style="98" customWidth="1"/>
    <col min="3856" max="3856" width="11.85546875" style="98" customWidth="1"/>
    <col min="3857" max="3857" width="14.7109375" style="98" customWidth="1"/>
    <col min="3858" max="3858" width="9" style="98" bestFit="1" customWidth="1"/>
    <col min="3859" max="4098" width="9.140625" style="98"/>
    <col min="4099" max="4099" width="4.7109375" style="98" bestFit="1" customWidth="1"/>
    <col min="4100" max="4100" width="9.7109375" style="98" bestFit="1" customWidth="1"/>
    <col min="4101" max="4101" width="10" style="98" bestFit="1" customWidth="1"/>
    <col min="4102" max="4102" width="8.85546875" style="98" bestFit="1" customWidth="1"/>
    <col min="4103" max="4103" width="22.85546875" style="98" customWidth="1"/>
    <col min="4104" max="4104" width="59.7109375" style="98" bestFit="1" customWidth="1"/>
    <col min="4105" max="4105" width="57.85546875" style="98" bestFit="1" customWidth="1"/>
    <col min="4106" max="4106" width="35.28515625" style="98" bestFit="1" customWidth="1"/>
    <col min="4107" max="4107" width="28.140625" style="98" bestFit="1" customWidth="1"/>
    <col min="4108" max="4108" width="33.140625" style="98" bestFit="1" customWidth="1"/>
    <col min="4109" max="4109" width="26" style="98" bestFit="1" customWidth="1"/>
    <col min="4110" max="4110" width="19.140625" style="98" bestFit="1" customWidth="1"/>
    <col min="4111" max="4111" width="10.42578125" style="98" customWidth="1"/>
    <col min="4112" max="4112" width="11.85546875" style="98" customWidth="1"/>
    <col min="4113" max="4113" width="14.7109375" style="98" customWidth="1"/>
    <col min="4114" max="4114" width="9" style="98" bestFit="1" customWidth="1"/>
    <col min="4115" max="4354" width="9.140625" style="98"/>
    <col min="4355" max="4355" width="4.7109375" style="98" bestFit="1" customWidth="1"/>
    <col min="4356" max="4356" width="9.7109375" style="98" bestFit="1" customWidth="1"/>
    <col min="4357" max="4357" width="10" style="98" bestFit="1" customWidth="1"/>
    <col min="4358" max="4358" width="8.85546875" style="98" bestFit="1" customWidth="1"/>
    <col min="4359" max="4359" width="22.85546875" style="98" customWidth="1"/>
    <col min="4360" max="4360" width="59.7109375" style="98" bestFit="1" customWidth="1"/>
    <col min="4361" max="4361" width="57.85546875" style="98" bestFit="1" customWidth="1"/>
    <col min="4362" max="4362" width="35.28515625" style="98" bestFit="1" customWidth="1"/>
    <col min="4363" max="4363" width="28.140625" style="98" bestFit="1" customWidth="1"/>
    <col min="4364" max="4364" width="33.140625" style="98" bestFit="1" customWidth="1"/>
    <col min="4365" max="4365" width="26" style="98" bestFit="1" customWidth="1"/>
    <col min="4366" max="4366" width="19.140625" style="98" bestFit="1" customWidth="1"/>
    <col min="4367" max="4367" width="10.42578125" style="98" customWidth="1"/>
    <col min="4368" max="4368" width="11.85546875" style="98" customWidth="1"/>
    <col min="4369" max="4369" width="14.7109375" style="98" customWidth="1"/>
    <col min="4370" max="4370" width="9" style="98" bestFit="1" customWidth="1"/>
    <col min="4371" max="4610" width="9.140625" style="98"/>
    <col min="4611" max="4611" width="4.7109375" style="98" bestFit="1" customWidth="1"/>
    <col min="4612" max="4612" width="9.7109375" style="98" bestFit="1" customWidth="1"/>
    <col min="4613" max="4613" width="10" style="98" bestFit="1" customWidth="1"/>
    <col min="4614" max="4614" width="8.85546875" style="98" bestFit="1" customWidth="1"/>
    <col min="4615" max="4615" width="22.85546875" style="98" customWidth="1"/>
    <col min="4616" max="4616" width="59.7109375" style="98" bestFit="1" customWidth="1"/>
    <col min="4617" max="4617" width="57.85546875" style="98" bestFit="1" customWidth="1"/>
    <col min="4618" max="4618" width="35.28515625" style="98" bestFit="1" customWidth="1"/>
    <col min="4619" max="4619" width="28.140625" style="98" bestFit="1" customWidth="1"/>
    <col min="4620" max="4620" width="33.140625" style="98" bestFit="1" customWidth="1"/>
    <col min="4621" max="4621" width="26" style="98" bestFit="1" customWidth="1"/>
    <col min="4622" max="4622" width="19.140625" style="98" bestFit="1" customWidth="1"/>
    <col min="4623" max="4623" width="10.42578125" style="98" customWidth="1"/>
    <col min="4624" max="4624" width="11.85546875" style="98" customWidth="1"/>
    <col min="4625" max="4625" width="14.7109375" style="98" customWidth="1"/>
    <col min="4626" max="4626" width="9" style="98" bestFit="1" customWidth="1"/>
    <col min="4627" max="4866" width="9.140625" style="98"/>
    <col min="4867" max="4867" width="4.7109375" style="98" bestFit="1" customWidth="1"/>
    <col min="4868" max="4868" width="9.7109375" style="98" bestFit="1" customWidth="1"/>
    <col min="4869" max="4869" width="10" style="98" bestFit="1" customWidth="1"/>
    <col min="4870" max="4870" width="8.85546875" style="98" bestFit="1" customWidth="1"/>
    <col min="4871" max="4871" width="22.85546875" style="98" customWidth="1"/>
    <col min="4872" max="4872" width="59.7109375" style="98" bestFit="1" customWidth="1"/>
    <col min="4873" max="4873" width="57.85546875" style="98" bestFit="1" customWidth="1"/>
    <col min="4874" max="4874" width="35.28515625" style="98" bestFit="1" customWidth="1"/>
    <col min="4875" max="4875" width="28.140625" style="98" bestFit="1" customWidth="1"/>
    <col min="4876" max="4876" width="33.140625" style="98" bestFit="1" customWidth="1"/>
    <col min="4877" max="4877" width="26" style="98" bestFit="1" customWidth="1"/>
    <col min="4878" max="4878" width="19.140625" style="98" bestFit="1" customWidth="1"/>
    <col min="4879" max="4879" width="10.42578125" style="98" customWidth="1"/>
    <col min="4880" max="4880" width="11.85546875" style="98" customWidth="1"/>
    <col min="4881" max="4881" width="14.7109375" style="98" customWidth="1"/>
    <col min="4882" max="4882" width="9" style="98" bestFit="1" customWidth="1"/>
    <col min="4883" max="5122" width="9.140625" style="98"/>
    <col min="5123" max="5123" width="4.7109375" style="98" bestFit="1" customWidth="1"/>
    <col min="5124" max="5124" width="9.7109375" style="98" bestFit="1" customWidth="1"/>
    <col min="5125" max="5125" width="10" style="98" bestFit="1" customWidth="1"/>
    <col min="5126" max="5126" width="8.85546875" style="98" bestFit="1" customWidth="1"/>
    <col min="5127" max="5127" width="22.85546875" style="98" customWidth="1"/>
    <col min="5128" max="5128" width="59.7109375" style="98" bestFit="1" customWidth="1"/>
    <col min="5129" max="5129" width="57.85546875" style="98" bestFit="1" customWidth="1"/>
    <col min="5130" max="5130" width="35.28515625" style="98" bestFit="1" customWidth="1"/>
    <col min="5131" max="5131" width="28.140625" style="98" bestFit="1" customWidth="1"/>
    <col min="5132" max="5132" width="33.140625" style="98" bestFit="1" customWidth="1"/>
    <col min="5133" max="5133" width="26" style="98" bestFit="1" customWidth="1"/>
    <col min="5134" max="5134" width="19.140625" style="98" bestFit="1" customWidth="1"/>
    <col min="5135" max="5135" width="10.42578125" style="98" customWidth="1"/>
    <col min="5136" max="5136" width="11.85546875" style="98" customWidth="1"/>
    <col min="5137" max="5137" width="14.7109375" style="98" customWidth="1"/>
    <col min="5138" max="5138" width="9" style="98" bestFit="1" customWidth="1"/>
    <col min="5139" max="5378" width="9.140625" style="98"/>
    <col min="5379" max="5379" width="4.7109375" style="98" bestFit="1" customWidth="1"/>
    <col min="5380" max="5380" width="9.7109375" style="98" bestFit="1" customWidth="1"/>
    <col min="5381" max="5381" width="10" style="98" bestFit="1" customWidth="1"/>
    <col min="5382" max="5382" width="8.85546875" style="98" bestFit="1" customWidth="1"/>
    <col min="5383" max="5383" width="22.85546875" style="98" customWidth="1"/>
    <col min="5384" max="5384" width="59.7109375" style="98" bestFit="1" customWidth="1"/>
    <col min="5385" max="5385" width="57.85546875" style="98" bestFit="1" customWidth="1"/>
    <col min="5386" max="5386" width="35.28515625" style="98" bestFit="1" customWidth="1"/>
    <col min="5387" max="5387" width="28.140625" style="98" bestFit="1" customWidth="1"/>
    <col min="5388" max="5388" width="33.140625" style="98" bestFit="1" customWidth="1"/>
    <col min="5389" max="5389" width="26" style="98" bestFit="1" customWidth="1"/>
    <col min="5390" max="5390" width="19.140625" style="98" bestFit="1" customWidth="1"/>
    <col min="5391" max="5391" width="10.42578125" style="98" customWidth="1"/>
    <col min="5392" max="5392" width="11.85546875" style="98" customWidth="1"/>
    <col min="5393" max="5393" width="14.7109375" style="98" customWidth="1"/>
    <col min="5394" max="5394" width="9" style="98" bestFit="1" customWidth="1"/>
    <col min="5395" max="5634" width="9.140625" style="98"/>
    <col min="5635" max="5635" width="4.7109375" style="98" bestFit="1" customWidth="1"/>
    <col min="5636" max="5636" width="9.7109375" style="98" bestFit="1" customWidth="1"/>
    <col min="5637" max="5637" width="10" style="98" bestFit="1" customWidth="1"/>
    <col min="5638" max="5638" width="8.85546875" style="98" bestFit="1" customWidth="1"/>
    <col min="5639" max="5639" width="22.85546875" style="98" customWidth="1"/>
    <col min="5640" max="5640" width="59.7109375" style="98" bestFit="1" customWidth="1"/>
    <col min="5641" max="5641" width="57.85546875" style="98" bestFit="1" customWidth="1"/>
    <col min="5642" max="5642" width="35.28515625" style="98" bestFit="1" customWidth="1"/>
    <col min="5643" max="5643" width="28.140625" style="98" bestFit="1" customWidth="1"/>
    <col min="5644" max="5644" width="33.140625" style="98" bestFit="1" customWidth="1"/>
    <col min="5645" max="5645" width="26" style="98" bestFit="1" customWidth="1"/>
    <col min="5646" max="5646" width="19.140625" style="98" bestFit="1" customWidth="1"/>
    <col min="5647" max="5647" width="10.42578125" style="98" customWidth="1"/>
    <col min="5648" max="5648" width="11.85546875" style="98" customWidth="1"/>
    <col min="5649" max="5649" width="14.7109375" style="98" customWidth="1"/>
    <col min="5650" max="5650" width="9" style="98" bestFit="1" customWidth="1"/>
    <col min="5651" max="5890" width="9.140625" style="98"/>
    <col min="5891" max="5891" width="4.7109375" style="98" bestFit="1" customWidth="1"/>
    <col min="5892" max="5892" width="9.7109375" style="98" bestFit="1" customWidth="1"/>
    <col min="5893" max="5893" width="10" style="98" bestFit="1" customWidth="1"/>
    <col min="5894" max="5894" width="8.85546875" style="98" bestFit="1" customWidth="1"/>
    <col min="5895" max="5895" width="22.85546875" style="98" customWidth="1"/>
    <col min="5896" max="5896" width="59.7109375" style="98" bestFit="1" customWidth="1"/>
    <col min="5897" max="5897" width="57.85546875" style="98" bestFit="1" customWidth="1"/>
    <col min="5898" max="5898" width="35.28515625" style="98" bestFit="1" customWidth="1"/>
    <col min="5899" max="5899" width="28.140625" style="98" bestFit="1" customWidth="1"/>
    <col min="5900" max="5900" width="33.140625" style="98" bestFit="1" customWidth="1"/>
    <col min="5901" max="5901" width="26" style="98" bestFit="1" customWidth="1"/>
    <col min="5902" max="5902" width="19.140625" style="98" bestFit="1" customWidth="1"/>
    <col min="5903" max="5903" width="10.42578125" style="98" customWidth="1"/>
    <col min="5904" max="5904" width="11.85546875" style="98" customWidth="1"/>
    <col min="5905" max="5905" width="14.7109375" style="98" customWidth="1"/>
    <col min="5906" max="5906" width="9" style="98" bestFit="1" customWidth="1"/>
    <col min="5907" max="6146" width="9.140625" style="98"/>
    <col min="6147" max="6147" width="4.7109375" style="98" bestFit="1" customWidth="1"/>
    <col min="6148" max="6148" width="9.7109375" style="98" bestFit="1" customWidth="1"/>
    <col min="6149" max="6149" width="10" style="98" bestFit="1" customWidth="1"/>
    <col min="6150" max="6150" width="8.85546875" style="98" bestFit="1" customWidth="1"/>
    <col min="6151" max="6151" width="22.85546875" style="98" customWidth="1"/>
    <col min="6152" max="6152" width="59.7109375" style="98" bestFit="1" customWidth="1"/>
    <col min="6153" max="6153" width="57.85546875" style="98" bestFit="1" customWidth="1"/>
    <col min="6154" max="6154" width="35.28515625" style="98" bestFit="1" customWidth="1"/>
    <col min="6155" max="6155" width="28.140625" style="98" bestFit="1" customWidth="1"/>
    <col min="6156" max="6156" width="33.140625" style="98" bestFit="1" customWidth="1"/>
    <col min="6157" max="6157" width="26" style="98" bestFit="1" customWidth="1"/>
    <col min="6158" max="6158" width="19.140625" style="98" bestFit="1" customWidth="1"/>
    <col min="6159" max="6159" width="10.42578125" style="98" customWidth="1"/>
    <col min="6160" max="6160" width="11.85546875" style="98" customWidth="1"/>
    <col min="6161" max="6161" width="14.7109375" style="98" customWidth="1"/>
    <col min="6162" max="6162" width="9" style="98" bestFit="1" customWidth="1"/>
    <col min="6163" max="6402" width="9.140625" style="98"/>
    <col min="6403" max="6403" width="4.7109375" style="98" bestFit="1" customWidth="1"/>
    <col min="6404" max="6404" width="9.7109375" style="98" bestFit="1" customWidth="1"/>
    <col min="6405" max="6405" width="10" style="98" bestFit="1" customWidth="1"/>
    <col min="6406" max="6406" width="8.85546875" style="98" bestFit="1" customWidth="1"/>
    <col min="6407" max="6407" width="22.85546875" style="98" customWidth="1"/>
    <col min="6408" max="6408" width="59.7109375" style="98" bestFit="1" customWidth="1"/>
    <col min="6409" max="6409" width="57.85546875" style="98" bestFit="1" customWidth="1"/>
    <col min="6410" max="6410" width="35.28515625" style="98" bestFit="1" customWidth="1"/>
    <col min="6411" max="6411" width="28.140625" style="98" bestFit="1" customWidth="1"/>
    <col min="6412" max="6412" width="33.140625" style="98" bestFit="1" customWidth="1"/>
    <col min="6413" max="6413" width="26" style="98" bestFit="1" customWidth="1"/>
    <col min="6414" max="6414" width="19.140625" style="98" bestFit="1" customWidth="1"/>
    <col min="6415" max="6415" width="10.42578125" style="98" customWidth="1"/>
    <col min="6416" max="6416" width="11.85546875" style="98" customWidth="1"/>
    <col min="6417" max="6417" width="14.7109375" style="98" customWidth="1"/>
    <col min="6418" max="6418" width="9" style="98" bestFit="1" customWidth="1"/>
    <col min="6419" max="6658" width="9.140625" style="98"/>
    <col min="6659" max="6659" width="4.7109375" style="98" bestFit="1" customWidth="1"/>
    <col min="6660" max="6660" width="9.7109375" style="98" bestFit="1" customWidth="1"/>
    <col min="6661" max="6661" width="10" style="98" bestFit="1" customWidth="1"/>
    <col min="6662" max="6662" width="8.85546875" style="98" bestFit="1" customWidth="1"/>
    <col min="6663" max="6663" width="22.85546875" style="98" customWidth="1"/>
    <col min="6664" max="6664" width="59.7109375" style="98" bestFit="1" customWidth="1"/>
    <col min="6665" max="6665" width="57.85546875" style="98" bestFit="1" customWidth="1"/>
    <col min="6666" max="6666" width="35.28515625" style="98" bestFit="1" customWidth="1"/>
    <col min="6667" max="6667" width="28.140625" style="98" bestFit="1" customWidth="1"/>
    <col min="6668" max="6668" width="33.140625" style="98" bestFit="1" customWidth="1"/>
    <col min="6669" max="6669" width="26" style="98" bestFit="1" customWidth="1"/>
    <col min="6670" max="6670" width="19.140625" style="98" bestFit="1" customWidth="1"/>
    <col min="6671" max="6671" width="10.42578125" style="98" customWidth="1"/>
    <col min="6672" max="6672" width="11.85546875" style="98" customWidth="1"/>
    <col min="6673" max="6673" width="14.7109375" style="98" customWidth="1"/>
    <col min="6674" max="6674" width="9" style="98" bestFit="1" customWidth="1"/>
    <col min="6675" max="6914" width="9.140625" style="98"/>
    <col min="6915" max="6915" width="4.7109375" style="98" bestFit="1" customWidth="1"/>
    <col min="6916" max="6916" width="9.7109375" style="98" bestFit="1" customWidth="1"/>
    <col min="6917" max="6917" width="10" style="98" bestFit="1" customWidth="1"/>
    <col min="6918" max="6918" width="8.85546875" style="98" bestFit="1" customWidth="1"/>
    <col min="6919" max="6919" width="22.85546875" style="98" customWidth="1"/>
    <col min="6920" max="6920" width="59.7109375" style="98" bestFit="1" customWidth="1"/>
    <col min="6921" max="6921" width="57.85546875" style="98" bestFit="1" customWidth="1"/>
    <col min="6922" max="6922" width="35.28515625" style="98" bestFit="1" customWidth="1"/>
    <col min="6923" max="6923" width="28.140625" style="98" bestFit="1" customWidth="1"/>
    <col min="6924" max="6924" width="33.140625" style="98" bestFit="1" customWidth="1"/>
    <col min="6925" max="6925" width="26" style="98" bestFit="1" customWidth="1"/>
    <col min="6926" max="6926" width="19.140625" style="98" bestFit="1" customWidth="1"/>
    <col min="6927" max="6927" width="10.42578125" style="98" customWidth="1"/>
    <col min="6928" max="6928" width="11.85546875" style="98" customWidth="1"/>
    <col min="6929" max="6929" width="14.7109375" style="98" customWidth="1"/>
    <col min="6930" max="6930" width="9" style="98" bestFit="1" customWidth="1"/>
    <col min="6931" max="7170" width="9.140625" style="98"/>
    <col min="7171" max="7171" width="4.7109375" style="98" bestFit="1" customWidth="1"/>
    <col min="7172" max="7172" width="9.7109375" style="98" bestFit="1" customWidth="1"/>
    <col min="7173" max="7173" width="10" style="98" bestFit="1" customWidth="1"/>
    <col min="7174" max="7174" width="8.85546875" style="98" bestFit="1" customWidth="1"/>
    <col min="7175" max="7175" width="22.85546875" style="98" customWidth="1"/>
    <col min="7176" max="7176" width="59.7109375" style="98" bestFit="1" customWidth="1"/>
    <col min="7177" max="7177" width="57.85546875" style="98" bestFit="1" customWidth="1"/>
    <col min="7178" max="7178" width="35.28515625" style="98" bestFit="1" customWidth="1"/>
    <col min="7179" max="7179" width="28.140625" style="98" bestFit="1" customWidth="1"/>
    <col min="7180" max="7180" width="33.140625" style="98" bestFit="1" customWidth="1"/>
    <col min="7181" max="7181" width="26" style="98" bestFit="1" customWidth="1"/>
    <col min="7182" max="7182" width="19.140625" style="98" bestFit="1" customWidth="1"/>
    <col min="7183" max="7183" width="10.42578125" style="98" customWidth="1"/>
    <col min="7184" max="7184" width="11.85546875" style="98" customWidth="1"/>
    <col min="7185" max="7185" width="14.7109375" style="98" customWidth="1"/>
    <col min="7186" max="7186" width="9" style="98" bestFit="1" customWidth="1"/>
    <col min="7187" max="7426" width="9.140625" style="98"/>
    <col min="7427" max="7427" width="4.7109375" style="98" bestFit="1" customWidth="1"/>
    <col min="7428" max="7428" width="9.7109375" style="98" bestFit="1" customWidth="1"/>
    <col min="7429" max="7429" width="10" style="98" bestFit="1" customWidth="1"/>
    <col min="7430" max="7430" width="8.85546875" style="98" bestFit="1" customWidth="1"/>
    <col min="7431" max="7431" width="22.85546875" style="98" customWidth="1"/>
    <col min="7432" max="7432" width="59.7109375" style="98" bestFit="1" customWidth="1"/>
    <col min="7433" max="7433" width="57.85546875" style="98" bestFit="1" customWidth="1"/>
    <col min="7434" max="7434" width="35.28515625" style="98" bestFit="1" customWidth="1"/>
    <col min="7435" max="7435" width="28.140625" style="98" bestFit="1" customWidth="1"/>
    <col min="7436" max="7436" width="33.140625" style="98" bestFit="1" customWidth="1"/>
    <col min="7437" max="7437" width="26" style="98" bestFit="1" customWidth="1"/>
    <col min="7438" max="7438" width="19.140625" style="98" bestFit="1" customWidth="1"/>
    <col min="7439" max="7439" width="10.42578125" style="98" customWidth="1"/>
    <col min="7440" max="7440" width="11.85546875" style="98" customWidth="1"/>
    <col min="7441" max="7441" width="14.7109375" style="98" customWidth="1"/>
    <col min="7442" max="7442" width="9" style="98" bestFit="1" customWidth="1"/>
    <col min="7443" max="7682" width="9.140625" style="98"/>
    <col min="7683" max="7683" width="4.7109375" style="98" bestFit="1" customWidth="1"/>
    <col min="7684" max="7684" width="9.7109375" style="98" bestFit="1" customWidth="1"/>
    <col min="7685" max="7685" width="10" style="98" bestFit="1" customWidth="1"/>
    <col min="7686" max="7686" width="8.85546875" style="98" bestFit="1" customWidth="1"/>
    <col min="7687" max="7687" width="22.85546875" style="98" customWidth="1"/>
    <col min="7688" max="7688" width="59.7109375" style="98" bestFit="1" customWidth="1"/>
    <col min="7689" max="7689" width="57.85546875" style="98" bestFit="1" customWidth="1"/>
    <col min="7690" max="7690" width="35.28515625" style="98" bestFit="1" customWidth="1"/>
    <col min="7691" max="7691" width="28.140625" style="98" bestFit="1" customWidth="1"/>
    <col min="7692" max="7692" width="33.140625" style="98" bestFit="1" customWidth="1"/>
    <col min="7693" max="7693" width="26" style="98" bestFit="1" customWidth="1"/>
    <col min="7694" max="7694" width="19.140625" style="98" bestFit="1" customWidth="1"/>
    <col min="7695" max="7695" width="10.42578125" style="98" customWidth="1"/>
    <col min="7696" max="7696" width="11.85546875" style="98" customWidth="1"/>
    <col min="7697" max="7697" width="14.7109375" style="98" customWidth="1"/>
    <col min="7698" max="7698" width="9" style="98" bestFit="1" customWidth="1"/>
    <col min="7699" max="7938" width="9.140625" style="98"/>
    <col min="7939" max="7939" width="4.7109375" style="98" bestFit="1" customWidth="1"/>
    <col min="7940" max="7940" width="9.7109375" style="98" bestFit="1" customWidth="1"/>
    <col min="7941" max="7941" width="10" style="98" bestFit="1" customWidth="1"/>
    <col min="7942" max="7942" width="8.85546875" style="98" bestFit="1" customWidth="1"/>
    <col min="7943" max="7943" width="22.85546875" style="98" customWidth="1"/>
    <col min="7944" max="7944" width="59.7109375" style="98" bestFit="1" customWidth="1"/>
    <col min="7945" max="7945" width="57.85546875" style="98" bestFit="1" customWidth="1"/>
    <col min="7946" max="7946" width="35.28515625" style="98" bestFit="1" customWidth="1"/>
    <col min="7947" max="7947" width="28.140625" style="98" bestFit="1" customWidth="1"/>
    <col min="7948" max="7948" width="33.140625" style="98" bestFit="1" customWidth="1"/>
    <col min="7949" max="7949" width="26" style="98" bestFit="1" customWidth="1"/>
    <col min="7950" max="7950" width="19.140625" style="98" bestFit="1" customWidth="1"/>
    <col min="7951" max="7951" width="10.42578125" style="98" customWidth="1"/>
    <col min="7952" max="7952" width="11.85546875" style="98" customWidth="1"/>
    <col min="7953" max="7953" width="14.7109375" style="98" customWidth="1"/>
    <col min="7954" max="7954" width="9" style="98" bestFit="1" customWidth="1"/>
    <col min="7955" max="8194" width="9.140625" style="98"/>
    <col min="8195" max="8195" width="4.7109375" style="98" bestFit="1" customWidth="1"/>
    <col min="8196" max="8196" width="9.7109375" style="98" bestFit="1" customWidth="1"/>
    <col min="8197" max="8197" width="10" style="98" bestFit="1" customWidth="1"/>
    <col min="8198" max="8198" width="8.85546875" style="98" bestFit="1" customWidth="1"/>
    <col min="8199" max="8199" width="22.85546875" style="98" customWidth="1"/>
    <col min="8200" max="8200" width="59.7109375" style="98" bestFit="1" customWidth="1"/>
    <col min="8201" max="8201" width="57.85546875" style="98" bestFit="1" customWidth="1"/>
    <col min="8202" max="8202" width="35.28515625" style="98" bestFit="1" customWidth="1"/>
    <col min="8203" max="8203" width="28.140625" style="98" bestFit="1" customWidth="1"/>
    <col min="8204" max="8204" width="33.140625" style="98" bestFit="1" customWidth="1"/>
    <col min="8205" max="8205" width="26" style="98" bestFit="1" customWidth="1"/>
    <col min="8206" max="8206" width="19.140625" style="98" bestFit="1" customWidth="1"/>
    <col min="8207" max="8207" width="10.42578125" style="98" customWidth="1"/>
    <col min="8208" max="8208" width="11.85546875" style="98" customWidth="1"/>
    <col min="8209" max="8209" width="14.7109375" style="98" customWidth="1"/>
    <col min="8210" max="8210" width="9" style="98" bestFit="1" customWidth="1"/>
    <col min="8211" max="8450" width="9.140625" style="98"/>
    <col min="8451" max="8451" width="4.7109375" style="98" bestFit="1" customWidth="1"/>
    <col min="8452" max="8452" width="9.7109375" style="98" bestFit="1" customWidth="1"/>
    <col min="8453" max="8453" width="10" style="98" bestFit="1" customWidth="1"/>
    <col min="8454" max="8454" width="8.85546875" style="98" bestFit="1" customWidth="1"/>
    <col min="8455" max="8455" width="22.85546875" style="98" customWidth="1"/>
    <col min="8456" max="8456" width="59.7109375" style="98" bestFit="1" customWidth="1"/>
    <col min="8457" max="8457" width="57.85546875" style="98" bestFit="1" customWidth="1"/>
    <col min="8458" max="8458" width="35.28515625" style="98" bestFit="1" customWidth="1"/>
    <col min="8459" max="8459" width="28.140625" style="98" bestFit="1" customWidth="1"/>
    <col min="8460" max="8460" width="33.140625" style="98" bestFit="1" customWidth="1"/>
    <col min="8461" max="8461" width="26" style="98" bestFit="1" customWidth="1"/>
    <col min="8462" max="8462" width="19.140625" style="98" bestFit="1" customWidth="1"/>
    <col min="8463" max="8463" width="10.42578125" style="98" customWidth="1"/>
    <col min="8464" max="8464" width="11.85546875" style="98" customWidth="1"/>
    <col min="8465" max="8465" width="14.7109375" style="98" customWidth="1"/>
    <col min="8466" max="8466" width="9" style="98" bestFit="1" customWidth="1"/>
    <col min="8467" max="8706" width="9.140625" style="98"/>
    <col min="8707" max="8707" width="4.7109375" style="98" bestFit="1" customWidth="1"/>
    <col min="8708" max="8708" width="9.7109375" style="98" bestFit="1" customWidth="1"/>
    <col min="8709" max="8709" width="10" style="98" bestFit="1" customWidth="1"/>
    <col min="8710" max="8710" width="8.85546875" style="98" bestFit="1" customWidth="1"/>
    <col min="8711" max="8711" width="22.85546875" style="98" customWidth="1"/>
    <col min="8712" max="8712" width="59.7109375" style="98" bestFit="1" customWidth="1"/>
    <col min="8713" max="8713" width="57.85546875" style="98" bestFit="1" customWidth="1"/>
    <col min="8714" max="8714" width="35.28515625" style="98" bestFit="1" customWidth="1"/>
    <col min="8715" max="8715" width="28.140625" style="98" bestFit="1" customWidth="1"/>
    <col min="8716" max="8716" width="33.140625" style="98" bestFit="1" customWidth="1"/>
    <col min="8717" max="8717" width="26" style="98" bestFit="1" customWidth="1"/>
    <col min="8718" max="8718" width="19.140625" style="98" bestFit="1" customWidth="1"/>
    <col min="8719" max="8719" width="10.42578125" style="98" customWidth="1"/>
    <col min="8720" max="8720" width="11.85546875" style="98" customWidth="1"/>
    <col min="8721" max="8721" width="14.7109375" style="98" customWidth="1"/>
    <col min="8722" max="8722" width="9" style="98" bestFit="1" customWidth="1"/>
    <col min="8723" max="8962" width="9.140625" style="98"/>
    <col min="8963" max="8963" width="4.7109375" style="98" bestFit="1" customWidth="1"/>
    <col min="8964" max="8964" width="9.7109375" style="98" bestFit="1" customWidth="1"/>
    <col min="8965" max="8965" width="10" style="98" bestFit="1" customWidth="1"/>
    <col min="8966" max="8966" width="8.85546875" style="98" bestFit="1" customWidth="1"/>
    <col min="8967" max="8967" width="22.85546875" style="98" customWidth="1"/>
    <col min="8968" max="8968" width="59.7109375" style="98" bestFit="1" customWidth="1"/>
    <col min="8969" max="8969" width="57.85546875" style="98" bestFit="1" customWidth="1"/>
    <col min="8970" max="8970" width="35.28515625" style="98" bestFit="1" customWidth="1"/>
    <col min="8971" max="8971" width="28.140625" style="98" bestFit="1" customWidth="1"/>
    <col min="8972" max="8972" width="33.140625" style="98" bestFit="1" customWidth="1"/>
    <col min="8973" max="8973" width="26" style="98" bestFit="1" customWidth="1"/>
    <col min="8974" max="8974" width="19.140625" style="98" bestFit="1" customWidth="1"/>
    <col min="8975" max="8975" width="10.42578125" style="98" customWidth="1"/>
    <col min="8976" max="8976" width="11.85546875" style="98" customWidth="1"/>
    <col min="8977" max="8977" width="14.7109375" style="98" customWidth="1"/>
    <col min="8978" max="8978" width="9" style="98" bestFit="1" customWidth="1"/>
    <col min="8979" max="9218" width="9.140625" style="98"/>
    <col min="9219" max="9219" width="4.7109375" style="98" bestFit="1" customWidth="1"/>
    <col min="9220" max="9220" width="9.7109375" style="98" bestFit="1" customWidth="1"/>
    <col min="9221" max="9221" width="10" style="98" bestFit="1" customWidth="1"/>
    <col min="9222" max="9222" width="8.85546875" style="98" bestFit="1" customWidth="1"/>
    <col min="9223" max="9223" width="22.85546875" style="98" customWidth="1"/>
    <col min="9224" max="9224" width="59.7109375" style="98" bestFit="1" customWidth="1"/>
    <col min="9225" max="9225" width="57.85546875" style="98" bestFit="1" customWidth="1"/>
    <col min="9226" max="9226" width="35.28515625" style="98" bestFit="1" customWidth="1"/>
    <col min="9227" max="9227" width="28.140625" style="98" bestFit="1" customWidth="1"/>
    <col min="9228" max="9228" width="33.140625" style="98" bestFit="1" customWidth="1"/>
    <col min="9229" max="9229" width="26" style="98" bestFit="1" customWidth="1"/>
    <col min="9230" max="9230" width="19.140625" style="98" bestFit="1" customWidth="1"/>
    <col min="9231" max="9231" width="10.42578125" style="98" customWidth="1"/>
    <col min="9232" max="9232" width="11.85546875" style="98" customWidth="1"/>
    <col min="9233" max="9233" width="14.7109375" style="98" customWidth="1"/>
    <col min="9234" max="9234" width="9" style="98" bestFit="1" customWidth="1"/>
    <col min="9235" max="9474" width="9.140625" style="98"/>
    <col min="9475" max="9475" width="4.7109375" style="98" bestFit="1" customWidth="1"/>
    <col min="9476" max="9476" width="9.7109375" style="98" bestFit="1" customWidth="1"/>
    <col min="9477" max="9477" width="10" style="98" bestFit="1" customWidth="1"/>
    <col min="9478" max="9478" width="8.85546875" style="98" bestFit="1" customWidth="1"/>
    <col min="9479" max="9479" width="22.85546875" style="98" customWidth="1"/>
    <col min="9480" max="9480" width="59.7109375" style="98" bestFit="1" customWidth="1"/>
    <col min="9481" max="9481" width="57.85546875" style="98" bestFit="1" customWidth="1"/>
    <col min="9482" max="9482" width="35.28515625" style="98" bestFit="1" customWidth="1"/>
    <col min="9483" max="9483" width="28.140625" style="98" bestFit="1" customWidth="1"/>
    <col min="9484" max="9484" width="33.140625" style="98" bestFit="1" customWidth="1"/>
    <col min="9485" max="9485" width="26" style="98" bestFit="1" customWidth="1"/>
    <col min="9486" max="9486" width="19.140625" style="98" bestFit="1" customWidth="1"/>
    <col min="9487" max="9487" width="10.42578125" style="98" customWidth="1"/>
    <col min="9488" max="9488" width="11.85546875" style="98" customWidth="1"/>
    <col min="9489" max="9489" width="14.7109375" style="98" customWidth="1"/>
    <col min="9490" max="9490" width="9" style="98" bestFit="1" customWidth="1"/>
    <col min="9491" max="9730" width="9.140625" style="98"/>
    <col min="9731" max="9731" width="4.7109375" style="98" bestFit="1" customWidth="1"/>
    <col min="9732" max="9732" width="9.7109375" style="98" bestFit="1" customWidth="1"/>
    <col min="9733" max="9733" width="10" style="98" bestFit="1" customWidth="1"/>
    <col min="9734" max="9734" width="8.85546875" style="98" bestFit="1" customWidth="1"/>
    <col min="9735" max="9735" width="22.85546875" style="98" customWidth="1"/>
    <col min="9736" max="9736" width="59.7109375" style="98" bestFit="1" customWidth="1"/>
    <col min="9737" max="9737" width="57.85546875" style="98" bestFit="1" customWidth="1"/>
    <col min="9738" max="9738" width="35.28515625" style="98" bestFit="1" customWidth="1"/>
    <col min="9739" max="9739" width="28.140625" style="98" bestFit="1" customWidth="1"/>
    <col min="9740" max="9740" width="33.140625" style="98" bestFit="1" customWidth="1"/>
    <col min="9741" max="9741" width="26" style="98" bestFit="1" customWidth="1"/>
    <col min="9742" max="9742" width="19.140625" style="98" bestFit="1" customWidth="1"/>
    <col min="9743" max="9743" width="10.42578125" style="98" customWidth="1"/>
    <col min="9744" max="9744" width="11.85546875" style="98" customWidth="1"/>
    <col min="9745" max="9745" width="14.7109375" style="98" customWidth="1"/>
    <col min="9746" max="9746" width="9" style="98" bestFit="1" customWidth="1"/>
    <col min="9747" max="9986" width="9.140625" style="98"/>
    <col min="9987" max="9987" width="4.7109375" style="98" bestFit="1" customWidth="1"/>
    <col min="9988" max="9988" width="9.7109375" style="98" bestFit="1" customWidth="1"/>
    <col min="9989" max="9989" width="10" style="98" bestFit="1" customWidth="1"/>
    <col min="9990" max="9990" width="8.85546875" style="98" bestFit="1" customWidth="1"/>
    <col min="9991" max="9991" width="22.85546875" style="98" customWidth="1"/>
    <col min="9992" max="9992" width="59.7109375" style="98" bestFit="1" customWidth="1"/>
    <col min="9993" max="9993" width="57.85546875" style="98" bestFit="1" customWidth="1"/>
    <col min="9994" max="9994" width="35.28515625" style="98" bestFit="1" customWidth="1"/>
    <col min="9995" max="9995" width="28.140625" style="98" bestFit="1" customWidth="1"/>
    <col min="9996" max="9996" width="33.140625" style="98" bestFit="1" customWidth="1"/>
    <col min="9997" max="9997" width="26" style="98" bestFit="1" customWidth="1"/>
    <col min="9998" max="9998" width="19.140625" style="98" bestFit="1" customWidth="1"/>
    <col min="9999" max="9999" width="10.42578125" style="98" customWidth="1"/>
    <col min="10000" max="10000" width="11.85546875" style="98" customWidth="1"/>
    <col min="10001" max="10001" width="14.7109375" style="98" customWidth="1"/>
    <col min="10002" max="10002" width="9" style="98" bestFit="1" customWidth="1"/>
    <col min="10003" max="10242" width="9.140625" style="98"/>
    <col min="10243" max="10243" width="4.7109375" style="98" bestFit="1" customWidth="1"/>
    <col min="10244" max="10244" width="9.7109375" style="98" bestFit="1" customWidth="1"/>
    <col min="10245" max="10245" width="10" style="98" bestFit="1" customWidth="1"/>
    <col min="10246" max="10246" width="8.85546875" style="98" bestFit="1" customWidth="1"/>
    <col min="10247" max="10247" width="22.85546875" style="98" customWidth="1"/>
    <col min="10248" max="10248" width="59.7109375" style="98" bestFit="1" customWidth="1"/>
    <col min="10249" max="10249" width="57.85546875" style="98" bestFit="1" customWidth="1"/>
    <col min="10250" max="10250" width="35.28515625" style="98" bestFit="1" customWidth="1"/>
    <col min="10251" max="10251" width="28.140625" style="98" bestFit="1" customWidth="1"/>
    <col min="10252" max="10252" width="33.140625" style="98" bestFit="1" customWidth="1"/>
    <col min="10253" max="10253" width="26" style="98" bestFit="1" customWidth="1"/>
    <col min="10254" max="10254" width="19.140625" style="98" bestFit="1" customWidth="1"/>
    <col min="10255" max="10255" width="10.42578125" style="98" customWidth="1"/>
    <col min="10256" max="10256" width="11.85546875" style="98" customWidth="1"/>
    <col min="10257" max="10257" width="14.7109375" style="98" customWidth="1"/>
    <col min="10258" max="10258" width="9" style="98" bestFit="1" customWidth="1"/>
    <col min="10259" max="10498" width="9.140625" style="98"/>
    <col min="10499" max="10499" width="4.7109375" style="98" bestFit="1" customWidth="1"/>
    <col min="10500" max="10500" width="9.7109375" style="98" bestFit="1" customWidth="1"/>
    <col min="10501" max="10501" width="10" style="98" bestFit="1" customWidth="1"/>
    <col min="10502" max="10502" width="8.85546875" style="98" bestFit="1" customWidth="1"/>
    <col min="10503" max="10503" width="22.85546875" style="98" customWidth="1"/>
    <col min="10504" max="10504" width="59.7109375" style="98" bestFit="1" customWidth="1"/>
    <col min="10505" max="10505" width="57.85546875" style="98" bestFit="1" customWidth="1"/>
    <col min="10506" max="10506" width="35.28515625" style="98" bestFit="1" customWidth="1"/>
    <col min="10507" max="10507" width="28.140625" style="98" bestFit="1" customWidth="1"/>
    <col min="10508" max="10508" width="33.140625" style="98" bestFit="1" customWidth="1"/>
    <col min="10509" max="10509" width="26" style="98" bestFit="1" customWidth="1"/>
    <col min="10510" max="10510" width="19.140625" style="98" bestFit="1" customWidth="1"/>
    <col min="10511" max="10511" width="10.42578125" style="98" customWidth="1"/>
    <col min="10512" max="10512" width="11.85546875" style="98" customWidth="1"/>
    <col min="10513" max="10513" width="14.7109375" style="98" customWidth="1"/>
    <col min="10514" max="10514" width="9" style="98" bestFit="1" customWidth="1"/>
    <col min="10515" max="10754" width="9.140625" style="98"/>
    <col min="10755" max="10755" width="4.7109375" style="98" bestFit="1" customWidth="1"/>
    <col min="10756" max="10756" width="9.7109375" style="98" bestFit="1" customWidth="1"/>
    <col min="10757" max="10757" width="10" style="98" bestFit="1" customWidth="1"/>
    <col min="10758" max="10758" width="8.85546875" style="98" bestFit="1" customWidth="1"/>
    <col min="10759" max="10759" width="22.85546875" style="98" customWidth="1"/>
    <col min="10760" max="10760" width="59.7109375" style="98" bestFit="1" customWidth="1"/>
    <col min="10761" max="10761" width="57.85546875" style="98" bestFit="1" customWidth="1"/>
    <col min="10762" max="10762" width="35.28515625" style="98" bestFit="1" customWidth="1"/>
    <col min="10763" max="10763" width="28.140625" style="98" bestFit="1" customWidth="1"/>
    <col min="10764" max="10764" width="33.140625" style="98" bestFit="1" customWidth="1"/>
    <col min="10765" max="10765" width="26" style="98" bestFit="1" customWidth="1"/>
    <col min="10766" max="10766" width="19.140625" style="98" bestFit="1" customWidth="1"/>
    <col min="10767" max="10767" width="10.42578125" style="98" customWidth="1"/>
    <col min="10768" max="10768" width="11.85546875" style="98" customWidth="1"/>
    <col min="10769" max="10769" width="14.7109375" style="98" customWidth="1"/>
    <col min="10770" max="10770" width="9" style="98" bestFit="1" customWidth="1"/>
    <col min="10771" max="11010" width="9.140625" style="98"/>
    <col min="11011" max="11011" width="4.7109375" style="98" bestFit="1" customWidth="1"/>
    <col min="11012" max="11012" width="9.7109375" style="98" bestFit="1" customWidth="1"/>
    <col min="11013" max="11013" width="10" style="98" bestFit="1" customWidth="1"/>
    <col min="11014" max="11014" width="8.85546875" style="98" bestFit="1" customWidth="1"/>
    <col min="11015" max="11015" width="22.85546875" style="98" customWidth="1"/>
    <col min="11016" max="11016" width="59.7109375" style="98" bestFit="1" customWidth="1"/>
    <col min="11017" max="11017" width="57.85546875" style="98" bestFit="1" customWidth="1"/>
    <col min="11018" max="11018" width="35.28515625" style="98" bestFit="1" customWidth="1"/>
    <col min="11019" max="11019" width="28.140625" style="98" bestFit="1" customWidth="1"/>
    <col min="11020" max="11020" width="33.140625" style="98" bestFit="1" customWidth="1"/>
    <col min="11021" max="11021" width="26" style="98" bestFit="1" customWidth="1"/>
    <col min="11022" max="11022" width="19.140625" style="98" bestFit="1" customWidth="1"/>
    <col min="11023" max="11023" width="10.42578125" style="98" customWidth="1"/>
    <col min="11024" max="11024" width="11.85546875" style="98" customWidth="1"/>
    <col min="11025" max="11025" width="14.7109375" style="98" customWidth="1"/>
    <col min="11026" max="11026" width="9" style="98" bestFit="1" customWidth="1"/>
    <col min="11027" max="11266" width="9.140625" style="98"/>
    <col min="11267" max="11267" width="4.7109375" style="98" bestFit="1" customWidth="1"/>
    <col min="11268" max="11268" width="9.7109375" style="98" bestFit="1" customWidth="1"/>
    <col min="11269" max="11269" width="10" style="98" bestFit="1" customWidth="1"/>
    <col min="11270" max="11270" width="8.85546875" style="98" bestFit="1" customWidth="1"/>
    <col min="11271" max="11271" width="22.85546875" style="98" customWidth="1"/>
    <col min="11272" max="11272" width="59.7109375" style="98" bestFit="1" customWidth="1"/>
    <col min="11273" max="11273" width="57.85546875" style="98" bestFit="1" customWidth="1"/>
    <col min="11274" max="11274" width="35.28515625" style="98" bestFit="1" customWidth="1"/>
    <col min="11275" max="11275" width="28.140625" style="98" bestFit="1" customWidth="1"/>
    <col min="11276" max="11276" width="33.140625" style="98" bestFit="1" customWidth="1"/>
    <col min="11277" max="11277" width="26" style="98" bestFit="1" customWidth="1"/>
    <col min="11278" max="11278" width="19.140625" style="98" bestFit="1" customWidth="1"/>
    <col min="11279" max="11279" width="10.42578125" style="98" customWidth="1"/>
    <col min="11280" max="11280" width="11.85546875" style="98" customWidth="1"/>
    <col min="11281" max="11281" width="14.7109375" style="98" customWidth="1"/>
    <col min="11282" max="11282" width="9" style="98" bestFit="1" customWidth="1"/>
    <col min="11283" max="11522" width="9.140625" style="98"/>
    <col min="11523" max="11523" width="4.7109375" style="98" bestFit="1" customWidth="1"/>
    <col min="11524" max="11524" width="9.7109375" style="98" bestFit="1" customWidth="1"/>
    <col min="11525" max="11525" width="10" style="98" bestFit="1" customWidth="1"/>
    <col min="11526" max="11526" width="8.85546875" style="98" bestFit="1" customWidth="1"/>
    <col min="11527" max="11527" width="22.85546875" style="98" customWidth="1"/>
    <col min="11528" max="11528" width="59.7109375" style="98" bestFit="1" customWidth="1"/>
    <col min="11529" max="11529" width="57.85546875" style="98" bestFit="1" customWidth="1"/>
    <col min="11530" max="11530" width="35.28515625" style="98" bestFit="1" customWidth="1"/>
    <col min="11531" max="11531" width="28.140625" style="98" bestFit="1" customWidth="1"/>
    <col min="11532" max="11532" width="33.140625" style="98" bestFit="1" customWidth="1"/>
    <col min="11533" max="11533" width="26" style="98" bestFit="1" customWidth="1"/>
    <col min="11534" max="11534" width="19.140625" style="98" bestFit="1" customWidth="1"/>
    <col min="11535" max="11535" width="10.42578125" style="98" customWidth="1"/>
    <col min="11536" max="11536" width="11.85546875" style="98" customWidth="1"/>
    <col min="11537" max="11537" width="14.7109375" style="98" customWidth="1"/>
    <col min="11538" max="11538" width="9" style="98" bestFit="1" customWidth="1"/>
    <col min="11539" max="11778" width="9.140625" style="98"/>
    <col min="11779" max="11779" width="4.7109375" style="98" bestFit="1" customWidth="1"/>
    <col min="11780" max="11780" width="9.7109375" style="98" bestFit="1" customWidth="1"/>
    <col min="11781" max="11781" width="10" style="98" bestFit="1" customWidth="1"/>
    <col min="11782" max="11782" width="8.85546875" style="98" bestFit="1" customWidth="1"/>
    <col min="11783" max="11783" width="22.85546875" style="98" customWidth="1"/>
    <col min="11784" max="11784" width="59.7109375" style="98" bestFit="1" customWidth="1"/>
    <col min="11785" max="11785" width="57.85546875" style="98" bestFit="1" customWidth="1"/>
    <col min="11786" max="11786" width="35.28515625" style="98" bestFit="1" customWidth="1"/>
    <col min="11787" max="11787" width="28.140625" style="98" bestFit="1" customWidth="1"/>
    <col min="11788" max="11788" width="33.140625" style="98" bestFit="1" customWidth="1"/>
    <col min="11789" max="11789" width="26" style="98" bestFit="1" customWidth="1"/>
    <col min="11790" max="11790" width="19.140625" style="98" bestFit="1" customWidth="1"/>
    <col min="11791" max="11791" width="10.42578125" style="98" customWidth="1"/>
    <col min="11792" max="11792" width="11.85546875" style="98" customWidth="1"/>
    <col min="11793" max="11793" width="14.7109375" style="98" customWidth="1"/>
    <col min="11794" max="11794" width="9" style="98" bestFit="1" customWidth="1"/>
    <col min="11795" max="12034" width="9.140625" style="98"/>
    <col min="12035" max="12035" width="4.7109375" style="98" bestFit="1" customWidth="1"/>
    <col min="12036" max="12036" width="9.7109375" style="98" bestFit="1" customWidth="1"/>
    <col min="12037" max="12037" width="10" style="98" bestFit="1" customWidth="1"/>
    <col min="12038" max="12038" width="8.85546875" style="98" bestFit="1" customWidth="1"/>
    <col min="12039" max="12039" width="22.85546875" style="98" customWidth="1"/>
    <col min="12040" max="12040" width="59.7109375" style="98" bestFit="1" customWidth="1"/>
    <col min="12041" max="12041" width="57.85546875" style="98" bestFit="1" customWidth="1"/>
    <col min="12042" max="12042" width="35.28515625" style="98" bestFit="1" customWidth="1"/>
    <col min="12043" max="12043" width="28.140625" style="98" bestFit="1" customWidth="1"/>
    <col min="12044" max="12044" width="33.140625" style="98" bestFit="1" customWidth="1"/>
    <col min="12045" max="12045" width="26" style="98" bestFit="1" customWidth="1"/>
    <col min="12046" max="12046" width="19.140625" style="98" bestFit="1" customWidth="1"/>
    <col min="12047" max="12047" width="10.42578125" style="98" customWidth="1"/>
    <col min="12048" max="12048" width="11.85546875" style="98" customWidth="1"/>
    <col min="12049" max="12049" width="14.7109375" style="98" customWidth="1"/>
    <col min="12050" max="12050" width="9" style="98" bestFit="1" customWidth="1"/>
    <col min="12051" max="12290" width="9.140625" style="98"/>
    <col min="12291" max="12291" width="4.7109375" style="98" bestFit="1" customWidth="1"/>
    <col min="12292" max="12292" width="9.7109375" style="98" bestFit="1" customWidth="1"/>
    <col min="12293" max="12293" width="10" style="98" bestFit="1" customWidth="1"/>
    <col min="12294" max="12294" width="8.85546875" style="98" bestFit="1" customWidth="1"/>
    <col min="12295" max="12295" width="22.85546875" style="98" customWidth="1"/>
    <col min="12296" max="12296" width="59.7109375" style="98" bestFit="1" customWidth="1"/>
    <col min="12297" max="12297" width="57.85546875" style="98" bestFit="1" customWidth="1"/>
    <col min="12298" max="12298" width="35.28515625" style="98" bestFit="1" customWidth="1"/>
    <col min="12299" max="12299" width="28.140625" style="98" bestFit="1" customWidth="1"/>
    <col min="12300" max="12300" width="33.140625" style="98" bestFit="1" customWidth="1"/>
    <col min="12301" max="12301" width="26" style="98" bestFit="1" customWidth="1"/>
    <col min="12302" max="12302" width="19.140625" style="98" bestFit="1" customWidth="1"/>
    <col min="12303" max="12303" width="10.42578125" style="98" customWidth="1"/>
    <col min="12304" max="12304" width="11.85546875" style="98" customWidth="1"/>
    <col min="12305" max="12305" width="14.7109375" style="98" customWidth="1"/>
    <col min="12306" max="12306" width="9" style="98" bestFit="1" customWidth="1"/>
    <col min="12307" max="12546" width="9.140625" style="98"/>
    <col min="12547" max="12547" width="4.7109375" style="98" bestFit="1" customWidth="1"/>
    <col min="12548" max="12548" width="9.7109375" style="98" bestFit="1" customWidth="1"/>
    <col min="12549" max="12549" width="10" style="98" bestFit="1" customWidth="1"/>
    <col min="12550" max="12550" width="8.85546875" style="98" bestFit="1" customWidth="1"/>
    <col min="12551" max="12551" width="22.85546875" style="98" customWidth="1"/>
    <col min="12552" max="12552" width="59.7109375" style="98" bestFit="1" customWidth="1"/>
    <col min="12553" max="12553" width="57.85546875" style="98" bestFit="1" customWidth="1"/>
    <col min="12554" max="12554" width="35.28515625" style="98" bestFit="1" customWidth="1"/>
    <col min="12555" max="12555" width="28.140625" style="98" bestFit="1" customWidth="1"/>
    <col min="12556" max="12556" width="33.140625" style="98" bestFit="1" customWidth="1"/>
    <col min="12557" max="12557" width="26" style="98" bestFit="1" customWidth="1"/>
    <col min="12558" max="12558" width="19.140625" style="98" bestFit="1" customWidth="1"/>
    <col min="12559" max="12559" width="10.42578125" style="98" customWidth="1"/>
    <col min="12560" max="12560" width="11.85546875" style="98" customWidth="1"/>
    <col min="12561" max="12561" width="14.7109375" style="98" customWidth="1"/>
    <col min="12562" max="12562" width="9" style="98" bestFit="1" customWidth="1"/>
    <col min="12563" max="12802" width="9.140625" style="98"/>
    <col min="12803" max="12803" width="4.7109375" style="98" bestFit="1" customWidth="1"/>
    <col min="12804" max="12804" width="9.7109375" style="98" bestFit="1" customWidth="1"/>
    <col min="12805" max="12805" width="10" style="98" bestFit="1" customWidth="1"/>
    <col min="12806" max="12806" width="8.85546875" style="98" bestFit="1" customWidth="1"/>
    <col min="12807" max="12807" width="22.85546875" style="98" customWidth="1"/>
    <col min="12808" max="12808" width="59.7109375" style="98" bestFit="1" customWidth="1"/>
    <col min="12809" max="12809" width="57.85546875" style="98" bestFit="1" customWidth="1"/>
    <col min="12810" max="12810" width="35.28515625" style="98" bestFit="1" customWidth="1"/>
    <col min="12811" max="12811" width="28.140625" style="98" bestFit="1" customWidth="1"/>
    <col min="12812" max="12812" width="33.140625" style="98" bestFit="1" customWidth="1"/>
    <col min="12813" max="12813" width="26" style="98" bestFit="1" customWidth="1"/>
    <col min="12814" max="12814" width="19.140625" style="98" bestFit="1" customWidth="1"/>
    <col min="12815" max="12815" width="10.42578125" style="98" customWidth="1"/>
    <col min="12816" max="12816" width="11.85546875" style="98" customWidth="1"/>
    <col min="12817" max="12817" width="14.7109375" style="98" customWidth="1"/>
    <col min="12818" max="12818" width="9" style="98" bestFit="1" customWidth="1"/>
    <col min="12819" max="13058" width="9.140625" style="98"/>
    <col min="13059" max="13059" width="4.7109375" style="98" bestFit="1" customWidth="1"/>
    <col min="13060" max="13060" width="9.7109375" style="98" bestFit="1" customWidth="1"/>
    <col min="13061" max="13061" width="10" style="98" bestFit="1" customWidth="1"/>
    <col min="13062" max="13062" width="8.85546875" style="98" bestFit="1" customWidth="1"/>
    <col min="13063" max="13063" width="22.85546875" style="98" customWidth="1"/>
    <col min="13064" max="13064" width="59.7109375" style="98" bestFit="1" customWidth="1"/>
    <col min="13065" max="13065" width="57.85546875" style="98" bestFit="1" customWidth="1"/>
    <col min="13066" max="13066" width="35.28515625" style="98" bestFit="1" customWidth="1"/>
    <col min="13067" max="13067" width="28.140625" style="98" bestFit="1" customWidth="1"/>
    <col min="13068" max="13068" width="33.140625" style="98" bestFit="1" customWidth="1"/>
    <col min="13069" max="13069" width="26" style="98" bestFit="1" customWidth="1"/>
    <col min="13070" max="13070" width="19.140625" style="98" bestFit="1" customWidth="1"/>
    <col min="13071" max="13071" width="10.42578125" style="98" customWidth="1"/>
    <col min="13072" max="13072" width="11.85546875" style="98" customWidth="1"/>
    <col min="13073" max="13073" width="14.7109375" style="98" customWidth="1"/>
    <col min="13074" max="13074" width="9" style="98" bestFit="1" customWidth="1"/>
    <col min="13075" max="13314" width="9.140625" style="98"/>
    <col min="13315" max="13315" width="4.7109375" style="98" bestFit="1" customWidth="1"/>
    <col min="13316" max="13316" width="9.7109375" style="98" bestFit="1" customWidth="1"/>
    <col min="13317" max="13317" width="10" style="98" bestFit="1" customWidth="1"/>
    <col min="13318" max="13318" width="8.85546875" style="98" bestFit="1" customWidth="1"/>
    <col min="13319" max="13319" width="22.85546875" style="98" customWidth="1"/>
    <col min="13320" max="13320" width="59.7109375" style="98" bestFit="1" customWidth="1"/>
    <col min="13321" max="13321" width="57.85546875" style="98" bestFit="1" customWidth="1"/>
    <col min="13322" max="13322" width="35.28515625" style="98" bestFit="1" customWidth="1"/>
    <col min="13323" max="13323" width="28.140625" style="98" bestFit="1" customWidth="1"/>
    <col min="13324" max="13324" width="33.140625" style="98" bestFit="1" customWidth="1"/>
    <col min="13325" max="13325" width="26" style="98" bestFit="1" customWidth="1"/>
    <col min="13326" max="13326" width="19.140625" style="98" bestFit="1" customWidth="1"/>
    <col min="13327" max="13327" width="10.42578125" style="98" customWidth="1"/>
    <col min="13328" max="13328" width="11.85546875" style="98" customWidth="1"/>
    <col min="13329" max="13329" width="14.7109375" style="98" customWidth="1"/>
    <col min="13330" max="13330" width="9" style="98" bestFit="1" customWidth="1"/>
    <col min="13331" max="13570" width="9.140625" style="98"/>
    <col min="13571" max="13571" width="4.7109375" style="98" bestFit="1" customWidth="1"/>
    <col min="13572" max="13572" width="9.7109375" style="98" bestFit="1" customWidth="1"/>
    <col min="13573" max="13573" width="10" style="98" bestFit="1" customWidth="1"/>
    <col min="13574" max="13574" width="8.85546875" style="98" bestFit="1" customWidth="1"/>
    <col min="13575" max="13575" width="22.85546875" style="98" customWidth="1"/>
    <col min="13576" max="13576" width="59.7109375" style="98" bestFit="1" customWidth="1"/>
    <col min="13577" max="13577" width="57.85546875" style="98" bestFit="1" customWidth="1"/>
    <col min="13578" max="13578" width="35.28515625" style="98" bestFit="1" customWidth="1"/>
    <col min="13579" max="13579" width="28.140625" style="98" bestFit="1" customWidth="1"/>
    <col min="13580" max="13580" width="33.140625" style="98" bestFit="1" customWidth="1"/>
    <col min="13581" max="13581" width="26" style="98" bestFit="1" customWidth="1"/>
    <col min="13582" max="13582" width="19.140625" style="98" bestFit="1" customWidth="1"/>
    <col min="13583" max="13583" width="10.42578125" style="98" customWidth="1"/>
    <col min="13584" max="13584" width="11.85546875" style="98" customWidth="1"/>
    <col min="13585" max="13585" width="14.7109375" style="98" customWidth="1"/>
    <col min="13586" max="13586" width="9" style="98" bestFit="1" customWidth="1"/>
    <col min="13587" max="13826" width="9.140625" style="98"/>
    <col min="13827" max="13827" width="4.7109375" style="98" bestFit="1" customWidth="1"/>
    <col min="13828" max="13828" width="9.7109375" style="98" bestFit="1" customWidth="1"/>
    <col min="13829" max="13829" width="10" style="98" bestFit="1" customWidth="1"/>
    <col min="13830" max="13830" width="8.85546875" style="98" bestFit="1" customWidth="1"/>
    <col min="13831" max="13831" width="22.85546875" style="98" customWidth="1"/>
    <col min="13832" max="13832" width="59.7109375" style="98" bestFit="1" customWidth="1"/>
    <col min="13833" max="13833" width="57.85546875" style="98" bestFit="1" customWidth="1"/>
    <col min="13834" max="13834" width="35.28515625" style="98" bestFit="1" customWidth="1"/>
    <col min="13835" max="13835" width="28.140625" style="98" bestFit="1" customWidth="1"/>
    <col min="13836" max="13836" width="33.140625" style="98" bestFit="1" customWidth="1"/>
    <col min="13837" max="13837" width="26" style="98" bestFit="1" customWidth="1"/>
    <col min="13838" max="13838" width="19.140625" style="98" bestFit="1" customWidth="1"/>
    <col min="13839" max="13839" width="10.42578125" style="98" customWidth="1"/>
    <col min="13840" max="13840" width="11.85546875" style="98" customWidth="1"/>
    <col min="13841" max="13841" width="14.7109375" style="98" customWidth="1"/>
    <col min="13842" max="13842" width="9" style="98" bestFit="1" customWidth="1"/>
    <col min="13843" max="14082" width="9.140625" style="98"/>
    <col min="14083" max="14083" width="4.7109375" style="98" bestFit="1" customWidth="1"/>
    <col min="14084" max="14084" width="9.7109375" style="98" bestFit="1" customWidth="1"/>
    <col min="14085" max="14085" width="10" style="98" bestFit="1" customWidth="1"/>
    <col min="14086" max="14086" width="8.85546875" style="98" bestFit="1" customWidth="1"/>
    <col min="14087" max="14087" width="22.85546875" style="98" customWidth="1"/>
    <col min="14088" max="14088" width="59.7109375" style="98" bestFit="1" customWidth="1"/>
    <col min="14089" max="14089" width="57.85546875" style="98" bestFit="1" customWidth="1"/>
    <col min="14090" max="14090" width="35.28515625" style="98" bestFit="1" customWidth="1"/>
    <col min="14091" max="14091" width="28.140625" style="98" bestFit="1" customWidth="1"/>
    <col min="14092" max="14092" width="33.140625" style="98" bestFit="1" customWidth="1"/>
    <col min="14093" max="14093" width="26" style="98" bestFit="1" customWidth="1"/>
    <col min="14094" max="14094" width="19.140625" style="98" bestFit="1" customWidth="1"/>
    <col min="14095" max="14095" width="10.42578125" style="98" customWidth="1"/>
    <col min="14096" max="14096" width="11.85546875" style="98" customWidth="1"/>
    <col min="14097" max="14097" width="14.7109375" style="98" customWidth="1"/>
    <col min="14098" max="14098" width="9" style="98" bestFit="1" customWidth="1"/>
    <col min="14099" max="14338" width="9.140625" style="98"/>
    <col min="14339" max="14339" width="4.7109375" style="98" bestFit="1" customWidth="1"/>
    <col min="14340" max="14340" width="9.7109375" style="98" bestFit="1" customWidth="1"/>
    <col min="14341" max="14341" width="10" style="98" bestFit="1" customWidth="1"/>
    <col min="14342" max="14342" width="8.85546875" style="98" bestFit="1" customWidth="1"/>
    <col min="14343" max="14343" width="22.85546875" style="98" customWidth="1"/>
    <col min="14344" max="14344" width="59.7109375" style="98" bestFit="1" customWidth="1"/>
    <col min="14345" max="14345" width="57.85546875" style="98" bestFit="1" customWidth="1"/>
    <col min="14346" max="14346" width="35.28515625" style="98" bestFit="1" customWidth="1"/>
    <col min="14347" max="14347" width="28.140625" style="98" bestFit="1" customWidth="1"/>
    <col min="14348" max="14348" width="33.140625" style="98" bestFit="1" customWidth="1"/>
    <col min="14349" max="14349" width="26" style="98" bestFit="1" customWidth="1"/>
    <col min="14350" max="14350" width="19.140625" style="98" bestFit="1" customWidth="1"/>
    <col min="14351" max="14351" width="10.42578125" style="98" customWidth="1"/>
    <col min="14352" max="14352" width="11.85546875" style="98" customWidth="1"/>
    <col min="14353" max="14353" width="14.7109375" style="98" customWidth="1"/>
    <col min="14354" max="14354" width="9" style="98" bestFit="1" customWidth="1"/>
    <col min="14355" max="14594" width="9.140625" style="98"/>
    <col min="14595" max="14595" width="4.7109375" style="98" bestFit="1" customWidth="1"/>
    <col min="14596" max="14596" width="9.7109375" style="98" bestFit="1" customWidth="1"/>
    <col min="14597" max="14597" width="10" style="98" bestFit="1" customWidth="1"/>
    <col min="14598" max="14598" width="8.85546875" style="98" bestFit="1" customWidth="1"/>
    <col min="14599" max="14599" width="22.85546875" style="98" customWidth="1"/>
    <col min="14600" max="14600" width="59.7109375" style="98" bestFit="1" customWidth="1"/>
    <col min="14601" max="14601" width="57.85546875" style="98" bestFit="1" customWidth="1"/>
    <col min="14602" max="14602" width="35.28515625" style="98" bestFit="1" customWidth="1"/>
    <col min="14603" max="14603" width="28.140625" style="98" bestFit="1" customWidth="1"/>
    <col min="14604" max="14604" width="33.140625" style="98" bestFit="1" customWidth="1"/>
    <col min="14605" max="14605" width="26" style="98" bestFit="1" customWidth="1"/>
    <col min="14606" max="14606" width="19.140625" style="98" bestFit="1" customWidth="1"/>
    <col min="14607" max="14607" width="10.42578125" style="98" customWidth="1"/>
    <col min="14608" max="14608" width="11.85546875" style="98" customWidth="1"/>
    <col min="14609" max="14609" width="14.7109375" style="98" customWidth="1"/>
    <col min="14610" max="14610" width="9" style="98" bestFit="1" customWidth="1"/>
    <col min="14611" max="14850" width="9.140625" style="98"/>
    <col min="14851" max="14851" width="4.7109375" style="98" bestFit="1" customWidth="1"/>
    <col min="14852" max="14852" width="9.7109375" style="98" bestFit="1" customWidth="1"/>
    <col min="14853" max="14853" width="10" style="98" bestFit="1" customWidth="1"/>
    <col min="14854" max="14854" width="8.85546875" style="98" bestFit="1" customWidth="1"/>
    <col min="14855" max="14855" width="22.85546875" style="98" customWidth="1"/>
    <col min="14856" max="14856" width="59.7109375" style="98" bestFit="1" customWidth="1"/>
    <col min="14857" max="14857" width="57.85546875" style="98" bestFit="1" customWidth="1"/>
    <col min="14858" max="14858" width="35.28515625" style="98" bestFit="1" customWidth="1"/>
    <col min="14859" max="14859" width="28.140625" style="98" bestFit="1" customWidth="1"/>
    <col min="14860" max="14860" width="33.140625" style="98" bestFit="1" customWidth="1"/>
    <col min="14861" max="14861" width="26" style="98" bestFit="1" customWidth="1"/>
    <col min="14862" max="14862" width="19.140625" style="98" bestFit="1" customWidth="1"/>
    <col min="14863" max="14863" width="10.42578125" style="98" customWidth="1"/>
    <col min="14864" max="14864" width="11.85546875" style="98" customWidth="1"/>
    <col min="14865" max="14865" width="14.7109375" style="98" customWidth="1"/>
    <col min="14866" max="14866" width="9" style="98" bestFit="1" customWidth="1"/>
    <col min="14867" max="15106" width="9.140625" style="98"/>
    <col min="15107" max="15107" width="4.7109375" style="98" bestFit="1" customWidth="1"/>
    <col min="15108" max="15108" width="9.7109375" style="98" bestFit="1" customWidth="1"/>
    <col min="15109" max="15109" width="10" style="98" bestFit="1" customWidth="1"/>
    <col min="15110" max="15110" width="8.85546875" style="98" bestFit="1" customWidth="1"/>
    <col min="15111" max="15111" width="22.85546875" style="98" customWidth="1"/>
    <col min="15112" max="15112" width="59.7109375" style="98" bestFit="1" customWidth="1"/>
    <col min="15113" max="15113" width="57.85546875" style="98" bestFit="1" customWidth="1"/>
    <col min="15114" max="15114" width="35.28515625" style="98" bestFit="1" customWidth="1"/>
    <col min="15115" max="15115" width="28.140625" style="98" bestFit="1" customWidth="1"/>
    <col min="15116" max="15116" width="33.140625" style="98" bestFit="1" customWidth="1"/>
    <col min="15117" max="15117" width="26" style="98" bestFit="1" customWidth="1"/>
    <col min="15118" max="15118" width="19.140625" style="98" bestFit="1" customWidth="1"/>
    <col min="15119" max="15119" width="10.42578125" style="98" customWidth="1"/>
    <col min="15120" max="15120" width="11.85546875" style="98" customWidth="1"/>
    <col min="15121" max="15121" width="14.7109375" style="98" customWidth="1"/>
    <col min="15122" max="15122" width="9" style="98" bestFit="1" customWidth="1"/>
    <col min="15123" max="15362" width="9.140625" style="98"/>
    <col min="15363" max="15363" width="4.7109375" style="98" bestFit="1" customWidth="1"/>
    <col min="15364" max="15364" width="9.7109375" style="98" bestFit="1" customWidth="1"/>
    <col min="15365" max="15365" width="10" style="98" bestFit="1" customWidth="1"/>
    <col min="15366" max="15366" width="8.85546875" style="98" bestFit="1" customWidth="1"/>
    <col min="15367" max="15367" width="22.85546875" style="98" customWidth="1"/>
    <col min="15368" max="15368" width="59.7109375" style="98" bestFit="1" customWidth="1"/>
    <col min="15369" max="15369" width="57.85546875" style="98" bestFit="1" customWidth="1"/>
    <col min="15370" max="15370" width="35.28515625" style="98" bestFit="1" customWidth="1"/>
    <col min="15371" max="15371" width="28.140625" style="98" bestFit="1" customWidth="1"/>
    <col min="15372" max="15372" width="33.140625" style="98" bestFit="1" customWidth="1"/>
    <col min="15373" max="15373" width="26" style="98" bestFit="1" customWidth="1"/>
    <col min="15374" max="15374" width="19.140625" style="98" bestFit="1" customWidth="1"/>
    <col min="15375" max="15375" width="10.42578125" style="98" customWidth="1"/>
    <col min="15376" max="15376" width="11.85546875" style="98" customWidth="1"/>
    <col min="15377" max="15377" width="14.7109375" style="98" customWidth="1"/>
    <col min="15378" max="15378" width="9" style="98" bestFit="1" customWidth="1"/>
    <col min="15379" max="15618" width="9.140625" style="98"/>
    <col min="15619" max="15619" width="4.7109375" style="98" bestFit="1" customWidth="1"/>
    <col min="15620" max="15620" width="9.7109375" style="98" bestFit="1" customWidth="1"/>
    <col min="15621" max="15621" width="10" style="98" bestFit="1" customWidth="1"/>
    <col min="15622" max="15622" width="8.85546875" style="98" bestFit="1" customWidth="1"/>
    <col min="15623" max="15623" width="22.85546875" style="98" customWidth="1"/>
    <col min="15624" max="15624" width="59.7109375" style="98" bestFit="1" customWidth="1"/>
    <col min="15625" max="15625" width="57.85546875" style="98" bestFit="1" customWidth="1"/>
    <col min="15626" max="15626" width="35.28515625" style="98" bestFit="1" customWidth="1"/>
    <col min="15627" max="15627" width="28.140625" style="98" bestFit="1" customWidth="1"/>
    <col min="15628" max="15628" width="33.140625" style="98" bestFit="1" customWidth="1"/>
    <col min="15629" max="15629" width="26" style="98" bestFit="1" customWidth="1"/>
    <col min="15630" max="15630" width="19.140625" style="98" bestFit="1" customWidth="1"/>
    <col min="15631" max="15631" width="10.42578125" style="98" customWidth="1"/>
    <col min="15632" max="15632" width="11.85546875" style="98" customWidth="1"/>
    <col min="15633" max="15633" width="14.7109375" style="98" customWidth="1"/>
    <col min="15634" max="15634" width="9" style="98" bestFit="1" customWidth="1"/>
    <col min="15635" max="15874" width="9.140625" style="98"/>
    <col min="15875" max="15875" width="4.7109375" style="98" bestFit="1" customWidth="1"/>
    <col min="15876" max="15876" width="9.7109375" style="98" bestFit="1" customWidth="1"/>
    <col min="15877" max="15877" width="10" style="98" bestFit="1" customWidth="1"/>
    <col min="15878" max="15878" width="8.85546875" style="98" bestFit="1" customWidth="1"/>
    <col min="15879" max="15879" width="22.85546875" style="98" customWidth="1"/>
    <col min="15880" max="15880" width="59.7109375" style="98" bestFit="1" customWidth="1"/>
    <col min="15881" max="15881" width="57.85546875" style="98" bestFit="1" customWidth="1"/>
    <col min="15882" max="15882" width="35.28515625" style="98" bestFit="1" customWidth="1"/>
    <col min="15883" max="15883" width="28.140625" style="98" bestFit="1" customWidth="1"/>
    <col min="15884" max="15884" width="33.140625" style="98" bestFit="1" customWidth="1"/>
    <col min="15885" max="15885" width="26" style="98" bestFit="1" customWidth="1"/>
    <col min="15886" max="15886" width="19.140625" style="98" bestFit="1" customWidth="1"/>
    <col min="15887" max="15887" width="10.42578125" style="98" customWidth="1"/>
    <col min="15888" max="15888" width="11.85546875" style="98" customWidth="1"/>
    <col min="15889" max="15889" width="14.7109375" style="98" customWidth="1"/>
    <col min="15890" max="15890" width="9" style="98" bestFit="1" customWidth="1"/>
    <col min="15891" max="16130" width="9.140625" style="98"/>
    <col min="16131" max="16131" width="4.7109375" style="98" bestFit="1" customWidth="1"/>
    <col min="16132" max="16132" width="9.7109375" style="98" bestFit="1" customWidth="1"/>
    <col min="16133" max="16133" width="10" style="98" bestFit="1" customWidth="1"/>
    <col min="16134" max="16134" width="8.85546875" style="98" bestFit="1" customWidth="1"/>
    <col min="16135" max="16135" width="22.85546875" style="98" customWidth="1"/>
    <col min="16136" max="16136" width="59.7109375" style="98" bestFit="1" customWidth="1"/>
    <col min="16137" max="16137" width="57.85546875" style="98" bestFit="1" customWidth="1"/>
    <col min="16138" max="16138" width="35.28515625" style="98" bestFit="1" customWidth="1"/>
    <col min="16139" max="16139" width="28.140625" style="98" bestFit="1" customWidth="1"/>
    <col min="16140" max="16140" width="33.140625" style="98" bestFit="1" customWidth="1"/>
    <col min="16141" max="16141" width="26" style="98" bestFit="1" customWidth="1"/>
    <col min="16142" max="16142" width="19.140625" style="98" bestFit="1" customWidth="1"/>
    <col min="16143" max="16143" width="10.42578125" style="98" customWidth="1"/>
    <col min="16144" max="16144" width="11.85546875" style="98" customWidth="1"/>
    <col min="16145" max="16145" width="14.7109375" style="98" customWidth="1"/>
    <col min="16146" max="16146" width="9" style="98" bestFit="1" customWidth="1"/>
    <col min="16147" max="16384" width="9.140625" style="98"/>
  </cols>
  <sheetData>
    <row r="2" spans="1:19" x14ac:dyDescent="0.25">
      <c r="A2" s="67" t="s">
        <v>1342</v>
      </c>
    </row>
    <row r="3" spans="1:19" x14ac:dyDescent="0.25">
      <c r="M3" s="2"/>
      <c r="N3" s="2"/>
      <c r="O3" s="2"/>
      <c r="P3" s="2"/>
    </row>
    <row r="4" spans="1:19" s="4" customFormat="1" ht="52.5" customHeight="1" x14ac:dyDescent="0.25">
      <c r="A4" s="832" t="s">
        <v>0</v>
      </c>
      <c r="B4" s="829" t="s">
        <v>1</v>
      </c>
      <c r="C4" s="829" t="s">
        <v>2</v>
      </c>
      <c r="D4" s="829" t="s">
        <v>3</v>
      </c>
      <c r="E4" s="832" t="s">
        <v>4</v>
      </c>
      <c r="F4" s="832" t="s">
        <v>5</v>
      </c>
      <c r="G4" s="832" t="s">
        <v>6</v>
      </c>
      <c r="H4" s="840" t="s">
        <v>7</v>
      </c>
      <c r="I4" s="840"/>
      <c r="J4" s="832" t="s">
        <v>8</v>
      </c>
      <c r="K4" s="841" t="s">
        <v>9</v>
      </c>
      <c r="L4" s="842"/>
      <c r="M4" s="831" t="s">
        <v>10</v>
      </c>
      <c r="N4" s="831"/>
      <c r="O4" s="831" t="s">
        <v>11</v>
      </c>
      <c r="P4" s="831"/>
      <c r="Q4" s="832" t="s">
        <v>12</v>
      </c>
      <c r="R4" s="829" t="s">
        <v>13</v>
      </c>
      <c r="S4" s="3"/>
    </row>
    <row r="5" spans="1:19" s="4" customFormat="1" ht="25.5" customHeight="1" x14ac:dyDescent="0.2">
      <c r="A5" s="833"/>
      <c r="B5" s="830"/>
      <c r="C5" s="830"/>
      <c r="D5" s="830"/>
      <c r="E5" s="833"/>
      <c r="F5" s="833"/>
      <c r="G5" s="833"/>
      <c r="H5" s="106" t="s">
        <v>14</v>
      </c>
      <c r="I5" s="106" t="s">
        <v>15</v>
      </c>
      <c r="J5" s="833"/>
      <c r="K5" s="108">
        <v>2020</v>
      </c>
      <c r="L5" s="108">
        <v>2021</v>
      </c>
      <c r="M5" s="5">
        <v>2020</v>
      </c>
      <c r="N5" s="5">
        <v>2021</v>
      </c>
      <c r="O5" s="5">
        <v>2020</v>
      </c>
      <c r="P5" s="5">
        <v>2021</v>
      </c>
      <c r="Q5" s="833"/>
      <c r="R5" s="830"/>
      <c r="S5" s="3"/>
    </row>
    <row r="6" spans="1:19" s="4" customFormat="1" x14ac:dyDescent="0.2">
      <c r="A6" s="104" t="s">
        <v>16</v>
      </c>
      <c r="B6" s="106" t="s">
        <v>17</v>
      </c>
      <c r="C6" s="106" t="s">
        <v>18</v>
      </c>
      <c r="D6" s="106" t="s">
        <v>19</v>
      </c>
      <c r="E6" s="104" t="s">
        <v>20</v>
      </c>
      <c r="F6" s="104" t="s">
        <v>21</v>
      </c>
      <c r="G6" s="104" t="s">
        <v>22</v>
      </c>
      <c r="H6" s="106" t="s">
        <v>23</v>
      </c>
      <c r="I6" s="106" t="s">
        <v>24</v>
      </c>
      <c r="J6" s="104" t="s">
        <v>25</v>
      </c>
      <c r="K6" s="108" t="s">
        <v>26</v>
      </c>
      <c r="L6" s="108" t="s">
        <v>27</v>
      </c>
      <c r="M6" s="109" t="s">
        <v>28</v>
      </c>
      <c r="N6" s="109" t="s">
        <v>29</v>
      </c>
      <c r="O6" s="109" t="s">
        <v>30</v>
      </c>
      <c r="P6" s="109" t="s">
        <v>31</v>
      </c>
      <c r="Q6" s="104" t="s">
        <v>32</v>
      </c>
      <c r="R6" s="106" t="s">
        <v>33</v>
      </c>
      <c r="S6" s="3"/>
    </row>
    <row r="7" spans="1:19" s="6" customFormat="1" ht="87.75" customHeight="1" x14ac:dyDescent="0.25">
      <c r="A7" s="956">
        <v>1</v>
      </c>
      <c r="B7" s="873">
        <v>1</v>
      </c>
      <c r="C7" s="873">
        <v>4</v>
      </c>
      <c r="D7" s="873">
        <v>2</v>
      </c>
      <c r="E7" s="865" t="s">
        <v>453</v>
      </c>
      <c r="F7" s="865" t="s">
        <v>452</v>
      </c>
      <c r="G7" s="48" t="s">
        <v>85</v>
      </c>
      <c r="H7" s="48" t="s">
        <v>87</v>
      </c>
      <c r="I7" s="31" t="s">
        <v>76</v>
      </c>
      <c r="J7" s="865" t="s">
        <v>407</v>
      </c>
      <c r="K7" s="896" t="s">
        <v>41</v>
      </c>
      <c r="L7" s="896"/>
      <c r="M7" s="959">
        <v>7336.5</v>
      </c>
      <c r="N7" s="896"/>
      <c r="O7" s="959">
        <v>7336.5</v>
      </c>
      <c r="P7" s="896"/>
      <c r="Q7" s="863" t="s">
        <v>406</v>
      </c>
      <c r="R7" s="863" t="s">
        <v>405</v>
      </c>
      <c r="S7" s="9"/>
    </row>
    <row r="8" spans="1:19" s="6" customFormat="1" ht="152.25" customHeight="1" x14ac:dyDescent="0.25">
      <c r="A8" s="958"/>
      <c r="B8" s="873"/>
      <c r="C8" s="873"/>
      <c r="D8" s="873"/>
      <c r="E8" s="867"/>
      <c r="F8" s="867"/>
      <c r="G8" s="48" t="s">
        <v>429</v>
      </c>
      <c r="H8" s="48" t="s">
        <v>105</v>
      </c>
      <c r="I8" s="31" t="s">
        <v>42</v>
      </c>
      <c r="J8" s="867"/>
      <c r="K8" s="896"/>
      <c r="L8" s="896"/>
      <c r="M8" s="959"/>
      <c r="N8" s="896"/>
      <c r="O8" s="959"/>
      <c r="P8" s="896"/>
      <c r="Q8" s="863"/>
      <c r="R8" s="863"/>
      <c r="S8" s="9"/>
    </row>
    <row r="9" spans="1:19" ht="116.25" customHeight="1" x14ac:dyDescent="0.25">
      <c r="A9" s="865">
        <v>2</v>
      </c>
      <c r="B9" s="863">
        <v>1</v>
      </c>
      <c r="C9" s="863">
        <v>4</v>
      </c>
      <c r="D9" s="863">
        <v>2</v>
      </c>
      <c r="E9" s="863" t="s">
        <v>450</v>
      </c>
      <c r="F9" s="863" t="s">
        <v>1099</v>
      </c>
      <c r="G9" s="48" t="s">
        <v>408</v>
      </c>
      <c r="H9" s="48" t="s">
        <v>87</v>
      </c>
      <c r="I9" s="112">
        <v>40</v>
      </c>
      <c r="J9" s="865" t="s">
        <v>1100</v>
      </c>
      <c r="K9" s="865" t="s">
        <v>56</v>
      </c>
      <c r="L9" s="948"/>
      <c r="M9" s="905">
        <v>3500</v>
      </c>
      <c r="N9" s="948"/>
      <c r="O9" s="905">
        <v>3500</v>
      </c>
      <c r="P9" s="948"/>
      <c r="Q9" s="948" t="s">
        <v>406</v>
      </c>
      <c r="R9" s="948" t="s">
        <v>405</v>
      </c>
      <c r="S9" s="10"/>
    </row>
    <row r="10" spans="1:19" ht="172.5" customHeight="1" x14ac:dyDescent="0.25">
      <c r="A10" s="867"/>
      <c r="B10" s="863"/>
      <c r="C10" s="863"/>
      <c r="D10" s="863"/>
      <c r="E10" s="863"/>
      <c r="F10" s="863"/>
      <c r="G10" s="48" t="s">
        <v>429</v>
      </c>
      <c r="H10" s="48" t="s">
        <v>105</v>
      </c>
      <c r="I10" s="112">
        <v>1</v>
      </c>
      <c r="J10" s="867"/>
      <c r="K10" s="867"/>
      <c r="L10" s="949"/>
      <c r="M10" s="950"/>
      <c r="N10" s="949"/>
      <c r="O10" s="950"/>
      <c r="P10" s="949"/>
      <c r="Q10" s="949"/>
      <c r="R10" s="949"/>
      <c r="S10" s="10"/>
    </row>
    <row r="11" spans="1:19" ht="128.25" customHeight="1" x14ac:dyDescent="0.25">
      <c r="A11" s="960">
        <v>2</v>
      </c>
      <c r="B11" s="951">
        <v>1</v>
      </c>
      <c r="C11" s="951">
        <v>4</v>
      </c>
      <c r="D11" s="951">
        <v>2</v>
      </c>
      <c r="E11" s="953" t="s">
        <v>450</v>
      </c>
      <c r="F11" s="953" t="s">
        <v>1099</v>
      </c>
      <c r="G11" s="189" t="s">
        <v>408</v>
      </c>
      <c r="H11" s="189" t="s">
        <v>87</v>
      </c>
      <c r="I11" s="190">
        <v>98</v>
      </c>
      <c r="J11" s="951" t="s">
        <v>1100</v>
      </c>
      <c r="K11" s="951" t="s">
        <v>56</v>
      </c>
      <c r="L11" s="951"/>
      <c r="M11" s="954">
        <v>3350</v>
      </c>
      <c r="N11" s="951"/>
      <c r="O11" s="954">
        <v>3350</v>
      </c>
      <c r="P11" s="951"/>
      <c r="Q11" s="951" t="s">
        <v>406</v>
      </c>
      <c r="R11" s="951" t="s">
        <v>405</v>
      </c>
      <c r="S11" s="10"/>
    </row>
    <row r="12" spans="1:19" ht="128.25" customHeight="1" x14ac:dyDescent="0.25">
      <c r="A12" s="960"/>
      <c r="B12" s="952"/>
      <c r="C12" s="952"/>
      <c r="D12" s="952"/>
      <c r="E12" s="953"/>
      <c r="F12" s="953"/>
      <c r="G12" s="189" t="s">
        <v>429</v>
      </c>
      <c r="H12" s="189" t="s">
        <v>105</v>
      </c>
      <c r="I12" s="191">
        <v>1</v>
      </c>
      <c r="J12" s="952"/>
      <c r="K12" s="952"/>
      <c r="L12" s="952"/>
      <c r="M12" s="955"/>
      <c r="N12" s="952"/>
      <c r="O12" s="955"/>
      <c r="P12" s="952"/>
      <c r="Q12" s="952"/>
      <c r="R12" s="952"/>
      <c r="S12" s="10"/>
    </row>
    <row r="13" spans="1:19" ht="36" customHeight="1" x14ac:dyDescent="0.25">
      <c r="A13" s="952"/>
      <c r="B13" s="961" t="s">
        <v>2069</v>
      </c>
      <c r="C13" s="962"/>
      <c r="D13" s="962"/>
      <c r="E13" s="962"/>
      <c r="F13" s="962"/>
      <c r="G13" s="962"/>
      <c r="H13" s="962"/>
      <c r="I13" s="962"/>
      <c r="J13" s="962"/>
      <c r="K13" s="962"/>
      <c r="L13" s="962"/>
      <c r="M13" s="962"/>
      <c r="N13" s="962"/>
      <c r="O13" s="962"/>
      <c r="P13" s="962"/>
      <c r="Q13" s="962"/>
      <c r="R13" s="963"/>
      <c r="S13" s="10"/>
    </row>
    <row r="14" spans="1:19" ht="93.75" customHeight="1" x14ac:dyDescent="0.25">
      <c r="A14" s="865">
        <v>3</v>
      </c>
      <c r="B14" s="865">
        <v>1</v>
      </c>
      <c r="C14" s="865">
        <v>4</v>
      </c>
      <c r="D14" s="865">
        <v>5</v>
      </c>
      <c r="E14" s="865" t="s">
        <v>449</v>
      </c>
      <c r="F14" s="865" t="s">
        <v>1101</v>
      </c>
      <c r="G14" s="48" t="s">
        <v>408</v>
      </c>
      <c r="H14" s="48" t="s">
        <v>87</v>
      </c>
      <c r="I14" s="112">
        <v>30</v>
      </c>
      <c r="J14" s="865" t="s">
        <v>1100</v>
      </c>
      <c r="K14" s="865" t="s">
        <v>56</v>
      </c>
      <c r="L14" s="865"/>
      <c r="M14" s="905">
        <v>3700</v>
      </c>
      <c r="N14" s="865"/>
      <c r="O14" s="905">
        <v>3700</v>
      </c>
      <c r="P14" s="865"/>
      <c r="Q14" s="863" t="s">
        <v>406</v>
      </c>
      <c r="R14" s="863" t="s">
        <v>405</v>
      </c>
      <c r="S14" s="10"/>
    </row>
    <row r="15" spans="1:19" ht="131.25" customHeight="1" x14ac:dyDescent="0.25">
      <c r="A15" s="866"/>
      <c r="B15" s="867"/>
      <c r="C15" s="867"/>
      <c r="D15" s="867"/>
      <c r="E15" s="867"/>
      <c r="F15" s="867"/>
      <c r="G15" s="48" t="s">
        <v>429</v>
      </c>
      <c r="H15" s="48" t="s">
        <v>105</v>
      </c>
      <c r="I15" s="112">
        <v>1</v>
      </c>
      <c r="J15" s="867"/>
      <c r="K15" s="867"/>
      <c r="L15" s="867"/>
      <c r="M15" s="950"/>
      <c r="N15" s="867"/>
      <c r="O15" s="950"/>
      <c r="P15" s="867"/>
      <c r="Q15" s="863"/>
      <c r="R15" s="863"/>
      <c r="S15" s="10"/>
    </row>
    <row r="16" spans="1:19" ht="104.25" customHeight="1" x14ac:dyDescent="0.25">
      <c r="A16" s="960">
        <v>3</v>
      </c>
      <c r="B16" s="951">
        <v>1</v>
      </c>
      <c r="C16" s="951">
        <v>4</v>
      </c>
      <c r="D16" s="951">
        <v>5</v>
      </c>
      <c r="E16" s="951" t="s">
        <v>449</v>
      </c>
      <c r="F16" s="951" t="s">
        <v>1101</v>
      </c>
      <c r="G16" s="189" t="s">
        <v>408</v>
      </c>
      <c r="H16" s="189" t="s">
        <v>87</v>
      </c>
      <c r="I16" s="190">
        <v>38</v>
      </c>
      <c r="J16" s="951" t="s">
        <v>1100</v>
      </c>
      <c r="K16" s="951" t="s">
        <v>56</v>
      </c>
      <c r="L16" s="951"/>
      <c r="M16" s="954">
        <v>3630</v>
      </c>
      <c r="N16" s="951"/>
      <c r="O16" s="954">
        <v>3630</v>
      </c>
      <c r="P16" s="951"/>
      <c r="Q16" s="953" t="s">
        <v>406</v>
      </c>
      <c r="R16" s="953" t="s">
        <v>405</v>
      </c>
      <c r="S16" s="10"/>
    </row>
    <row r="17" spans="1:19" ht="111" customHeight="1" x14ac:dyDescent="0.25">
      <c r="A17" s="960"/>
      <c r="B17" s="952"/>
      <c r="C17" s="952"/>
      <c r="D17" s="952"/>
      <c r="E17" s="952"/>
      <c r="F17" s="952"/>
      <c r="G17" s="189" t="s">
        <v>429</v>
      </c>
      <c r="H17" s="189" t="s">
        <v>105</v>
      </c>
      <c r="I17" s="191">
        <v>1</v>
      </c>
      <c r="J17" s="952"/>
      <c r="K17" s="952"/>
      <c r="L17" s="952"/>
      <c r="M17" s="955"/>
      <c r="N17" s="952"/>
      <c r="O17" s="955"/>
      <c r="P17" s="952"/>
      <c r="Q17" s="953"/>
      <c r="R17" s="953"/>
      <c r="S17" s="10"/>
    </row>
    <row r="18" spans="1:19" ht="38.25" customHeight="1" x14ac:dyDescent="0.25">
      <c r="A18" s="952"/>
      <c r="B18" s="961" t="s">
        <v>2070</v>
      </c>
      <c r="C18" s="962"/>
      <c r="D18" s="962"/>
      <c r="E18" s="962"/>
      <c r="F18" s="962"/>
      <c r="G18" s="962"/>
      <c r="H18" s="962"/>
      <c r="I18" s="962"/>
      <c r="J18" s="962"/>
      <c r="K18" s="962"/>
      <c r="L18" s="962"/>
      <c r="M18" s="962"/>
      <c r="N18" s="962"/>
      <c r="O18" s="962"/>
      <c r="P18" s="962"/>
      <c r="Q18" s="962"/>
      <c r="R18" s="963"/>
      <c r="S18" s="10"/>
    </row>
    <row r="19" spans="1:19" ht="86.25" customHeight="1" x14ac:dyDescent="0.25">
      <c r="A19" s="865">
        <v>4</v>
      </c>
      <c r="B19" s="865">
        <v>1</v>
      </c>
      <c r="C19" s="865">
        <v>4</v>
      </c>
      <c r="D19" s="865">
        <v>2</v>
      </c>
      <c r="E19" s="865" t="s">
        <v>448</v>
      </c>
      <c r="F19" s="865" t="s">
        <v>1102</v>
      </c>
      <c r="G19" s="48" t="s">
        <v>408</v>
      </c>
      <c r="H19" s="48" t="s">
        <v>87</v>
      </c>
      <c r="I19" s="112">
        <v>40</v>
      </c>
      <c r="J19" s="865" t="s">
        <v>1100</v>
      </c>
      <c r="K19" s="956" t="s">
        <v>56</v>
      </c>
      <c r="L19" s="956"/>
      <c r="M19" s="904">
        <v>4100</v>
      </c>
      <c r="N19" s="956"/>
      <c r="O19" s="904">
        <v>4100</v>
      </c>
      <c r="P19" s="956"/>
      <c r="Q19" s="865" t="s">
        <v>406</v>
      </c>
      <c r="R19" s="865" t="s">
        <v>405</v>
      </c>
      <c r="S19" s="10"/>
    </row>
    <row r="20" spans="1:19" ht="89.25" customHeight="1" x14ac:dyDescent="0.25">
      <c r="A20" s="867"/>
      <c r="B20" s="867"/>
      <c r="C20" s="867"/>
      <c r="D20" s="867"/>
      <c r="E20" s="867"/>
      <c r="F20" s="867"/>
      <c r="G20" s="48" t="s">
        <v>429</v>
      </c>
      <c r="H20" s="48" t="s">
        <v>104</v>
      </c>
      <c r="I20" s="112">
        <v>1</v>
      </c>
      <c r="J20" s="867"/>
      <c r="K20" s="957"/>
      <c r="L20" s="957"/>
      <c r="M20" s="895"/>
      <c r="N20" s="957"/>
      <c r="O20" s="895"/>
      <c r="P20" s="957"/>
      <c r="Q20" s="867"/>
      <c r="R20" s="867"/>
      <c r="S20" s="10"/>
    </row>
    <row r="21" spans="1:19" ht="89.25" customHeight="1" x14ac:dyDescent="0.25">
      <c r="A21" s="960">
        <v>4</v>
      </c>
      <c r="B21" s="951">
        <v>1</v>
      </c>
      <c r="C21" s="951">
        <v>4</v>
      </c>
      <c r="D21" s="951">
        <v>2</v>
      </c>
      <c r="E21" s="951" t="s">
        <v>448</v>
      </c>
      <c r="F21" s="951" t="s">
        <v>1102</v>
      </c>
      <c r="G21" s="189" t="s">
        <v>408</v>
      </c>
      <c r="H21" s="189" t="s">
        <v>87</v>
      </c>
      <c r="I21" s="190">
        <v>90</v>
      </c>
      <c r="J21" s="951" t="s">
        <v>1100</v>
      </c>
      <c r="K21" s="967" t="s">
        <v>56</v>
      </c>
      <c r="L21" s="967"/>
      <c r="M21" s="965">
        <v>3526</v>
      </c>
      <c r="N21" s="967"/>
      <c r="O21" s="965">
        <v>3526</v>
      </c>
      <c r="P21" s="967"/>
      <c r="Q21" s="951" t="s">
        <v>406</v>
      </c>
      <c r="R21" s="951" t="s">
        <v>405</v>
      </c>
      <c r="S21" s="10"/>
    </row>
    <row r="22" spans="1:19" ht="89.25" customHeight="1" x14ac:dyDescent="0.25">
      <c r="A22" s="960"/>
      <c r="B22" s="952"/>
      <c r="C22" s="952"/>
      <c r="D22" s="952"/>
      <c r="E22" s="952"/>
      <c r="F22" s="952"/>
      <c r="G22" s="189" t="s">
        <v>429</v>
      </c>
      <c r="H22" s="189" t="s">
        <v>105</v>
      </c>
      <c r="I22" s="191">
        <v>1</v>
      </c>
      <c r="J22" s="952"/>
      <c r="K22" s="968"/>
      <c r="L22" s="968"/>
      <c r="M22" s="966"/>
      <c r="N22" s="968"/>
      <c r="O22" s="966"/>
      <c r="P22" s="968"/>
      <c r="Q22" s="952"/>
      <c r="R22" s="952"/>
      <c r="S22" s="10"/>
    </row>
    <row r="23" spans="1:19" ht="31.5" customHeight="1" x14ac:dyDescent="0.25">
      <c r="A23" s="952"/>
      <c r="B23" s="961" t="s">
        <v>2071</v>
      </c>
      <c r="C23" s="962"/>
      <c r="D23" s="962"/>
      <c r="E23" s="962"/>
      <c r="F23" s="962"/>
      <c r="G23" s="962"/>
      <c r="H23" s="962"/>
      <c r="I23" s="962"/>
      <c r="J23" s="962"/>
      <c r="K23" s="962"/>
      <c r="L23" s="962"/>
      <c r="M23" s="962"/>
      <c r="N23" s="962"/>
      <c r="O23" s="962"/>
      <c r="P23" s="962"/>
      <c r="Q23" s="962"/>
      <c r="R23" s="963"/>
      <c r="S23" s="10"/>
    </row>
    <row r="24" spans="1:19" ht="176.25" customHeight="1" x14ac:dyDescent="0.25">
      <c r="A24" s="865">
        <v>5</v>
      </c>
      <c r="B24" s="865">
        <v>1</v>
      </c>
      <c r="C24" s="865">
        <v>4</v>
      </c>
      <c r="D24" s="865">
        <v>2</v>
      </c>
      <c r="E24" s="863" t="s">
        <v>447</v>
      </c>
      <c r="F24" s="863" t="s">
        <v>1103</v>
      </c>
      <c r="G24" s="48" t="s">
        <v>408</v>
      </c>
      <c r="H24" s="48" t="s">
        <v>87</v>
      </c>
      <c r="I24" s="48">
        <v>40</v>
      </c>
      <c r="J24" s="863" t="s">
        <v>1104</v>
      </c>
      <c r="K24" s="865" t="s">
        <v>56</v>
      </c>
      <c r="L24" s="865"/>
      <c r="M24" s="905">
        <v>3000</v>
      </c>
      <c r="N24" s="865"/>
      <c r="O24" s="905">
        <v>3000</v>
      </c>
      <c r="P24" s="865"/>
      <c r="Q24" s="863" t="s">
        <v>406</v>
      </c>
      <c r="R24" s="863" t="s">
        <v>405</v>
      </c>
      <c r="S24" s="10"/>
    </row>
    <row r="25" spans="1:19" ht="156" customHeight="1" x14ac:dyDescent="0.25">
      <c r="A25" s="867"/>
      <c r="B25" s="867"/>
      <c r="C25" s="867"/>
      <c r="D25" s="867"/>
      <c r="E25" s="863"/>
      <c r="F25" s="863"/>
      <c r="G25" s="48" t="s">
        <v>429</v>
      </c>
      <c r="H25" s="48" t="s">
        <v>105</v>
      </c>
      <c r="I25" s="48">
        <v>1</v>
      </c>
      <c r="J25" s="863"/>
      <c r="K25" s="867"/>
      <c r="L25" s="867"/>
      <c r="M25" s="950"/>
      <c r="N25" s="867"/>
      <c r="O25" s="950"/>
      <c r="P25" s="867"/>
      <c r="Q25" s="863"/>
      <c r="R25" s="863"/>
      <c r="S25" s="10"/>
    </row>
    <row r="26" spans="1:19" ht="156" customHeight="1" x14ac:dyDescent="0.25">
      <c r="A26" s="960">
        <v>5</v>
      </c>
      <c r="B26" s="951">
        <v>1</v>
      </c>
      <c r="C26" s="951">
        <v>4</v>
      </c>
      <c r="D26" s="951">
        <v>2</v>
      </c>
      <c r="E26" s="953" t="s">
        <v>447</v>
      </c>
      <c r="F26" s="953" t="s">
        <v>1103</v>
      </c>
      <c r="G26" s="192" t="s">
        <v>408</v>
      </c>
      <c r="H26" s="192" t="s">
        <v>87</v>
      </c>
      <c r="I26" s="193">
        <v>50</v>
      </c>
      <c r="J26" s="953" t="s">
        <v>1104</v>
      </c>
      <c r="K26" s="951" t="s">
        <v>56</v>
      </c>
      <c r="L26" s="951"/>
      <c r="M26" s="954">
        <v>2600</v>
      </c>
      <c r="N26" s="951"/>
      <c r="O26" s="954">
        <v>2600</v>
      </c>
      <c r="P26" s="951"/>
      <c r="Q26" s="953" t="s">
        <v>406</v>
      </c>
      <c r="R26" s="953" t="s">
        <v>405</v>
      </c>
      <c r="S26" s="10"/>
    </row>
    <row r="27" spans="1:19" ht="166.5" customHeight="1" x14ac:dyDescent="0.25">
      <c r="A27" s="960"/>
      <c r="B27" s="952"/>
      <c r="C27" s="952"/>
      <c r="D27" s="952"/>
      <c r="E27" s="953"/>
      <c r="F27" s="953"/>
      <c r="G27" s="189" t="s">
        <v>429</v>
      </c>
      <c r="H27" s="189" t="s">
        <v>105</v>
      </c>
      <c r="I27" s="189">
        <v>1</v>
      </c>
      <c r="J27" s="953"/>
      <c r="K27" s="952"/>
      <c r="L27" s="952"/>
      <c r="M27" s="955"/>
      <c r="N27" s="952"/>
      <c r="O27" s="955"/>
      <c r="P27" s="952"/>
      <c r="Q27" s="953"/>
      <c r="R27" s="953"/>
      <c r="S27" s="10"/>
    </row>
    <row r="28" spans="1:19" ht="48" customHeight="1" x14ac:dyDescent="0.25">
      <c r="A28" s="952"/>
      <c r="B28" s="961" t="s">
        <v>2072</v>
      </c>
      <c r="C28" s="962"/>
      <c r="D28" s="962"/>
      <c r="E28" s="962"/>
      <c r="F28" s="962"/>
      <c r="G28" s="962"/>
      <c r="H28" s="962"/>
      <c r="I28" s="962"/>
      <c r="J28" s="962"/>
      <c r="K28" s="962"/>
      <c r="L28" s="962"/>
      <c r="M28" s="962"/>
      <c r="N28" s="962"/>
      <c r="O28" s="962"/>
      <c r="P28" s="962"/>
      <c r="Q28" s="962"/>
      <c r="R28" s="963"/>
      <c r="S28" s="10"/>
    </row>
    <row r="29" spans="1:19" ht="133.5" customHeight="1" x14ac:dyDescent="0.25">
      <c r="A29" s="865">
        <v>6</v>
      </c>
      <c r="B29" s="865">
        <v>1</v>
      </c>
      <c r="C29" s="865">
        <v>4</v>
      </c>
      <c r="D29" s="865">
        <v>5</v>
      </c>
      <c r="E29" s="865" t="s">
        <v>446</v>
      </c>
      <c r="F29" s="865" t="s">
        <v>1105</v>
      </c>
      <c r="G29" s="176" t="s">
        <v>408</v>
      </c>
      <c r="H29" s="176" t="s">
        <v>87</v>
      </c>
      <c r="I29" s="176">
        <v>40</v>
      </c>
      <c r="J29" s="865" t="s">
        <v>1106</v>
      </c>
      <c r="K29" s="865" t="s">
        <v>56</v>
      </c>
      <c r="L29" s="865"/>
      <c r="M29" s="905">
        <v>2500</v>
      </c>
      <c r="N29" s="865"/>
      <c r="O29" s="905">
        <v>2500</v>
      </c>
      <c r="P29" s="865"/>
      <c r="Q29" s="865" t="s">
        <v>406</v>
      </c>
      <c r="R29" s="865" t="s">
        <v>405</v>
      </c>
      <c r="S29" s="10"/>
    </row>
    <row r="30" spans="1:19" ht="159" customHeight="1" x14ac:dyDescent="0.25">
      <c r="A30" s="867"/>
      <c r="B30" s="867"/>
      <c r="C30" s="867"/>
      <c r="D30" s="867"/>
      <c r="E30" s="867"/>
      <c r="F30" s="867"/>
      <c r="G30" s="48" t="s">
        <v>429</v>
      </c>
      <c r="H30" s="48" t="s">
        <v>105</v>
      </c>
      <c r="I30" s="48">
        <v>1</v>
      </c>
      <c r="J30" s="867"/>
      <c r="K30" s="867"/>
      <c r="L30" s="867"/>
      <c r="M30" s="950"/>
      <c r="N30" s="867"/>
      <c r="O30" s="950"/>
      <c r="P30" s="867"/>
      <c r="Q30" s="867"/>
      <c r="R30" s="867"/>
      <c r="S30" s="10"/>
    </row>
    <row r="31" spans="1:19" ht="147" customHeight="1" x14ac:dyDescent="0.25">
      <c r="A31" s="951">
        <v>6</v>
      </c>
      <c r="B31" s="951">
        <v>1</v>
      </c>
      <c r="C31" s="951">
        <v>4</v>
      </c>
      <c r="D31" s="951">
        <v>5</v>
      </c>
      <c r="E31" s="951" t="s">
        <v>446</v>
      </c>
      <c r="F31" s="951" t="s">
        <v>1105</v>
      </c>
      <c r="G31" s="192" t="s">
        <v>408</v>
      </c>
      <c r="H31" s="192" t="s">
        <v>87</v>
      </c>
      <c r="I31" s="193">
        <v>52</v>
      </c>
      <c r="J31" s="951" t="s">
        <v>1106</v>
      </c>
      <c r="K31" s="951" t="s">
        <v>56</v>
      </c>
      <c r="L31" s="951"/>
      <c r="M31" s="954">
        <v>2193.8000000000002</v>
      </c>
      <c r="N31" s="951"/>
      <c r="O31" s="954">
        <v>2193.8000000000002</v>
      </c>
      <c r="P31" s="951"/>
      <c r="Q31" s="951" t="s">
        <v>406</v>
      </c>
      <c r="R31" s="951" t="s">
        <v>405</v>
      </c>
      <c r="S31" s="10"/>
    </row>
    <row r="32" spans="1:19" ht="126.75" customHeight="1" x14ac:dyDescent="0.25">
      <c r="A32" s="960"/>
      <c r="B32" s="952"/>
      <c r="C32" s="952"/>
      <c r="D32" s="952"/>
      <c r="E32" s="952"/>
      <c r="F32" s="952"/>
      <c r="G32" s="189" t="s">
        <v>429</v>
      </c>
      <c r="H32" s="189" t="s">
        <v>105</v>
      </c>
      <c r="I32" s="189">
        <v>1</v>
      </c>
      <c r="J32" s="952"/>
      <c r="K32" s="952"/>
      <c r="L32" s="952"/>
      <c r="M32" s="955"/>
      <c r="N32" s="952"/>
      <c r="O32" s="955"/>
      <c r="P32" s="952"/>
      <c r="Q32" s="952"/>
      <c r="R32" s="952"/>
      <c r="S32" s="10"/>
    </row>
    <row r="33" spans="1:19" ht="36.75" customHeight="1" x14ac:dyDescent="0.25">
      <c r="A33" s="952"/>
      <c r="B33" s="961" t="s">
        <v>2073</v>
      </c>
      <c r="C33" s="962"/>
      <c r="D33" s="962"/>
      <c r="E33" s="962"/>
      <c r="F33" s="962"/>
      <c r="G33" s="962"/>
      <c r="H33" s="962"/>
      <c r="I33" s="962"/>
      <c r="J33" s="962"/>
      <c r="K33" s="962"/>
      <c r="L33" s="962"/>
      <c r="M33" s="962"/>
      <c r="N33" s="962"/>
      <c r="O33" s="962"/>
      <c r="P33" s="962"/>
      <c r="Q33" s="962"/>
      <c r="R33" s="963"/>
      <c r="S33" s="10"/>
    </row>
    <row r="34" spans="1:19" ht="101.25" customHeight="1" x14ac:dyDescent="0.25">
      <c r="A34" s="866">
        <v>7</v>
      </c>
      <c r="B34" s="865">
        <v>1</v>
      </c>
      <c r="C34" s="865">
        <v>4</v>
      </c>
      <c r="D34" s="865">
        <v>2</v>
      </c>
      <c r="E34" s="865" t="s">
        <v>445</v>
      </c>
      <c r="F34" s="865" t="s">
        <v>444</v>
      </c>
      <c r="G34" s="176" t="s">
        <v>443</v>
      </c>
      <c r="H34" s="176" t="s">
        <v>87</v>
      </c>
      <c r="I34" s="107">
        <v>340</v>
      </c>
      <c r="J34" s="865" t="s">
        <v>407</v>
      </c>
      <c r="K34" s="865" t="s">
        <v>39</v>
      </c>
      <c r="L34" s="865"/>
      <c r="M34" s="905">
        <v>62006.81</v>
      </c>
      <c r="N34" s="865"/>
      <c r="O34" s="905">
        <v>62006.81</v>
      </c>
      <c r="P34" s="865"/>
      <c r="Q34" s="865" t="s">
        <v>406</v>
      </c>
      <c r="R34" s="865" t="s">
        <v>405</v>
      </c>
      <c r="S34" s="10"/>
    </row>
    <row r="35" spans="1:19" ht="85.5" customHeight="1" x14ac:dyDescent="0.25">
      <c r="A35" s="866"/>
      <c r="B35" s="866"/>
      <c r="C35" s="866"/>
      <c r="D35" s="866"/>
      <c r="E35" s="866"/>
      <c r="F35" s="866"/>
      <c r="G35" s="176" t="s">
        <v>442</v>
      </c>
      <c r="H35" s="176" t="s">
        <v>87</v>
      </c>
      <c r="I35" s="107">
        <v>340</v>
      </c>
      <c r="J35" s="866"/>
      <c r="K35" s="866"/>
      <c r="L35" s="866"/>
      <c r="M35" s="964"/>
      <c r="N35" s="866"/>
      <c r="O35" s="964"/>
      <c r="P35" s="866"/>
      <c r="Q35" s="866"/>
      <c r="R35" s="866"/>
      <c r="S35" s="10"/>
    </row>
    <row r="36" spans="1:19" ht="84.75" customHeight="1" x14ac:dyDescent="0.25">
      <c r="A36" s="866"/>
      <c r="B36" s="866"/>
      <c r="C36" s="866"/>
      <c r="D36" s="866"/>
      <c r="E36" s="866"/>
      <c r="F36" s="866"/>
      <c r="G36" s="176" t="s">
        <v>441</v>
      </c>
      <c r="H36" s="176" t="s">
        <v>105</v>
      </c>
      <c r="I36" s="107">
        <v>1</v>
      </c>
      <c r="J36" s="866"/>
      <c r="K36" s="866"/>
      <c r="L36" s="866"/>
      <c r="M36" s="964"/>
      <c r="N36" s="866"/>
      <c r="O36" s="964"/>
      <c r="P36" s="866"/>
      <c r="Q36" s="866"/>
      <c r="R36" s="866"/>
      <c r="S36" s="10"/>
    </row>
    <row r="37" spans="1:19" ht="86.25" customHeight="1" x14ac:dyDescent="0.25">
      <c r="A37" s="866"/>
      <c r="B37" s="867"/>
      <c r="C37" s="867"/>
      <c r="D37" s="867"/>
      <c r="E37" s="867"/>
      <c r="F37" s="867"/>
      <c r="G37" s="176" t="s">
        <v>440</v>
      </c>
      <c r="H37" s="176" t="s">
        <v>105</v>
      </c>
      <c r="I37" s="107">
        <v>1</v>
      </c>
      <c r="J37" s="867"/>
      <c r="K37" s="867"/>
      <c r="L37" s="867"/>
      <c r="M37" s="950"/>
      <c r="N37" s="867"/>
      <c r="O37" s="950"/>
      <c r="P37" s="867"/>
      <c r="Q37" s="867"/>
      <c r="R37" s="867"/>
      <c r="S37" s="10"/>
    </row>
    <row r="38" spans="1:19" ht="68.25" customHeight="1" x14ac:dyDescent="0.25">
      <c r="A38" s="956">
        <v>8</v>
      </c>
      <c r="B38" s="969">
        <v>1</v>
      </c>
      <c r="C38" s="969">
        <v>4</v>
      </c>
      <c r="D38" s="863">
        <v>5</v>
      </c>
      <c r="E38" s="863" t="s">
        <v>439</v>
      </c>
      <c r="F38" s="863" t="s">
        <v>438</v>
      </c>
      <c r="G38" s="865" t="s">
        <v>437</v>
      </c>
      <c r="H38" s="48" t="s">
        <v>105</v>
      </c>
      <c r="I38" s="48">
        <v>1</v>
      </c>
      <c r="J38" s="863" t="s">
        <v>1100</v>
      </c>
      <c r="K38" s="865" t="s">
        <v>44</v>
      </c>
      <c r="L38" s="865"/>
      <c r="M38" s="905">
        <v>5852.6</v>
      </c>
      <c r="N38" s="865"/>
      <c r="O38" s="905">
        <v>5852.6</v>
      </c>
      <c r="P38" s="865"/>
      <c r="Q38" s="863" t="s">
        <v>406</v>
      </c>
      <c r="R38" s="863" t="s">
        <v>405</v>
      </c>
    </row>
    <row r="39" spans="1:19" ht="70.5" customHeight="1" x14ac:dyDescent="0.25">
      <c r="A39" s="958"/>
      <c r="B39" s="970"/>
      <c r="C39" s="970"/>
      <c r="D39" s="863"/>
      <c r="E39" s="863"/>
      <c r="F39" s="863"/>
      <c r="G39" s="867"/>
      <c r="H39" s="48" t="s">
        <v>87</v>
      </c>
      <c r="I39" s="48">
        <v>18</v>
      </c>
      <c r="J39" s="863"/>
      <c r="K39" s="866"/>
      <c r="L39" s="866"/>
      <c r="M39" s="964"/>
      <c r="N39" s="866"/>
      <c r="O39" s="964"/>
      <c r="P39" s="866"/>
      <c r="Q39" s="863"/>
      <c r="R39" s="863"/>
    </row>
    <row r="40" spans="1:19" ht="68.25" customHeight="1" x14ac:dyDescent="0.25">
      <c r="A40" s="958"/>
      <c r="B40" s="971"/>
      <c r="C40" s="971"/>
      <c r="D40" s="863"/>
      <c r="E40" s="863"/>
      <c r="F40" s="863"/>
      <c r="G40" s="48" t="s">
        <v>429</v>
      </c>
      <c r="H40" s="48" t="s">
        <v>105</v>
      </c>
      <c r="I40" s="48">
        <v>1</v>
      </c>
      <c r="J40" s="863"/>
      <c r="K40" s="867"/>
      <c r="L40" s="867"/>
      <c r="M40" s="950"/>
      <c r="N40" s="867"/>
      <c r="O40" s="950"/>
      <c r="P40" s="867"/>
      <c r="Q40" s="863"/>
      <c r="R40" s="863"/>
    </row>
    <row r="41" spans="1:19" ht="90.75" customHeight="1" x14ac:dyDescent="0.25">
      <c r="A41" s="956">
        <v>9</v>
      </c>
      <c r="B41" s="873">
        <v>1</v>
      </c>
      <c r="C41" s="873">
        <v>4</v>
      </c>
      <c r="D41" s="873">
        <v>2</v>
      </c>
      <c r="E41" s="865" t="s">
        <v>436</v>
      </c>
      <c r="F41" s="865" t="s">
        <v>435</v>
      </c>
      <c r="G41" s="112" t="s">
        <v>360</v>
      </c>
      <c r="H41" s="48" t="s">
        <v>87</v>
      </c>
      <c r="I41" s="48">
        <v>15</v>
      </c>
      <c r="J41" s="865" t="s">
        <v>411</v>
      </c>
      <c r="K41" s="863" t="s">
        <v>46</v>
      </c>
      <c r="L41" s="863"/>
      <c r="M41" s="959">
        <v>23626.49</v>
      </c>
      <c r="N41" s="863"/>
      <c r="O41" s="959">
        <v>23626.49</v>
      </c>
      <c r="P41" s="863"/>
      <c r="Q41" s="865" t="s">
        <v>406</v>
      </c>
      <c r="R41" s="865" t="s">
        <v>405</v>
      </c>
    </row>
    <row r="42" spans="1:19" ht="113.25" customHeight="1" x14ac:dyDescent="0.25">
      <c r="A42" s="958"/>
      <c r="B42" s="873"/>
      <c r="C42" s="873"/>
      <c r="D42" s="873"/>
      <c r="E42" s="867"/>
      <c r="F42" s="867"/>
      <c r="G42" s="112" t="s">
        <v>429</v>
      </c>
      <c r="H42" s="112" t="s">
        <v>105</v>
      </c>
      <c r="I42" s="112">
        <v>1</v>
      </c>
      <c r="J42" s="867"/>
      <c r="K42" s="863"/>
      <c r="L42" s="863"/>
      <c r="M42" s="959"/>
      <c r="N42" s="863"/>
      <c r="O42" s="959"/>
      <c r="P42" s="863"/>
      <c r="Q42" s="867"/>
      <c r="R42" s="867"/>
    </row>
    <row r="43" spans="1:19" s="6" customFormat="1" ht="252.75" customHeight="1" x14ac:dyDescent="0.25">
      <c r="A43" s="176">
        <v>10</v>
      </c>
      <c r="B43" s="176">
        <v>1</v>
      </c>
      <c r="C43" s="176">
        <v>4</v>
      </c>
      <c r="D43" s="176">
        <v>2</v>
      </c>
      <c r="E43" s="48" t="s">
        <v>434</v>
      </c>
      <c r="F43" s="48" t="s">
        <v>433</v>
      </c>
      <c r="G43" s="48" t="s">
        <v>360</v>
      </c>
      <c r="H43" s="48" t="s">
        <v>87</v>
      </c>
      <c r="I43" s="48">
        <v>10</v>
      </c>
      <c r="J43" s="48" t="s">
        <v>432</v>
      </c>
      <c r="K43" s="48" t="s">
        <v>46</v>
      </c>
      <c r="L43" s="176"/>
      <c r="M43" s="194">
        <v>8200</v>
      </c>
      <c r="N43" s="176"/>
      <c r="O43" s="194">
        <v>8200</v>
      </c>
      <c r="P43" s="176"/>
      <c r="Q43" s="48" t="s">
        <v>406</v>
      </c>
      <c r="R43" s="48" t="s">
        <v>405</v>
      </c>
    </row>
    <row r="44" spans="1:19" s="6" customFormat="1" ht="252.75" customHeight="1" x14ac:dyDescent="0.25">
      <c r="A44" s="951">
        <v>10</v>
      </c>
      <c r="B44" s="192">
        <v>1</v>
      </c>
      <c r="C44" s="192">
        <v>4</v>
      </c>
      <c r="D44" s="192">
        <v>2</v>
      </c>
      <c r="E44" s="189" t="s">
        <v>434</v>
      </c>
      <c r="F44" s="189" t="s">
        <v>433</v>
      </c>
      <c r="G44" s="189" t="s">
        <v>360</v>
      </c>
      <c r="H44" s="189" t="s">
        <v>87</v>
      </c>
      <c r="I44" s="189">
        <v>10</v>
      </c>
      <c r="J44" s="189" t="s">
        <v>432</v>
      </c>
      <c r="K44" s="192" t="s">
        <v>46</v>
      </c>
      <c r="L44" s="192"/>
      <c r="M44" s="195">
        <v>8162.29</v>
      </c>
      <c r="N44" s="192"/>
      <c r="O44" s="195">
        <v>8162.29</v>
      </c>
      <c r="P44" s="192"/>
      <c r="Q44" s="189" t="s">
        <v>406</v>
      </c>
      <c r="R44" s="189" t="s">
        <v>405</v>
      </c>
    </row>
    <row r="45" spans="1:19" s="6" customFormat="1" ht="38.25" customHeight="1" x14ac:dyDescent="0.25">
      <c r="A45" s="952"/>
      <c r="B45" s="972" t="s">
        <v>2074</v>
      </c>
      <c r="C45" s="973"/>
      <c r="D45" s="973"/>
      <c r="E45" s="973"/>
      <c r="F45" s="973"/>
      <c r="G45" s="973"/>
      <c r="H45" s="973"/>
      <c r="I45" s="973"/>
      <c r="J45" s="973"/>
      <c r="K45" s="973"/>
      <c r="L45" s="973"/>
      <c r="M45" s="973"/>
      <c r="N45" s="973"/>
      <c r="O45" s="973"/>
      <c r="P45" s="973"/>
      <c r="Q45" s="973"/>
      <c r="R45" s="974"/>
    </row>
    <row r="46" spans="1:19" ht="60" customHeight="1" x14ac:dyDescent="0.25">
      <c r="A46" s="975">
        <v>11</v>
      </c>
      <c r="B46" s="865">
        <v>1</v>
      </c>
      <c r="C46" s="865">
        <v>4</v>
      </c>
      <c r="D46" s="865">
        <v>2</v>
      </c>
      <c r="E46" s="865" t="s">
        <v>431</v>
      </c>
      <c r="F46" s="865" t="s">
        <v>430</v>
      </c>
      <c r="G46" s="865" t="s">
        <v>45</v>
      </c>
      <c r="H46" s="48" t="s">
        <v>105</v>
      </c>
      <c r="I46" s="48">
        <v>2</v>
      </c>
      <c r="J46" s="865" t="s">
        <v>1107</v>
      </c>
      <c r="K46" s="865" t="s">
        <v>44</v>
      </c>
      <c r="L46" s="865"/>
      <c r="M46" s="905">
        <v>6708.4</v>
      </c>
      <c r="N46" s="865"/>
      <c r="O46" s="905">
        <v>6708.4</v>
      </c>
      <c r="P46" s="865"/>
      <c r="Q46" s="865" t="s">
        <v>406</v>
      </c>
      <c r="R46" s="865" t="s">
        <v>405</v>
      </c>
    </row>
    <row r="47" spans="1:19" ht="58.5" customHeight="1" x14ac:dyDescent="0.25">
      <c r="A47" s="975"/>
      <c r="B47" s="866"/>
      <c r="C47" s="866"/>
      <c r="D47" s="866"/>
      <c r="E47" s="866"/>
      <c r="F47" s="866"/>
      <c r="G47" s="867"/>
      <c r="H47" s="48" t="s">
        <v>87</v>
      </c>
      <c r="I47" s="48">
        <v>40</v>
      </c>
      <c r="J47" s="866"/>
      <c r="K47" s="866"/>
      <c r="L47" s="866"/>
      <c r="M47" s="964"/>
      <c r="N47" s="866"/>
      <c r="O47" s="964"/>
      <c r="P47" s="866"/>
      <c r="Q47" s="866"/>
      <c r="R47" s="866"/>
    </row>
    <row r="48" spans="1:19" ht="85.5" customHeight="1" x14ac:dyDescent="0.25">
      <c r="A48" s="975"/>
      <c r="B48" s="867"/>
      <c r="C48" s="867"/>
      <c r="D48" s="867"/>
      <c r="E48" s="867"/>
      <c r="F48" s="867"/>
      <c r="G48" s="173" t="s">
        <v>429</v>
      </c>
      <c r="H48" s="48" t="s">
        <v>105</v>
      </c>
      <c r="I48" s="48">
        <v>1</v>
      </c>
      <c r="J48" s="867"/>
      <c r="K48" s="867"/>
      <c r="L48" s="867"/>
      <c r="M48" s="950"/>
      <c r="N48" s="867"/>
      <c r="O48" s="950"/>
      <c r="P48" s="867"/>
      <c r="Q48" s="867"/>
      <c r="R48" s="867"/>
    </row>
    <row r="49" spans="1:18" ht="269.25" customHeight="1" x14ac:dyDescent="0.25">
      <c r="A49" s="107">
        <v>12</v>
      </c>
      <c r="B49" s="112">
        <v>1</v>
      </c>
      <c r="C49" s="112">
        <v>4</v>
      </c>
      <c r="D49" s="112">
        <v>2</v>
      </c>
      <c r="E49" s="48" t="s">
        <v>428</v>
      </c>
      <c r="F49" s="48" t="s">
        <v>427</v>
      </c>
      <c r="G49" s="112" t="s">
        <v>103</v>
      </c>
      <c r="H49" s="112" t="s">
        <v>105</v>
      </c>
      <c r="I49" s="112">
        <v>10</v>
      </c>
      <c r="J49" s="48" t="s">
        <v>426</v>
      </c>
      <c r="K49" s="112" t="s">
        <v>46</v>
      </c>
      <c r="L49" s="112"/>
      <c r="M49" s="30">
        <v>49200</v>
      </c>
      <c r="N49" s="112"/>
      <c r="O49" s="30">
        <v>49200</v>
      </c>
      <c r="P49" s="112"/>
      <c r="Q49" s="48" t="s">
        <v>406</v>
      </c>
      <c r="R49" s="48" t="s">
        <v>405</v>
      </c>
    </row>
    <row r="50" spans="1:18" ht="95.25" customHeight="1" x14ac:dyDescent="0.25">
      <c r="A50" s="956">
        <v>13</v>
      </c>
      <c r="B50" s="956">
        <v>1</v>
      </c>
      <c r="C50" s="956">
        <v>4</v>
      </c>
      <c r="D50" s="956">
        <v>2</v>
      </c>
      <c r="E50" s="865" t="s">
        <v>425</v>
      </c>
      <c r="F50" s="865" t="s">
        <v>424</v>
      </c>
      <c r="G50" s="112" t="s">
        <v>423</v>
      </c>
      <c r="H50" s="112" t="s">
        <v>105</v>
      </c>
      <c r="I50" s="112">
        <v>10</v>
      </c>
      <c r="J50" s="865" t="s">
        <v>422</v>
      </c>
      <c r="K50" s="956" t="s">
        <v>46</v>
      </c>
      <c r="L50" s="956"/>
      <c r="M50" s="904">
        <v>109040</v>
      </c>
      <c r="N50" s="956"/>
      <c r="O50" s="904">
        <v>109040</v>
      </c>
      <c r="P50" s="956"/>
      <c r="Q50" s="865" t="s">
        <v>406</v>
      </c>
      <c r="R50" s="865" t="s">
        <v>405</v>
      </c>
    </row>
    <row r="51" spans="1:18" ht="75" customHeight="1" x14ac:dyDescent="0.25">
      <c r="A51" s="958"/>
      <c r="B51" s="957"/>
      <c r="C51" s="957"/>
      <c r="D51" s="957"/>
      <c r="E51" s="867"/>
      <c r="F51" s="867"/>
      <c r="G51" s="112" t="s">
        <v>421</v>
      </c>
      <c r="H51" s="112" t="s">
        <v>105</v>
      </c>
      <c r="I51" s="112">
        <v>16</v>
      </c>
      <c r="J51" s="867"/>
      <c r="K51" s="957"/>
      <c r="L51" s="957"/>
      <c r="M51" s="895"/>
      <c r="N51" s="957"/>
      <c r="O51" s="895"/>
      <c r="P51" s="957"/>
      <c r="Q51" s="867"/>
      <c r="R51" s="867"/>
    </row>
    <row r="52" spans="1:18" s="24" customFormat="1" ht="75" customHeight="1" x14ac:dyDescent="0.25">
      <c r="A52" s="956">
        <v>14</v>
      </c>
      <c r="B52" s="956">
        <v>1</v>
      </c>
      <c r="C52" s="956">
        <v>4</v>
      </c>
      <c r="D52" s="956">
        <v>2</v>
      </c>
      <c r="E52" s="956" t="s">
        <v>420</v>
      </c>
      <c r="F52" s="865" t="s">
        <v>419</v>
      </c>
      <c r="G52" s="956" t="s">
        <v>59</v>
      </c>
      <c r="H52" s="112" t="s">
        <v>146</v>
      </c>
      <c r="I52" s="112">
        <v>2</v>
      </c>
      <c r="J52" s="865" t="s">
        <v>418</v>
      </c>
      <c r="K52" s="956" t="s">
        <v>39</v>
      </c>
      <c r="L52" s="956"/>
      <c r="M52" s="904">
        <f>5585.01+12000+9000</f>
        <v>26585.010000000002</v>
      </c>
      <c r="N52" s="956"/>
      <c r="O52" s="904">
        <f>5585.01+12000+9000</f>
        <v>26585.010000000002</v>
      </c>
      <c r="P52" s="956"/>
      <c r="Q52" s="865" t="s">
        <v>406</v>
      </c>
      <c r="R52" s="865" t="s">
        <v>405</v>
      </c>
    </row>
    <row r="53" spans="1:18" s="24" customFormat="1" ht="63" customHeight="1" x14ac:dyDescent="0.25">
      <c r="A53" s="958"/>
      <c r="B53" s="958"/>
      <c r="C53" s="958"/>
      <c r="D53" s="958"/>
      <c r="E53" s="958"/>
      <c r="F53" s="958"/>
      <c r="G53" s="957"/>
      <c r="H53" s="112" t="s">
        <v>87</v>
      </c>
      <c r="I53" s="112">
        <v>48</v>
      </c>
      <c r="J53" s="958"/>
      <c r="K53" s="958"/>
      <c r="L53" s="958"/>
      <c r="M53" s="894"/>
      <c r="N53" s="958"/>
      <c r="O53" s="894"/>
      <c r="P53" s="958"/>
      <c r="Q53" s="866"/>
      <c r="R53" s="866"/>
    </row>
    <row r="54" spans="1:18" s="24" customFormat="1" ht="63" customHeight="1" x14ac:dyDescent="0.25">
      <c r="A54" s="958"/>
      <c r="B54" s="958"/>
      <c r="C54" s="958"/>
      <c r="D54" s="958"/>
      <c r="E54" s="958"/>
      <c r="F54" s="958"/>
      <c r="G54" s="112" t="s">
        <v>408</v>
      </c>
      <c r="H54" s="112" t="s">
        <v>87</v>
      </c>
      <c r="I54" s="112">
        <v>25</v>
      </c>
      <c r="J54" s="958"/>
      <c r="K54" s="958"/>
      <c r="L54" s="958"/>
      <c r="M54" s="894"/>
      <c r="N54" s="958"/>
      <c r="O54" s="894"/>
      <c r="P54" s="958"/>
      <c r="Q54" s="866"/>
      <c r="R54" s="866"/>
    </row>
    <row r="55" spans="1:18" s="24" customFormat="1" ht="63" customHeight="1" x14ac:dyDescent="0.25">
      <c r="A55" s="958"/>
      <c r="B55" s="958"/>
      <c r="C55" s="958"/>
      <c r="D55" s="958"/>
      <c r="E55" s="958"/>
      <c r="F55" s="958"/>
      <c r="G55" s="112" t="s">
        <v>417</v>
      </c>
      <c r="H55" s="112" t="s">
        <v>105</v>
      </c>
      <c r="I55" s="112">
        <v>1</v>
      </c>
      <c r="J55" s="958"/>
      <c r="K55" s="958"/>
      <c r="L55" s="958"/>
      <c r="M55" s="894"/>
      <c r="N55" s="958"/>
      <c r="O55" s="894"/>
      <c r="P55" s="958"/>
      <c r="Q55" s="866"/>
      <c r="R55" s="866"/>
    </row>
    <row r="56" spans="1:18" s="24" customFormat="1" ht="67.5" customHeight="1" x14ac:dyDescent="0.25">
      <c r="A56" s="958"/>
      <c r="B56" s="957"/>
      <c r="C56" s="957"/>
      <c r="D56" s="957"/>
      <c r="E56" s="957"/>
      <c r="F56" s="957"/>
      <c r="G56" s="112" t="s">
        <v>416</v>
      </c>
      <c r="H56" s="112" t="s">
        <v>69</v>
      </c>
      <c r="I56" s="112">
        <v>100</v>
      </c>
      <c r="J56" s="957"/>
      <c r="K56" s="957"/>
      <c r="L56" s="957"/>
      <c r="M56" s="895"/>
      <c r="N56" s="957"/>
      <c r="O56" s="895"/>
      <c r="P56" s="957"/>
      <c r="Q56" s="867"/>
      <c r="R56" s="867"/>
    </row>
    <row r="57" spans="1:18" s="24" customFormat="1" ht="192.75" customHeight="1" x14ac:dyDescent="0.25">
      <c r="A57" s="107">
        <v>15</v>
      </c>
      <c r="B57" s="112">
        <v>1</v>
      </c>
      <c r="C57" s="112">
        <v>4</v>
      </c>
      <c r="D57" s="112">
        <v>2</v>
      </c>
      <c r="E57" s="48" t="s">
        <v>415</v>
      </c>
      <c r="F57" s="48" t="s">
        <v>1108</v>
      </c>
      <c r="G57" s="112" t="s">
        <v>408</v>
      </c>
      <c r="H57" s="112" t="s">
        <v>87</v>
      </c>
      <c r="I57" s="112">
        <v>45</v>
      </c>
      <c r="J57" s="48" t="s">
        <v>414</v>
      </c>
      <c r="K57" s="112" t="s">
        <v>39</v>
      </c>
      <c r="L57" s="183"/>
      <c r="M57" s="30">
        <v>4257.24</v>
      </c>
      <c r="N57" s="183"/>
      <c r="O57" s="30">
        <v>4257.24</v>
      </c>
      <c r="P57" s="183"/>
      <c r="Q57" s="48" t="s">
        <v>406</v>
      </c>
      <c r="R57" s="48" t="s">
        <v>405</v>
      </c>
    </row>
    <row r="58" spans="1:18" s="24" customFormat="1" ht="247.5" customHeight="1" x14ac:dyDescent="0.25">
      <c r="A58" s="48">
        <v>16</v>
      </c>
      <c r="B58" s="48">
        <v>1</v>
      </c>
      <c r="C58" s="48">
        <v>4</v>
      </c>
      <c r="D58" s="48">
        <v>5</v>
      </c>
      <c r="E58" s="48" t="s">
        <v>413</v>
      </c>
      <c r="F58" s="48" t="s">
        <v>412</v>
      </c>
      <c r="G58" s="48" t="s">
        <v>360</v>
      </c>
      <c r="H58" s="48" t="s">
        <v>87</v>
      </c>
      <c r="I58" s="48">
        <v>14</v>
      </c>
      <c r="J58" s="48" t="s">
        <v>411</v>
      </c>
      <c r="K58" s="48" t="s">
        <v>39</v>
      </c>
      <c r="L58" s="48"/>
      <c r="M58" s="49">
        <v>21015.119999999999</v>
      </c>
      <c r="N58" s="48"/>
      <c r="O58" s="49">
        <v>21015.119999999999</v>
      </c>
      <c r="P58" s="48"/>
      <c r="Q58" s="48" t="s">
        <v>406</v>
      </c>
      <c r="R58" s="48" t="s">
        <v>405</v>
      </c>
    </row>
    <row r="59" spans="1:18" s="76" customFormat="1" ht="207.75" customHeight="1" x14ac:dyDescent="0.25">
      <c r="A59" s="48">
        <v>17</v>
      </c>
      <c r="B59" s="48">
        <v>1</v>
      </c>
      <c r="C59" s="48">
        <v>4</v>
      </c>
      <c r="D59" s="48">
        <v>2</v>
      </c>
      <c r="E59" s="48" t="s">
        <v>410</v>
      </c>
      <c r="F59" s="48" t="s">
        <v>409</v>
      </c>
      <c r="G59" s="48" t="s">
        <v>408</v>
      </c>
      <c r="H59" s="48" t="s">
        <v>87</v>
      </c>
      <c r="I59" s="48">
        <v>40</v>
      </c>
      <c r="J59" s="48" t="s">
        <v>407</v>
      </c>
      <c r="K59" s="48" t="s">
        <v>56</v>
      </c>
      <c r="L59" s="48"/>
      <c r="M59" s="49">
        <v>4500</v>
      </c>
      <c r="N59" s="48"/>
      <c r="O59" s="49">
        <v>4500</v>
      </c>
      <c r="P59" s="48"/>
      <c r="Q59" s="48" t="s">
        <v>406</v>
      </c>
      <c r="R59" s="48" t="s">
        <v>405</v>
      </c>
    </row>
    <row r="60" spans="1:18" s="76" customFormat="1" ht="174.75" customHeight="1" x14ac:dyDescent="0.25">
      <c r="A60" s="953">
        <v>17</v>
      </c>
      <c r="B60" s="189">
        <v>1</v>
      </c>
      <c r="C60" s="189">
        <v>4</v>
      </c>
      <c r="D60" s="189">
        <v>2</v>
      </c>
      <c r="E60" s="189" t="s">
        <v>410</v>
      </c>
      <c r="F60" s="189" t="s">
        <v>409</v>
      </c>
      <c r="G60" s="189" t="s">
        <v>408</v>
      </c>
      <c r="H60" s="189" t="s">
        <v>87</v>
      </c>
      <c r="I60" s="196">
        <v>79</v>
      </c>
      <c r="J60" s="189" t="s">
        <v>407</v>
      </c>
      <c r="K60" s="189" t="s">
        <v>56</v>
      </c>
      <c r="L60" s="189"/>
      <c r="M60" s="197">
        <v>4200</v>
      </c>
      <c r="N60" s="189"/>
      <c r="O60" s="197">
        <v>4200</v>
      </c>
      <c r="P60" s="189"/>
      <c r="Q60" s="189" t="s">
        <v>406</v>
      </c>
      <c r="R60" s="189" t="s">
        <v>405</v>
      </c>
    </row>
    <row r="61" spans="1:18" s="76" customFormat="1" ht="27.75" customHeight="1" x14ac:dyDescent="0.25">
      <c r="A61" s="953"/>
      <c r="B61" s="976" t="s">
        <v>2075</v>
      </c>
      <c r="C61" s="976"/>
      <c r="D61" s="976"/>
      <c r="E61" s="976"/>
      <c r="F61" s="976"/>
      <c r="G61" s="976"/>
      <c r="H61" s="976"/>
      <c r="I61" s="976"/>
      <c r="J61" s="976"/>
      <c r="K61" s="976"/>
      <c r="L61" s="976"/>
      <c r="M61" s="976"/>
      <c r="N61" s="976"/>
      <c r="O61" s="976"/>
      <c r="P61" s="976"/>
      <c r="Q61" s="976"/>
      <c r="R61" s="976"/>
    </row>
    <row r="62" spans="1:18" s="76" customFormat="1" ht="303.75" customHeight="1" x14ac:dyDescent="0.25">
      <c r="A62" s="152">
        <v>18</v>
      </c>
      <c r="B62" s="152">
        <v>1</v>
      </c>
      <c r="C62" s="152">
        <v>4</v>
      </c>
      <c r="D62" s="152">
        <v>2</v>
      </c>
      <c r="E62" s="152" t="s">
        <v>1343</v>
      </c>
      <c r="F62" s="152" t="s">
        <v>2076</v>
      </c>
      <c r="G62" s="152" t="s">
        <v>408</v>
      </c>
      <c r="H62" s="152" t="s">
        <v>87</v>
      </c>
      <c r="I62" s="152">
        <v>60</v>
      </c>
      <c r="J62" s="152" t="s">
        <v>407</v>
      </c>
      <c r="K62" s="152"/>
      <c r="L62" s="152" t="s">
        <v>41</v>
      </c>
      <c r="M62" s="199"/>
      <c r="N62" s="199">
        <v>3190</v>
      </c>
      <c r="O62" s="199"/>
      <c r="P62" s="199">
        <v>3190</v>
      </c>
      <c r="Q62" s="152" t="s">
        <v>406</v>
      </c>
      <c r="R62" s="152" t="s">
        <v>405</v>
      </c>
    </row>
    <row r="63" spans="1:18" s="76" customFormat="1" ht="149.25" customHeight="1" x14ac:dyDescent="0.25">
      <c r="A63" s="918" t="s">
        <v>1344</v>
      </c>
      <c r="B63" s="918"/>
      <c r="C63" s="918"/>
      <c r="D63" s="918"/>
      <c r="E63" s="918"/>
      <c r="F63" s="918"/>
      <c r="G63" s="918"/>
      <c r="H63" s="918"/>
      <c r="I63" s="918"/>
      <c r="J63" s="918"/>
      <c r="K63" s="918"/>
      <c r="L63" s="918"/>
      <c r="M63" s="918"/>
      <c r="N63" s="918"/>
      <c r="O63" s="918"/>
      <c r="P63" s="918"/>
      <c r="Q63" s="918"/>
      <c r="R63" s="918"/>
    </row>
    <row r="64" spans="1:18" s="76" customFormat="1" ht="219.75" customHeight="1" x14ac:dyDescent="0.25">
      <c r="A64" s="152">
        <v>19</v>
      </c>
      <c r="B64" s="152">
        <v>1</v>
      </c>
      <c r="C64" s="152">
        <v>4</v>
      </c>
      <c r="D64" s="152">
        <v>2</v>
      </c>
      <c r="E64" s="152" t="s">
        <v>1345</v>
      </c>
      <c r="F64" s="152" t="s">
        <v>2077</v>
      </c>
      <c r="G64" s="152" t="s">
        <v>408</v>
      </c>
      <c r="H64" s="152" t="s">
        <v>87</v>
      </c>
      <c r="I64" s="152">
        <v>60</v>
      </c>
      <c r="J64" s="152" t="s">
        <v>407</v>
      </c>
      <c r="K64" s="152"/>
      <c r="L64" s="152" t="s">
        <v>41</v>
      </c>
      <c r="M64" s="199"/>
      <c r="N64" s="199">
        <v>3100</v>
      </c>
      <c r="O64" s="199"/>
      <c r="P64" s="199">
        <v>3100</v>
      </c>
      <c r="Q64" s="152" t="s">
        <v>406</v>
      </c>
      <c r="R64" s="152" t="s">
        <v>405</v>
      </c>
    </row>
    <row r="65" spans="1:18" s="76" customFormat="1" ht="69" customHeight="1" x14ac:dyDescent="0.25">
      <c r="A65" s="918" t="s">
        <v>1346</v>
      </c>
      <c r="B65" s="918"/>
      <c r="C65" s="918"/>
      <c r="D65" s="918"/>
      <c r="E65" s="918"/>
      <c r="F65" s="918"/>
      <c r="G65" s="918"/>
      <c r="H65" s="918"/>
      <c r="I65" s="918"/>
      <c r="J65" s="918"/>
      <c r="K65" s="918"/>
      <c r="L65" s="918"/>
      <c r="M65" s="918"/>
      <c r="N65" s="918"/>
      <c r="O65" s="918"/>
      <c r="P65" s="918"/>
      <c r="Q65" s="918"/>
      <c r="R65" s="918"/>
    </row>
    <row r="66" spans="1:18" s="76" customFormat="1" ht="234" customHeight="1" x14ac:dyDescent="0.25">
      <c r="A66" s="152">
        <v>20</v>
      </c>
      <c r="B66" s="152">
        <v>1</v>
      </c>
      <c r="C66" s="152">
        <v>4</v>
      </c>
      <c r="D66" s="152">
        <v>2</v>
      </c>
      <c r="E66" s="152" t="s">
        <v>1347</v>
      </c>
      <c r="F66" s="152" t="s">
        <v>1348</v>
      </c>
      <c r="G66" s="152" t="s">
        <v>85</v>
      </c>
      <c r="H66" s="152" t="s">
        <v>87</v>
      </c>
      <c r="I66" s="152">
        <v>60</v>
      </c>
      <c r="J66" s="152" t="s">
        <v>1349</v>
      </c>
      <c r="K66" s="152"/>
      <c r="L66" s="152" t="s">
        <v>39</v>
      </c>
      <c r="M66" s="199"/>
      <c r="N66" s="199">
        <v>15000</v>
      </c>
      <c r="O66" s="199"/>
      <c r="P66" s="199">
        <v>15000</v>
      </c>
      <c r="Q66" s="152" t="s">
        <v>406</v>
      </c>
      <c r="R66" s="152" t="s">
        <v>405</v>
      </c>
    </row>
    <row r="67" spans="1:18" s="76" customFormat="1" ht="54.75" customHeight="1" x14ac:dyDescent="0.25">
      <c r="A67" s="918" t="s">
        <v>1350</v>
      </c>
      <c r="B67" s="918"/>
      <c r="C67" s="918"/>
      <c r="D67" s="918"/>
      <c r="E67" s="918"/>
      <c r="F67" s="918"/>
      <c r="G67" s="918"/>
      <c r="H67" s="918"/>
      <c r="I67" s="918"/>
      <c r="J67" s="918"/>
      <c r="K67" s="918"/>
      <c r="L67" s="918"/>
      <c r="M67" s="918"/>
      <c r="N67" s="918"/>
      <c r="O67" s="918"/>
      <c r="P67" s="918"/>
      <c r="Q67" s="918"/>
      <c r="R67" s="918"/>
    </row>
    <row r="68" spans="1:18" s="76" customFormat="1" ht="322.5" customHeight="1" x14ac:dyDescent="0.25">
      <c r="A68" s="152">
        <v>21</v>
      </c>
      <c r="B68" s="152">
        <v>1</v>
      </c>
      <c r="C68" s="152">
        <v>4</v>
      </c>
      <c r="D68" s="152">
        <v>2</v>
      </c>
      <c r="E68" s="152" t="s">
        <v>1351</v>
      </c>
      <c r="F68" s="152" t="s">
        <v>1352</v>
      </c>
      <c r="G68" s="152" t="s">
        <v>408</v>
      </c>
      <c r="H68" s="152" t="s">
        <v>87</v>
      </c>
      <c r="I68" s="152">
        <v>50</v>
      </c>
      <c r="J68" s="152" t="s">
        <v>407</v>
      </c>
      <c r="K68" s="152"/>
      <c r="L68" s="152" t="s">
        <v>39</v>
      </c>
      <c r="M68" s="199"/>
      <c r="N68" s="199">
        <v>5000</v>
      </c>
      <c r="O68" s="199"/>
      <c r="P68" s="199">
        <v>5000</v>
      </c>
      <c r="Q68" s="152" t="s">
        <v>406</v>
      </c>
      <c r="R68" s="152" t="s">
        <v>405</v>
      </c>
    </row>
    <row r="69" spans="1:18" s="76" customFormat="1" ht="72.75" customHeight="1" x14ac:dyDescent="0.25">
      <c r="A69" s="918" t="s">
        <v>1353</v>
      </c>
      <c r="B69" s="918"/>
      <c r="C69" s="918"/>
      <c r="D69" s="918"/>
      <c r="E69" s="918"/>
      <c r="F69" s="918"/>
      <c r="G69" s="918"/>
      <c r="H69" s="918"/>
      <c r="I69" s="918"/>
      <c r="J69" s="918"/>
      <c r="K69" s="918"/>
      <c r="L69" s="918"/>
      <c r="M69" s="918"/>
      <c r="N69" s="918"/>
      <c r="O69" s="918"/>
      <c r="P69" s="918"/>
      <c r="Q69" s="918"/>
      <c r="R69" s="918"/>
    </row>
    <row r="70" spans="1:18" s="76" customFormat="1" ht="103.5" customHeight="1" x14ac:dyDescent="0.25">
      <c r="A70" s="837">
        <v>22</v>
      </c>
      <c r="B70" s="837">
        <v>1</v>
      </c>
      <c r="C70" s="837">
        <v>4</v>
      </c>
      <c r="D70" s="837">
        <v>2</v>
      </c>
      <c r="E70" s="837" t="s">
        <v>1354</v>
      </c>
      <c r="F70" s="837" t="s">
        <v>1355</v>
      </c>
      <c r="G70" s="152" t="s">
        <v>360</v>
      </c>
      <c r="H70" s="152" t="s">
        <v>87</v>
      </c>
      <c r="I70" s="152">
        <v>15</v>
      </c>
      <c r="J70" s="837" t="s">
        <v>1356</v>
      </c>
      <c r="K70" s="837"/>
      <c r="L70" s="837" t="s">
        <v>46</v>
      </c>
      <c r="M70" s="837"/>
      <c r="N70" s="860">
        <v>35000</v>
      </c>
      <c r="O70" s="837"/>
      <c r="P70" s="860">
        <v>35000</v>
      </c>
      <c r="Q70" s="837" t="s">
        <v>406</v>
      </c>
      <c r="R70" s="837" t="s">
        <v>405</v>
      </c>
    </row>
    <row r="71" spans="1:18" s="76" customFormat="1" ht="133.5" customHeight="1" x14ac:dyDescent="0.25">
      <c r="A71" s="839"/>
      <c r="B71" s="839"/>
      <c r="C71" s="839"/>
      <c r="D71" s="839"/>
      <c r="E71" s="839"/>
      <c r="F71" s="839"/>
      <c r="G71" s="152" t="s">
        <v>1357</v>
      </c>
      <c r="H71" s="152" t="s">
        <v>104</v>
      </c>
      <c r="I71" s="152">
        <v>1</v>
      </c>
      <c r="J71" s="839"/>
      <c r="K71" s="839"/>
      <c r="L71" s="839"/>
      <c r="M71" s="839"/>
      <c r="N71" s="862"/>
      <c r="O71" s="839"/>
      <c r="P71" s="862"/>
      <c r="Q71" s="839"/>
      <c r="R71" s="839"/>
    </row>
    <row r="72" spans="1:18" s="76" customFormat="1" ht="78" customHeight="1" x14ac:dyDescent="0.25">
      <c r="A72" s="918" t="s">
        <v>1358</v>
      </c>
      <c r="B72" s="918"/>
      <c r="C72" s="918"/>
      <c r="D72" s="918"/>
      <c r="E72" s="918"/>
      <c r="F72" s="918"/>
      <c r="G72" s="918"/>
      <c r="H72" s="918"/>
      <c r="I72" s="918"/>
      <c r="J72" s="918"/>
      <c r="K72" s="918"/>
      <c r="L72" s="918"/>
      <c r="M72" s="918"/>
      <c r="N72" s="918"/>
      <c r="O72" s="918"/>
      <c r="P72" s="918"/>
      <c r="Q72" s="918"/>
      <c r="R72" s="918"/>
    </row>
    <row r="73" spans="1:18" s="76" customFormat="1" ht="153.75" customHeight="1" x14ac:dyDescent="0.25">
      <c r="A73" s="915">
        <v>23</v>
      </c>
      <c r="B73" s="915">
        <v>1</v>
      </c>
      <c r="C73" s="915">
        <v>4</v>
      </c>
      <c r="D73" s="915">
        <v>2</v>
      </c>
      <c r="E73" s="915" t="s">
        <v>1359</v>
      </c>
      <c r="F73" s="915" t="s">
        <v>1360</v>
      </c>
      <c r="G73" s="152" t="s">
        <v>360</v>
      </c>
      <c r="H73" s="152" t="s">
        <v>87</v>
      </c>
      <c r="I73" s="152">
        <v>15</v>
      </c>
      <c r="J73" s="915" t="s">
        <v>1361</v>
      </c>
      <c r="K73" s="915"/>
      <c r="L73" s="915" t="s">
        <v>46</v>
      </c>
      <c r="M73" s="915"/>
      <c r="N73" s="977">
        <v>35000</v>
      </c>
      <c r="O73" s="915"/>
      <c r="P73" s="977">
        <v>35000</v>
      </c>
      <c r="Q73" s="837" t="s">
        <v>406</v>
      </c>
      <c r="R73" s="837" t="s">
        <v>405</v>
      </c>
    </row>
    <row r="74" spans="1:18" s="76" customFormat="1" ht="169.5" customHeight="1" x14ac:dyDescent="0.25">
      <c r="A74" s="915"/>
      <c r="B74" s="915"/>
      <c r="C74" s="915"/>
      <c r="D74" s="915"/>
      <c r="E74" s="915"/>
      <c r="F74" s="915"/>
      <c r="G74" s="152" t="s">
        <v>441</v>
      </c>
      <c r="H74" s="152" t="s">
        <v>105</v>
      </c>
      <c r="I74" s="152">
        <v>1</v>
      </c>
      <c r="J74" s="915"/>
      <c r="K74" s="915"/>
      <c r="L74" s="915"/>
      <c r="M74" s="915"/>
      <c r="N74" s="977"/>
      <c r="O74" s="915"/>
      <c r="P74" s="977"/>
      <c r="Q74" s="839"/>
      <c r="R74" s="839"/>
    </row>
    <row r="75" spans="1:18" s="76" customFormat="1" ht="97.5" customHeight="1" x14ac:dyDescent="0.25">
      <c r="A75" s="918" t="s">
        <v>1362</v>
      </c>
      <c r="B75" s="918"/>
      <c r="C75" s="918"/>
      <c r="D75" s="918"/>
      <c r="E75" s="918"/>
      <c r="F75" s="918"/>
      <c r="G75" s="918"/>
      <c r="H75" s="918"/>
      <c r="I75" s="918"/>
      <c r="J75" s="918"/>
      <c r="K75" s="918"/>
      <c r="L75" s="918"/>
      <c r="M75" s="918"/>
      <c r="N75" s="918"/>
      <c r="O75" s="918"/>
      <c r="P75" s="918"/>
      <c r="Q75" s="918"/>
      <c r="R75" s="918"/>
    </row>
    <row r="76" spans="1:18" s="76" customFormat="1" ht="102" customHeight="1" x14ac:dyDescent="0.25">
      <c r="A76" s="915">
        <v>24</v>
      </c>
      <c r="B76" s="915">
        <v>1</v>
      </c>
      <c r="C76" s="915">
        <v>4</v>
      </c>
      <c r="D76" s="915">
        <v>5</v>
      </c>
      <c r="E76" s="915" t="s">
        <v>1363</v>
      </c>
      <c r="F76" s="915" t="s">
        <v>2078</v>
      </c>
      <c r="G76" s="152" t="s">
        <v>360</v>
      </c>
      <c r="H76" s="152" t="s">
        <v>87</v>
      </c>
      <c r="I76" s="152">
        <v>15</v>
      </c>
      <c r="J76" s="915" t="s">
        <v>1364</v>
      </c>
      <c r="K76" s="915"/>
      <c r="L76" s="915" t="s">
        <v>46</v>
      </c>
      <c r="M76" s="915"/>
      <c r="N76" s="977">
        <v>35000</v>
      </c>
      <c r="O76" s="915"/>
      <c r="P76" s="977">
        <v>35000</v>
      </c>
      <c r="Q76" s="837" t="s">
        <v>406</v>
      </c>
      <c r="R76" s="837" t="s">
        <v>405</v>
      </c>
    </row>
    <row r="77" spans="1:18" s="76" customFormat="1" ht="219.75" customHeight="1" x14ac:dyDescent="0.25">
      <c r="A77" s="915"/>
      <c r="B77" s="915"/>
      <c r="C77" s="915"/>
      <c r="D77" s="915"/>
      <c r="E77" s="915"/>
      <c r="F77" s="915"/>
      <c r="G77" s="152" t="s">
        <v>441</v>
      </c>
      <c r="H77" s="152" t="s">
        <v>105</v>
      </c>
      <c r="I77" s="152">
        <v>1</v>
      </c>
      <c r="J77" s="915"/>
      <c r="K77" s="915"/>
      <c r="L77" s="915"/>
      <c r="M77" s="915"/>
      <c r="N77" s="977"/>
      <c r="O77" s="915"/>
      <c r="P77" s="977"/>
      <c r="Q77" s="839"/>
      <c r="R77" s="839"/>
    </row>
    <row r="78" spans="1:18" s="76" customFormat="1" ht="82.5" customHeight="1" x14ac:dyDescent="0.25">
      <c r="A78" s="918" t="s">
        <v>2079</v>
      </c>
      <c r="B78" s="918"/>
      <c r="C78" s="918"/>
      <c r="D78" s="918"/>
      <c r="E78" s="918"/>
      <c r="F78" s="918"/>
      <c r="G78" s="918"/>
      <c r="H78" s="918"/>
      <c r="I78" s="918"/>
      <c r="J78" s="918"/>
      <c r="K78" s="918"/>
      <c r="L78" s="918"/>
      <c r="M78" s="918"/>
      <c r="N78" s="918"/>
      <c r="O78" s="918"/>
      <c r="P78" s="918"/>
      <c r="Q78" s="918"/>
      <c r="R78" s="918"/>
    </row>
    <row r="79" spans="1:18" s="76" customFormat="1" ht="227.25" customHeight="1" x14ac:dyDescent="0.25">
      <c r="A79" s="152">
        <v>25</v>
      </c>
      <c r="B79" s="152">
        <v>1</v>
      </c>
      <c r="C79" s="152">
        <v>4</v>
      </c>
      <c r="D79" s="152">
        <v>5</v>
      </c>
      <c r="E79" s="152" t="s">
        <v>1365</v>
      </c>
      <c r="F79" s="152" t="s">
        <v>1366</v>
      </c>
      <c r="G79" s="152" t="s">
        <v>45</v>
      </c>
      <c r="H79" s="152" t="s">
        <v>87</v>
      </c>
      <c r="I79" s="152">
        <v>30</v>
      </c>
      <c r="J79" s="152" t="s">
        <v>407</v>
      </c>
      <c r="K79" s="152"/>
      <c r="L79" s="152" t="s">
        <v>46</v>
      </c>
      <c r="M79" s="199"/>
      <c r="N79" s="199">
        <v>45000</v>
      </c>
      <c r="O79" s="199"/>
      <c r="P79" s="199">
        <v>45000</v>
      </c>
      <c r="Q79" s="152" t="s">
        <v>406</v>
      </c>
      <c r="R79" s="152" t="s">
        <v>405</v>
      </c>
    </row>
    <row r="80" spans="1:18" s="76" customFormat="1" ht="65.25" customHeight="1" x14ac:dyDescent="0.25">
      <c r="A80" s="918" t="s">
        <v>2080</v>
      </c>
      <c r="B80" s="918"/>
      <c r="C80" s="918"/>
      <c r="D80" s="918"/>
      <c r="E80" s="918"/>
      <c r="F80" s="918"/>
      <c r="G80" s="918"/>
      <c r="H80" s="918"/>
      <c r="I80" s="918"/>
      <c r="J80" s="918"/>
      <c r="K80" s="918"/>
      <c r="L80" s="918"/>
      <c r="M80" s="918"/>
      <c r="N80" s="918"/>
      <c r="O80" s="918"/>
      <c r="P80" s="918"/>
      <c r="Q80" s="918"/>
      <c r="R80" s="918"/>
    </row>
    <row r="81" spans="1:18" s="76" customFormat="1" ht="278.25" customHeight="1" x14ac:dyDescent="0.25">
      <c r="A81" s="152">
        <v>26</v>
      </c>
      <c r="B81" s="152">
        <v>1</v>
      </c>
      <c r="C81" s="152">
        <v>4</v>
      </c>
      <c r="D81" s="152">
        <v>5</v>
      </c>
      <c r="E81" s="152" t="s">
        <v>1367</v>
      </c>
      <c r="F81" s="152" t="s">
        <v>2081</v>
      </c>
      <c r="G81" s="152" t="s">
        <v>45</v>
      </c>
      <c r="H81" s="152" t="s">
        <v>87</v>
      </c>
      <c r="I81" s="152">
        <v>20</v>
      </c>
      <c r="J81" s="152" t="s">
        <v>1368</v>
      </c>
      <c r="K81" s="152"/>
      <c r="L81" s="152" t="s">
        <v>46</v>
      </c>
      <c r="M81" s="199"/>
      <c r="N81" s="199">
        <v>55000</v>
      </c>
      <c r="O81" s="199"/>
      <c r="P81" s="199">
        <v>55000</v>
      </c>
      <c r="Q81" s="152" t="s">
        <v>406</v>
      </c>
      <c r="R81" s="152" t="s">
        <v>405</v>
      </c>
    </row>
    <row r="82" spans="1:18" s="76" customFormat="1" ht="87" customHeight="1" x14ac:dyDescent="0.25">
      <c r="A82" s="918" t="s">
        <v>2082</v>
      </c>
      <c r="B82" s="918"/>
      <c r="C82" s="918"/>
      <c r="D82" s="918"/>
      <c r="E82" s="918"/>
      <c r="F82" s="918"/>
      <c r="G82" s="918"/>
      <c r="H82" s="918"/>
      <c r="I82" s="918"/>
      <c r="J82" s="918"/>
      <c r="K82" s="918"/>
      <c r="L82" s="918"/>
      <c r="M82" s="918"/>
      <c r="N82" s="918"/>
      <c r="O82" s="918"/>
      <c r="P82" s="918"/>
      <c r="Q82" s="918"/>
      <c r="R82" s="918"/>
    </row>
    <row r="83" spans="1:18" s="76" customFormat="1" ht="91.5" customHeight="1" x14ac:dyDescent="0.25">
      <c r="A83" s="837">
        <v>27</v>
      </c>
      <c r="B83" s="837">
        <v>1</v>
      </c>
      <c r="C83" s="837">
        <v>4</v>
      </c>
      <c r="D83" s="837">
        <v>2</v>
      </c>
      <c r="E83" s="837" t="s">
        <v>434</v>
      </c>
      <c r="F83" s="837" t="s">
        <v>1369</v>
      </c>
      <c r="G83" s="152" t="s">
        <v>360</v>
      </c>
      <c r="H83" s="152" t="s">
        <v>87</v>
      </c>
      <c r="I83" s="152">
        <v>15</v>
      </c>
      <c r="J83" s="837" t="s">
        <v>1370</v>
      </c>
      <c r="K83" s="837"/>
      <c r="L83" s="837" t="s">
        <v>49</v>
      </c>
      <c r="M83" s="860"/>
      <c r="N83" s="860">
        <v>10000</v>
      </c>
      <c r="O83" s="860"/>
      <c r="P83" s="860">
        <v>10000</v>
      </c>
      <c r="Q83" s="837" t="s">
        <v>406</v>
      </c>
      <c r="R83" s="837" t="s">
        <v>405</v>
      </c>
    </row>
    <row r="84" spans="1:18" s="76" customFormat="1" ht="89.25" customHeight="1" x14ac:dyDescent="0.25">
      <c r="A84" s="839"/>
      <c r="B84" s="839"/>
      <c r="C84" s="839"/>
      <c r="D84" s="839"/>
      <c r="E84" s="839"/>
      <c r="F84" s="839"/>
      <c r="G84" s="152" t="s">
        <v>1357</v>
      </c>
      <c r="H84" s="152" t="s">
        <v>105</v>
      </c>
      <c r="I84" s="152">
        <v>1</v>
      </c>
      <c r="J84" s="839"/>
      <c r="K84" s="839"/>
      <c r="L84" s="839"/>
      <c r="M84" s="862"/>
      <c r="N84" s="862"/>
      <c r="O84" s="862"/>
      <c r="P84" s="862"/>
      <c r="Q84" s="839"/>
      <c r="R84" s="839"/>
    </row>
    <row r="85" spans="1:18" s="76" customFormat="1" ht="67.5" customHeight="1" x14ac:dyDescent="0.25">
      <c r="A85" s="918" t="s">
        <v>1371</v>
      </c>
      <c r="B85" s="918"/>
      <c r="C85" s="918"/>
      <c r="D85" s="918"/>
      <c r="E85" s="918"/>
      <c r="F85" s="918"/>
      <c r="G85" s="918"/>
      <c r="H85" s="918"/>
      <c r="I85" s="918"/>
      <c r="J85" s="918"/>
      <c r="K85" s="918"/>
      <c r="L85" s="918"/>
      <c r="M85" s="918"/>
      <c r="N85" s="918"/>
      <c r="O85" s="918"/>
      <c r="P85" s="918"/>
      <c r="Q85" s="918"/>
      <c r="R85" s="918"/>
    </row>
    <row r="86" spans="1:18" s="76" customFormat="1" ht="246" customHeight="1" x14ac:dyDescent="0.25">
      <c r="A86" s="152">
        <v>28</v>
      </c>
      <c r="B86" s="152">
        <v>1</v>
      </c>
      <c r="C86" s="152">
        <v>4</v>
      </c>
      <c r="D86" s="152">
        <v>2</v>
      </c>
      <c r="E86" s="152" t="s">
        <v>1372</v>
      </c>
      <c r="F86" s="152" t="s">
        <v>2083</v>
      </c>
      <c r="G86" s="152" t="s">
        <v>45</v>
      </c>
      <c r="H86" s="152" t="s">
        <v>87</v>
      </c>
      <c r="I86" s="152">
        <v>15</v>
      </c>
      <c r="J86" s="152" t="s">
        <v>1373</v>
      </c>
      <c r="K86" s="152"/>
      <c r="L86" s="152" t="s">
        <v>83</v>
      </c>
      <c r="M86" s="199"/>
      <c r="N86" s="199">
        <v>40000</v>
      </c>
      <c r="O86" s="199"/>
      <c r="P86" s="199">
        <v>40000</v>
      </c>
      <c r="Q86" s="152" t="s">
        <v>406</v>
      </c>
      <c r="R86" s="152" t="s">
        <v>405</v>
      </c>
    </row>
    <row r="87" spans="1:18" s="76" customFormat="1" ht="84.75" customHeight="1" x14ac:dyDescent="0.25">
      <c r="A87" s="978" t="s">
        <v>1374</v>
      </c>
      <c r="B87" s="978"/>
      <c r="C87" s="978"/>
      <c r="D87" s="978"/>
      <c r="E87" s="978"/>
      <c r="F87" s="978"/>
      <c r="G87" s="978"/>
      <c r="H87" s="978"/>
      <c r="I87" s="978"/>
      <c r="J87" s="978"/>
      <c r="K87" s="978"/>
      <c r="L87" s="978"/>
      <c r="M87" s="978"/>
      <c r="N87" s="978"/>
      <c r="O87" s="978"/>
      <c r="P87" s="978"/>
      <c r="Q87" s="978"/>
      <c r="R87" s="978"/>
    </row>
    <row r="88" spans="1:18" s="76" customFormat="1" ht="156.75" customHeight="1" x14ac:dyDescent="0.25">
      <c r="A88" s="152">
        <v>29</v>
      </c>
      <c r="B88" s="152">
        <v>1</v>
      </c>
      <c r="C88" s="152">
        <v>4</v>
      </c>
      <c r="D88" s="152">
        <v>2</v>
      </c>
      <c r="E88" s="152" t="s">
        <v>1375</v>
      </c>
      <c r="F88" s="152" t="s">
        <v>2084</v>
      </c>
      <c r="G88" s="152" t="s">
        <v>408</v>
      </c>
      <c r="H88" s="152" t="s">
        <v>87</v>
      </c>
      <c r="I88" s="152">
        <v>40</v>
      </c>
      <c r="J88" s="152" t="s">
        <v>407</v>
      </c>
      <c r="K88" s="152"/>
      <c r="L88" s="152" t="s">
        <v>65</v>
      </c>
      <c r="M88" s="199"/>
      <c r="N88" s="199">
        <v>4000</v>
      </c>
      <c r="O88" s="199"/>
      <c r="P88" s="199">
        <v>4000</v>
      </c>
      <c r="Q88" s="152" t="s">
        <v>406</v>
      </c>
      <c r="R88" s="152" t="s">
        <v>405</v>
      </c>
    </row>
    <row r="89" spans="1:18" s="76" customFormat="1" ht="64.5" customHeight="1" x14ac:dyDescent="0.25">
      <c r="A89" s="918" t="s">
        <v>1376</v>
      </c>
      <c r="B89" s="918"/>
      <c r="C89" s="918"/>
      <c r="D89" s="918"/>
      <c r="E89" s="918"/>
      <c r="F89" s="918"/>
      <c r="G89" s="918"/>
      <c r="H89" s="918"/>
      <c r="I89" s="918"/>
      <c r="J89" s="918"/>
      <c r="K89" s="918"/>
      <c r="L89" s="918"/>
      <c r="M89" s="918"/>
      <c r="N89" s="918"/>
      <c r="O89" s="918"/>
      <c r="P89" s="918"/>
      <c r="Q89" s="918"/>
      <c r="R89" s="918"/>
    </row>
    <row r="90" spans="1:18" s="76" customFormat="1" ht="138.75" customHeight="1" x14ac:dyDescent="0.25">
      <c r="A90" s="152">
        <v>30</v>
      </c>
      <c r="B90" s="152">
        <v>1</v>
      </c>
      <c r="C90" s="152">
        <v>4</v>
      </c>
      <c r="D90" s="152">
        <v>2</v>
      </c>
      <c r="E90" s="152" t="s">
        <v>1377</v>
      </c>
      <c r="F90" s="152" t="s">
        <v>2085</v>
      </c>
      <c r="G90" s="152" t="s">
        <v>408</v>
      </c>
      <c r="H90" s="152" t="s">
        <v>87</v>
      </c>
      <c r="I90" s="152">
        <v>50</v>
      </c>
      <c r="J90" s="152" t="s">
        <v>407</v>
      </c>
      <c r="K90" s="152"/>
      <c r="L90" s="152" t="s">
        <v>1378</v>
      </c>
      <c r="M90" s="199"/>
      <c r="N90" s="199">
        <v>5000</v>
      </c>
      <c r="O90" s="199"/>
      <c r="P90" s="199">
        <v>5000</v>
      </c>
      <c r="Q90" s="152" t="s">
        <v>406</v>
      </c>
      <c r="R90" s="152" t="s">
        <v>405</v>
      </c>
    </row>
    <row r="91" spans="1:18" s="76" customFormat="1" ht="87.75" customHeight="1" x14ac:dyDescent="0.25">
      <c r="A91" s="918" t="s">
        <v>1379</v>
      </c>
      <c r="B91" s="918"/>
      <c r="C91" s="918"/>
      <c r="D91" s="918"/>
      <c r="E91" s="918"/>
      <c r="F91" s="918"/>
      <c r="G91" s="918"/>
      <c r="H91" s="918"/>
      <c r="I91" s="918"/>
      <c r="J91" s="918"/>
      <c r="K91" s="918"/>
      <c r="L91" s="918"/>
      <c r="M91" s="918"/>
      <c r="N91" s="918"/>
      <c r="O91" s="918"/>
      <c r="P91" s="918"/>
      <c r="Q91" s="918"/>
      <c r="R91" s="918"/>
    </row>
    <row r="92" spans="1:18" s="76" customFormat="1" ht="47.25" customHeight="1" x14ac:dyDescent="0.25">
      <c r="A92" s="915">
        <v>31</v>
      </c>
      <c r="B92" s="915">
        <v>1</v>
      </c>
      <c r="C92" s="915">
        <v>4</v>
      </c>
      <c r="D92" s="915">
        <v>2</v>
      </c>
      <c r="E92" s="915" t="s">
        <v>420</v>
      </c>
      <c r="F92" s="915" t="s">
        <v>1380</v>
      </c>
      <c r="G92" s="152" t="s">
        <v>760</v>
      </c>
      <c r="H92" s="152" t="s">
        <v>87</v>
      </c>
      <c r="I92" s="152">
        <v>200</v>
      </c>
      <c r="J92" s="915" t="s">
        <v>418</v>
      </c>
      <c r="K92" s="837"/>
      <c r="L92" s="837" t="s">
        <v>49</v>
      </c>
      <c r="M92" s="860"/>
      <c r="N92" s="860">
        <v>200000</v>
      </c>
      <c r="O92" s="860"/>
      <c r="P92" s="860">
        <v>200000</v>
      </c>
      <c r="Q92" s="837" t="s">
        <v>406</v>
      </c>
      <c r="R92" s="837" t="s">
        <v>405</v>
      </c>
    </row>
    <row r="93" spans="1:18" s="76" customFormat="1" ht="42" customHeight="1" x14ac:dyDescent="0.25">
      <c r="A93" s="915"/>
      <c r="B93" s="915"/>
      <c r="C93" s="915"/>
      <c r="D93" s="915"/>
      <c r="E93" s="915"/>
      <c r="F93" s="915"/>
      <c r="G93" s="915" t="s">
        <v>408</v>
      </c>
      <c r="H93" s="152" t="s">
        <v>104</v>
      </c>
      <c r="I93" s="152">
        <v>18</v>
      </c>
      <c r="J93" s="915"/>
      <c r="K93" s="838"/>
      <c r="L93" s="838"/>
      <c r="M93" s="861"/>
      <c r="N93" s="861"/>
      <c r="O93" s="861"/>
      <c r="P93" s="861"/>
      <c r="Q93" s="838"/>
      <c r="R93" s="838"/>
    </row>
    <row r="94" spans="1:18" s="76" customFormat="1" ht="57" customHeight="1" x14ac:dyDescent="0.25">
      <c r="A94" s="915"/>
      <c r="B94" s="915"/>
      <c r="C94" s="915"/>
      <c r="D94" s="915"/>
      <c r="E94" s="915"/>
      <c r="F94" s="915"/>
      <c r="G94" s="915"/>
      <c r="H94" s="152" t="s">
        <v>87</v>
      </c>
      <c r="I94" s="152">
        <v>450</v>
      </c>
      <c r="J94" s="915"/>
      <c r="K94" s="838"/>
      <c r="L94" s="838"/>
      <c r="M94" s="861"/>
      <c r="N94" s="861"/>
      <c r="O94" s="861"/>
      <c r="P94" s="861"/>
      <c r="Q94" s="838"/>
      <c r="R94" s="838"/>
    </row>
    <row r="95" spans="1:18" s="76" customFormat="1" ht="33.75" customHeight="1" x14ac:dyDescent="0.25">
      <c r="A95" s="915"/>
      <c r="B95" s="915"/>
      <c r="C95" s="915"/>
      <c r="D95" s="915"/>
      <c r="E95" s="915"/>
      <c r="F95" s="915"/>
      <c r="G95" s="915" t="s">
        <v>178</v>
      </c>
      <c r="H95" s="152" t="s">
        <v>105</v>
      </c>
      <c r="I95" s="152">
        <v>18</v>
      </c>
      <c r="J95" s="915"/>
      <c r="K95" s="838"/>
      <c r="L95" s="838"/>
      <c r="M95" s="861"/>
      <c r="N95" s="861"/>
      <c r="O95" s="861"/>
      <c r="P95" s="861"/>
      <c r="Q95" s="838"/>
      <c r="R95" s="838"/>
    </row>
    <row r="96" spans="1:18" s="76" customFormat="1" ht="47.25" customHeight="1" x14ac:dyDescent="0.25">
      <c r="A96" s="915"/>
      <c r="B96" s="915"/>
      <c r="C96" s="915"/>
      <c r="D96" s="915"/>
      <c r="E96" s="915"/>
      <c r="F96" s="915"/>
      <c r="G96" s="915"/>
      <c r="H96" s="152" t="s">
        <v>87</v>
      </c>
      <c r="I96" s="152">
        <v>450</v>
      </c>
      <c r="J96" s="915"/>
      <c r="K96" s="839"/>
      <c r="L96" s="839"/>
      <c r="M96" s="862"/>
      <c r="N96" s="862"/>
      <c r="O96" s="862"/>
      <c r="P96" s="862"/>
      <c r="Q96" s="839"/>
      <c r="R96" s="839"/>
    </row>
    <row r="97" spans="1:18" s="76" customFormat="1" ht="78" customHeight="1" x14ac:dyDescent="0.25">
      <c r="A97" s="918" t="s">
        <v>1381</v>
      </c>
      <c r="B97" s="918"/>
      <c r="C97" s="918"/>
      <c r="D97" s="918"/>
      <c r="E97" s="918"/>
      <c r="F97" s="918"/>
      <c r="G97" s="918"/>
      <c r="H97" s="918"/>
      <c r="I97" s="918"/>
      <c r="J97" s="918"/>
      <c r="K97" s="918"/>
      <c r="L97" s="918"/>
      <c r="M97" s="918"/>
      <c r="N97" s="918"/>
      <c r="O97" s="918"/>
      <c r="P97" s="918"/>
      <c r="Q97" s="918"/>
      <c r="R97" s="918"/>
    </row>
    <row r="98" spans="1:18" s="76" customFormat="1" ht="82.5" customHeight="1" x14ac:dyDescent="0.25">
      <c r="A98" s="837">
        <v>32</v>
      </c>
      <c r="B98" s="837">
        <v>1</v>
      </c>
      <c r="C98" s="837">
        <v>4</v>
      </c>
      <c r="D98" s="837">
        <v>2</v>
      </c>
      <c r="E98" s="837" t="s">
        <v>1382</v>
      </c>
      <c r="F98" s="837" t="s">
        <v>2086</v>
      </c>
      <c r="G98" s="152" t="s">
        <v>1383</v>
      </c>
      <c r="H98" s="152" t="s">
        <v>87</v>
      </c>
      <c r="I98" s="152">
        <v>500</v>
      </c>
      <c r="J98" s="837" t="s">
        <v>1384</v>
      </c>
      <c r="K98" s="837"/>
      <c r="L98" s="837" t="s">
        <v>1385</v>
      </c>
      <c r="M98" s="860"/>
      <c r="N98" s="860">
        <v>160000</v>
      </c>
      <c r="O98" s="860"/>
      <c r="P98" s="860">
        <v>160000</v>
      </c>
      <c r="Q98" s="837" t="s">
        <v>406</v>
      </c>
      <c r="R98" s="837" t="s">
        <v>405</v>
      </c>
    </row>
    <row r="99" spans="1:18" s="76" customFormat="1" ht="83.25" customHeight="1" x14ac:dyDescent="0.25">
      <c r="A99" s="838"/>
      <c r="B99" s="838"/>
      <c r="C99" s="838"/>
      <c r="D99" s="838"/>
      <c r="E99" s="838"/>
      <c r="F99" s="838"/>
      <c r="G99" s="152" t="s">
        <v>442</v>
      </c>
      <c r="H99" s="152" t="s">
        <v>87</v>
      </c>
      <c r="I99" s="152">
        <v>500</v>
      </c>
      <c r="J99" s="838"/>
      <c r="K99" s="838"/>
      <c r="L99" s="838"/>
      <c r="M99" s="861"/>
      <c r="N99" s="861"/>
      <c r="O99" s="861"/>
      <c r="P99" s="861"/>
      <c r="Q99" s="838"/>
      <c r="R99" s="838"/>
    </row>
    <row r="100" spans="1:18" s="76" customFormat="1" ht="69" customHeight="1" x14ac:dyDescent="0.25">
      <c r="A100" s="838"/>
      <c r="B100" s="838"/>
      <c r="C100" s="838"/>
      <c r="D100" s="838"/>
      <c r="E100" s="838"/>
      <c r="F100" s="838"/>
      <c r="G100" s="152" t="s">
        <v>1386</v>
      </c>
      <c r="H100" s="152" t="s">
        <v>105</v>
      </c>
      <c r="I100" s="152">
        <v>1</v>
      </c>
      <c r="J100" s="838"/>
      <c r="K100" s="838"/>
      <c r="L100" s="838"/>
      <c r="M100" s="861"/>
      <c r="N100" s="861"/>
      <c r="O100" s="861"/>
      <c r="P100" s="861"/>
      <c r="Q100" s="838"/>
      <c r="R100" s="838"/>
    </row>
    <row r="101" spans="1:18" s="76" customFormat="1" ht="78" customHeight="1" x14ac:dyDescent="0.25">
      <c r="A101" s="839"/>
      <c r="B101" s="839"/>
      <c r="C101" s="839"/>
      <c r="D101" s="839"/>
      <c r="E101" s="839"/>
      <c r="F101" s="839"/>
      <c r="G101" s="152" t="s">
        <v>441</v>
      </c>
      <c r="H101" s="152" t="s">
        <v>105</v>
      </c>
      <c r="I101" s="152">
        <v>1</v>
      </c>
      <c r="J101" s="839"/>
      <c r="K101" s="839"/>
      <c r="L101" s="839"/>
      <c r="M101" s="862"/>
      <c r="N101" s="862"/>
      <c r="O101" s="862"/>
      <c r="P101" s="862"/>
      <c r="Q101" s="839"/>
      <c r="R101" s="839"/>
    </row>
    <row r="102" spans="1:18" s="76" customFormat="1" ht="82.5" customHeight="1" x14ac:dyDescent="0.25">
      <c r="A102" s="918" t="s">
        <v>2087</v>
      </c>
      <c r="B102" s="918"/>
      <c r="C102" s="918"/>
      <c r="D102" s="918"/>
      <c r="E102" s="918"/>
      <c r="F102" s="918"/>
      <c r="G102" s="918"/>
      <c r="H102" s="918"/>
      <c r="I102" s="918"/>
      <c r="J102" s="918"/>
      <c r="K102" s="918"/>
      <c r="L102" s="918"/>
      <c r="M102" s="918"/>
      <c r="N102" s="918"/>
      <c r="O102" s="918"/>
      <c r="P102" s="918"/>
      <c r="Q102" s="918"/>
      <c r="R102" s="918"/>
    </row>
    <row r="103" spans="1:18" s="76" customFormat="1" ht="235.5" customHeight="1" x14ac:dyDescent="0.25">
      <c r="A103" s="152">
        <v>33</v>
      </c>
      <c r="B103" s="152">
        <v>1</v>
      </c>
      <c r="C103" s="152">
        <v>4</v>
      </c>
      <c r="D103" s="152">
        <v>2</v>
      </c>
      <c r="E103" s="152" t="s">
        <v>1387</v>
      </c>
      <c r="F103" s="152" t="s">
        <v>1388</v>
      </c>
      <c r="G103" s="152" t="s">
        <v>408</v>
      </c>
      <c r="H103" s="152" t="s">
        <v>87</v>
      </c>
      <c r="I103" s="152">
        <v>50</v>
      </c>
      <c r="J103" s="152" t="s">
        <v>407</v>
      </c>
      <c r="K103" s="152"/>
      <c r="L103" s="152" t="s">
        <v>88</v>
      </c>
      <c r="M103" s="199"/>
      <c r="N103" s="199">
        <v>9710</v>
      </c>
      <c r="O103" s="199"/>
      <c r="P103" s="199">
        <v>9710</v>
      </c>
      <c r="Q103" s="152" t="s">
        <v>406</v>
      </c>
      <c r="R103" s="152" t="s">
        <v>405</v>
      </c>
    </row>
    <row r="104" spans="1:18" s="76" customFormat="1" ht="94.5" customHeight="1" x14ac:dyDescent="0.25">
      <c r="A104" s="918" t="s">
        <v>1389</v>
      </c>
      <c r="B104" s="918"/>
      <c r="C104" s="918"/>
      <c r="D104" s="918"/>
      <c r="E104" s="918"/>
      <c r="F104" s="918"/>
      <c r="G104" s="918"/>
      <c r="H104" s="918"/>
      <c r="I104" s="918"/>
      <c r="J104" s="918"/>
      <c r="K104" s="918"/>
      <c r="L104" s="918"/>
      <c r="M104" s="918"/>
      <c r="N104" s="918"/>
      <c r="O104" s="918"/>
      <c r="P104" s="918"/>
      <c r="Q104" s="918"/>
      <c r="R104" s="918"/>
    </row>
    <row r="105" spans="1:18" s="76" customFormat="1" ht="21.75" customHeight="1" x14ac:dyDescent="0.25">
      <c r="A105" s="47"/>
      <c r="B105" s="47"/>
      <c r="C105" s="47"/>
      <c r="D105" s="47"/>
      <c r="E105" s="47"/>
      <c r="F105" s="47"/>
      <c r="G105" s="47"/>
      <c r="H105" s="47"/>
      <c r="I105" s="47"/>
      <c r="J105" s="47"/>
      <c r="K105" s="47"/>
      <c r="L105" s="47"/>
      <c r="M105" s="198"/>
      <c r="N105" s="47"/>
      <c r="O105" s="198"/>
      <c r="P105" s="47"/>
      <c r="Q105" s="47"/>
      <c r="R105" s="47"/>
    </row>
    <row r="106" spans="1:18" s="24" customFormat="1" ht="23.25" customHeight="1" x14ac:dyDescent="0.25">
      <c r="A106" s="75"/>
      <c r="B106" s="75"/>
      <c r="C106" s="75"/>
      <c r="D106" s="75"/>
      <c r="E106" s="75"/>
      <c r="F106" s="75"/>
      <c r="G106" s="75"/>
      <c r="H106" s="75"/>
      <c r="I106" s="75"/>
      <c r="J106" s="75"/>
      <c r="K106" s="75"/>
      <c r="L106" s="75"/>
      <c r="M106" s="75"/>
      <c r="N106" s="75"/>
      <c r="O106" s="75"/>
      <c r="P106" s="75"/>
      <c r="Q106" s="75"/>
      <c r="R106" s="75"/>
    </row>
    <row r="107" spans="1:18" ht="15.75" x14ac:dyDescent="0.25">
      <c r="M107" s="814"/>
      <c r="N107" s="815" t="s">
        <v>35</v>
      </c>
      <c r="O107" s="815"/>
      <c r="P107" s="815"/>
    </row>
    <row r="108" spans="1:18" x14ac:dyDescent="0.25">
      <c r="M108" s="814"/>
      <c r="N108" s="816" t="s">
        <v>36</v>
      </c>
      <c r="O108" s="814" t="s">
        <v>37</v>
      </c>
      <c r="P108" s="814"/>
    </row>
    <row r="109" spans="1:18" x14ac:dyDescent="0.25">
      <c r="M109" s="814"/>
      <c r="N109" s="817"/>
      <c r="O109" s="124">
        <v>2020</v>
      </c>
      <c r="P109" s="124">
        <v>2021</v>
      </c>
    </row>
    <row r="110" spans="1:18" x14ac:dyDescent="0.25">
      <c r="M110" s="124" t="s">
        <v>1341</v>
      </c>
      <c r="N110" s="128">
        <v>17</v>
      </c>
      <c r="O110" s="17">
        <f>O7+O9+O14+O19+O24+O29+O34+O38+O41+O43+O46+O49+O50+O52+O57+O58+O59</f>
        <v>345128.17</v>
      </c>
      <c r="P110" s="17">
        <v>0</v>
      </c>
    </row>
    <row r="111" spans="1:18" x14ac:dyDescent="0.25">
      <c r="M111" s="110" t="s">
        <v>1153</v>
      </c>
      <c r="N111" s="128">
        <v>33</v>
      </c>
      <c r="O111" s="17">
        <f>O7+O11+O16+O21+O26+O31+O34+O38+O41+O44+O46+O49+O50+O52+O57+O58+O60</f>
        <v>343290.26</v>
      </c>
      <c r="P111" s="17">
        <f>P62+P64+P66+P68+P70+P73+P76+P79+P81+P83+P86+P88+P90+P92+P98+P103</f>
        <v>660000</v>
      </c>
      <c r="Q111" s="2"/>
    </row>
    <row r="112" spans="1:18" x14ac:dyDescent="0.25">
      <c r="O112" s="2"/>
      <c r="P112" s="2"/>
    </row>
    <row r="115" spans="15:15" x14ac:dyDescent="0.25">
      <c r="O115" s="2"/>
    </row>
  </sheetData>
  <mergeCells count="393">
    <mergeCell ref="A102:R102"/>
    <mergeCell ref="A104:R104"/>
    <mergeCell ref="M107:M109"/>
    <mergeCell ref="N107:P107"/>
    <mergeCell ref="O108:P108"/>
    <mergeCell ref="N108:N109"/>
    <mergeCell ref="A97:R97"/>
    <mergeCell ref="A98:A101"/>
    <mergeCell ref="B98:B101"/>
    <mergeCell ref="C98:C101"/>
    <mergeCell ref="D98:D101"/>
    <mergeCell ref="E98:E101"/>
    <mergeCell ref="F98:F101"/>
    <mergeCell ref="J98:J101"/>
    <mergeCell ref="K98:K101"/>
    <mergeCell ref="L98:L101"/>
    <mergeCell ref="M98:M101"/>
    <mergeCell ref="N98:N101"/>
    <mergeCell ref="O98:O101"/>
    <mergeCell ref="P98:P101"/>
    <mergeCell ref="Q98:Q101"/>
    <mergeCell ref="R98:R101"/>
    <mergeCell ref="A85:R85"/>
    <mergeCell ref="A87:R87"/>
    <mergeCell ref="A89:R89"/>
    <mergeCell ref="A91:R91"/>
    <mergeCell ref="A92:A96"/>
    <mergeCell ref="B92:B96"/>
    <mergeCell ref="C92:C96"/>
    <mergeCell ref="D92:D96"/>
    <mergeCell ref="E92:E96"/>
    <mergeCell ref="F92:F96"/>
    <mergeCell ref="J92:J96"/>
    <mergeCell ref="K92:K96"/>
    <mergeCell ref="L92:L96"/>
    <mergeCell ref="M92:M96"/>
    <mergeCell ref="N92:N96"/>
    <mergeCell ref="O92:O96"/>
    <mergeCell ref="P92:P96"/>
    <mergeCell ref="Q92:Q96"/>
    <mergeCell ref="R92:R96"/>
    <mergeCell ref="G93:G94"/>
    <mergeCell ref="G95:G96"/>
    <mergeCell ref="A78:R78"/>
    <mergeCell ref="A80:R80"/>
    <mergeCell ref="A82:R82"/>
    <mergeCell ref="A83:A84"/>
    <mergeCell ref="B83:B84"/>
    <mergeCell ref="C83:C84"/>
    <mergeCell ref="D83:D84"/>
    <mergeCell ref="E83:E84"/>
    <mergeCell ref="F83:F84"/>
    <mergeCell ref="J83:J84"/>
    <mergeCell ref="K83:K84"/>
    <mergeCell ref="L83:L84"/>
    <mergeCell ref="M83:M84"/>
    <mergeCell ref="N83:N84"/>
    <mergeCell ref="O83:O84"/>
    <mergeCell ref="P83:P84"/>
    <mergeCell ref="Q83:Q84"/>
    <mergeCell ref="R83:R84"/>
    <mergeCell ref="A75:R75"/>
    <mergeCell ref="A76:A77"/>
    <mergeCell ref="B76:B77"/>
    <mergeCell ref="C76:C77"/>
    <mergeCell ref="D76:D77"/>
    <mergeCell ref="E76:E77"/>
    <mergeCell ref="F76:F77"/>
    <mergeCell ref="J76:J77"/>
    <mergeCell ref="K76:K77"/>
    <mergeCell ref="L76:L77"/>
    <mergeCell ref="M76:M77"/>
    <mergeCell ref="N76:N77"/>
    <mergeCell ref="O76:O77"/>
    <mergeCell ref="P76:P77"/>
    <mergeCell ref="Q76:Q77"/>
    <mergeCell ref="R76:R77"/>
    <mergeCell ref="A72:R72"/>
    <mergeCell ref="A73:A74"/>
    <mergeCell ref="B73:B74"/>
    <mergeCell ref="C73:C74"/>
    <mergeCell ref="D73:D74"/>
    <mergeCell ref="E73:E74"/>
    <mergeCell ref="F73:F74"/>
    <mergeCell ref="J73:J74"/>
    <mergeCell ref="K73:K74"/>
    <mergeCell ref="L73:L74"/>
    <mergeCell ref="M73:M74"/>
    <mergeCell ref="N73:N74"/>
    <mergeCell ref="O73:O74"/>
    <mergeCell ref="P73:P74"/>
    <mergeCell ref="Q73:Q74"/>
    <mergeCell ref="R73:R74"/>
    <mergeCell ref="A60:A61"/>
    <mergeCell ref="B61:R61"/>
    <mergeCell ref="A63:R63"/>
    <mergeCell ref="A65:R65"/>
    <mergeCell ref="A67:R67"/>
    <mergeCell ref="A69:R69"/>
    <mergeCell ref="A70:A71"/>
    <mergeCell ref="B70:B71"/>
    <mergeCell ref="C70:C71"/>
    <mergeCell ref="D70:D71"/>
    <mergeCell ref="E70:E71"/>
    <mergeCell ref="F70:F71"/>
    <mergeCell ref="J70:J71"/>
    <mergeCell ref="K70:K71"/>
    <mergeCell ref="L70:L71"/>
    <mergeCell ref="M70:M71"/>
    <mergeCell ref="N70:N71"/>
    <mergeCell ref="O70:O71"/>
    <mergeCell ref="P70:P71"/>
    <mergeCell ref="Q70:Q71"/>
    <mergeCell ref="R70:R71"/>
    <mergeCell ref="Q50:Q51"/>
    <mergeCell ref="R50:R51"/>
    <mergeCell ref="A52:A56"/>
    <mergeCell ref="B52:B56"/>
    <mergeCell ref="C52:C56"/>
    <mergeCell ref="D52:D56"/>
    <mergeCell ref="E52:E56"/>
    <mergeCell ref="F52:F56"/>
    <mergeCell ref="G52:G53"/>
    <mergeCell ref="J52:J56"/>
    <mergeCell ref="K52:K56"/>
    <mergeCell ref="L52:L56"/>
    <mergeCell ref="M52:M56"/>
    <mergeCell ref="N52:N56"/>
    <mergeCell ref="O52:O56"/>
    <mergeCell ref="P52:P56"/>
    <mergeCell ref="Q52:Q56"/>
    <mergeCell ref="R52:R56"/>
    <mergeCell ref="A50:A51"/>
    <mergeCell ref="B50:B51"/>
    <mergeCell ref="C50:C51"/>
    <mergeCell ref="D50:D51"/>
    <mergeCell ref="E50:E51"/>
    <mergeCell ref="F50:F51"/>
    <mergeCell ref="J50:J51"/>
    <mergeCell ref="K50:K51"/>
    <mergeCell ref="L50:L51"/>
    <mergeCell ref="O41:O42"/>
    <mergeCell ref="P41:P42"/>
    <mergeCell ref="E41:E42"/>
    <mergeCell ref="F41:F42"/>
    <mergeCell ref="J41:J42"/>
    <mergeCell ref="K41:K42"/>
    <mergeCell ref="L41:L42"/>
    <mergeCell ref="M41:M42"/>
    <mergeCell ref="N41:N42"/>
    <mergeCell ref="M50:M51"/>
    <mergeCell ref="N50:N51"/>
    <mergeCell ref="O50:O51"/>
    <mergeCell ref="P50:P51"/>
    <mergeCell ref="A44:A45"/>
    <mergeCell ref="B45:R45"/>
    <mergeCell ref="A46:A48"/>
    <mergeCell ref="B46:B48"/>
    <mergeCell ref="C46:C48"/>
    <mergeCell ref="D46:D48"/>
    <mergeCell ref="E46:E48"/>
    <mergeCell ref="F46:F48"/>
    <mergeCell ref="G46:G47"/>
    <mergeCell ref="J46:J48"/>
    <mergeCell ref="K46:K48"/>
    <mergeCell ref="L46:L48"/>
    <mergeCell ref="M46:M48"/>
    <mergeCell ref="N46:N48"/>
    <mergeCell ref="O46:O48"/>
    <mergeCell ref="P46:P48"/>
    <mergeCell ref="Q46:Q48"/>
    <mergeCell ref="R46:R48"/>
    <mergeCell ref="A34:A37"/>
    <mergeCell ref="B34:B37"/>
    <mergeCell ref="C34:C37"/>
    <mergeCell ref="D34:D37"/>
    <mergeCell ref="E34:E37"/>
    <mergeCell ref="F34:F37"/>
    <mergeCell ref="J34:J37"/>
    <mergeCell ref="Q41:Q42"/>
    <mergeCell ref="R41:R42"/>
    <mergeCell ref="A41:A42"/>
    <mergeCell ref="B41:B42"/>
    <mergeCell ref="C41:C42"/>
    <mergeCell ref="D41:D42"/>
    <mergeCell ref="A38:A40"/>
    <mergeCell ref="B38:B40"/>
    <mergeCell ref="C38:C40"/>
    <mergeCell ref="D38:D40"/>
    <mergeCell ref="E38:E40"/>
    <mergeCell ref="F38:F40"/>
    <mergeCell ref="G38:G39"/>
    <mergeCell ref="J38:J40"/>
    <mergeCell ref="K38:K40"/>
    <mergeCell ref="O38:O40"/>
    <mergeCell ref="P38:P40"/>
    <mergeCell ref="A24:A25"/>
    <mergeCell ref="B24:B25"/>
    <mergeCell ref="C24:C25"/>
    <mergeCell ref="D24:D25"/>
    <mergeCell ref="E24:E25"/>
    <mergeCell ref="F24:F25"/>
    <mergeCell ref="A31:A33"/>
    <mergeCell ref="B31:B32"/>
    <mergeCell ref="C31:C32"/>
    <mergeCell ref="D31:D32"/>
    <mergeCell ref="E31:E32"/>
    <mergeCell ref="F31:F32"/>
    <mergeCell ref="A29:A30"/>
    <mergeCell ref="A26:A28"/>
    <mergeCell ref="C29:C30"/>
    <mergeCell ref="D29:D30"/>
    <mergeCell ref="E29:E30"/>
    <mergeCell ref="F29:F30"/>
    <mergeCell ref="B26:B27"/>
    <mergeCell ref="C26:C27"/>
    <mergeCell ref="D26:D27"/>
    <mergeCell ref="E26:E27"/>
    <mergeCell ref="B29:B30"/>
    <mergeCell ref="M38:M40"/>
    <mergeCell ref="N38:N40"/>
    <mergeCell ref="L29:L30"/>
    <mergeCell ref="F19:F20"/>
    <mergeCell ref="J19:J20"/>
    <mergeCell ref="K19:K20"/>
    <mergeCell ref="L19:L20"/>
    <mergeCell ref="L24:L25"/>
    <mergeCell ref="F26:F27"/>
    <mergeCell ref="M29:M30"/>
    <mergeCell ref="N24:N25"/>
    <mergeCell ref="J31:J32"/>
    <mergeCell ref="J29:J30"/>
    <mergeCell ref="K29:K30"/>
    <mergeCell ref="L31:L32"/>
    <mergeCell ref="K31:K32"/>
    <mergeCell ref="A21:A23"/>
    <mergeCell ref="B21:B22"/>
    <mergeCell ref="C21:C22"/>
    <mergeCell ref="D21:D22"/>
    <mergeCell ref="E21:E22"/>
    <mergeCell ref="F21:F22"/>
    <mergeCell ref="J21:J22"/>
    <mergeCell ref="K21:K22"/>
    <mergeCell ref="L21:L22"/>
    <mergeCell ref="O24:O25"/>
    <mergeCell ref="P24:P25"/>
    <mergeCell ref="B28:R28"/>
    <mergeCell ref="R19:R20"/>
    <mergeCell ref="M21:M22"/>
    <mergeCell ref="N21:N22"/>
    <mergeCell ref="O21:O22"/>
    <mergeCell ref="P21:P22"/>
    <mergeCell ref="Q21:Q22"/>
    <mergeCell ref="E19:E20"/>
    <mergeCell ref="Q19:Q20"/>
    <mergeCell ref="K24:K25"/>
    <mergeCell ref="B23:R23"/>
    <mergeCell ref="M16:M17"/>
    <mergeCell ref="N16:N17"/>
    <mergeCell ref="O16:O17"/>
    <mergeCell ref="P16:P17"/>
    <mergeCell ref="Q16:Q17"/>
    <mergeCell ref="Q34:Q37"/>
    <mergeCell ref="R34:R37"/>
    <mergeCell ref="A16:A18"/>
    <mergeCell ref="B16:B17"/>
    <mergeCell ref="C16:C17"/>
    <mergeCell ref="D16:D17"/>
    <mergeCell ref="E16:E17"/>
    <mergeCell ref="F16:F17"/>
    <mergeCell ref="J16:J17"/>
    <mergeCell ref="K16:K17"/>
    <mergeCell ref="L16:L17"/>
    <mergeCell ref="B18:R18"/>
    <mergeCell ref="R16:R17"/>
    <mergeCell ref="A19:A20"/>
    <mergeCell ref="B19:B20"/>
    <mergeCell ref="C19:C20"/>
    <mergeCell ref="D19:D20"/>
    <mergeCell ref="M24:M25"/>
    <mergeCell ref="J24:J25"/>
    <mergeCell ref="Q38:Q40"/>
    <mergeCell ref="R38:R40"/>
    <mergeCell ref="M34:M37"/>
    <mergeCell ref="N34:N37"/>
    <mergeCell ref="O34:O37"/>
    <mergeCell ref="P34:P37"/>
    <mergeCell ref="Q24:Q25"/>
    <mergeCell ref="R24:R25"/>
    <mergeCell ref="R21:R22"/>
    <mergeCell ref="N29:N30"/>
    <mergeCell ref="O29:O30"/>
    <mergeCell ref="P29:P30"/>
    <mergeCell ref="Q29:Q30"/>
    <mergeCell ref="R29:R30"/>
    <mergeCell ref="M31:M32"/>
    <mergeCell ref="N31:N32"/>
    <mergeCell ref="O31:O32"/>
    <mergeCell ref="P31:P32"/>
    <mergeCell ref="Q31:Q32"/>
    <mergeCell ref="R31:R32"/>
    <mergeCell ref="B33:R33"/>
    <mergeCell ref="K34:K37"/>
    <mergeCell ref="L34:L37"/>
    <mergeCell ref="L38:L40"/>
    <mergeCell ref="A11:A13"/>
    <mergeCell ref="B13:R13"/>
    <mergeCell ref="A14:A15"/>
    <mergeCell ref="B14:B15"/>
    <mergeCell ref="J11:J12"/>
    <mergeCell ref="O11:O12"/>
    <mergeCell ref="P11:P12"/>
    <mergeCell ref="Q11:Q12"/>
    <mergeCell ref="M11:M12"/>
    <mergeCell ref="N11:N12"/>
    <mergeCell ref="K11:K12"/>
    <mergeCell ref="L11:L12"/>
    <mergeCell ref="C14:C15"/>
    <mergeCell ref="D14:D15"/>
    <mergeCell ref="E14:E15"/>
    <mergeCell ref="F14:F15"/>
    <mergeCell ref="J14:J15"/>
    <mergeCell ref="K14:K15"/>
    <mergeCell ref="L14:L15"/>
    <mergeCell ref="M14:M15"/>
    <mergeCell ref="N14:N15"/>
    <mergeCell ref="J4:J5"/>
    <mergeCell ref="K4:L4"/>
    <mergeCell ref="M4:N4"/>
    <mergeCell ref="O4:P4"/>
    <mergeCell ref="Q4:Q5"/>
    <mergeCell ref="R4:R5"/>
    <mergeCell ref="A7:A8"/>
    <mergeCell ref="B7:B8"/>
    <mergeCell ref="C7:C8"/>
    <mergeCell ref="R7:R8"/>
    <mergeCell ref="D7:D8"/>
    <mergeCell ref="E7:E8"/>
    <mergeCell ref="F7:F8"/>
    <mergeCell ref="J7:J8"/>
    <mergeCell ref="K7:K8"/>
    <mergeCell ref="L7:L8"/>
    <mergeCell ref="M7:M8"/>
    <mergeCell ref="N7:N8"/>
    <mergeCell ref="O7:O8"/>
    <mergeCell ref="P7:P8"/>
    <mergeCell ref="Q7:Q8"/>
    <mergeCell ref="A4:A5"/>
    <mergeCell ref="B4:B5"/>
    <mergeCell ref="C4:C5"/>
    <mergeCell ref="D4:D5"/>
    <mergeCell ref="E4:E5"/>
    <mergeCell ref="F4:F5"/>
    <mergeCell ref="G4:G5"/>
    <mergeCell ref="H4:I4"/>
    <mergeCell ref="B11:B12"/>
    <mergeCell ref="C11:C12"/>
    <mergeCell ref="D11:D12"/>
    <mergeCell ref="E11:E12"/>
    <mergeCell ref="F11:F12"/>
    <mergeCell ref="A9:A10"/>
    <mergeCell ref="J9:J10"/>
    <mergeCell ref="K9:K10"/>
    <mergeCell ref="B9:B10"/>
    <mergeCell ref="C9:C10"/>
    <mergeCell ref="D9:D10"/>
    <mergeCell ref="E9:E10"/>
    <mergeCell ref="F9:F10"/>
    <mergeCell ref="P9:P10"/>
    <mergeCell ref="Q9:Q10"/>
    <mergeCell ref="R9:R10"/>
    <mergeCell ref="L9:L10"/>
    <mergeCell ref="M9:M10"/>
    <mergeCell ref="N9:N10"/>
    <mergeCell ref="O9:O10"/>
    <mergeCell ref="L26:L27"/>
    <mergeCell ref="J26:J27"/>
    <mergeCell ref="K26:K27"/>
    <mergeCell ref="P26:P27"/>
    <mergeCell ref="Q26:Q27"/>
    <mergeCell ref="R26:R27"/>
    <mergeCell ref="M26:M27"/>
    <mergeCell ref="N26:N27"/>
    <mergeCell ref="O26:O27"/>
    <mergeCell ref="R11:R12"/>
    <mergeCell ref="O14:O15"/>
    <mergeCell ref="P14:P15"/>
    <mergeCell ref="Q14:Q15"/>
    <mergeCell ref="R14:R15"/>
    <mergeCell ref="M19:M20"/>
    <mergeCell ref="N19:N20"/>
    <mergeCell ref="O19:O20"/>
    <mergeCell ref="P19:P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114"/>
  <sheetViews>
    <sheetView zoomScale="50" zoomScaleNormal="50" workbookViewId="0"/>
  </sheetViews>
  <sheetFormatPr defaultRowHeight="15" x14ac:dyDescent="0.25"/>
  <cols>
    <col min="1" max="1" width="4.7109375" style="98" customWidth="1"/>
    <col min="2" max="2" width="9.140625" style="98"/>
    <col min="3" max="3" width="11.42578125" style="98" customWidth="1"/>
    <col min="4" max="4" width="9.7109375" style="98" customWidth="1"/>
    <col min="5" max="5" width="45.7109375" style="98" customWidth="1"/>
    <col min="6" max="6" width="61.42578125" style="98" customWidth="1"/>
    <col min="7" max="7" width="35.7109375" style="98" customWidth="1"/>
    <col min="8" max="8" width="20.42578125" style="98" customWidth="1"/>
    <col min="9" max="9" width="12.140625" style="98" customWidth="1"/>
    <col min="10" max="10" width="32.140625" style="98" customWidth="1"/>
    <col min="11" max="11" width="12.140625" style="98" customWidth="1"/>
    <col min="12" max="12" width="12.7109375" style="98" customWidth="1"/>
    <col min="13" max="13" width="17.85546875" style="98" customWidth="1"/>
    <col min="14" max="14" width="17.28515625" style="98" customWidth="1"/>
    <col min="15" max="16" width="18" style="98" customWidth="1"/>
    <col min="17" max="17" width="21.28515625" style="98" customWidth="1"/>
    <col min="18" max="18" width="15.85546875" style="98" customWidth="1"/>
    <col min="19" max="19" width="19.5703125" style="98" customWidth="1"/>
    <col min="20" max="258" width="9.140625" style="98"/>
    <col min="259" max="259" width="4.7109375" style="98" bestFit="1" customWidth="1"/>
    <col min="260" max="260" width="9.7109375" style="98" bestFit="1" customWidth="1"/>
    <col min="261" max="261" width="10" style="98" bestFit="1" customWidth="1"/>
    <col min="262" max="262" width="9.140625" style="98"/>
    <col min="263" max="263" width="22.85546875" style="98" customWidth="1"/>
    <col min="264" max="264" width="59.7109375" style="98" bestFit="1" customWidth="1"/>
    <col min="265" max="265" width="57.85546875" style="98" bestFit="1" customWidth="1"/>
    <col min="266" max="266" width="35.28515625" style="98" bestFit="1" customWidth="1"/>
    <col min="267" max="267" width="28.140625" style="98" bestFit="1" customWidth="1"/>
    <col min="268" max="268" width="33.140625" style="98" bestFit="1" customWidth="1"/>
    <col min="269" max="269" width="26" style="98" bestFit="1" customWidth="1"/>
    <col min="270" max="270" width="19.140625" style="98" bestFit="1" customWidth="1"/>
    <col min="271" max="271" width="10.42578125" style="98" customWidth="1"/>
    <col min="272" max="272" width="11.85546875" style="98" customWidth="1"/>
    <col min="273" max="273" width="14.7109375" style="98" customWidth="1"/>
    <col min="274" max="274" width="9" style="98" bestFit="1" customWidth="1"/>
    <col min="275" max="514" width="9.140625" style="98"/>
    <col min="515" max="515" width="4.7109375" style="98" bestFit="1" customWidth="1"/>
    <col min="516" max="516" width="9.7109375" style="98" bestFit="1" customWidth="1"/>
    <col min="517" max="517" width="10" style="98" bestFit="1" customWidth="1"/>
    <col min="518" max="518" width="9.140625" style="98"/>
    <col min="519" max="519" width="22.85546875" style="98" customWidth="1"/>
    <col min="520" max="520" width="59.7109375" style="98" bestFit="1" customWidth="1"/>
    <col min="521" max="521" width="57.85546875" style="98" bestFit="1" customWidth="1"/>
    <col min="522" max="522" width="35.28515625" style="98" bestFit="1" customWidth="1"/>
    <col min="523" max="523" width="28.140625" style="98" bestFit="1" customWidth="1"/>
    <col min="524" max="524" width="33.140625" style="98" bestFit="1" customWidth="1"/>
    <col min="525" max="525" width="26" style="98" bestFit="1" customWidth="1"/>
    <col min="526" max="526" width="19.140625" style="98" bestFit="1" customWidth="1"/>
    <col min="527" max="527" width="10.42578125" style="98" customWidth="1"/>
    <col min="528" max="528" width="11.85546875" style="98" customWidth="1"/>
    <col min="529" max="529" width="14.7109375" style="98" customWidth="1"/>
    <col min="530" max="530" width="9" style="98" bestFit="1" customWidth="1"/>
    <col min="531" max="770" width="9.140625" style="98"/>
    <col min="771" max="771" width="4.7109375" style="98" bestFit="1" customWidth="1"/>
    <col min="772" max="772" width="9.7109375" style="98" bestFit="1" customWidth="1"/>
    <col min="773" max="773" width="10" style="98" bestFit="1" customWidth="1"/>
    <col min="774" max="774" width="9.140625" style="98"/>
    <col min="775" max="775" width="22.85546875" style="98" customWidth="1"/>
    <col min="776" max="776" width="59.7109375" style="98" bestFit="1" customWidth="1"/>
    <col min="777" max="777" width="57.85546875" style="98" bestFit="1" customWidth="1"/>
    <col min="778" max="778" width="35.28515625" style="98" bestFit="1" customWidth="1"/>
    <col min="779" max="779" width="28.140625" style="98" bestFit="1" customWidth="1"/>
    <col min="780" max="780" width="33.140625" style="98" bestFit="1" customWidth="1"/>
    <col min="781" max="781" width="26" style="98" bestFit="1" customWidth="1"/>
    <col min="782" max="782" width="19.140625" style="98" bestFit="1" customWidth="1"/>
    <col min="783" max="783" width="10.42578125" style="98" customWidth="1"/>
    <col min="784" max="784" width="11.85546875" style="98" customWidth="1"/>
    <col min="785" max="785" width="14.7109375" style="98" customWidth="1"/>
    <col min="786" max="786" width="9" style="98" bestFit="1" customWidth="1"/>
    <col min="787" max="1026" width="9.140625" style="98"/>
    <col min="1027" max="1027" width="4.7109375" style="98" bestFit="1" customWidth="1"/>
    <col min="1028" max="1028" width="9.7109375" style="98" bestFit="1" customWidth="1"/>
    <col min="1029" max="1029" width="10" style="98" bestFit="1" customWidth="1"/>
    <col min="1030" max="1030" width="9.140625" style="98"/>
    <col min="1031" max="1031" width="22.85546875" style="98" customWidth="1"/>
    <col min="1032" max="1032" width="59.7109375" style="98" bestFit="1" customWidth="1"/>
    <col min="1033" max="1033" width="57.85546875" style="98" bestFit="1" customWidth="1"/>
    <col min="1034" max="1034" width="35.28515625" style="98" bestFit="1" customWidth="1"/>
    <col min="1035" max="1035" width="28.140625" style="98" bestFit="1" customWidth="1"/>
    <col min="1036" max="1036" width="33.140625" style="98" bestFit="1" customWidth="1"/>
    <col min="1037" max="1037" width="26" style="98" bestFit="1" customWidth="1"/>
    <col min="1038" max="1038" width="19.140625" style="98" bestFit="1" customWidth="1"/>
    <col min="1039" max="1039" width="10.42578125" style="98" customWidth="1"/>
    <col min="1040" max="1040" width="11.85546875" style="98" customWidth="1"/>
    <col min="1041" max="1041" width="14.7109375" style="98" customWidth="1"/>
    <col min="1042" max="1042" width="9" style="98" bestFit="1" customWidth="1"/>
    <col min="1043" max="1282" width="9.140625" style="98"/>
    <col min="1283" max="1283" width="4.7109375" style="98" bestFit="1" customWidth="1"/>
    <col min="1284" max="1284" width="9.7109375" style="98" bestFit="1" customWidth="1"/>
    <col min="1285" max="1285" width="10" style="98" bestFit="1" customWidth="1"/>
    <col min="1286" max="1286" width="9.140625" style="98"/>
    <col min="1287" max="1287" width="22.85546875" style="98" customWidth="1"/>
    <col min="1288" max="1288" width="59.7109375" style="98" bestFit="1" customWidth="1"/>
    <col min="1289" max="1289" width="57.85546875" style="98" bestFit="1" customWidth="1"/>
    <col min="1290" max="1290" width="35.28515625" style="98" bestFit="1" customWidth="1"/>
    <col min="1291" max="1291" width="28.140625" style="98" bestFit="1" customWidth="1"/>
    <col min="1292" max="1292" width="33.140625" style="98" bestFit="1" customWidth="1"/>
    <col min="1293" max="1293" width="26" style="98" bestFit="1" customWidth="1"/>
    <col min="1294" max="1294" width="19.140625" style="98" bestFit="1" customWidth="1"/>
    <col min="1295" max="1295" width="10.42578125" style="98" customWidth="1"/>
    <col min="1296" max="1296" width="11.85546875" style="98" customWidth="1"/>
    <col min="1297" max="1297" width="14.7109375" style="98" customWidth="1"/>
    <col min="1298" max="1298" width="9" style="98" bestFit="1" customWidth="1"/>
    <col min="1299" max="1538" width="9.140625" style="98"/>
    <col min="1539" max="1539" width="4.7109375" style="98" bestFit="1" customWidth="1"/>
    <col min="1540" max="1540" width="9.7109375" style="98" bestFit="1" customWidth="1"/>
    <col min="1541" max="1541" width="10" style="98" bestFit="1" customWidth="1"/>
    <col min="1542" max="1542" width="9.140625" style="98"/>
    <col min="1543" max="1543" width="22.85546875" style="98" customWidth="1"/>
    <col min="1544" max="1544" width="59.7109375" style="98" bestFit="1" customWidth="1"/>
    <col min="1545" max="1545" width="57.85546875" style="98" bestFit="1" customWidth="1"/>
    <col min="1546" max="1546" width="35.28515625" style="98" bestFit="1" customWidth="1"/>
    <col min="1547" max="1547" width="28.140625" style="98" bestFit="1" customWidth="1"/>
    <col min="1548" max="1548" width="33.140625" style="98" bestFit="1" customWidth="1"/>
    <col min="1549" max="1549" width="26" style="98" bestFit="1" customWidth="1"/>
    <col min="1550" max="1550" width="19.140625" style="98" bestFit="1" customWidth="1"/>
    <col min="1551" max="1551" width="10.42578125" style="98" customWidth="1"/>
    <col min="1552" max="1552" width="11.85546875" style="98" customWidth="1"/>
    <col min="1553" max="1553" width="14.7109375" style="98" customWidth="1"/>
    <col min="1554" max="1554" width="9" style="98" bestFit="1" customWidth="1"/>
    <col min="1555" max="1794" width="9.140625" style="98"/>
    <col min="1795" max="1795" width="4.7109375" style="98" bestFit="1" customWidth="1"/>
    <col min="1796" max="1796" width="9.7109375" style="98" bestFit="1" customWidth="1"/>
    <col min="1797" max="1797" width="10" style="98" bestFit="1" customWidth="1"/>
    <col min="1798" max="1798" width="9.140625" style="98"/>
    <col min="1799" max="1799" width="22.85546875" style="98" customWidth="1"/>
    <col min="1800" max="1800" width="59.7109375" style="98" bestFit="1" customWidth="1"/>
    <col min="1801" max="1801" width="57.85546875" style="98" bestFit="1" customWidth="1"/>
    <col min="1802" max="1802" width="35.28515625" style="98" bestFit="1" customWidth="1"/>
    <col min="1803" max="1803" width="28.140625" style="98" bestFit="1" customWidth="1"/>
    <col min="1804" max="1804" width="33.140625" style="98" bestFit="1" customWidth="1"/>
    <col min="1805" max="1805" width="26" style="98" bestFit="1" customWidth="1"/>
    <col min="1806" max="1806" width="19.140625" style="98" bestFit="1" customWidth="1"/>
    <col min="1807" max="1807" width="10.42578125" style="98" customWidth="1"/>
    <col min="1808" max="1808" width="11.85546875" style="98" customWidth="1"/>
    <col min="1809" max="1809" width="14.7109375" style="98" customWidth="1"/>
    <col min="1810" max="1810" width="9" style="98" bestFit="1" customWidth="1"/>
    <col min="1811" max="2050" width="9.140625" style="98"/>
    <col min="2051" max="2051" width="4.7109375" style="98" bestFit="1" customWidth="1"/>
    <col min="2052" max="2052" width="9.7109375" style="98" bestFit="1" customWidth="1"/>
    <col min="2053" max="2053" width="10" style="98" bestFit="1" customWidth="1"/>
    <col min="2054" max="2054" width="9.140625" style="98"/>
    <col min="2055" max="2055" width="22.85546875" style="98" customWidth="1"/>
    <col min="2056" max="2056" width="59.7109375" style="98" bestFit="1" customWidth="1"/>
    <col min="2057" max="2057" width="57.85546875" style="98" bestFit="1" customWidth="1"/>
    <col min="2058" max="2058" width="35.28515625" style="98" bestFit="1" customWidth="1"/>
    <col min="2059" max="2059" width="28.140625" style="98" bestFit="1" customWidth="1"/>
    <col min="2060" max="2060" width="33.140625" style="98" bestFit="1" customWidth="1"/>
    <col min="2061" max="2061" width="26" style="98" bestFit="1" customWidth="1"/>
    <col min="2062" max="2062" width="19.140625" style="98" bestFit="1" customWidth="1"/>
    <col min="2063" max="2063" width="10.42578125" style="98" customWidth="1"/>
    <col min="2064" max="2064" width="11.85546875" style="98" customWidth="1"/>
    <col min="2065" max="2065" width="14.7109375" style="98" customWidth="1"/>
    <col min="2066" max="2066" width="9" style="98" bestFit="1" customWidth="1"/>
    <col min="2067" max="2306" width="9.140625" style="98"/>
    <col min="2307" max="2307" width="4.7109375" style="98" bestFit="1" customWidth="1"/>
    <col min="2308" max="2308" width="9.7109375" style="98" bestFit="1" customWidth="1"/>
    <col min="2309" max="2309" width="10" style="98" bestFit="1" customWidth="1"/>
    <col min="2310" max="2310" width="9.140625" style="98"/>
    <col min="2311" max="2311" width="22.85546875" style="98" customWidth="1"/>
    <col min="2312" max="2312" width="59.7109375" style="98" bestFit="1" customWidth="1"/>
    <col min="2313" max="2313" width="57.85546875" style="98" bestFit="1" customWidth="1"/>
    <col min="2314" max="2314" width="35.28515625" style="98" bestFit="1" customWidth="1"/>
    <col min="2315" max="2315" width="28.140625" style="98" bestFit="1" customWidth="1"/>
    <col min="2316" max="2316" width="33.140625" style="98" bestFit="1" customWidth="1"/>
    <col min="2317" max="2317" width="26" style="98" bestFit="1" customWidth="1"/>
    <col min="2318" max="2318" width="19.140625" style="98" bestFit="1" customWidth="1"/>
    <col min="2319" max="2319" width="10.42578125" style="98" customWidth="1"/>
    <col min="2320" max="2320" width="11.85546875" style="98" customWidth="1"/>
    <col min="2321" max="2321" width="14.7109375" style="98" customWidth="1"/>
    <col min="2322" max="2322" width="9" style="98" bestFit="1" customWidth="1"/>
    <col min="2323" max="2562" width="9.140625" style="98"/>
    <col min="2563" max="2563" width="4.7109375" style="98" bestFit="1" customWidth="1"/>
    <col min="2564" max="2564" width="9.7109375" style="98" bestFit="1" customWidth="1"/>
    <col min="2565" max="2565" width="10" style="98" bestFit="1" customWidth="1"/>
    <col min="2566" max="2566" width="9.140625" style="98"/>
    <col min="2567" max="2567" width="22.85546875" style="98" customWidth="1"/>
    <col min="2568" max="2568" width="59.7109375" style="98" bestFit="1" customWidth="1"/>
    <col min="2569" max="2569" width="57.85546875" style="98" bestFit="1" customWidth="1"/>
    <col min="2570" max="2570" width="35.28515625" style="98" bestFit="1" customWidth="1"/>
    <col min="2571" max="2571" width="28.140625" style="98" bestFit="1" customWidth="1"/>
    <col min="2572" max="2572" width="33.140625" style="98" bestFit="1" customWidth="1"/>
    <col min="2573" max="2573" width="26" style="98" bestFit="1" customWidth="1"/>
    <col min="2574" max="2574" width="19.140625" style="98" bestFit="1" customWidth="1"/>
    <col min="2575" max="2575" width="10.42578125" style="98" customWidth="1"/>
    <col min="2576" max="2576" width="11.85546875" style="98" customWidth="1"/>
    <col min="2577" max="2577" width="14.7109375" style="98" customWidth="1"/>
    <col min="2578" max="2578" width="9" style="98" bestFit="1" customWidth="1"/>
    <col min="2579" max="2818" width="9.140625" style="98"/>
    <col min="2819" max="2819" width="4.7109375" style="98" bestFit="1" customWidth="1"/>
    <col min="2820" max="2820" width="9.7109375" style="98" bestFit="1" customWidth="1"/>
    <col min="2821" max="2821" width="10" style="98" bestFit="1" customWidth="1"/>
    <col min="2822" max="2822" width="9.140625" style="98"/>
    <col min="2823" max="2823" width="22.85546875" style="98" customWidth="1"/>
    <col min="2824" max="2824" width="59.7109375" style="98" bestFit="1" customWidth="1"/>
    <col min="2825" max="2825" width="57.85546875" style="98" bestFit="1" customWidth="1"/>
    <col min="2826" max="2826" width="35.28515625" style="98" bestFit="1" customWidth="1"/>
    <col min="2827" max="2827" width="28.140625" style="98" bestFit="1" customWidth="1"/>
    <col min="2828" max="2828" width="33.140625" style="98" bestFit="1" customWidth="1"/>
    <col min="2829" max="2829" width="26" style="98" bestFit="1" customWidth="1"/>
    <col min="2830" max="2830" width="19.140625" style="98" bestFit="1" customWidth="1"/>
    <col min="2831" max="2831" width="10.42578125" style="98" customWidth="1"/>
    <col min="2832" max="2832" width="11.85546875" style="98" customWidth="1"/>
    <col min="2833" max="2833" width="14.7109375" style="98" customWidth="1"/>
    <col min="2834" max="2834" width="9" style="98" bestFit="1" customWidth="1"/>
    <col min="2835" max="3074" width="9.140625" style="98"/>
    <col min="3075" max="3075" width="4.7109375" style="98" bestFit="1" customWidth="1"/>
    <col min="3076" max="3076" width="9.7109375" style="98" bestFit="1" customWidth="1"/>
    <col min="3077" max="3077" width="10" style="98" bestFit="1" customWidth="1"/>
    <col min="3078" max="3078" width="9.140625" style="98"/>
    <col min="3079" max="3079" width="22.85546875" style="98" customWidth="1"/>
    <col min="3080" max="3080" width="59.7109375" style="98" bestFit="1" customWidth="1"/>
    <col min="3081" max="3081" width="57.85546875" style="98" bestFit="1" customWidth="1"/>
    <col min="3082" max="3082" width="35.28515625" style="98" bestFit="1" customWidth="1"/>
    <col min="3083" max="3083" width="28.140625" style="98" bestFit="1" customWidth="1"/>
    <col min="3084" max="3084" width="33.140625" style="98" bestFit="1" customWidth="1"/>
    <col min="3085" max="3085" width="26" style="98" bestFit="1" customWidth="1"/>
    <col min="3086" max="3086" width="19.140625" style="98" bestFit="1" customWidth="1"/>
    <col min="3087" max="3087" width="10.42578125" style="98" customWidth="1"/>
    <col min="3088" max="3088" width="11.85546875" style="98" customWidth="1"/>
    <col min="3089" max="3089" width="14.7109375" style="98" customWidth="1"/>
    <col min="3090" max="3090" width="9" style="98" bestFit="1" customWidth="1"/>
    <col min="3091" max="3330" width="9.140625" style="98"/>
    <col min="3331" max="3331" width="4.7109375" style="98" bestFit="1" customWidth="1"/>
    <col min="3332" max="3332" width="9.7109375" style="98" bestFit="1" customWidth="1"/>
    <col min="3333" max="3333" width="10" style="98" bestFit="1" customWidth="1"/>
    <col min="3334" max="3334" width="9.140625" style="98"/>
    <col min="3335" max="3335" width="22.85546875" style="98" customWidth="1"/>
    <col min="3336" max="3336" width="59.7109375" style="98" bestFit="1" customWidth="1"/>
    <col min="3337" max="3337" width="57.85546875" style="98" bestFit="1" customWidth="1"/>
    <col min="3338" max="3338" width="35.28515625" style="98" bestFit="1" customWidth="1"/>
    <col min="3339" max="3339" width="28.140625" style="98" bestFit="1" customWidth="1"/>
    <col min="3340" max="3340" width="33.140625" style="98" bestFit="1" customWidth="1"/>
    <col min="3341" max="3341" width="26" style="98" bestFit="1" customWidth="1"/>
    <col min="3342" max="3342" width="19.140625" style="98" bestFit="1" customWidth="1"/>
    <col min="3343" max="3343" width="10.42578125" style="98" customWidth="1"/>
    <col min="3344" max="3344" width="11.85546875" style="98" customWidth="1"/>
    <col min="3345" max="3345" width="14.7109375" style="98" customWidth="1"/>
    <col min="3346" max="3346" width="9" style="98" bestFit="1" customWidth="1"/>
    <col min="3347" max="3586" width="9.140625" style="98"/>
    <col min="3587" max="3587" width="4.7109375" style="98" bestFit="1" customWidth="1"/>
    <col min="3588" max="3588" width="9.7109375" style="98" bestFit="1" customWidth="1"/>
    <col min="3589" max="3589" width="10" style="98" bestFit="1" customWidth="1"/>
    <col min="3590" max="3590" width="9.140625" style="98"/>
    <col min="3591" max="3591" width="22.85546875" style="98" customWidth="1"/>
    <col min="3592" max="3592" width="59.7109375" style="98" bestFit="1" customWidth="1"/>
    <col min="3593" max="3593" width="57.85546875" style="98" bestFit="1" customWidth="1"/>
    <col min="3594" max="3594" width="35.28515625" style="98" bestFit="1" customWidth="1"/>
    <col min="3595" max="3595" width="28.140625" style="98" bestFit="1" customWidth="1"/>
    <col min="3596" max="3596" width="33.140625" style="98" bestFit="1" customWidth="1"/>
    <col min="3597" max="3597" width="26" style="98" bestFit="1" customWidth="1"/>
    <col min="3598" max="3598" width="19.140625" style="98" bestFit="1" customWidth="1"/>
    <col min="3599" max="3599" width="10.42578125" style="98" customWidth="1"/>
    <col min="3600" max="3600" width="11.85546875" style="98" customWidth="1"/>
    <col min="3601" max="3601" width="14.7109375" style="98" customWidth="1"/>
    <col min="3602" max="3602" width="9" style="98" bestFit="1" customWidth="1"/>
    <col min="3603" max="3842" width="9.140625" style="98"/>
    <col min="3843" max="3843" width="4.7109375" style="98" bestFit="1" customWidth="1"/>
    <col min="3844" max="3844" width="9.7109375" style="98" bestFit="1" customWidth="1"/>
    <col min="3845" max="3845" width="10" style="98" bestFit="1" customWidth="1"/>
    <col min="3846" max="3846" width="9.140625" style="98"/>
    <col min="3847" max="3847" width="22.85546875" style="98" customWidth="1"/>
    <col min="3848" max="3848" width="59.7109375" style="98" bestFit="1" customWidth="1"/>
    <col min="3849" max="3849" width="57.85546875" style="98" bestFit="1" customWidth="1"/>
    <col min="3850" max="3850" width="35.28515625" style="98" bestFit="1" customWidth="1"/>
    <col min="3851" max="3851" width="28.140625" style="98" bestFit="1" customWidth="1"/>
    <col min="3852" max="3852" width="33.140625" style="98" bestFit="1" customWidth="1"/>
    <col min="3853" max="3853" width="26" style="98" bestFit="1" customWidth="1"/>
    <col min="3854" max="3854" width="19.140625" style="98" bestFit="1" customWidth="1"/>
    <col min="3855" max="3855" width="10.42578125" style="98" customWidth="1"/>
    <col min="3856" max="3856" width="11.85546875" style="98" customWidth="1"/>
    <col min="3857" max="3857" width="14.7109375" style="98" customWidth="1"/>
    <col min="3858" max="3858" width="9" style="98" bestFit="1" customWidth="1"/>
    <col min="3859" max="4098" width="9.140625" style="98"/>
    <col min="4099" max="4099" width="4.7109375" style="98" bestFit="1" customWidth="1"/>
    <col min="4100" max="4100" width="9.7109375" style="98" bestFit="1" customWidth="1"/>
    <col min="4101" max="4101" width="10" style="98" bestFit="1" customWidth="1"/>
    <col min="4102" max="4102" width="9.140625" style="98"/>
    <col min="4103" max="4103" width="22.85546875" style="98" customWidth="1"/>
    <col min="4104" max="4104" width="59.7109375" style="98" bestFit="1" customWidth="1"/>
    <col min="4105" max="4105" width="57.85546875" style="98" bestFit="1" customWidth="1"/>
    <col min="4106" max="4106" width="35.28515625" style="98" bestFit="1" customWidth="1"/>
    <col min="4107" max="4107" width="28.140625" style="98" bestFit="1" customWidth="1"/>
    <col min="4108" max="4108" width="33.140625" style="98" bestFit="1" customWidth="1"/>
    <col min="4109" max="4109" width="26" style="98" bestFit="1" customWidth="1"/>
    <col min="4110" max="4110" width="19.140625" style="98" bestFit="1" customWidth="1"/>
    <col min="4111" max="4111" width="10.42578125" style="98" customWidth="1"/>
    <col min="4112" max="4112" width="11.85546875" style="98" customWidth="1"/>
    <col min="4113" max="4113" width="14.7109375" style="98" customWidth="1"/>
    <col min="4114" max="4114" width="9" style="98" bestFit="1" customWidth="1"/>
    <col min="4115" max="4354" width="9.140625" style="98"/>
    <col min="4355" max="4355" width="4.7109375" style="98" bestFit="1" customWidth="1"/>
    <col min="4356" max="4356" width="9.7109375" style="98" bestFit="1" customWidth="1"/>
    <col min="4357" max="4357" width="10" style="98" bestFit="1" customWidth="1"/>
    <col min="4358" max="4358" width="9.140625" style="98"/>
    <col min="4359" max="4359" width="22.85546875" style="98" customWidth="1"/>
    <col min="4360" max="4360" width="59.7109375" style="98" bestFit="1" customWidth="1"/>
    <col min="4361" max="4361" width="57.85546875" style="98" bestFit="1" customWidth="1"/>
    <col min="4362" max="4362" width="35.28515625" style="98" bestFit="1" customWidth="1"/>
    <col min="4363" max="4363" width="28.140625" style="98" bestFit="1" customWidth="1"/>
    <col min="4364" max="4364" width="33.140625" style="98" bestFit="1" customWidth="1"/>
    <col min="4365" max="4365" width="26" style="98" bestFit="1" customWidth="1"/>
    <col min="4366" max="4366" width="19.140625" style="98" bestFit="1" customWidth="1"/>
    <col min="4367" max="4367" width="10.42578125" style="98" customWidth="1"/>
    <col min="4368" max="4368" width="11.85546875" style="98" customWidth="1"/>
    <col min="4369" max="4369" width="14.7109375" style="98" customWidth="1"/>
    <col min="4370" max="4370" width="9" style="98" bestFit="1" customWidth="1"/>
    <col min="4371" max="4610" width="9.140625" style="98"/>
    <col min="4611" max="4611" width="4.7109375" style="98" bestFit="1" customWidth="1"/>
    <col min="4612" max="4612" width="9.7109375" style="98" bestFit="1" customWidth="1"/>
    <col min="4613" max="4613" width="10" style="98" bestFit="1" customWidth="1"/>
    <col min="4614" max="4614" width="9.140625" style="98"/>
    <col min="4615" max="4615" width="22.85546875" style="98" customWidth="1"/>
    <col min="4616" max="4616" width="59.7109375" style="98" bestFit="1" customWidth="1"/>
    <col min="4617" max="4617" width="57.85546875" style="98" bestFit="1" customWidth="1"/>
    <col min="4618" max="4618" width="35.28515625" style="98" bestFit="1" customWidth="1"/>
    <col min="4619" max="4619" width="28.140625" style="98" bestFit="1" customWidth="1"/>
    <col min="4620" max="4620" width="33.140625" style="98" bestFit="1" customWidth="1"/>
    <col min="4621" max="4621" width="26" style="98" bestFit="1" customWidth="1"/>
    <col min="4622" max="4622" width="19.140625" style="98" bestFit="1" customWidth="1"/>
    <col min="4623" max="4623" width="10.42578125" style="98" customWidth="1"/>
    <col min="4624" max="4624" width="11.85546875" style="98" customWidth="1"/>
    <col min="4625" max="4625" width="14.7109375" style="98" customWidth="1"/>
    <col min="4626" max="4626" width="9" style="98" bestFit="1" customWidth="1"/>
    <col min="4627" max="4866" width="9.140625" style="98"/>
    <col min="4867" max="4867" width="4.7109375" style="98" bestFit="1" customWidth="1"/>
    <col min="4868" max="4868" width="9.7109375" style="98" bestFit="1" customWidth="1"/>
    <col min="4869" max="4869" width="10" style="98" bestFit="1" customWidth="1"/>
    <col min="4870" max="4870" width="9.140625" style="98"/>
    <col min="4871" max="4871" width="22.85546875" style="98" customWidth="1"/>
    <col min="4872" max="4872" width="59.7109375" style="98" bestFit="1" customWidth="1"/>
    <col min="4873" max="4873" width="57.85546875" style="98" bestFit="1" customWidth="1"/>
    <col min="4874" max="4874" width="35.28515625" style="98" bestFit="1" customWidth="1"/>
    <col min="4875" max="4875" width="28.140625" style="98" bestFit="1" customWidth="1"/>
    <col min="4876" max="4876" width="33.140625" style="98" bestFit="1" customWidth="1"/>
    <col min="4877" max="4877" width="26" style="98" bestFit="1" customWidth="1"/>
    <col min="4878" max="4878" width="19.140625" style="98" bestFit="1" customWidth="1"/>
    <col min="4879" max="4879" width="10.42578125" style="98" customWidth="1"/>
    <col min="4880" max="4880" width="11.85546875" style="98" customWidth="1"/>
    <col min="4881" max="4881" width="14.7109375" style="98" customWidth="1"/>
    <col min="4882" max="4882" width="9" style="98" bestFit="1" customWidth="1"/>
    <col min="4883" max="5122" width="9.140625" style="98"/>
    <col min="5123" max="5123" width="4.7109375" style="98" bestFit="1" customWidth="1"/>
    <col min="5124" max="5124" width="9.7109375" style="98" bestFit="1" customWidth="1"/>
    <col min="5125" max="5125" width="10" style="98" bestFit="1" customWidth="1"/>
    <col min="5126" max="5126" width="9.140625" style="98"/>
    <col min="5127" max="5127" width="22.85546875" style="98" customWidth="1"/>
    <col min="5128" max="5128" width="59.7109375" style="98" bestFit="1" customWidth="1"/>
    <col min="5129" max="5129" width="57.85546875" style="98" bestFit="1" customWidth="1"/>
    <col min="5130" max="5130" width="35.28515625" style="98" bestFit="1" customWidth="1"/>
    <col min="5131" max="5131" width="28.140625" style="98" bestFit="1" customWidth="1"/>
    <col min="5132" max="5132" width="33.140625" style="98" bestFit="1" customWidth="1"/>
    <col min="5133" max="5133" width="26" style="98" bestFit="1" customWidth="1"/>
    <col min="5134" max="5134" width="19.140625" style="98" bestFit="1" customWidth="1"/>
    <col min="5135" max="5135" width="10.42578125" style="98" customWidth="1"/>
    <col min="5136" max="5136" width="11.85546875" style="98" customWidth="1"/>
    <col min="5137" max="5137" width="14.7109375" style="98" customWidth="1"/>
    <col min="5138" max="5138" width="9" style="98" bestFit="1" customWidth="1"/>
    <col min="5139" max="5378" width="9.140625" style="98"/>
    <col min="5379" max="5379" width="4.7109375" style="98" bestFit="1" customWidth="1"/>
    <col min="5380" max="5380" width="9.7109375" style="98" bestFit="1" customWidth="1"/>
    <col min="5381" max="5381" width="10" style="98" bestFit="1" customWidth="1"/>
    <col min="5382" max="5382" width="9.140625" style="98"/>
    <col min="5383" max="5383" width="22.85546875" style="98" customWidth="1"/>
    <col min="5384" max="5384" width="59.7109375" style="98" bestFit="1" customWidth="1"/>
    <col min="5385" max="5385" width="57.85546875" style="98" bestFit="1" customWidth="1"/>
    <col min="5386" max="5386" width="35.28515625" style="98" bestFit="1" customWidth="1"/>
    <col min="5387" max="5387" width="28.140625" style="98" bestFit="1" customWidth="1"/>
    <col min="5388" max="5388" width="33.140625" style="98" bestFit="1" customWidth="1"/>
    <col min="5389" max="5389" width="26" style="98" bestFit="1" customWidth="1"/>
    <col min="5390" max="5390" width="19.140625" style="98" bestFit="1" customWidth="1"/>
    <col min="5391" max="5391" width="10.42578125" style="98" customWidth="1"/>
    <col min="5392" max="5392" width="11.85546875" style="98" customWidth="1"/>
    <col min="5393" max="5393" width="14.7109375" style="98" customWidth="1"/>
    <col min="5394" max="5394" width="9" style="98" bestFit="1" customWidth="1"/>
    <col min="5395" max="5634" width="9.140625" style="98"/>
    <col min="5635" max="5635" width="4.7109375" style="98" bestFit="1" customWidth="1"/>
    <col min="5636" max="5636" width="9.7109375" style="98" bestFit="1" customWidth="1"/>
    <col min="5637" max="5637" width="10" style="98" bestFit="1" customWidth="1"/>
    <col min="5638" max="5638" width="9.140625" style="98"/>
    <col min="5639" max="5639" width="22.85546875" style="98" customWidth="1"/>
    <col min="5640" max="5640" width="59.7109375" style="98" bestFit="1" customWidth="1"/>
    <col min="5641" max="5641" width="57.85546875" style="98" bestFit="1" customWidth="1"/>
    <col min="5642" max="5642" width="35.28515625" style="98" bestFit="1" customWidth="1"/>
    <col min="5643" max="5643" width="28.140625" style="98" bestFit="1" customWidth="1"/>
    <col min="5644" max="5644" width="33.140625" style="98" bestFit="1" customWidth="1"/>
    <col min="5645" max="5645" width="26" style="98" bestFit="1" customWidth="1"/>
    <col min="5646" max="5646" width="19.140625" style="98" bestFit="1" customWidth="1"/>
    <col min="5647" max="5647" width="10.42578125" style="98" customWidth="1"/>
    <col min="5648" max="5648" width="11.85546875" style="98" customWidth="1"/>
    <col min="5649" max="5649" width="14.7109375" style="98" customWidth="1"/>
    <col min="5650" max="5650" width="9" style="98" bestFit="1" customWidth="1"/>
    <col min="5651" max="5890" width="9.140625" style="98"/>
    <col min="5891" max="5891" width="4.7109375" style="98" bestFit="1" customWidth="1"/>
    <col min="5892" max="5892" width="9.7109375" style="98" bestFit="1" customWidth="1"/>
    <col min="5893" max="5893" width="10" style="98" bestFit="1" customWidth="1"/>
    <col min="5894" max="5894" width="9.140625" style="98"/>
    <col min="5895" max="5895" width="22.85546875" style="98" customWidth="1"/>
    <col min="5896" max="5896" width="59.7109375" style="98" bestFit="1" customWidth="1"/>
    <col min="5897" max="5897" width="57.85546875" style="98" bestFit="1" customWidth="1"/>
    <col min="5898" max="5898" width="35.28515625" style="98" bestFit="1" customWidth="1"/>
    <col min="5899" max="5899" width="28.140625" style="98" bestFit="1" customWidth="1"/>
    <col min="5900" max="5900" width="33.140625" style="98" bestFit="1" customWidth="1"/>
    <col min="5901" max="5901" width="26" style="98" bestFit="1" customWidth="1"/>
    <col min="5902" max="5902" width="19.140625" style="98" bestFit="1" customWidth="1"/>
    <col min="5903" max="5903" width="10.42578125" style="98" customWidth="1"/>
    <col min="5904" max="5904" width="11.85546875" style="98" customWidth="1"/>
    <col min="5905" max="5905" width="14.7109375" style="98" customWidth="1"/>
    <col min="5906" max="5906" width="9" style="98" bestFit="1" customWidth="1"/>
    <col min="5907" max="6146" width="9.140625" style="98"/>
    <col min="6147" max="6147" width="4.7109375" style="98" bestFit="1" customWidth="1"/>
    <col min="6148" max="6148" width="9.7109375" style="98" bestFit="1" customWidth="1"/>
    <col min="6149" max="6149" width="10" style="98" bestFit="1" customWidth="1"/>
    <col min="6150" max="6150" width="9.140625" style="98"/>
    <col min="6151" max="6151" width="22.85546875" style="98" customWidth="1"/>
    <col min="6152" max="6152" width="59.7109375" style="98" bestFit="1" customWidth="1"/>
    <col min="6153" max="6153" width="57.85546875" style="98" bestFit="1" customWidth="1"/>
    <col min="6154" max="6154" width="35.28515625" style="98" bestFit="1" customWidth="1"/>
    <col min="6155" max="6155" width="28.140625" style="98" bestFit="1" customWidth="1"/>
    <col min="6156" max="6156" width="33.140625" style="98" bestFit="1" customWidth="1"/>
    <col min="6157" max="6157" width="26" style="98" bestFit="1" customWidth="1"/>
    <col min="6158" max="6158" width="19.140625" style="98" bestFit="1" customWidth="1"/>
    <col min="6159" max="6159" width="10.42578125" style="98" customWidth="1"/>
    <col min="6160" max="6160" width="11.85546875" style="98" customWidth="1"/>
    <col min="6161" max="6161" width="14.7109375" style="98" customWidth="1"/>
    <col min="6162" max="6162" width="9" style="98" bestFit="1" customWidth="1"/>
    <col min="6163" max="6402" width="9.140625" style="98"/>
    <col min="6403" max="6403" width="4.7109375" style="98" bestFit="1" customWidth="1"/>
    <col min="6404" max="6404" width="9.7109375" style="98" bestFit="1" customWidth="1"/>
    <col min="6405" max="6405" width="10" style="98" bestFit="1" customWidth="1"/>
    <col min="6406" max="6406" width="9.140625" style="98"/>
    <col min="6407" max="6407" width="22.85546875" style="98" customWidth="1"/>
    <col min="6408" max="6408" width="59.7109375" style="98" bestFit="1" customWidth="1"/>
    <col min="6409" max="6409" width="57.85546875" style="98" bestFit="1" customWidth="1"/>
    <col min="6410" max="6410" width="35.28515625" style="98" bestFit="1" customWidth="1"/>
    <col min="6411" max="6411" width="28.140625" style="98" bestFit="1" customWidth="1"/>
    <col min="6412" max="6412" width="33.140625" style="98" bestFit="1" customWidth="1"/>
    <col min="6413" max="6413" width="26" style="98" bestFit="1" customWidth="1"/>
    <col min="6414" max="6414" width="19.140625" style="98" bestFit="1" customWidth="1"/>
    <col min="6415" max="6415" width="10.42578125" style="98" customWidth="1"/>
    <col min="6416" max="6416" width="11.85546875" style="98" customWidth="1"/>
    <col min="6417" max="6417" width="14.7109375" style="98" customWidth="1"/>
    <col min="6418" max="6418" width="9" style="98" bestFit="1" customWidth="1"/>
    <col min="6419" max="6658" width="9.140625" style="98"/>
    <col min="6659" max="6659" width="4.7109375" style="98" bestFit="1" customWidth="1"/>
    <col min="6660" max="6660" width="9.7109375" style="98" bestFit="1" customWidth="1"/>
    <col min="6661" max="6661" width="10" style="98" bestFit="1" customWidth="1"/>
    <col min="6662" max="6662" width="9.140625" style="98"/>
    <col min="6663" max="6663" width="22.85546875" style="98" customWidth="1"/>
    <col min="6664" max="6664" width="59.7109375" style="98" bestFit="1" customWidth="1"/>
    <col min="6665" max="6665" width="57.85546875" style="98" bestFit="1" customWidth="1"/>
    <col min="6666" max="6666" width="35.28515625" style="98" bestFit="1" customWidth="1"/>
    <col min="6667" max="6667" width="28.140625" style="98" bestFit="1" customWidth="1"/>
    <col min="6668" max="6668" width="33.140625" style="98" bestFit="1" customWidth="1"/>
    <col min="6669" max="6669" width="26" style="98" bestFit="1" customWidth="1"/>
    <col min="6670" max="6670" width="19.140625" style="98" bestFit="1" customWidth="1"/>
    <col min="6671" max="6671" width="10.42578125" style="98" customWidth="1"/>
    <col min="6672" max="6672" width="11.85546875" style="98" customWidth="1"/>
    <col min="6673" max="6673" width="14.7109375" style="98" customWidth="1"/>
    <col min="6674" max="6674" width="9" style="98" bestFit="1" customWidth="1"/>
    <col min="6675" max="6914" width="9.140625" style="98"/>
    <col min="6915" max="6915" width="4.7109375" style="98" bestFit="1" customWidth="1"/>
    <col min="6916" max="6916" width="9.7109375" style="98" bestFit="1" customWidth="1"/>
    <col min="6917" max="6917" width="10" style="98" bestFit="1" customWidth="1"/>
    <col min="6918" max="6918" width="9.140625" style="98"/>
    <col min="6919" max="6919" width="22.85546875" style="98" customWidth="1"/>
    <col min="6920" max="6920" width="59.7109375" style="98" bestFit="1" customWidth="1"/>
    <col min="6921" max="6921" width="57.85546875" style="98" bestFit="1" customWidth="1"/>
    <col min="6922" max="6922" width="35.28515625" style="98" bestFit="1" customWidth="1"/>
    <col min="6923" max="6923" width="28.140625" style="98" bestFit="1" customWidth="1"/>
    <col min="6924" max="6924" width="33.140625" style="98" bestFit="1" customWidth="1"/>
    <col min="6925" max="6925" width="26" style="98" bestFit="1" customWidth="1"/>
    <col min="6926" max="6926" width="19.140625" style="98" bestFit="1" customWidth="1"/>
    <col min="6927" max="6927" width="10.42578125" style="98" customWidth="1"/>
    <col min="6928" max="6928" width="11.85546875" style="98" customWidth="1"/>
    <col min="6929" max="6929" width="14.7109375" style="98" customWidth="1"/>
    <col min="6930" max="6930" width="9" style="98" bestFit="1" customWidth="1"/>
    <col min="6931" max="7170" width="9.140625" style="98"/>
    <col min="7171" max="7171" width="4.7109375" style="98" bestFit="1" customWidth="1"/>
    <col min="7172" max="7172" width="9.7109375" style="98" bestFit="1" customWidth="1"/>
    <col min="7173" max="7173" width="10" style="98" bestFit="1" customWidth="1"/>
    <col min="7174" max="7174" width="9.140625" style="98"/>
    <col min="7175" max="7175" width="22.85546875" style="98" customWidth="1"/>
    <col min="7176" max="7176" width="59.7109375" style="98" bestFit="1" customWidth="1"/>
    <col min="7177" max="7177" width="57.85546875" style="98" bestFit="1" customWidth="1"/>
    <col min="7178" max="7178" width="35.28515625" style="98" bestFit="1" customWidth="1"/>
    <col min="7179" max="7179" width="28.140625" style="98" bestFit="1" customWidth="1"/>
    <col min="7180" max="7180" width="33.140625" style="98" bestFit="1" customWidth="1"/>
    <col min="7181" max="7181" width="26" style="98" bestFit="1" customWidth="1"/>
    <col min="7182" max="7182" width="19.140625" style="98" bestFit="1" customWidth="1"/>
    <col min="7183" max="7183" width="10.42578125" style="98" customWidth="1"/>
    <col min="7184" max="7184" width="11.85546875" style="98" customWidth="1"/>
    <col min="7185" max="7185" width="14.7109375" style="98" customWidth="1"/>
    <col min="7186" max="7186" width="9" style="98" bestFit="1" customWidth="1"/>
    <col min="7187" max="7426" width="9.140625" style="98"/>
    <col min="7427" max="7427" width="4.7109375" style="98" bestFit="1" customWidth="1"/>
    <col min="7428" max="7428" width="9.7109375" style="98" bestFit="1" customWidth="1"/>
    <col min="7429" max="7429" width="10" style="98" bestFit="1" customWidth="1"/>
    <col min="7430" max="7430" width="9.140625" style="98"/>
    <col min="7431" max="7431" width="22.85546875" style="98" customWidth="1"/>
    <col min="7432" max="7432" width="59.7109375" style="98" bestFit="1" customWidth="1"/>
    <col min="7433" max="7433" width="57.85546875" style="98" bestFit="1" customWidth="1"/>
    <col min="7434" max="7434" width="35.28515625" style="98" bestFit="1" customWidth="1"/>
    <col min="7435" max="7435" width="28.140625" style="98" bestFit="1" customWidth="1"/>
    <col min="7436" max="7436" width="33.140625" style="98" bestFit="1" customWidth="1"/>
    <col min="7437" max="7437" width="26" style="98" bestFit="1" customWidth="1"/>
    <col min="7438" max="7438" width="19.140625" style="98" bestFit="1" customWidth="1"/>
    <col min="7439" max="7439" width="10.42578125" style="98" customWidth="1"/>
    <col min="7440" max="7440" width="11.85546875" style="98" customWidth="1"/>
    <col min="7441" max="7441" width="14.7109375" style="98" customWidth="1"/>
    <col min="7442" max="7442" width="9" style="98" bestFit="1" customWidth="1"/>
    <col min="7443" max="7682" width="9.140625" style="98"/>
    <col min="7683" max="7683" width="4.7109375" style="98" bestFit="1" customWidth="1"/>
    <col min="7684" max="7684" width="9.7109375" style="98" bestFit="1" customWidth="1"/>
    <col min="7685" max="7685" width="10" style="98" bestFit="1" customWidth="1"/>
    <col min="7686" max="7686" width="9.140625" style="98"/>
    <col min="7687" max="7687" width="22.85546875" style="98" customWidth="1"/>
    <col min="7688" max="7688" width="59.7109375" style="98" bestFit="1" customWidth="1"/>
    <col min="7689" max="7689" width="57.85546875" style="98" bestFit="1" customWidth="1"/>
    <col min="7690" max="7690" width="35.28515625" style="98" bestFit="1" customWidth="1"/>
    <col min="7691" max="7691" width="28.140625" style="98" bestFit="1" customWidth="1"/>
    <col min="7692" max="7692" width="33.140625" style="98" bestFit="1" customWidth="1"/>
    <col min="7693" max="7693" width="26" style="98" bestFit="1" customWidth="1"/>
    <col min="7694" max="7694" width="19.140625" style="98" bestFit="1" customWidth="1"/>
    <col min="7695" max="7695" width="10.42578125" style="98" customWidth="1"/>
    <col min="7696" max="7696" width="11.85546875" style="98" customWidth="1"/>
    <col min="7697" max="7697" width="14.7109375" style="98" customWidth="1"/>
    <col min="7698" max="7698" width="9" style="98" bestFit="1" customWidth="1"/>
    <col min="7699" max="7938" width="9.140625" style="98"/>
    <col min="7939" max="7939" width="4.7109375" style="98" bestFit="1" customWidth="1"/>
    <col min="7940" max="7940" width="9.7109375" style="98" bestFit="1" customWidth="1"/>
    <col min="7941" max="7941" width="10" style="98" bestFit="1" customWidth="1"/>
    <col min="7942" max="7942" width="9.140625" style="98"/>
    <col min="7943" max="7943" width="22.85546875" style="98" customWidth="1"/>
    <col min="7944" max="7944" width="59.7109375" style="98" bestFit="1" customWidth="1"/>
    <col min="7945" max="7945" width="57.85546875" style="98" bestFit="1" customWidth="1"/>
    <col min="7946" max="7946" width="35.28515625" style="98" bestFit="1" customWidth="1"/>
    <col min="7947" max="7947" width="28.140625" style="98" bestFit="1" customWidth="1"/>
    <col min="7948" max="7948" width="33.140625" style="98" bestFit="1" customWidth="1"/>
    <col min="7949" max="7949" width="26" style="98" bestFit="1" customWidth="1"/>
    <col min="7950" max="7950" width="19.140625" style="98" bestFit="1" customWidth="1"/>
    <col min="7951" max="7951" width="10.42578125" style="98" customWidth="1"/>
    <col min="7952" max="7952" width="11.85546875" style="98" customWidth="1"/>
    <col min="7953" max="7953" width="14.7109375" style="98" customWidth="1"/>
    <col min="7954" max="7954" width="9" style="98" bestFit="1" customWidth="1"/>
    <col min="7955" max="8194" width="9.140625" style="98"/>
    <col min="8195" max="8195" width="4.7109375" style="98" bestFit="1" customWidth="1"/>
    <col min="8196" max="8196" width="9.7109375" style="98" bestFit="1" customWidth="1"/>
    <col min="8197" max="8197" width="10" style="98" bestFit="1" customWidth="1"/>
    <col min="8198" max="8198" width="9.140625" style="98"/>
    <col min="8199" max="8199" width="22.85546875" style="98" customWidth="1"/>
    <col min="8200" max="8200" width="59.7109375" style="98" bestFit="1" customWidth="1"/>
    <col min="8201" max="8201" width="57.85546875" style="98" bestFit="1" customWidth="1"/>
    <col min="8202" max="8202" width="35.28515625" style="98" bestFit="1" customWidth="1"/>
    <col min="8203" max="8203" width="28.140625" style="98" bestFit="1" customWidth="1"/>
    <col min="8204" max="8204" width="33.140625" style="98" bestFit="1" customWidth="1"/>
    <col min="8205" max="8205" width="26" style="98" bestFit="1" customWidth="1"/>
    <col min="8206" max="8206" width="19.140625" style="98" bestFit="1" customWidth="1"/>
    <col min="8207" max="8207" width="10.42578125" style="98" customWidth="1"/>
    <col min="8208" max="8208" width="11.85546875" style="98" customWidth="1"/>
    <col min="8209" max="8209" width="14.7109375" style="98" customWidth="1"/>
    <col min="8210" max="8210" width="9" style="98" bestFit="1" customWidth="1"/>
    <col min="8211" max="8450" width="9.140625" style="98"/>
    <col min="8451" max="8451" width="4.7109375" style="98" bestFit="1" customWidth="1"/>
    <col min="8452" max="8452" width="9.7109375" style="98" bestFit="1" customWidth="1"/>
    <col min="8453" max="8453" width="10" style="98" bestFit="1" customWidth="1"/>
    <col min="8454" max="8454" width="9.140625" style="98"/>
    <col min="8455" max="8455" width="22.85546875" style="98" customWidth="1"/>
    <col min="8456" max="8456" width="59.7109375" style="98" bestFit="1" customWidth="1"/>
    <col min="8457" max="8457" width="57.85546875" style="98" bestFit="1" customWidth="1"/>
    <col min="8458" max="8458" width="35.28515625" style="98" bestFit="1" customWidth="1"/>
    <col min="8459" max="8459" width="28.140625" style="98" bestFit="1" customWidth="1"/>
    <col min="8460" max="8460" width="33.140625" style="98" bestFit="1" customWidth="1"/>
    <col min="8461" max="8461" width="26" style="98" bestFit="1" customWidth="1"/>
    <col min="8462" max="8462" width="19.140625" style="98" bestFit="1" customWidth="1"/>
    <col min="8463" max="8463" width="10.42578125" style="98" customWidth="1"/>
    <col min="8464" max="8464" width="11.85546875" style="98" customWidth="1"/>
    <col min="8465" max="8465" width="14.7109375" style="98" customWidth="1"/>
    <col min="8466" max="8466" width="9" style="98" bestFit="1" customWidth="1"/>
    <col min="8467" max="8706" width="9.140625" style="98"/>
    <col min="8707" max="8707" width="4.7109375" style="98" bestFit="1" customWidth="1"/>
    <col min="8708" max="8708" width="9.7109375" style="98" bestFit="1" customWidth="1"/>
    <col min="8709" max="8709" width="10" style="98" bestFit="1" customWidth="1"/>
    <col min="8710" max="8710" width="9.140625" style="98"/>
    <col min="8711" max="8711" width="22.85546875" style="98" customWidth="1"/>
    <col min="8712" max="8712" width="59.7109375" style="98" bestFit="1" customWidth="1"/>
    <col min="8713" max="8713" width="57.85546875" style="98" bestFit="1" customWidth="1"/>
    <col min="8714" max="8714" width="35.28515625" style="98" bestFit="1" customWidth="1"/>
    <col min="8715" max="8715" width="28.140625" style="98" bestFit="1" customWidth="1"/>
    <col min="8716" max="8716" width="33.140625" style="98" bestFit="1" customWidth="1"/>
    <col min="8717" max="8717" width="26" style="98" bestFit="1" customWidth="1"/>
    <col min="8718" max="8718" width="19.140625" style="98" bestFit="1" customWidth="1"/>
    <col min="8719" max="8719" width="10.42578125" style="98" customWidth="1"/>
    <col min="8720" max="8720" width="11.85546875" style="98" customWidth="1"/>
    <col min="8721" max="8721" width="14.7109375" style="98" customWidth="1"/>
    <col min="8722" max="8722" width="9" style="98" bestFit="1" customWidth="1"/>
    <col min="8723" max="8962" width="9.140625" style="98"/>
    <col min="8963" max="8963" width="4.7109375" style="98" bestFit="1" customWidth="1"/>
    <col min="8964" max="8964" width="9.7109375" style="98" bestFit="1" customWidth="1"/>
    <col min="8965" max="8965" width="10" style="98" bestFit="1" customWidth="1"/>
    <col min="8966" max="8966" width="9.140625" style="98"/>
    <col min="8967" max="8967" width="22.85546875" style="98" customWidth="1"/>
    <col min="8968" max="8968" width="59.7109375" style="98" bestFit="1" customWidth="1"/>
    <col min="8969" max="8969" width="57.85546875" style="98" bestFit="1" customWidth="1"/>
    <col min="8970" max="8970" width="35.28515625" style="98" bestFit="1" customWidth="1"/>
    <col min="8971" max="8971" width="28.140625" style="98" bestFit="1" customWidth="1"/>
    <col min="8972" max="8972" width="33.140625" style="98" bestFit="1" customWidth="1"/>
    <col min="8973" max="8973" width="26" style="98" bestFit="1" customWidth="1"/>
    <col min="8974" max="8974" width="19.140625" style="98" bestFit="1" customWidth="1"/>
    <col min="8975" max="8975" width="10.42578125" style="98" customWidth="1"/>
    <col min="8976" max="8976" width="11.85546875" style="98" customWidth="1"/>
    <col min="8977" max="8977" width="14.7109375" style="98" customWidth="1"/>
    <col min="8978" max="8978" width="9" style="98" bestFit="1" customWidth="1"/>
    <col min="8979" max="9218" width="9.140625" style="98"/>
    <col min="9219" max="9219" width="4.7109375" style="98" bestFit="1" customWidth="1"/>
    <col min="9220" max="9220" width="9.7109375" style="98" bestFit="1" customWidth="1"/>
    <col min="9221" max="9221" width="10" style="98" bestFit="1" customWidth="1"/>
    <col min="9222" max="9222" width="9.140625" style="98"/>
    <col min="9223" max="9223" width="22.85546875" style="98" customWidth="1"/>
    <col min="9224" max="9224" width="59.7109375" style="98" bestFit="1" customWidth="1"/>
    <col min="9225" max="9225" width="57.85546875" style="98" bestFit="1" customWidth="1"/>
    <col min="9226" max="9226" width="35.28515625" style="98" bestFit="1" customWidth="1"/>
    <col min="9227" max="9227" width="28.140625" style="98" bestFit="1" customWidth="1"/>
    <col min="9228" max="9228" width="33.140625" style="98" bestFit="1" customWidth="1"/>
    <col min="9229" max="9229" width="26" style="98" bestFit="1" customWidth="1"/>
    <col min="9230" max="9230" width="19.140625" style="98" bestFit="1" customWidth="1"/>
    <col min="9231" max="9231" width="10.42578125" style="98" customWidth="1"/>
    <col min="9232" max="9232" width="11.85546875" style="98" customWidth="1"/>
    <col min="9233" max="9233" width="14.7109375" style="98" customWidth="1"/>
    <col min="9234" max="9234" width="9" style="98" bestFit="1" customWidth="1"/>
    <col min="9235" max="9474" width="9.140625" style="98"/>
    <col min="9475" max="9475" width="4.7109375" style="98" bestFit="1" customWidth="1"/>
    <col min="9476" max="9476" width="9.7109375" style="98" bestFit="1" customWidth="1"/>
    <col min="9477" max="9477" width="10" style="98" bestFit="1" customWidth="1"/>
    <col min="9478" max="9478" width="9.140625" style="98"/>
    <col min="9479" max="9479" width="22.85546875" style="98" customWidth="1"/>
    <col min="9480" max="9480" width="59.7109375" style="98" bestFit="1" customWidth="1"/>
    <col min="9481" max="9481" width="57.85546875" style="98" bestFit="1" customWidth="1"/>
    <col min="9482" max="9482" width="35.28515625" style="98" bestFit="1" customWidth="1"/>
    <col min="9483" max="9483" width="28.140625" style="98" bestFit="1" customWidth="1"/>
    <col min="9484" max="9484" width="33.140625" style="98" bestFit="1" customWidth="1"/>
    <col min="9485" max="9485" width="26" style="98" bestFit="1" customWidth="1"/>
    <col min="9486" max="9486" width="19.140625" style="98" bestFit="1" customWidth="1"/>
    <col min="9487" max="9487" width="10.42578125" style="98" customWidth="1"/>
    <col min="9488" max="9488" width="11.85546875" style="98" customWidth="1"/>
    <col min="9489" max="9489" width="14.7109375" style="98" customWidth="1"/>
    <col min="9490" max="9490" width="9" style="98" bestFit="1" customWidth="1"/>
    <col min="9491" max="9730" width="9.140625" style="98"/>
    <col min="9731" max="9731" width="4.7109375" style="98" bestFit="1" customWidth="1"/>
    <col min="9732" max="9732" width="9.7109375" style="98" bestFit="1" customWidth="1"/>
    <col min="9733" max="9733" width="10" style="98" bestFit="1" customWidth="1"/>
    <col min="9734" max="9734" width="9.140625" style="98"/>
    <col min="9735" max="9735" width="22.85546875" style="98" customWidth="1"/>
    <col min="9736" max="9736" width="59.7109375" style="98" bestFit="1" customWidth="1"/>
    <col min="9737" max="9737" width="57.85546875" style="98" bestFit="1" customWidth="1"/>
    <col min="9738" max="9738" width="35.28515625" style="98" bestFit="1" customWidth="1"/>
    <col min="9739" max="9739" width="28.140625" style="98" bestFit="1" customWidth="1"/>
    <col min="9740" max="9740" width="33.140625" style="98" bestFit="1" customWidth="1"/>
    <col min="9741" max="9741" width="26" style="98" bestFit="1" customWidth="1"/>
    <col min="9742" max="9742" width="19.140625" style="98" bestFit="1" customWidth="1"/>
    <col min="9743" max="9743" width="10.42578125" style="98" customWidth="1"/>
    <col min="9744" max="9744" width="11.85546875" style="98" customWidth="1"/>
    <col min="9745" max="9745" width="14.7109375" style="98" customWidth="1"/>
    <col min="9746" max="9746" width="9" style="98" bestFit="1" customWidth="1"/>
    <col min="9747" max="9986" width="9.140625" style="98"/>
    <col min="9987" max="9987" width="4.7109375" style="98" bestFit="1" customWidth="1"/>
    <col min="9988" max="9988" width="9.7109375" style="98" bestFit="1" customWidth="1"/>
    <col min="9989" max="9989" width="10" style="98" bestFit="1" customWidth="1"/>
    <col min="9990" max="9990" width="9.140625" style="98"/>
    <col min="9991" max="9991" width="22.85546875" style="98" customWidth="1"/>
    <col min="9992" max="9992" width="59.7109375" style="98" bestFit="1" customWidth="1"/>
    <col min="9993" max="9993" width="57.85546875" style="98" bestFit="1" customWidth="1"/>
    <col min="9994" max="9994" width="35.28515625" style="98" bestFit="1" customWidth="1"/>
    <col min="9995" max="9995" width="28.140625" style="98" bestFit="1" customWidth="1"/>
    <col min="9996" max="9996" width="33.140625" style="98" bestFit="1" customWidth="1"/>
    <col min="9997" max="9997" width="26" style="98" bestFit="1" customWidth="1"/>
    <col min="9998" max="9998" width="19.140625" style="98" bestFit="1" customWidth="1"/>
    <col min="9999" max="9999" width="10.42578125" style="98" customWidth="1"/>
    <col min="10000" max="10000" width="11.85546875" style="98" customWidth="1"/>
    <col min="10001" max="10001" width="14.7109375" style="98" customWidth="1"/>
    <col min="10002" max="10002" width="9" style="98" bestFit="1" customWidth="1"/>
    <col min="10003" max="10242" width="9.140625" style="98"/>
    <col min="10243" max="10243" width="4.7109375" style="98" bestFit="1" customWidth="1"/>
    <col min="10244" max="10244" width="9.7109375" style="98" bestFit="1" customWidth="1"/>
    <col min="10245" max="10245" width="10" style="98" bestFit="1" customWidth="1"/>
    <col min="10246" max="10246" width="9.140625" style="98"/>
    <col min="10247" max="10247" width="22.85546875" style="98" customWidth="1"/>
    <col min="10248" max="10248" width="59.7109375" style="98" bestFit="1" customWidth="1"/>
    <col min="10249" max="10249" width="57.85546875" style="98" bestFit="1" customWidth="1"/>
    <col min="10250" max="10250" width="35.28515625" style="98" bestFit="1" customWidth="1"/>
    <col min="10251" max="10251" width="28.140625" style="98" bestFit="1" customWidth="1"/>
    <col min="10252" max="10252" width="33.140625" style="98" bestFit="1" customWidth="1"/>
    <col min="10253" max="10253" width="26" style="98" bestFit="1" customWidth="1"/>
    <col min="10254" max="10254" width="19.140625" style="98" bestFit="1" customWidth="1"/>
    <col min="10255" max="10255" width="10.42578125" style="98" customWidth="1"/>
    <col min="10256" max="10256" width="11.85546875" style="98" customWidth="1"/>
    <col min="10257" max="10257" width="14.7109375" style="98" customWidth="1"/>
    <col min="10258" max="10258" width="9" style="98" bestFit="1" customWidth="1"/>
    <col min="10259" max="10498" width="9.140625" style="98"/>
    <col min="10499" max="10499" width="4.7109375" style="98" bestFit="1" customWidth="1"/>
    <col min="10500" max="10500" width="9.7109375" style="98" bestFit="1" customWidth="1"/>
    <col min="10501" max="10501" width="10" style="98" bestFit="1" customWidth="1"/>
    <col min="10502" max="10502" width="9.140625" style="98"/>
    <col min="10503" max="10503" width="22.85546875" style="98" customWidth="1"/>
    <col min="10504" max="10504" width="59.7109375" style="98" bestFit="1" customWidth="1"/>
    <col min="10505" max="10505" width="57.85546875" style="98" bestFit="1" customWidth="1"/>
    <col min="10506" max="10506" width="35.28515625" style="98" bestFit="1" customWidth="1"/>
    <col min="10507" max="10507" width="28.140625" style="98" bestFit="1" customWidth="1"/>
    <col min="10508" max="10508" width="33.140625" style="98" bestFit="1" customWidth="1"/>
    <col min="10509" max="10509" width="26" style="98" bestFit="1" customWidth="1"/>
    <col min="10510" max="10510" width="19.140625" style="98" bestFit="1" customWidth="1"/>
    <col min="10511" max="10511" width="10.42578125" style="98" customWidth="1"/>
    <col min="10512" max="10512" width="11.85546875" style="98" customWidth="1"/>
    <col min="10513" max="10513" width="14.7109375" style="98" customWidth="1"/>
    <col min="10514" max="10514" width="9" style="98" bestFit="1" customWidth="1"/>
    <col min="10515" max="10754" width="9.140625" style="98"/>
    <col min="10755" max="10755" width="4.7109375" style="98" bestFit="1" customWidth="1"/>
    <col min="10756" max="10756" width="9.7109375" style="98" bestFit="1" customWidth="1"/>
    <col min="10757" max="10757" width="10" style="98" bestFit="1" customWidth="1"/>
    <col min="10758" max="10758" width="9.140625" style="98"/>
    <col min="10759" max="10759" width="22.85546875" style="98" customWidth="1"/>
    <col min="10760" max="10760" width="59.7109375" style="98" bestFit="1" customWidth="1"/>
    <col min="10761" max="10761" width="57.85546875" style="98" bestFit="1" customWidth="1"/>
    <col min="10762" max="10762" width="35.28515625" style="98" bestFit="1" customWidth="1"/>
    <col min="10763" max="10763" width="28.140625" style="98" bestFit="1" customWidth="1"/>
    <col min="10764" max="10764" width="33.140625" style="98" bestFit="1" customWidth="1"/>
    <col min="10765" max="10765" width="26" style="98" bestFit="1" customWidth="1"/>
    <col min="10766" max="10766" width="19.140625" style="98" bestFit="1" customWidth="1"/>
    <col min="10767" max="10767" width="10.42578125" style="98" customWidth="1"/>
    <col min="10768" max="10768" width="11.85546875" style="98" customWidth="1"/>
    <col min="10769" max="10769" width="14.7109375" style="98" customWidth="1"/>
    <col min="10770" max="10770" width="9" style="98" bestFit="1" customWidth="1"/>
    <col min="10771" max="11010" width="9.140625" style="98"/>
    <col min="11011" max="11011" width="4.7109375" style="98" bestFit="1" customWidth="1"/>
    <col min="11012" max="11012" width="9.7109375" style="98" bestFit="1" customWidth="1"/>
    <col min="11013" max="11013" width="10" style="98" bestFit="1" customWidth="1"/>
    <col min="11014" max="11014" width="9.140625" style="98"/>
    <col min="11015" max="11015" width="22.85546875" style="98" customWidth="1"/>
    <col min="11016" max="11016" width="59.7109375" style="98" bestFit="1" customWidth="1"/>
    <col min="11017" max="11017" width="57.85546875" style="98" bestFit="1" customWidth="1"/>
    <col min="11018" max="11018" width="35.28515625" style="98" bestFit="1" customWidth="1"/>
    <col min="11019" max="11019" width="28.140625" style="98" bestFit="1" customWidth="1"/>
    <col min="11020" max="11020" width="33.140625" style="98" bestFit="1" customWidth="1"/>
    <col min="11021" max="11021" width="26" style="98" bestFit="1" customWidth="1"/>
    <col min="11022" max="11022" width="19.140625" style="98" bestFit="1" customWidth="1"/>
    <col min="11023" max="11023" width="10.42578125" style="98" customWidth="1"/>
    <col min="11024" max="11024" width="11.85546875" style="98" customWidth="1"/>
    <col min="11025" max="11025" width="14.7109375" style="98" customWidth="1"/>
    <col min="11026" max="11026" width="9" style="98" bestFit="1" customWidth="1"/>
    <col min="11027" max="11266" width="9.140625" style="98"/>
    <col min="11267" max="11267" width="4.7109375" style="98" bestFit="1" customWidth="1"/>
    <col min="11268" max="11268" width="9.7109375" style="98" bestFit="1" customWidth="1"/>
    <col min="11269" max="11269" width="10" style="98" bestFit="1" customWidth="1"/>
    <col min="11270" max="11270" width="9.140625" style="98"/>
    <col min="11271" max="11271" width="22.85546875" style="98" customWidth="1"/>
    <col min="11272" max="11272" width="59.7109375" style="98" bestFit="1" customWidth="1"/>
    <col min="11273" max="11273" width="57.85546875" style="98" bestFit="1" customWidth="1"/>
    <col min="11274" max="11274" width="35.28515625" style="98" bestFit="1" customWidth="1"/>
    <col min="11275" max="11275" width="28.140625" style="98" bestFit="1" customWidth="1"/>
    <col min="11276" max="11276" width="33.140625" style="98" bestFit="1" customWidth="1"/>
    <col min="11277" max="11277" width="26" style="98" bestFit="1" customWidth="1"/>
    <col min="11278" max="11278" width="19.140625" style="98" bestFit="1" customWidth="1"/>
    <col min="11279" max="11279" width="10.42578125" style="98" customWidth="1"/>
    <col min="11280" max="11280" width="11.85546875" style="98" customWidth="1"/>
    <col min="11281" max="11281" width="14.7109375" style="98" customWidth="1"/>
    <col min="11282" max="11282" width="9" style="98" bestFit="1" customWidth="1"/>
    <col min="11283" max="11522" width="9.140625" style="98"/>
    <col min="11523" max="11523" width="4.7109375" style="98" bestFit="1" customWidth="1"/>
    <col min="11524" max="11524" width="9.7109375" style="98" bestFit="1" customWidth="1"/>
    <col min="11525" max="11525" width="10" style="98" bestFit="1" customWidth="1"/>
    <col min="11526" max="11526" width="9.140625" style="98"/>
    <col min="11527" max="11527" width="22.85546875" style="98" customWidth="1"/>
    <col min="11528" max="11528" width="59.7109375" style="98" bestFit="1" customWidth="1"/>
    <col min="11529" max="11529" width="57.85546875" style="98" bestFit="1" customWidth="1"/>
    <col min="11530" max="11530" width="35.28515625" style="98" bestFit="1" customWidth="1"/>
    <col min="11531" max="11531" width="28.140625" style="98" bestFit="1" customWidth="1"/>
    <col min="11532" max="11532" width="33.140625" style="98" bestFit="1" customWidth="1"/>
    <col min="11533" max="11533" width="26" style="98" bestFit="1" customWidth="1"/>
    <col min="11534" max="11534" width="19.140625" style="98" bestFit="1" customWidth="1"/>
    <col min="11535" max="11535" width="10.42578125" style="98" customWidth="1"/>
    <col min="11536" max="11536" width="11.85546875" style="98" customWidth="1"/>
    <col min="11537" max="11537" width="14.7109375" style="98" customWidth="1"/>
    <col min="11538" max="11538" width="9" style="98" bestFit="1" customWidth="1"/>
    <col min="11539" max="11778" width="9.140625" style="98"/>
    <col min="11779" max="11779" width="4.7109375" style="98" bestFit="1" customWidth="1"/>
    <col min="11780" max="11780" width="9.7109375" style="98" bestFit="1" customWidth="1"/>
    <col min="11781" max="11781" width="10" style="98" bestFit="1" customWidth="1"/>
    <col min="11782" max="11782" width="9.140625" style="98"/>
    <col min="11783" max="11783" width="22.85546875" style="98" customWidth="1"/>
    <col min="11784" max="11784" width="59.7109375" style="98" bestFit="1" customWidth="1"/>
    <col min="11785" max="11785" width="57.85546875" style="98" bestFit="1" customWidth="1"/>
    <col min="11786" max="11786" width="35.28515625" style="98" bestFit="1" customWidth="1"/>
    <col min="11787" max="11787" width="28.140625" style="98" bestFit="1" customWidth="1"/>
    <col min="11788" max="11788" width="33.140625" style="98" bestFit="1" customWidth="1"/>
    <col min="11789" max="11789" width="26" style="98" bestFit="1" customWidth="1"/>
    <col min="11790" max="11790" width="19.140625" style="98" bestFit="1" customWidth="1"/>
    <col min="11791" max="11791" width="10.42578125" style="98" customWidth="1"/>
    <col min="11792" max="11792" width="11.85546875" style="98" customWidth="1"/>
    <col min="11793" max="11793" width="14.7109375" style="98" customWidth="1"/>
    <col min="11794" max="11794" width="9" style="98" bestFit="1" customWidth="1"/>
    <col min="11795" max="12034" width="9.140625" style="98"/>
    <col min="12035" max="12035" width="4.7109375" style="98" bestFit="1" customWidth="1"/>
    <col min="12036" max="12036" width="9.7109375" style="98" bestFit="1" customWidth="1"/>
    <col min="12037" max="12037" width="10" style="98" bestFit="1" customWidth="1"/>
    <col min="12038" max="12038" width="9.140625" style="98"/>
    <col min="12039" max="12039" width="22.85546875" style="98" customWidth="1"/>
    <col min="12040" max="12040" width="59.7109375" style="98" bestFit="1" customWidth="1"/>
    <col min="12041" max="12041" width="57.85546875" style="98" bestFit="1" customWidth="1"/>
    <col min="12042" max="12042" width="35.28515625" style="98" bestFit="1" customWidth="1"/>
    <col min="12043" max="12043" width="28.140625" style="98" bestFit="1" customWidth="1"/>
    <col min="12044" max="12044" width="33.140625" style="98" bestFit="1" customWidth="1"/>
    <col min="12045" max="12045" width="26" style="98" bestFit="1" customWidth="1"/>
    <col min="12046" max="12046" width="19.140625" style="98" bestFit="1" customWidth="1"/>
    <col min="12047" max="12047" width="10.42578125" style="98" customWidth="1"/>
    <col min="12048" max="12048" width="11.85546875" style="98" customWidth="1"/>
    <col min="12049" max="12049" width="14.7109375" style="98" customWidth="1"/>
    <col min="12050" max="12050" width="9" style="98" bestFit="1" customWidth="1"/>
    <col min="12051" max="12290" width="9.140625" style="98"/>
    <col min="12291" max="12291" width="4.7109375" style="98" bestFit="1" customWidth="1"/>
    <col min="12292" max="12292" width="9.7109375" style="98" bestFit="1" customWidth="1"/>
    <col min="12293" max="12293" width="10" style="98" bestFit="1" customWidth="1"/>
    <col min="12294" max="12294" width="9.140625" style="98"/>
    <col min="12295" max="12295" width="22.85546875" style="98" customWidth="1"/>
    <col min="12296" max="12296" width="59.7109375" style="98" bestFit="1" customWidth="1"/>
    <col min="12297" max="12297" width="57.85546875" style="98" bestFit="1" customWidth="1"/>
    <col min="12298" max="12298" width="35.28515625" style="98" bestFit="1" customWidth="1"/>
    <col min="12299" max="12299" width="28.140625" style="98" bestFit="1" customWidth="1"/>
    <col min="12300" max="12300" width="33.140625" style="98" bestFit="1" customWidth="1"/>
    <col min="12301" max="12301" width="26" style="98" bestFit="1" customWidth="1"/>
    <col min="12302" max="12302" width="19.140625" style="98" bestFit="1" customWidth="1"/>
    <col min="12303" max="12303" width="10.42578125" style="98" customWidth="1"/>
    <col min="12304" max="12304" width="11.85546875" style="98" customWidth="1"/>
    <col min="12305" max="12305" width="14.7109375" style="98" customWidth="1"/>
    <col min="12306" max="12306" width="9" style="98" bestFit="1" customWidth="1"/>
    <col min="12307" max="12546" width="9.140625" style="98"/>
    <col min="12547" max="12547" width="4.7109375" style="98" bestFit="1" customWidth="1"/>
    <col min="12548" max="12548" width="9.7109375" style="98" bestFit="1" customWidth="1"/>
    <col min="12549" max="12549" width="10" style="98" bestFit="1" customWidth="1"/>
    <col min="12550" max="12550" width="9.140625" style="98"/>
    <col min="12551" max="12551" width="22.85546875" style="98" customWidth="1"/>
    <col min="12552" max="12552" width="59.7109375" style="98" bestFit="1" customWidth="1"/>
    <col min="12553" max="12553" width="57.85546875" style="98" bestFit="1" customWidth="1"/>
    <col min="12554" max="12554" width="35.28515625" style="98" bestFit="1" customWidth="1"/>
    <col min="12555" max="12555" width="28.140625" style="98" bestFit="1" customWidth="1"/>
    <col min="12556" max="12556" width="33.140625" style="98" bestFit="1" customWidth="1"/>
    <col min="12557" max="12557" width="26" style="98" bestFit="1" customWidth="1"/>
    <col min="12558" max="12558" width="19.140625" style="98" bestFit="1" customWidth="1"/>
    <col min="12559" max="12559" width="10.42578125" style="98" customWidth="1"/>
    <col min="12560" max="12560" width="11.85546875" style="98" customWidth="1"/>
    <col min="12561" max="12561" width="14.7109375" style="98" customWidth="1"/>
    <col min="12562" max="12562" width="9" style="98" bestFit="1" customWidth="1"/>
    <col min="12563" max="12802" width="9.140625" style="98"/>
    <col min="12803" max="12803" width="4.7109375" style="98" bestFit="1" customWidth="1"/>
    <col min="12804" max="12804" width="9.7109375" style="98" bestFit="1" customWidth="1"/>
    <col min="12805" max="12805" width="10" style="98" bestFit="1" customWidth="1"/>
    <col min="12806" max="12806" width="9.140625" style="98"/>
    <col min="12807" max="12807" width="22.85546875" style="98" customWidth="1"/>
    <col min="12808" max="12808" width="59.7109375" style="98" bestFit="1" customWidth="1"/>
    <col min="12809" max="12809" width="57.85546875" style="98" bestFit="1" customWidth="1"/>
    <col min="12810" max="12810" width="35.28515625" style="98" bestFit="1" customWidth="1"/>
    <col min="12811" max="12811" width="28.140625" style="98" bestFit="1" customWidth="1"/>
    <col min="12812" max="12812" width="33.140625" style="98" bestFit="1" customWidth="1"/>
    <col min="12813" max="12813" width="26" style="98" bestFit="1" customWidth="1"/>
    <col min="12814" max="12814" width="19.140625" style="98" bestFit="1" customWidth="1"/>
    <col min="12815" max="12815" width="10.42578125" style="98" customWidth="1"/>
    <col min="12816" max="12816" width="11.85546875" style="98" customWidth="1"/>
    <col min="12817" max="12817" width="14.7109375" style="98" customWidth="1"/>
    <col min="12818" max="12818" width="9" style="98" bestFit="1" customWidth="1"/>
    <col min="12819" max="13058" width="9.140625" style="98"/>
    <col min="13059" max="13059" width="4.7109375" style="98" bestFit="1" customWidth="1"/>
    <col min="13060" max="13060" width="9.7109375" style="98" bestFit="1" customWidth="1"/>
    <col min="13061" max="13061" width="10" style="98" bestFit="1" customWidth="1"/>
    <col min="13062" max="13062" width="9.140625" style="98"/>
    <col min="13063" max="13063" width="22.85546875" style="98" customWidth="1"/>
    <col min="13064" max="13064" width="59.7109375" style="98" bestFit="1" customWidth="1"/>
    <col min="13065" max="13065" width="57.85546875" style="98" bestFit="1" customWidth="1"/>
    <col min="13066" max="13066" width="35.28515625" style="98" bestFit="1" customWidth="1"/>
    <col min="13067" max="13067" width="28.140625" style="98" bestFit="1" customWidth="1"/>
    <col min="13068" max="13068" width="33.140625" style="98" bestFit="1" customWidth="1"/>
    <col min="13069" max="13069" width="26" style="98" bestFit="1" customWidth="1"/>
    <col min="13070" max="13070" width="19.140625" style="98" bestFit="1" customWidth="1"/>
    <col min="13071" max="13071" width="10.42578125" style="98" customWidth="1"/>
    <col min="13072" max="13072" width="11.85546875" style="98" customWidth="1"/>
    <col min="13073" max="13073" width="14.7109375" style="98" customWidth="1"/>
    <col min="13074" max="13074" width="9" style="98" bestFit="1" customWidth="1"/>
    <col min="13075" max="13314" width="9.140625" style="98"/>
    <col min="13315" max="13315" width="4.7109375" style="98" bestFit="1" customWidth="1"/>
    <col min="13316" max="13316" width="9.7109375" style="98" bestFit="1" customWidth="1"/>
    <col min="13317" max="13317" width="10" style="98" bestFit="1" customWidth="1"/>
    <col min="13318" max="13318" width="9.140625" style="98"/>
    <col min="13319" max="13319" width="22.85546875" style="98" customWidth="1"/>
    <col min="13320" max="13320" width="59.7109375" style="98" bestFit="1" customWidth="1"/>
    <col min="13321" max="13321" width="57.85546875" style="98" bestFit="1" customWidth="1"/>
    <col min="13322" max="13322" width="35.28515625" style="98" bestFit="1" customWidth="1"/>
    <col min="13323" max="13323" width="28.140625" style="98" bestFit="1" customWidth="1"/>
    <col min="13324" max="13324" width="33.140625" style="98" bestFit="1" customWidth="1"/>
    <col min="13325" max="13325" width="26" style="98" bestFit="1" customWidth="1"/>
    <col min="13326" max="13326" width="19.140625" style="98" bestFit="1" customWidth="1"/>
    <col min="13327" max="13327" width="10.42578125" style="98" customWidth="1"/>
    <col min="13328" max="13328" width="11.85546875" style="98" customWidth="1"/>
    <col min="13329" max="13329" width="14.7109375" style="98" customWidth="1"/>
    <col min="13330" max="13330" width="9" style="98" bestFit="1" customWidth="1"/>
    <col min="13331" max="13570" width="9.140625" style="98"/>
    <col min="13571" max="13571" width="4.7109375" style="98" bestFit="1" customWidth="1"/>
    <col min="13572" max="13572" width="9.7109375" style="98" bestFit="1" customWidth="1"/>
    <col min="13573" max="13573" width="10" style="98" bestFit="1" customWidth="1"/>
    <col min="13574" max="13574" width="9.140625" style="98"/>
    <col min="13575" max="13575" width="22.85546875" style="98" customWidth="1"/>
    <col min="13576" max="13576" width="59.7109375" style="98" bestFit="1" customWidth="1"/>
    <col min="13577" max="13577" width="57.85546875" style="98" bestFit="1" customWidth="1"/>
    <col min="13578" max="13578" width="35.28515625" style="98" bestFit="1" customWidth="1"/>
    <col min="13579" max="13579" width="28.140625" style="98" bestFit="1" customWidth="1"/>
    <col min="13580" max="13580" width="33.140625" style="98" bestFit="1" customWidth="1"/>
    <col min="13581" max="13581" width="26" style="98" bestFit="1" customWidth="1"/>
    <col min="13582" max="13582" width="19.140625" style="98" bestFit="1" customWidth="1"/>
    <col min="13583" max="13583" width="10.42578125" style="98" customWidth="1"/>
    <col min="13584" max="13584" width="11.85546875" style="98" customWidth="1"/>
    <col min="13585" max="13585" width="14.7109375" style="98" customWidth="1"/>
    <col min="13586" max="13586" width="9" style="98" bestFit="1" customWidth="1"/>
    <col min="13587" max="13826" width="9.140625" style="98"/>
    <col min="13827" max="13827" width="4.7109375" style="98" bestFit="1" customWidth="1"/>
    <col min="13828" max="13828" width="9.7109375" style="98" bestFit="1" customWidth="1"/>
    <col min="13829" max="13829" width="10" style="98" bestFit="1" customWidth="1"/>
    <col min="13830" max="13830" width="9.140625" style="98"/>
    <col min="13831" max="13831" width="22.85546875" style="98" customWidth="1"/>
    <col min="13832" max="13832" width="59.7109375" style="98" bestFit="1" customWidth="1"/>
    <col min="13833" max="13833" width="57.85546875" style="98" bestFit="1" customWidth="1"/>
    <col min="13834" max="13834" width="35.28515625" style="98" bestFit="1" customWidth="1"/>
    <col min="13835" max="13835" width="28.140625" style="98" bestFit="1" customWidth="1"/>
    <col min="13836" max="13836" width="33.140625" style="98" bestFit="1" customWidth="1"/>
    <col min="13837" max="13837" width="26" style="98" bestFit="1" customWidth="1"/>
    <col min="13838" max="13838" width="19.140625" style="98" bestFit="1" customWidth="1"/>
    <col min="13839" max="13839" width="10.42578125" style="98" customWidth="1"/>
    <col min="13840" max="13840" width="11.85546875" style="98" customWidth="1"/>
    <col min="13841" max="13841" width="14.7109375" style="98" customWidth="1"/>
    <col min="13842" max="13842" width="9" style="98" bestFit="1" customWidth="1"/>
    <col min="13843" max="14082" width="9.140625" style="98"/>
    <col min="14083" max="14083" width="4.7109375" style="98" bestFit="1" customWidth="1"/>
    <col min="14084" max="14084" width="9.7109375" style="98" bestFit="1" customWidth="1"/>
    <col min="14085" max="14085" width="10" style="98" bestFit="1" customWidth="1"/>
    <col min="14086" max="14086" width="9.140625" style="98"/>
    <col min="14087" max="14087" width="22.85546875" style="98" customWidth="1"/>
    <col min="14088" max="14088" width="59.7109375" style="98" bestFit="1" customWidth="1"/>
    <col min="14089" max="14089" width="57.85546875" style="98" bestFit="1" customWidth="1"/>
    <col min="14090" max="14090" width="35.28515625" style="98" bestFit="1" customWidth="1"/>
    <col min="14091" max="14091" width="28.140625" style="98" bestFit="1" customWidth="1"/>
    <col min="14092" max="14092" width="33.140625" style="98" bestFit="1" customWidth="1"/>
    <col min="14093" max="14093" width="26" style="98" bestFit="1" customWidth="1"/>
    <col min="14094" max="14094" width="19.140625" style="98" bestFit="1" customWidth="1"/>
    <col min="14095" max="14095" width="10.42578125" style="98" customWidth="1"/>
    <col min="14096" max="14096" width="11.85546875" style="98" customWidth="1"/>
    <col min="14097" max="14097" width="14.7109375" style="98" customWidth="1"/>
    <col min="14098" max="14098" width="9" style="98" bestFit="1" customWidth="1"/>
    <col min="14099" max="14338" width="9.140625" style="98"/>
    <col min="14339" max="14339" width="4.7109375" style="98" bestFit="1" customWidth="1"/>
    <col min="14340" max="14340" width="9.7109375" style="98" bestFit="1" customWidth="1"/>
    <col min="14341" max="14341" width="10" style="98" bestFit="1" customWidth="1"/>
    <col min="14342" max="14342" width="9.140625" style="98"/>
    <col min="14343" max="14343" width="22.85546875" style="98" customWidth="1"/>
    <col min="14344" max="14344" width="59.7109375" style="98" bestFit="1" customWidth="1"/>
    <col min="14345" max="14345" width="57.85546875" style="98" bestFit="1" customWidth="1"/>
    <col min="14346" max="14346" width="35.28515625" style="98" bestFit="1" customWidth="1"/>
    <col min="14347" max="14347" width="28.140625" style="98" bestFit="1" customWidth="1"/>
    <col min="14348" max="14348" width="33.140625" style="98" bestFit="1" customWidth="1"/>
    <col min="14349" max="14349" width="26" style="98" bestFit="1" customWidth="1"/>
    <col min="14350" max="14350" width="19.140625" style="98" bestFit="1" customWidth="1"/>
    <col min="14351" max="14351" width="10.42578125" style="98" customWidth="1"/>
    <col min="14352" max="14352" width="11.85546875" style="98" customWidth="1"/>
    <col min="14353" max="14353" width="14.7109375" style="98" customWidth="1"/>
    <col min="14354" max="14354" width="9" style="98" bestFit="1" customWidth="1"/>
    <col min="14355" max="14594" width="9.140625" style="98"/>
    <col min="14595" max="14595" width="4.7109375" style="98" bestFit="1" customWidth="1"/>
    <col min="14596" max="14596" width="9.7109375" style="98" bestFit="1" customWidth="1"/>
    <col min="14597" max="14597" width="10" style="98" bestFit="1" customWidth="1"/>
    <col min="14598" max="14598" width="9.140625" style="98"/>
    <col min="14599" max="14599" width="22.85546875" style="98" customWidth="1"/>
    <col min="14600" max="14600" width="59.7109375" style="98" bestFit="1" customWidth="1"/>
    <col min="14601" max="14601" width="57.85546875" style="98" bestFit="1" customWidth="1"/>
    <col min="14602" max="14602" width="35.28515625" style="98" bestFit="1" customWidth="1"/>
    <col min="14603" max="14603" width="28.140625" style="98" bestFit="1" customWidth="1"/>
    <col min="14604" max="14604" width="33.140625" style="98" bestFit="1" customWidth="1"/>
    <col min="14605" max="14605" width="26" style="98" bestFit="1" customWidth="1"/>
    <col min="14606" max="14606" width="19.140625" style="98" bestFit="1" customWidth="1"/>
    <col min="14607" max="14607" width="10.42578125" style="98" customWidth="1"/>
    <col min="14608" max="14608" width="11.85546875" style="98" customWidth="1"/>
    <col min="14609" max="14609" width="14.7109375" style="98" customWidth="1"/>
    <col min="14610" max="14610" width="9" style="98" bestFit="1" customWidth="1"/>
    <col min="14611" max="14850" width="9.140625" style="98"/>
    <col min="14851" max="14851" width="4.7109375" style="98" bestFit="1" customWidth="1"/>
    <col min="14852" max="14852" width="9.7109375" style="98" bestFit="1" customWidth="1"/>
    <col min="14853" max="14853" width="10" style="98" bestFit="1" customWidth="1"/>
    <col min="14854" max="14854" width="9.140625" style="98"/>
    <col min="14855" max="14855" width="22.85546875" style="98" customWidth="1"/>
    <col min="14856" max="14856" width="59.7109375" style="98" bestFit="1" customWidth="1"/>
    <col min="14857" max="14857" width="57.85546875" style="98" bestFit="1" customWidth="1"/>
    <col min="14858" max="14858" width="35.28515625" style="98" bestFit="1" customWidth="1"/>
    <col min="14859" max="14859" width="28.140625" style="98" bestFit="1" customWidth="1"/>
    <col min="14860" max="14860" width="33.140625" style="98" bestFit="1" customWidth="1"/>
    <col min="14861" max="14861" width="26" style="98" bestFit="1" customWidth="1"/>
    <col min="14862" max="14862" width="19.140625" style="98" bestFit="1" customWidth="1"/>
    <col min="14863" max="14863" width="10.42578125" style="98" customWidth="1"/>
    <col min="14864" max="14864" width="11.85546875" style="98" customWidth="1"/>
    <col min="14865" max="14865" width="14.7109375" style="98" customWidth="1"/>
    <col min="14866" max="14866" width="9" style="98" bestFit="1" customWidth="1"/>
    <col min="14867" max="15106" width="9.140625" style="98"/>
    <col min="15107" max="15107" width="4.7109375" style="98" bestFit="1" customWidth="1"/>
    <col min="15108" max="15108" width="9.7109375" style="98" bestFit="1" customWidth="1"/>
    <col min="15109" max="15109" width="10" style="98" bestFit="1" customWidth="1"/>
    <col min="15110" max="15110" width="9.140625" style="98"/>
    <col min="15111" max="15111" width="22.85546875" style="98" customWidth="1"/>
    <col min="15112" max="15112" width="59.7109375" style="98" bestFit="1" customWidth="1"/>
    <col min="15113" max="15113" width="57.85546875" style="98" bestFit="1" customWidth="1"/>
    <col min="15114" max="15114" width="35.28515625" style="98" bestFit="1" customWidth="1"/>
    <col min="15115" max="15115" width="28.140625" style="98" bestFit="1" customWidth="1"/>
    <col min="15116" max="15116" width="33.140625" style="98" bestFit="1" customWidth="1"/>
    <col min="15117" max="15117" width="26" style="98" bestFit="1" customWidth="1"/>
    <col min="15118" max="15118" width="19.140625" style="98" bestFit="1" customWidth="1"/>
    <col min="15119" max="15119" width="10.42578125" style="98" customWidth="1"/>
    <col min="15120" max="15120" width="11.85546875" style="98" customWidth="1"/>
    <col min="15121" max="15121" width="14.7109375" style="98" customWidth="1"/>
    <col min="15122" max="15122" width="9" style="98" bestFit="1" customWidth="1"/>
    <col min="15123" max="15362" width="9.140625" style="98"/>
    <col min="15363" max="15363" width="4.7109375" style="98" bestFit="1" customWidth="1"/>
    <col min="15364" max="15364" width="9.7109375" style="98" bestFit="1" customWidth="1"/>
    <col min="15365" max="15365" width="10" style="98" bestFit="1" customWidth="1"/>
    <col min="15366" max="15366" width="9.140625" style="98"/>
    <col min="15367" max="15367" width="22.85546875" style="98" customWidth="1"/>
    <col min="15368" max="15368" width="59.7109375" style="98" bestFit="1" customWidth="1"/>
    <col min="15369" max="15369" width="57.85546875" style="98" bestFit="1" customWidth="1"/>
    <col min="15370" max="15370" width="35.28515625" style="98" bestFit="1" customWidth="1"/>
    <col min="15371" max="15371" width="28.140625" style="98" bestFit="1" customWidth="1"/>
    <col min="15372" max="15372" width="33.140625" style="98" bestFit="1" customWidth="1"/>
    <col min="15373" max="15373" width="26" style="98" bestFit="1" customWidth="1"/>
    <col min="15374" max="15374" width="19.140625" style="98" bestFit="1" customWidth="1"/>
    <col min="15375" max="15375" width="10.42578125" style="98" customWidth="1"/>
    <col min="15376" max="15376" width="11.85546875" style="98" customWidth="1"/>
    <col min="15377" max="15377" width="14.7109375" style="98" customWidth="1"/>
    <col min="15378" max="15378" width="9" style="98" bestFit="1" customWidth="1"/>
    <col min="15379" max="15618" width="9.140625" style="98"/>
    <col min="15619" max="15619" width="4.7109375" style="98" bestFit="1" customWidth="1"/>
    <col min="15620" max="15620" width="9.7109375" style="98" bestFit="1" customWidth="1"/>
    <col min="15621" max="15621" width="10" style="98" bestFit="1" customWidth="1"/>
    <col min="15622" max="15622" width="9.140625" style="98"/>
    <col min="15623" max="15623" width="22.85546875" style="98" customWidth="1"/>
    <col min="15624" max="15624" width="59.7109375" style="98" bestFit="1" customWidth="1"/>
    <col min="15625" max="15625" width="57.85546875" style="98" bestFit="1" customWidth="1"/>
    <col min="15626" max="15626" width="35.28515625" style="98" bestFit="1" customWidth="1"/>
    <col min="15627" max="15627" width="28.140625" style="98" bestFit="1" customWidth="1"/>
    <col min="15628" max="15628" width="33.140625" style="98" bestFit="1" customWidth="1"/>
    <col min="15629" max="15629" width="26" style="98" bestFit="1" customWidth="1"/>
    <col min="15630" max="15630" width="19.140625" style="98" bestFit="1" customWidth="1"/>
    <col min="15631" max="15631" width="10.42578125" style="98" customWidth="1"/>
    <col min="15632" max="15632" width="11.85546875" style="98" customWidth="1"/>
    <col min="15633" max="15633" width="14.7109375" style="98" customWidth="1"/>
    <col min="15634" max="15634" width="9" style="98" bestFit="1" customWidth="1"/>
    <col min="15635" max="15874" width="9.140625" style="98"/>
    <col min="15875" max="15875" width="4.7109375" style="98" bestFit="1" customWidth="1"/>
    <col min="15876" max="15876" width="9.7109375" style="98" bestFit="1" customWidth="1"/>
    <col min="15877" max="15877" width="10" style="98" bestFit="1" customWidth="1"/>
    <col min="15878" max="15878" width="9.140625" style="98"/>
    <col min="15879" max="15879" width="22.85546875" style="98" customWidth="1"/>
    <col min="15880" max="15880" width="59.7109375" style="98" bestFit="1" customWidth="1"/>
    <col min="15881" max="15881" width="57.85546875" style="98" bestFit="1" customWidth="1"/>
    <col min="15882" max="15882" width="35.28515625" style="98" bestFit="1" customWidth="1"/>
    <col min="15883" max="15883" width="28.140625" style="98" bestFit="1" customWidth="1"/>
    <col min="15884" max="15884" width="33.140625" style="98" bestFit="1" customWidth="1"/>
    <col min="15885" max="15885" width="26" style="98" bestFit="1" customWidth="1"/>
    <col min="15886" max="15886" width="19.140625" style="98" bestFit="1" customWidth="1"/>
    <col min="15887" max="15887" width="10.42578125" style="98" customWidth="1"/>
    <col min="15888" max="15888" width="11.85546875" style="98" customWidth="1"/>
    <col min="15889" max="15889" width="14.7109375" style="98" customWidth="1"/>
    <col min="15890" max="15890" width="9" style="98" bestFit="1" customWidth="1"/>
    <col min="15891" max="16130" width="9.140625" style="98"/>
    <col min="16131" max="16131" width="4.7109375" style="98" bestFit="1" customWidth="1"/>
    <col min="16132" max="16132" width="9.7109375" style="98" bestFit="1" customWidth="1"/>
    <col min="16133" max="16133" width="10" style="98" bestFit="1" customWidth="1"/>
    <col min="16134" max="16134" width="9.140625" style="98"/>
    <col min="16135" max="16135" width="22.85546875" style="98" customWidth="1"/>
    <col min="16136" max="16136" width="59.7109375" style="98" bestFit="1" customWidth="1"/>
    <col min="16137" max="16137" width="57.85546875" style="98" bestFit="1" customWidth="1"/>
    <col min="16138" max="16138" width="35.28515625" style="98" bestFit="1" customWidth="1"/>
    <col min="16139" max="16139" width="28.140625" style="98" bestFit="1" customWidth="1"/>
    <col min="16140" max="16140" width="33.140625" style="98" bestFit="1" customWidth="1"/>
    <col min="16141" max="16141" width="26" style="98" bestFit="1" customWidth="1"/>
    <col min="16142" max="16142" width="19.140625" style="98" bestFit="1" customWidth="1"/>
    <col min="16143" max="16143" width="10.42578125" style="98" customWidth="1"/>
    <col min="16144" max="16144" width="11.85546875" style="98" customWidth="1"/>
    <col min="16145" max="16145" width="14.7109375" style="98" customWidth="1"/>
    <col min="16146" max="16146" width="9" style="98" bestFit="1" customWidth="1"/>
    <col min="16147" max="16384" width="9.140625" style="98"/>
  </cols>
  <sheetData>
    <row r="2" spans="1:19" x14ac:dyDescent="0.25">
      <c r="A2" s="111" t="s">
        <v>1390</v>
      </c>
    </row>
    <row r="3" spans="1:19" x14ac:dyDescent="0.25">
      <c r="M3" s="2"/>
      <c r="N3" s="2"/>
      <c r="O3" s="2"/>
      <c r="P3" s="2"/>
    </row>
    <row r="4" spans="1:19" s="4" customFormat="1" ht="47.25" customHeight="1" x14ac:dyDescent="0.25">
      <c r="A4" s="980" t="s">
        <v>0</v>
      </c>
      <c r="B4" s="840" t="s">
        <v>1</v>
      </c>
      <c r="C4" s="840" t="s">
        <v>2</v>
      </c>
      <c r="D4" s="840" t="s">
        <v>3</v>
      </c>
      <c r="E4" s="980" t="s">
        <v>4</v>
      </c>
      <c r="F4" s="980" t="s">
        <v>5</v>
      </c>
      <c r="G4" s="980" t="s">
        <v>6</v>
      </c>
      <c r="H4" s="840" t="s">
        <v>7</v>
      </c>
      <c r="I4" s="840"/>
      <c r="J4" s="980" t="s">
        <v>8</v>
      </c>
      <c r="K4" s="840" t="s">
        <v>9</v>
      </c>
      <c r="L4" s="979"/>
      <c r="M4" s="831" t="s">
        <v>10</v>
      </c>
      <c r="N4" s="831"/>
      <c r="O4" s="831" t="s">
        <v>11</v>
      </c>
      <c r="P4" s="831"/>
      <c r="Q4" s="980" t="s">
        <v>12</v>
      </c>
      <c r="R4" s="840" t="s">
        <v>13</v>
      </c>
      <c r="S4" s="3"/>
    </row>
    <row r="5" spans="1:19" s="4" customFormat="1" ht="35.25" customHeight="1" x14ac:dyDescent="0.2">
      <c r="A5" s="980"/>
      <c r="B5" s="840"/>
      <c r="C5" s="840"/>
      <c r="D5" s="840"/>
      <c r="E5" s="980"/>
      <c r="F5" s="980"/>
      <c r="G5" s="980"/>
      <c r="H5" s="108" t="s">
        <v>14</v>
      </c>
      <c r="I5" s="108" t="s">
        <v>15</v>
      </c>
      <c r="J5" s="980"/>
      <c r="K5" s="108">
        <v>2020</v>
      </c>
      <c r="L5" s="108">
        <v>2021</v>
      </c>
      <c r="M5" s="5">
        <v>2020</v>
      </c>
      <c r="N5" s="5">
        <v>2021</v>
      </c>
      <c r="O5" s="5">
        <v>2020</v>
      </c>
      <c r="P5" s="5">
        <v>2021</v>
      </c>
      <c r="Q5" s="980"/>
      <c r="R5" s="840"/>
      <c r="S5" s="3"/>
    </row>
    <row r="6" spans="1:19" s="4" customFormat="1" ht="15.75" customHeight="1" x14ac:dyDescent="0.2">
      <c r="A6" s="127" t="s">
        <v>16</v>
      </c>
      <c r="B6" s="108" t="s">
        <v>17</v>
      </c>
      <c r="C6" s="108" t="s">
        <v>18</v>
      </c>
      <c r="D6" s="108" t="s">
        <v>19</v>
      </c>
      <c r="E6" s="127" t="s">
        <v>20</v>
      </c>
      <c r="F6" s="127" t="s">
        <v>21</v>
      </c>
      <c r="G6" s="127" t="s">
        <v>22</v>
      </c>
      <c r="H6" s="108" t="s">
        <v>23</v>
      </c>
      <c r="I6" s="108" t="s">
        <v>24</v>
      </c>
      <c r="J6" s="127" t="s">
        <v>25</v>
      </c>
      <c r="K6" s="108" t="s">
        <v>26</v>
      </c>
      <c r="L6" s="108" t="s">
        <v>27</v>
      </c>
      <c r="M6" s="109" t="s">
        <v>28</v>
      </c>
      <c r="N6" s="109" t="s">
        <v>29</v>
      </c>
      <c r="O6" s="109" t="s">
        <v>30</v>
      </c>
      <c r="P6" s="109" t="s">
        <v>31</v>
      </c>
      <c r="Q6" s="127" t="s">
        <v>32</v>
      </c>
      <c r="R6" s="108" t="s">
        <v>33</v>
      </c>
      <c r="S6" s="3"/>
    </row>
    <row r="7" spans="1:19" s="6" customFormat="1" ht="162" customHeight="1" x14ac:dyDescent="0.25">
      <c r="A7" s="112">
        <v>1</v>
      </c>
      <c r="B7" s="112">
        <v>1</v>
      </c>
      <c r="C7" s="112">
        <v>4</v>
      </c>
      <c r="D7" s="48">
        <v>5</v>
      </c>
      <c r="E7" s="35" t="s">
        <v>512</v>
      </c>
      <c r="F7" s="35" t="s">
        <v>511</v>
      </c>
      <c r="G7" s="48" t="s">
        <v>45</v>
      </c>
      <c r="H7" s="48" t="s">
        <v>87</v>
      </c>
      <c r="I7" s="31" t="s">
        <v>47</v>
      </c>
      <c r="J7" s="48" t="s">
        <v>510</v>
      </c>
      <c r="K7" s="29"/>
      <c r="L7" s="29" t="s">
        <v>46</v>
      </c>
      <c r="N7" s="30">
        <v>70000</v>
      </c>
      <c r="P7" s="30">
        <v>70000</v>
      </c>
      <c r="Q7" s="48" t="s">
        <v>457</v>
      </c>
      <c r="R7" s="48" t="s">
        <v>456</v>
      </c>
      <c r="S7" s="9"/>
    </row>
    <row r="8" spans="1:19" s="6" customFormat="1" ht="268.14999999999998" customHeight="1" x14ac:dyDescent="0.25">
      <c r="A8" s="48">
        <v>2</v>
      </c>
      <c r="B8" s="48">
        <v>1</v>
      </c>
      <c r="C8" s="48">
        <v>4</v>
      </c>
      <c r="D8" s="48">
        <v>5</v>
      </c>
      <c r="E8" s="35" t="s">
        <v>509</v>
      </c>
      <c r="F8" s="35" t="s">
        <v>508</v>
      </c>
      <c r="G8" s="48" t="s">
        <v>469</v>
      </c>
      <c r="H8" s="48" t="s">
        <v>180</v>
      </c>
      <c r="I8" s="48">
        <v>1</v>
      </c>
      <c r="J8" s="48" t="s">
        <v>507</v>
      </c>
      <c r="K8" s="48" t="s">
        <v>46</v>
      </c>
      <c r="L8" s="48"/>
      <c r="M8" s="49">
        <v>30000</v>
      </c>
      <c r="N8" s="48"/>
      <c r="O8" s="49">
        <v>30000</v>
      </c>
      <c r="P8" s="48"/>
      <c r="Q8" s="48" t="s">
        <v>457</v>
      </c>
      <c r="R8" s="48" t="s">
        <v>456</v>
      </c>
      <c r="S8" s="9"/>
    </row>
    <row r="9" spans="1:19" s="6" customFormat="1" ht="260.45" customHeight="1" x14ac:dyDescent="0.25">
      <c r="A9" s="189">
        <v>2</v>
      </c>
      <c r="B9" s="189">
        <v>1</v>
      </c>
      <c r="C9" s="189">
        <v>4</v>
      </c>
      <c r="D9" s="189">
        <v>5</v>
      </c>
      <c r="E9" s="200" t="s">
        <v>509</v>
      </c>
      <c r="F9" s="201" t="s">
        <v>1391</v>
      </c>
      <c r="G9" s="189" t="s">
        <v>469</v>
      </c>
      <c r="H9" s="189" t="s">
        <v>180</v>
      </c>
      <c r="I9" s="196">
        <v>6</v>
      </c>
      <c r="J9" s="189" t="s">
        <v>1392</v>
      </c>
      <c r="K9" s="189" t="s">
        <v>46</v>
      </c>
      <c r="L9" s="189"/>
      <c r="M9" s="197">
        <v>7000</v>
      </c>
      <c r="N9" s="189"/>
      <c r="O9" s="197">
        <v>7000</v>
      </c>
      <c r="P9" s="189"/>
      <c r="Q9" s="189" t="s">
        <v>457</v>
      </c>
      <c r="R9" s="189" t="s">
        <v>456</v>
      </c>
      <c r="S9" s="9"/>
    </row>
    <row r="10" spans="1:19" s="6" customFormat="1" ht="44.25" customHeight="1" x14ac:dyDescent="0.25">
      <c r="A10" s="972" t="s">
        <v>1393</v>
      </c>
      <c r="B10" s="991"/>
      <c r="C10" s="991"/>
      <c r="D10" s="991"/>
      <c r="E10" s="991"/>
      <c r="F10" s="991"/>
      <c r="G10" s="991"/>
      <c r="H10" s="991"/>
      <c r="I10" s="991"/>
      <c r="J10" s="991"/>
      <c r="K10" s="991"/>
      <c r="L10" s="991"/>
      <c r="M10" s="991"/>
      <c r="N10" s="991"/>
      <c r="O10" s="991"/>
      <c r="P10" s="991"/>
      <c r="Q10" s="991"/>
      <c r="R10" s="992"/>
      <c r="S10" s="9"/>
    </row>
    <row r="11" spans="1:19" s="47" customFormat="1" ht="20.25" customHeight="1" x14ac:dyDescent="0.25">
      <c r="A11" s="865">
        <v>3</v>
      </c>
      <c r="B11" s="865">
        <v>1</v>
      </c>
      <c r="C11" s="865">
        <v>4</v>
      </c>
      <c r="D11" s="865">
        <v>5</v>
      </c>
      <c r="E11" s="865" t="s">
        <v>506</v>
      </c>
      <c r="F11" s="995" t="s">
        <v>1109</v>
      </c>
      <c r="G11" s="48" t="s">
        <v>50</v>
      </c>
      <c r="H11" s="48" t="s">
        <v>87</v>
      </c>
      <c r="I11" s="48">
        <v>40</v>
      </c>
      <c r="J11" s="865" t="s">
        <v>505</v>
      </c>
      <c r="K11" s="865" t="s">
        <v>504</v>
      </c>
      <c r="L11" s="865"/>
      <c r="M11" s="905">
        <v>30000</v>
      </c>
      <c r="N11" s="865"/>
      <c r="O11" s="905">
        <v>30000</v>
      </c>
      <c r="P11" s="865"/>
      <c r="Q11" s="865" t="s">
        <v>457</v>
      </c>
      <c r="R11" s="865" t="s">
        <v>456</v>
      </c>
    </row>
    <row r="12" spans="1:19" s="47" customFormat="1" ht="20.25" customHeight="1" x14ac:dyDescent="0.25">
      <c r="A12" s="866"/>
      <c r="B12" s="866"/>
      <c r="C12" s="866"/>
      <c r="D12" s="866"/>
      <c r="E12" s="993"/>
      <c r="F12" s="996"/>
      <c r="G12" s="48" t="s">
        <v>503</v>
      </c>
      <c r="H12" s="48" t="s">
        <v>502</v>
      </c>
      <c r="I12" s="48">
        <v>1</v>
      </c>
      <c r="J12" s="866"/>
      <c r="K12" s="866"/>
      <c r="L12" s="866"/>
      <c r="M12" s="993"/>
      <c r="N12" s="866"/>
      <c r="O12" s="866"/>
      <c r="P12" s="866"/>
      <c r="Q12" s="866"/>
      <c r="R12" s="866"/>
    </row>
    <row r="13" spans="1:19" s="47" customFormat="1" ht="84" customHeight="1" x14ac:dyDescent="0.25">
      <c r="A13" s="867"/>
      <c r="B13" s="867"/>
      <c r="C13" s="867"/>
      <c r="D13" s="867"/>
      <c r="E13" s="994"/>
      <c r="F13" s="997"/>
      <c r="G13" s="48" t="s">
        <v>481</v>
      </c>
      <c r="H13" s="48" t="s">
        <v>97</v>
      </c>
      <c r="I13" s="48">
        <v>200</v>
      </c>
      <c r="J13" s="867"/>
      <c r="K13" s="867"/>
      <c r="L13" s="867"/>
      <c r="M13" s="994"/>
      <c r="N13" s="867"/>
      <c r="O13" s="867"/>
      <c r="P13" s="867"/>
      <c r="Q13" s="867"/>
      <c r="R13" s="867"/>
    </row>
    <row r="14" spans="1:19" s="47" customFormat="1" ht="73.900000000000006" customHeight="1" x14ac:dyDescent="0.25">
      <c r="A14" s="953">
        <v>3</v>
      </c>
      <c r="B14" s="953">
        <v>1</v>
      </c>
      <c r="C14" s="953">
        <v>4</v>
      </c>
      <c r="D14" s="951">
        <v>5</v>
      </c>
      <c r="E14" s="951" t="s">
        <v>506</v>
      </c>
      <c r="F14" s="984" t="s">
        <v>1394</v>
      </c>
      <c r="G14" s="189" t="s">
        <v>50</v>
      </c>
      <c r="H14" s="189" t="s">
        <v>87</v>
      </c>
      <c r="I14" s="189">
        <v>40</v>
      </c>
      <c r="J14" s="951" t="s">
        <v>1395</v>
      </c>
      <c r="K14" s="951" t="s">
        <v>504</v>
      </c>
      <c r="L14" s="951"/>
      <c r="M14" s="954">
        <v>13000</v>
      </c>
      <c r="N14" s="951"/>
      <c r="O14" s="954">
        <v>13000</v>
      </c>
      <c r="P14" s="951"/>
      <c r="Q14" s="951" t="s">
        <v>457</v>
      </c>
      <c r="R14" s="951" t="s">
        <v>456</v>
      </c>
    </row>
    <row r="15" spans="1:19" s="47" customFormat="1" ht="72" customHeight="1" x14ac:dyDescent="0.25">
      <c r="A15" s="953"/>
      <c r="B15" s="953"/>
      <c r="C15" s="953"/>
      <c r="D15" s="960"/>
      <c r="E15" s="982"/>
      <c r="F15" s="985"/>
      <c r="G15" s="189" t="s">
        <v>503</v>
      </c>
      <c r="H15" s="189" t="s">
        <v>502</v>
      </c>
      <c r="I15" s="189">
        <v>1</v>
      </c>
      <c r="J15" s="960"/>
      <c r="K15" s="960"/>
      <c r="L15" s="960"/>
      <c r="M15" s="987"/>
      <c r="N15" s="960"/>
      <c r="O15" s="989"/>
      <c r="P15" s="960"/>
      <c r="Q15" s="960"/>
      <c r="R15" s="960"/>
    </row>
    <row r="16" spans="1:19" s="47" customFormat="1" ht="75" customHeight="1" x14ac:dyDescent="0.25">
      <c r="A16" s="953"/>
      <c r="B16" s="953"/>
      <c r="C16" s="953"/>
      <c r="D16" s="960"/>
      <c r="E16" s="982"/>
      <c r="F16" s="985"/>
      <c r="G16" s="189" t="s">
        <v>481</v>
      </c>
      <c r="H16" s="189" t="s">
        <v>97</v>
      </c>
      <c r="I16" s="189">
        <v>200</v>
      </c>
      <c r="J16" s="960"/>
      <c r="K16" s="960"/>
      <c r="L16" s="960"/>
      <c r="M16" s="987"/>
      <c r="N16" s="960"/>
      <c r="O16" s="989"/>
      <c r="P16" s="960"/>
      <c r="Q16" s="960"/>
      <c r="R16" s="960"/>
    </row>
    <row r="17" spans="1:18" s="47" customFormat="1" ht="63" customHeight="1" x14ac:dyDescent="0.25">
      <c r="A17" s="981"/>
      <c r="B17" s="981"/>
      <c r="C17" s="981"/>
      <c r="D17" s="660"/>
      <c r="E17" s="983"/>
      <c r="F17" s="986"/>
      <c r="G17" s="196" t="s">
        <v>469</v>
      </c>
      <c r="H17" s="196" t="s">
        <v>180</v>
      </c>
      <c r="I17" s="196">
        <v>1</v>
      </c>
      <c r="J17" s="660"/>
      <c r="K17" s="660"/>
      <c r="L17" s="660"/>
      <c r="M17" s="988"/>
      <c r="N17" s="660"/>
      <c r="O17" s="990"/>
      <c r="P17" s="660"/>
      <c r="Q17" s="660"/>
      <c r="R17" s="660"/>
    </row>
    <row r="18" spans="1:18" s="47" customFormat="1" ht="43.9" customHeight="1" x14ac:dyDescent="0.25">
      <c r="A18" s="976" t="s">
        <v>1396</v>
      </c>
      <c r="B18" s="998"/>
      <c r="C18" s="998"/>
      <c r="D18" s="998"/>
      <c r="E18" s="998"/>
      <c r="F18" s="998"/>
      <c r="G18" s="998"/>
      <c r="H18" s="998"/>
      <c r="I18" s="998"/>
      <c r="J18" s="998"/>
      <c r="K18" s="998"/>
      <c r="L18" s="998"/>
      <c r="M18" s="998"/>
      <c r="N18" s="998"/>
      <c r="O18" s="998"/>
      <c r="P18" s="998"/>
      <c r="Q18" s="998"/>
      <c r="R18" s="998"/>
    </row>
    <row r="19" spans="1:18" s="6" customFormat="1" ht="170.45" customHeight="1" x14ac:dyDescent="0.25">
      <c r="A19" s="865">
        <v>4</v>
      </c>
      <c r="B19" s="865">
        <v>1</v>
      </c>
      <c r="C19" s="865">
        <v>4</v>
      </c>
      <c r="D19" s="865">
        <v>5</v>
      </c>
      <c r="E19" s="995" t="s">
        <v>501</v>
      </c>
      <c r="F19" s="995" t="s">
        <v>500</v>
      </c>
      <c r="G19" s="48" t="s">
        <v>469</v>
      </c>
      <c r="H19" s="48" t="s">
        <v>180</v>
      </c>
      <c r="I19" s="48">
        <v>1</v>
      </c>
      <c r="J19" s="865" t="s">
        <v>499</v>
      </c>
      <c r="K19" s="865" t="s">
        <v>46</v>
      </c>
      <c r="L19" s="999"/>
      <c r="M19" s="905">
        <v>30000</v>
      </c>
      <c r="N19" s="999"/>
      <c r="O19" s="905">
        <v>30000</v>
      </c>
      <c r="P19" s="999"/>
      <c r="Q19" s="865" t="s">
        <v>457</v>
      </c>
      <c r="R19" s="865" t="s">
        <v>456</v>
      </c>
    </row>
    <row r="20" spans="1:18" s="6" customFormat="1" ht="190.9" customHeight="1" x14ac:dyDescent="0.25">
      <c r="A20" s="867"/>
      <c r="B20" s="867"/>
      <c r="C20" s="867"/>
      <c r="D20" s="867"/>
      <c r="E20" s="997"/>
      <c r="F20" s="997"/>
      <c r="G20" s="48" t="s">
        <v>481</v>
      </c>
      <c r="H20" s="48" t="s">
        <v>97</v>
      </c>
      <c r="I20" s="48">
        <v>500</v>
      </c>
      <c r="J20" s="867"/>
      <c r="K20" s="867"/>
      <c r="L20" s="1000"/>
      <c r="M20" s="950"/>
      <c r="N20" s="1000"/>
      <c r="O20" s="950"/>
      <c r="P20" s="1000"/>
      <c r="Q20" s="867"/>
      <c r="R20" s="867"/>
    </row>
    <row r="21" spans="1:18" s="6" customFormat="1" ht="139.9" customHeight="1" x14ac:dyDescent="0.25">
      <c r="A21" s="951">
        <v>4</v>
      </c>
      <c r="B21" s="951">
        <v>1</v>
      </c>
      <c r="C21" s="951">
        <v>4</v>
      </c>
      <c r="D21" s="951">
        <v>5</v>
      </c>
      <c r="E21" s="984" t="s">
        <v>501</v>
      </c>
      <c r="F21" s="984" t="s">
        <v>500</v>
      </c>
      <c r="G21" s="189" t="s">
        <v>469</v>
      </c>
      <c r="H21" s="189" t="s">
        <v>180</v>
      </c>
      <c r="I21" s="189">
        <v>1</v>
      </c>
      <c r="J21" s="951" t="s">
        <v>499</v>
      </c>
      <c r="K21" s="951" t="s">
        <v>46</v>
      </c>
      <c r="L21" s="1001"/>
      <c r="M21" s="954">
        <v>11000</v>
      </c>
      <c r="N21" s="1001"/>
      <c r="O21" s="954">
        <v>11000</v>
      </c>
      <c r="P21" s="1001"/>
      <c r="Q21" s="951" t="s">
        <v>457</v>
      </c>
      <c r="R21" s="951" t="s">
        <v>456</v>
      </c>
    </row>
    <row r="22" spans="1:18" s="6" customFormat="1" ht="219.6" customHeight="1" x14ac:dyDescent="0.25">
      <c r="A22" s="960"/>
      <c r="B22" s="960"/>
      <c r="C22" s="960"/>
      <c r="D22" s="960"/>
      <c r="E22" s="985"/>
      <c r="F22" s="985"/>
      <c r="G22" s="192" t="s">
        <v>481</v>
      </c>
      <c r="H22" s="192" t="s">
        <v>97</v>
      </c>
      <c r="I22" s="192">
        <v>500</v>
      </c>
      <c r="J22" s="960"/>
      <c r="K22" s="960"/>
      <c r="L22" s="1002"/>
      <c r="M22" s="1003"/>
      <c r="N22" s="1002"/>
      <c r="O22" s="1003"/>
      <c r="P22" s="1002"/>
      <c r="Q22" s="960"/>
      <c r="R22" s="960"/>
    </row>
    <row r="23" spans="1:18" s="6" customFormat="1" ht="59.45" customHeight="1" x14ac:dyDescent="0.25">
      <c r="A23" s="976" t="s">
        <v>1397</v>
      </c>
      <c r="B23" s="1004"/>
      <c r="C23" s="1004"/>
      <c r="D23" s="1004"/>
      <c r="E23" s="1004"/>
      <c r="F23" s="1004"/>
      <c r="G23" s="1004"/>
      <c r="H23" s="1004"/>
      <c r="I23" s="1004"/>
      <c r="J23" s="1004"/>
      <c r="K23" s="1004"/>
      <c r="L23" s="1004"/>
      <c r="M23" s="1004"/>
      <c r="N23" s="1004"/>
      <c r="O23" s="1004"/>
      <c r="P23" s="1004"/>
      <c r="Q23" s="1004"/>
      <c r="R23" s="1004"/>
    </row>
    <row r="24" spans="1:18" s="77" customFormat="1" ht="81" customHeight="1" x14ac:dyDescent="0.25">
      <c r="A24" s="865">
        <v>5</v>
      </c>
      <c r="B24" s="865">
        <v>1</v>
      </c>
      <c r="C24" s="865">
        <v>4</v>
      </c>
      <c r="D24" s="865">
        <v>5</v>
      </c>
      <c r="E24" s="995" t="s">
        <v>498</v>
      </c>
      <c r="F24" s="995" t="s">
        <v>497</v>
      </c>
      <c r="G24" s="48" t="s">
        <v>496</v>
      </c>
      <c r="H24" s="48" t="s">
        <v>87</v>
      </c>
      <c r="I24" s="48">
        <v>100</v>
      </c>
      <c r="J24" s="865" t="s">
        <v>495</v>
      </c>
      <c r="K24" s="865" t="s">
        <v>49</v>
      </c>
      <c r="L24" s="865"/>
      <c r="M24" s="905">
        <v>27000</v>
      </c>
      <c r="N24" s="865"/>
      <c r="O24" s="905">
        <v>27000</v>
      </c>
      <c r="P24" s="865"/>
      <c r="Q24" s="865" t="s">
        <v>457</v>
      </c>
      <c r="R24" s="865" t="s">
        <v>456</v>
      </c>
    </row>
    <row r="25" spans="1:18" s="77" customFormat="1" ht="57.75" customHeight="1" x14ac:dyDescent="0.25">
      <c r="A25" s="867"/>
      <c r="B25" s="867"/>
      <c r="C25" s="867"/>
      <c r="D25" s="867"/>
      <c r="E25" s="997"/>
      <c r="F25" s="997"/>
      <c r="G25" s="48" t="s">
        <v>494</v>
      </c>
      <c r="H25" s="48" t="s">
        <v>97</v>
      </c>
      <c r="I25" s="48">
        <v>1</v>
      </c>
      <c r="J25" s="867"/>
      <c r="K25" s="867"/>
      <c r="L25" s="867"/>
      <c r="M25" s="867"/>
      <c r="N25" s="867"/>
      <c r="O25" s="867"/>
      <c r="P25" s="867"/>
      <c r="Q25" s="867"/>
      <c r="R25" s="867"/>
    </row>
    <row r="26" spans="1:18" s="77" customFormat="1" ht="142.15" customHeight="1" x14ac:dyDescent="0.25">
      <c r="A26" s="192">
        <v>5</v>
      </c>
      <c r="B26" s="192">
        <v>1</v>
      </c>
      <c r="C26" s="192">
        <v>4</v>
      </c>
      <c r="D26" s="192">
        <v>5</v>
      </c>
      <c r="E26" s="202" t="s">
        <v>498</v>
      </c>
      <c r="F26" s="202" t="s">
        <v>497</v>
      </c>
      <c r="G26" s="196" t="s">
        <v>496</v>
      </c>
      <c r="H26" s="189" t="s">
        <v>87</v>
      </c>
      <c r="I26" s="189" t="s">
        <v>1398</v>
      </c>
      <c r="J26" s="192" t="s">
        <v>495</v>
      </c>
      <c r="K26" s="192" t="s">
        <v>49</v>
      </c>
      <c r="L26" s="192"/>
      <c r="M26" s="203">
        <v>2000</v>
      </c>
      <c r="N26" s="192"/>
      <c r="O26" s="203">
        <v>2000</v>
      </c>
      <c r="P26" s="192"/>
      <c r="Q26" s="192" t="s">
        <v>457</v>
      </c>
      <c r="R26" s="192" t="s">
        <v>456</v>
      </c>
    </row>
    <row r="27" spans="1:18" s="77" customFormat="1" ht="57.75" customHeight="1" x14ac:dyDescent="0.25">
      <c r="A27" s="972" t="s">
        <v>1399</v>
      </c>
      <c r="B27" s="776"/>
      <c r="C27" s="776"/>
      <c r="D27" s="776"/>
      <c r="E27" s="776"/>
      <c r="F27" s="776"/>
      <c r="G27" s="776"/>
      <c r="H27" s="776"/>
      <c r="I27" s="776"/>
      <c r="J27" s="776"/>
      <c r="K27" s="776"/>
      <c r="L27" s="776"/>
      <c r="M27" s="776"/>
      <c r="N27" s="776"/>
      <c r="O27" s="776"/>
      <c r="P27" s="776"/>
      <c r="Q27" s="776"/>
      <c r="R27" s="777"/>
    </row>
    <row r="28" spans="1:18" ht="254.45" customHeight="1" x14ac:dyDescent="0.25">
      <c r="A28" s="112">
        <v>6</v>
      </c>
      <c r="B28" s="48">
        <v>1</v>
      </c>
      <c r="C28" s="112">
        <v>4</v>
      </c>
      <c r="D28" s="48">
        <v>5</v>
      </c>
      <c r="E28" s="35" t="s">
        <v>493</v>
      </c>
      <c r="F28" s="138" t="s">
        <v>492</v>
      </c>
      <c r="G28" s="48" t="s">
        <v>469</v>
      </c>
      <c r="H28" s="48" t="s">
        <v>180</v>
      </c>
      <c r="I28" s="31" t="s">
        <v>42</v>
      </c>
      <c r="J28" s="48" t="s">
        <v>491</v>
      </c>
      <c r="K28" s="29" t="s">
        <v>46</v>
      </c>
      <c r="L28" s="29"/>
      <c r="M28" s="30">
        <v>20000</v>
      </c>
      <c r="N28" s="112"/>
      <c r="O28" s="30">
        <v>20000</v>
      </c>
      <c r="P28" s="30"/>
      <c r="Q28" s="48" t="s">
        <v>457</v>
      </c>
      <c r="R28" s="48" t="s">
        <v>456</v>
      </c>
    </row>
    <row r="29" spans="1:18" ht="255" customHeight="1" x14ac:dyDescent="0.25">
      <c r="A29" s="191">
        <v>6</v>
      </c>
      <c r="B29" s="189">
        <v>1</v>
      </c>
      <c r="C29" s="191">
        <v>4</v>
      </c>
      <c r="D29" s="189">
        <v>5</v>
      </c>
      <c r="E29" s="200" t="s">
        <v>493</v>
      </c>
      <c r="F29" s="200" t="s">
        <v>492</v>
      </c>
      <c r="G29" s="189" t="s">
        <v>469</v>
      </c>
      <c r="H29" s="189" t="s">
        <v>180</v>
      </c>
      <c r="I29" s="204" t="s">
        <v>42</v>
      </c>
      <c r="J29" s="189" t="s">
        <v>491</v>
      </c>
      <c r="K29" s="205" t="s">
        <v>46</v>
      </c>
      <c r="L29" s="205"/>
      <c r="M29" s="206">
        <v>1000</v>
      </c>
      <c r="N29" s="191"/>
      <c r="O29" s="206">
        <v>1000</v>
      </c>
      <c r="P29" s="207"/>
      <c r="Q29" s="189" t="s">
        <v>457</v>
      </c>
      <c r="R29" s="189" t="s">
        <v>456</v>
      </c>
    </row>
    <row r="30" spans="1:18" ht="40.9" customHeight="1" x14ac:dyDescent="0.25">
      <c r="A30" s="1005" t="s">
        <v>1400</v>
      </c>
      <c r="B30" s="694"/>
      <c r="C30" s="694"/>
      <c r="D30" s="694"/>
      <c r="E30" s="694"/>
      <c r="F30" s="694"/>
      <c r="G30" s="694"/>
      <c r="H30" s="694"/>
      <c r="I30" s="694"/>
      <c r="J30" s="694"/>
      <c r="K30" s="694"/>
      <c r="L30" s="694"/>
      <c r="M30" s="694"/>
      <c r="N30" s="694"/>
      <c r="O30" s="694"/>
      <c r="P30" s="694"/>
      <c r="Q30" s="694"/>
      <c r="R30" s="695"/>
    </row>
    <row r="31" spans="1:18" ht="216.6" customHeight="1" x14ac:dyDescent="0.25">
      <c r="A31" s="48">
        <v>7</v>
      </c>
      <c r="B31" s="48">
        <v>1</v>
      </c>
      <c r="C31" s="48">
        <v>4</v>
      </c>
      <c r="D31" s="48">
        <v>5</v>
      </c>
      <c r="E31" s="35" t="s">
        <v>490</v>
      </c>
      <c r="F31" s="35" t="s">
        <v>489</v>
      </c>
      <c r="G31" s="48" t="s">
        <v>469</v>
      </c>
      <c r="H31" s="48" t="s">
        <v>180</v>
      </c>
      <c r="I31" s="48">
        <v>1</v>
      </c>
      <c r="J31" s="48" t="s">
        <v>488</v>
      </c>
      <c r="K31" s="48" t="s">
        <v>83</v>
      </c>
      <c r="L31" s="48"/>
      <c r="M31" s="49">
        <v>20000</v>
      </c>
      <c r="N31" s="48"/>
      <c r="O31" s="49">
        <v>20000</v>
      </c>
      <c r="P31" s="48"/>
      <c r="Q31" s="48" t="s">
        <v>457</v>
      </c>
      <c r="R31" s="48" t="s">
        <v>456</v>
      </c>
    </row>
    <row r="32" spans="1:18" ht="226.9" customHeight="1" x14ac:dyDescent="0.25">
      <c r="A32" s="189">
        <v>7</v>
      </c>
      <c r="B32" s="189">
        <v>1</v>
      </c>
      <c r="C32" s="189">
        <v>4</v>
      </c>
      <c r="D32" s="189">
        <v>5</v>
      </c>
      <c r="E32" s="200" t="s">
        <v>490</v>
      </c>
      <c r="F32" s="208" t="s">
        <v>1401</v>
      </c>
      <c r="G32" s="189" t="s">
        <v>469</v>
      </c>
      <c r="H32" s="189" t="s">
        <v>180</v>
      </c>
      <c r="I32" s="189">
        <v>1</v>
      </c>
      <c r="J32" s="189" t="s">
        <v>488</v>
      </c>
      <c r="K32" s="189" t="s">
        <v>83</v>
      </c>
      <c r="L32" s="189"/>
      <c r="M32" s="197">
        <v>4000</v>
      </c>
      <c r="N32" s="189"/>
      <c r="O32" s="197">
        <v>4000</v>
      </c>
      <c r="P32" s="189"/>
      <c r="Q32" s="189" t="s">
        <v>457</v>
      </c>
      <c r="R32" s="189" t="s">
        <v>456</v>
      </c>
    </row>
    <row r="33" spans="1:18" ht="49.9" customHeight="1" x14ac:dyDescent="0.25">
      <c r="A33" s="972" t="s">
        <v>1402</v>
      </c>
      <c r="B33" s="776"/>
      <c r="C33" s="776"/>
      <c r="D33" s="776"/>
      <c r="E33" s="776"/>
      <c r="F33" s="776"/>
      <c r="G33" s="776"/>
      <c r="H33" s="776"/>
      <c r="I33" s="776"/>
      <c r="J33" s="776"/>
      <c r="K33" s="776"/>
      <c r="L33" s="776"/>
      <c r="M33" s="776"/>
      <c r="N33" s="776"/>
      <c r="O33" s="776"/>
      <c r="P33" s="776"/>
      <c r="Q33" s="776"/>
      <c r="R33" s="777"/>
    </row>
    <row r="34" spans="1:18" ht="66" customHeight="1" x14ac:dyDescent="0.25">
      <c r="A34" s="863">
        <v>8</v>
      </c>
      <c r="B34" s="863">
        <v>1</v>
      </c>
      <c r="C34" s="863">
        <v>4</v>
      </c>
      <c r="D34" s="863">
        <v>5</v>
      </c>
      <c r="E34" s="874" t="s">
        <v>487</v>
      </c>
      <c r="F34" s="874" t="s">
        <v>486</v>
      </c>
      <c r="G34" s="48" t="s">
        <v>469</v>
      </c>
      <c r="H34" s="48" t="s">
        <v>180</v>
      </c>
      <c r="I34" s="48">
        <v>1</v>
      </c>
      <c r="J34" s="863" t="s">
        <v>485</v>
      </c>
      <c r="K34" s="863" t="s">
        <v>83</v>
      </c>
      <c r="L34" s="863"/>
      <c r="M34" s="959">
        <v>30000</v>
      </c>
      <c r="N34" s="863"/>
      <c r="O34" s="959">
        <v>30000</v>
      </c>
      <c r="P34" s="863"/>
      <c r="Q34" s="863" t="s">
        <v>457</v>
      </c>
      <c r="R34" s="863" t="s">
        <v>456</v>
      </c>
    </row>
    <row r="35" spans="1:18" ht="110.25" customHeight="1" x14ac:dyDescent="0.25">
      <c r="A35" s="863"/>
      <c r="B35" s="863"/>
      <c r="C35" s="863"/>
      <c r="D35" s="863"/>
      <c r="E35" s="874"/>
      <c r="F35" s="874"/>
      <c r="G35" s="48" t="s">
        <v>481</v>
      </c>
      <c r="H35" s="48" t="s">
        <v>97</v>
      </c>
      <c r="I35" s="48">
        <v>500</v>
      </c>
      <c r="J35" s="863"/>
      <c r="K35" s="863"/>
      <c r="L35" s="863"/>
      <c r="M35" s="863"/>
      <c r="N35" s="863"/>
      <c r="O35" s="863"/>
      <c r="P35" s="863"/>
      <c r="Q35" s="863"/>
      <c r="R35" s="863"/>
    </row>
    <row r="36" spans="1:18" ht="56.45" customHeight="1" x14ac:dyDescent="0.25">
      <c r="A36" s="951">
        <v>8</v>
      </c>
      <c r="B36" s="951">
        <v>1</v>
      </c>
      <c r="C36" s="951">
        <v>4</v>
      </c>
      <c r="D36" s="951">
        <v>5</v>
      </c>
      <c r="E36" s="984" t="s">
        <v>487</v>
      </c>
      <c r="F36" s="984" t="s">
        <v>1403</v>
      </c>
      <c r="G36" s="189" t="s">
        <v>469</v>
      </c>
      <c r="H36" s="189" t="s">
        <v>180</v>
      </c>
      <c r="I36" s="189">
        <v>1</v>
      </c>
      <c r="J36" s="951" t="s">
        <v>485</v>
      </c>
      <c r="K36" s="951" t="s">
        <v>83</v>
      </c>
      <c r="L36" s="951"/>
      <c r="M36" s="954">
        <v>6000</v>
      </c>
      <c r="N36" s="951"/>
      <c r="O36" s="954">
        <v>6000</v>
      </c>
      <c r="P36" s="951"/>
      <c r="Q36" s="951" t="s">
        <v>457</v>
      </c>
      <c r="R36" s="951" t="s">
        <v>456</v>
      </c>
    </row>
    <row r="37" spans="1:18" ht="75.599999999999994" customHeight="1" x14ac:dyDescent="0.25">
      <c r="A37" s="960"/>
      <c r="B37" s="960"/>
      <c r="C37" s="960"/>
      <c r="D37" s="960"/>
      <c r="E37" s="985"/>
      <c r="F37" s="985"/>
      <c r="G37" s="189" t="s">
        <v>481</v>
      </c>
      <c r="H37" s="189" t="s">
        <v>97</v>
      </c>
      <c r="I37" s="189">
        <v>500</v>
      </c>
      <c r="J37" s="960"/>
      <c r="K37" s="960"/>
      <c r="L37" s="960"/>
      <c r="M37" s="989"/>
      <c r="N37" s="960"/>
      <c r="O37" s="989"/>
      <c r="P37" s="960"/>
      <c r="Q37" s="960"/>
      <c r="R37" s="960"/>
    </row>
    <row r="38" spans="1:18" ht="97.5" customHeight="1" x14ac:dyDescent="0.25">
      <c r="A38" s="1006"/>
      <c r="B38" s="1006"/>
      <c r="C38" s="1006"/>
      <c r="D38" s="1006"/>
      <c r="E38" s="1007"/>
      <c r="F38" s="1008"/>
      <c r="G38" s="196" t="s">
        <v>360</v>
      </c>
      <c r="H38" s="196" t="s">
        <v>87</v>
      </c>
      <c r="I38" s="196">
        <v>25</v>
      </c>
      <c r="J38" s="1006"/>
      <c r="K38" s="1006"/>
      <c r="L38" s="1006"/>
      <c r="M38" s="1009"/>
      <c r="N38" s="1006"/>
      <c r="O38" s="1009"/>
      <c r="P38" s="1006"/>
      <c r="Q38" s="1006"/>
      <c r="R38" s="1006"/>
    </row>
    <row r="39" spans="1:18" ht="43.15" customHeight="1" x14ac:dyDescent="0.25">
      <c r="A39" s="972" t="s">
        <v>1404</v>
      </c>
      <c r="B39" s="776"/>
      <c r="C39" s="776"/>
      <c r="D39" s="776"/>
      <c r="E39" s="776"/>
      <c r="F39" s="776"/>
      <c r="G39" s="776"/>
      <c r="H39" s="776"/>
      <c r="I39" s="776"/>
      <c r="J39" s="776"/>
      <c r="K39" s="776"/>
      <c r="L39" s="776"/>
      <c r="M39" s="776"/>
      <c r="N39" s="776"/>
      <c r="O39" s="776"/>
      <c r="P39" s="776"/>
      <c r="Q39" s="776"/>
      <c r="R39" s="777"/>
    </row>
    <row r="40" spans="1:18" ht="143.25" customHeight="1" x14ac:dyDescent="0.25">
      <c r="A40" s="863">
        <v>9</v>
      </c>
      <c r="B40" s="863">
        <v>1</v>
      </c>
      <c r="C40" s="863">
        <v>4</v>
      </c>
      <c r="D40" s="863">
        <v>5</v>
      </c>
      <c r="E40" s="874" t="s">
        <v>484</v>
      </c>
      <c r="F40" s="874" t="s">
        <v>483</v>
      </c>
      <c r="G40" s="48" t="s">
        <v>469</v>
      </c>
      <c r="H40" s="48" t="s">
        <v>180</v>
      </c>
      <c r="I40" s="48">
        <v>1</v>
      </c>
      <c r="J40" s="863" t="s">
        <v>482</v>
      </c>
      <c r="K40" s="863" t="s">
        <v>83</v>
      </c>
      <c r="L40" s="863"/>
      <c r="M40" s="959">
        <v>30000</v>
      </c>
      <c r="N40" s="863"/>
      <c r="O40" s="959">
        <v>30000</v>
      </c>
      <c r="P40" s="863"/>
      <c r="Q40" s="863" t="s">
        <v>457</v>
      </c>
      <c r="R40" s="863" t="s">
        <v>456</v>
      </c>
    </row>
    <row r="41" spans="1:18" ht="100.15" customHeight="1" x14ac:dyDescent="0.25">
      <c r="A41" s="863"/>
      <c r="B41" s="863"/>
      <c r="C41" s="863"/>
      <c r="D41" s="863"/>
      <c r="E41" s="874"/>
      <c r="F41" s="874"/>
      <c r="G41" s="48" t="s">
        <v>481</v>
      </c>
      <c r="H41" s="48" t="s">
        <v>97</v>
      </c>
      <c r="I41" s="48">
        <v>200</v>
      </c>
      <c r="J41" s="863"/>
      <c r="K41" s="863"/>
      <c r="L41" s="863"/>
      <c r="M41" s="863"/>
      <c r="N41" s="863"/>
      <c r="O41" s="863"/>
      <c r="P41" s="863"/>
      <c r="Q41" s="863"/>
      <c r="R41" s="863"/>
    </row>
    <row r="42" spans="1:18" ht="112.15" customHeight="1" x14ac:dyDescent="0.25">
      <c r="A42" s="953">
        <v>9</v>
      </c>
      <c r="B42" s="953">
        <v>1</v>
      </c>
      <c r="C42" s="953">
        <v>4</v>
      </c>
      <c r="D42" s="953">
        <v>5</v>
      </c>
      <c r="E42" s="976" t="s">
        <v>484</v>
      </c>
      <c r="F42" s="976" t="s">
        <v>483</v>
      </c>
      <c r="G42" s="189" t="s">
        <v>469</v>
      </c>
      <c r="H42" s="189" t="s">
        <v>180</v>
      </c>
      <c r="I42" s="196">
        <v>4</v>
      </c>
      <c r="J42" s="953" t="s">
        <v>1405</v>
      </c>
      <c r="K42" s="953" t="s">
        <v>83</v>
      </c>
      <c r="L42" s="953"/>
      <c r="M42" s="1010">
        <v>3000</v>
      </c>
      <c r="N42" s="953"/>
      <c r="O42" s="1010">
        <v>3000</v>
      </c>
      <c r="P42" s="953"/>
      <c r="Q42" s="953" t="s">
        <v>457</v>
      </c>
      <c r="R42" s="953" t="s">
        <v>456</v>
      </c>
    </row>
    <row r="43" spans="1:18" ht="125.45" customHeight="1" x14ac:dyDescent="0.25">
      <c r="A43" s="953"/>
      <c r="B43" s="953"/>
      <c r="C43" s="953"/>
      <c r="D43" s="953"/>
      <c r="E43" s="976"/>
      <c r="F43" s="976"/>
      <c r="G43" s="189" t="s">
        <v>481</v>
      </c>
      <c r="H43" s="189" t="s">
        <v>97</v>
      </c>
      <c r="I43" s="189">
        <v>200</v>
      </c>
      <c r="J43" s="953"/>
      <c r="K43" s="953"/>
      <c r="L43" s="953"/>
      <c r="M43" s="1011"/>
      <c r="N43" s="953"/>
      <c r="O43" s="1011"/>
      <c r="P43" s="953"/>
      <c r="Q43" s="953"/>
      <c r="R43" s="953"/>
    </row>
    <row r="44" spans="1:18" ht="48.6" customHeight="1" x14ac:dyDescent="0.25">
      <c r="A44" s="972" t="s">
        <v>1406</v>
      </c>
      <c r="B44" s="776"/>
      <c r="C44" s="776"/>
      <c r="D44" s="776"/>
      <c r="E44" s="776"/>
      <c r="F44" s="776"/>
      <c r="G44" s="776"/>
      <c r="H44" s="776"/>
      <c r="I44" s="776"/>
      <c r="J44" s="776"/>
      <c r="K44" s="776"/>
      <c r="L44" s="776"/>
      <c r="M44" s="776"/>
      <c r="N44" s="776"/>
      <c r="O44" s="776"/>
      <c r="P44" s="776"/>
      <c r="Q44" s="776"/>
      <c r="R44" s="777"/>
    </row>
    <row r="45" spans="1:18" s="47" customFormat="1" ht="294.60000000000002" customHeight="1" x14ac:dyDescent="0.25">
      <c r="A45" s="48">
        <v>10</v>
      </c>
      <c r="B45" s="48">
        <v>1</v>
      </c>
      <c r="C45" s="48">
        <v>4</v>
      </c>
      <c r="D45" s="48">
        <v>5</v>
      </c>
      <c r="E45" s="35" t="s">
        <v>480</v>
      </c>
      <c r="F45" s="35" t="s">
        <v>479</v>
      </c>
      <c r="G45" s="48" t="s">
        <v>478</v>
      </c>
      <c r="H45" s="48" t="s">
        <v>87</v>
      </c>
      <c r="I45" s="48">
        <v>100</v>
      </c>
      <c r="J45" s="48" t="s">
        <v>477</v>
      </c>
      <c r="K45" s="48" t="s">
        <v>48</v>
      </c>
      <c r="L45" s="48"/>
      <c r="M45" s="49">
        <v>12000</v>
      </c>
      <c r="N45" s="48"/>
      <c r="O45" s="49">
        <v>12000</v>
      </c>
      <c r="P45" s="48"/>
      <c r="Q45" s="48" t="s">
        <v>457</v>
      </c>
      <c r="R45" s="48" t="s">
        <v>456</v>
      </c>
    </row>
    <row r="46" spans="1:18" s="47" customFormat="1" ht="226.9" customHeight="1" x14ac:dyDescent="0.25">
      <c r="A46" s="951">
        <v>10</v>
      </c>
      <c r="B46" s="951">
        <v>1</v>
      </c>
      <c r="C46" s="951">
        <v>4</v>
      </c>
      <c r="D46" s="951">
        <v>5</v>
      </c>
      <c r="E46" s="984" t="s">
        <v>480</v>
      </c>
      <c r="F46" s="984" t="s">
        <v>1407</v>
      </c>
      <c r="G46" s="189" t="s">
        <v>478</v>
      </c>
      <c r="H46" s="189" t="s">
        <v>87</v>
      </c>
      <c r="I46" s="189">
        <v>100</v>
      </c>
      <c r="J46" s="951" t="s">
        <v>477</v>
      </c>
      <c r="K46" s="951" t="s">
        <v>48</v>
      </c>
      <c r="L46" s="951"/>
      <c r="M46" s="954">
        <v>7000</v>
      </c>
      <c r="N46" s="951"/>
      <c r="O46" s="954">
        <v>7000</v>
      </c>
      <c r="P46" s="951"/>
      <c r="Q46" s="951" t="s">
        <v>457</v>
      </c>
      <c r="R46" s="951" t="s">
        <v>456</v>
      </c>
    </row>
    <row r="47" spans="1:18" s="47" customFormat="1" ht="115.15" customHeight="1" x14ac:dyDescent="0.25">
      <c r="A47" s="660"/>
      <c r="B47" s="660"/>
      <c r="C47" s="660"/>
      <c r="D47" s="660"/>
      <c r="E47" s="986"/>
      <c r="F47" s="997"/>
      <c r="G47" s="196" t="s">
        <v>469</v>
      </c>
      <c r="H47" s="196" t="s">
        <v>180</v>
      </c>
      <c r="I47" s="196">
        <v>1</v>
      </c>
      <c r="J47" s="660"/>
      <c r="K47" s="660"/>
      <c r="L47" s="660"/>
      <c r="M47" s="990"/>
      <c r="N47" s="660"/>
      <c r="O47" s="990"/>
      <c r="P47" s="660"/>
      <c r="Q47" s="660"/>
      <c r="R47" s="660"/>
    </row>
    <row r="48" spans="1:18" s="47" customFormat="1" ht="46.9" customHeight="1" x14ac:dyDescent="0.25">
      <c r="A48" s="972" t="s">
        <v>1408</v>
      </c>
      <c r="B48" s="991"/>
      <c r="C48" s="991"/>
      <c r="D48" s="991"/>
      <c r="E48" s="991"/>
      <c r="F48" s="991"/>
      <c r="G48" s="991"/>
      <c r="H48" s="991"/>
      <c r="I48" s="991"/>
      <c r="J48" s="991"/>
      <c r="K48" s="991"/>
      <c r="L48" s="991"/>
      <c r="M48" s="991"/>
      <c r="N48" s="991"/>
      <c r="O48" s="991"/>
      <c r="P48" s="991"/>
      <c r="Q48" s="991"/>
      <c r="R48" s="992"/>
    </row>
    <row r="49" spans="1:18" s="47" customFormat="1" ht="30.75" customHeight="1" x14ac:dyDescent="0.25">
      <c r="A49" s="863">
        <v>11</v>
      </c>
      <c r="B49" s="863">
        <v>1</v>
      </c>
      <c r="C49" s="863">
        <v>4</v>
      </c>
      <c r="D49" s="863">
        <v>2</v>
      </c>
      <c r="E49" s="874" t="s">
        <v>476</v>
      </c>
      <c r="F49" s="874" t="s">
        <v>475</v>
      </c>
      <c r="G49" s="863" t="s">
        <v>50</v>
      </c>
      <c r="H49" s="48" t="s">
        <v>474</v>
      </c>
      <c r="I49" s="48">
        <v>2</v>
      </c>
      <c r="J49" s="863" t="s">
        <v>473</v>
      </c>
      <c r="K49" s="863" t="s">
        <v>88</v>
      </c>
      <c r="L49" s="863"/>
      <c r="M49" s="1012">
        <v>30000</v>
      </c>
      <c r="N49" s="863"/>
      <c r="O49" s="1012">
        <v>30000</v>
      </c>
      <c r="P49" s="863"/>
      <c r="Q49" s="863" t="s">
        <v>457</v>
      </c>
      <c r="R49" s="863" t="s">
        <v>456</v>
      </c>
    </row>
    <row r="50" spans="1:18" s="47" customFormat="1" ht="29.25" customHeight="1" x14ac:dyDescent="0.25">
      <c r="A50" s="863"/>
      <c r="B50" s="863"/>
      <c r="C50" s="863"/>
      <c r="D50" s="863"/>
      <c r="E50" s="874"/>
      <c r="F50" s="874"/>
      <c r="G50" s="863"/>
      <c r="H50" s="48" t="s">
        <v>278</v>
      </c>
      <c r="I50" s="48" t="s">
        <v>472</v>
      </c>
      <c r="J50" s="863"/>
      <c r="K50" s="863"/>
      <c r="L50" s="863"/>
      <c r="M50" s="873"/>
      <c r="N50" s="863"/>
      <c r="O50" s="873"/>
      <c r="P50" s="863"/>
      <c r="Q50" s="863"/>
      <c r="R50" s="863"/>
    </row>
    <row r="51" spans="1:18" s="47" customFormat="1" ht="28.5" customHeight="1" x14ac:dyDescent="0.25">
      <c r="A51" s="863"/>
      <c r="B51" s="863"/>
      <c r="C51" s="863"/>
      <c r="D51" s="863"/>
      <c r="E51" s="874"/>
      <c r="F51" s="874"/>
      <c r="G51" s="48" t="s">
        <v>471</v>
      </c>
      <c r="H51" s="48" t="s">
        <v>470</v>
      </c>
      <c r="I51" s="48">
        <v>2</v>
      </c>
      <c r="J51" s="863"/>
      <c r="K51" s="863"/>
      <c r="L51" s="863"/>
      <c r="M51" s="873"/>
      <c r="N51" s="863"/>
      <c r="O51" s="873"/>
      <c r="P51" s="863"/>
      <c r="Q51" s="863"/>
      <c r="R51" s="863"/>
    </row>
    <row r="52" spans="1:18" s="47" customFormat="1" ht="84.75" customHeight="1" x14ac:dyDescent="0.25">
      <c r="A52" s="863"/>
      <c r="B52" s="863"/>
      <c r="C52" s="863"/>
      <c r="D52" s="863"/>
      <c r="E52" s="874"/>
      <c r="F52" s="874"/>
      <c r="G52" s="48" t="s">
        <v>469</v>
      </c>
      <c r="H52" s="48" t="s">
        <v>180</v>
      </c>
      <c r="I52" s="48">
        <v>1</v>
      </c>
      <c r="J52" s="863"/>
      <c r="K52" s="863"/>
      <c r="L52" s="863"/>
      <c r="M52" s="873"/>
      <c r="N52" s="863"/>
      <c r="O52" s="873"/>
      <c r="P52" s="863"/>
      <c r="Q52" s="863"/>
      <c r="R52" s="863"/>
    </row>
    <row r="53" spans="1:18" s="47" customFormat="1" ht="67.150000000000006" customHeight="1" x14ac:dyDescent="0.25">
      <c r="A53" s="953">
        <v>11</v>
      </c>
      <c r="B53" s="953">
        <v>1</v>
      </c>
      <c r="C53" s="953">
        <v>4</v>
      </c>
      <c r="D53" s="953">
        <v>2</v>
      </c>
      <c r="E53" s="976" t="s">
        <v>476</v>
      </c>
      <c r="F53" s="976" t="s">
        <v>1409</v>
      </c>
      <c r="G53" s="953" t="s">
        <v>50</v>
      </c>
      <c r="H53" s="189" t="s">
        <v>474</v>
      </c>
      <c r="I53" s="189">
        <v>2</v>
      </c>
      <c r="J53" s="953" t="s">
        <v>1410</v>
      </c>
      <c r="K53" s="953" t="s">
        <v>88</v>
      </c>
      <c r="L53" s="953"/>
      <c r="M53" s="1013">
        <v>20000</v>
      </c>
      <c r="N53" s="953"/>
      <c r="O53" s="1013">
        <v>20000</v>
      </c>
      <c r="P53" s="953"/>
      <c r="Q53" s="953" t="s">
        <v>457</v>
      </c>
      <c r="R53" s="953" t="s">
        <v>456</v>
      </c>
    </row>
    <row r="54" spans="1:18" s="47" customFormat="1" ht="72" customHeight="1" x14ac:dyDescent="0.25">
      <c r="A54" s="953"/>
      <c r="B54" s="953"/>
      <c r="C54" s="953"/>
      <c r="D54" s="953"/>
      <c r="E54" s="976"/>
      <c r="F54" s="976"/>
      <c r="G54" s="953"/>
      <c r="H54" s="189" t="s">
        <v>278</v>
      </c>
      <c r="I54" s="189" t="s">
        <v>472</v>
      </c>
      <c r="J54" s="953"/>
      <c r="K54" s="953"/>
      <c r="L54" s="953"/>
      <c r="M54" s="1014"/>
      <c r="N54" s="953"/>
      <c r="O54" s="1014"/>
      <c r="P54" s="953"/>
      <c r="Q54" s="953"/>
      <c r="R54" s="953"/>
    </row>
    <row r="55" spans="1:18" s="47" customFormat="1" ht="97.15" customHeight="1" x14ac:dyDescent="0.25">
      <c r="A55" s="953"/>
      <c r="B55" s="953"/>
      <c r="C55" s="953"/>
      <c r="D55" s="953"/>
      <c r="E55" s="976"/>
      <c r="F55" s="976"/>
      <c r="G55" s="189" t="s">
        <v>471</v>
      </c>
      <c r="H55" s="189" t="s">
        <v>470</v>
      </c>
      <c r="I55" s="189">
        <v>2</v>
      </c>
      <c r="J55" s="953"/>
      <c r="K55" s="953"/>
      <c r="L55" s="953"/>
      <c r="M55" s="1014"/>
      <c r="N55" s="953"/>
      <c r="O55" s="1014"/>
      <c r="P55" s="953"/>
      <c r="Q55" s="953"/>
      <c r="R55" s="953"/>
    </row>
    <row r="56" spans="1:18" s="47" customFormat="1" ht="84.75" customHeight="1" x14ac:dyDescent="0.25">
      <c r="A56" s="953"/>
      <c r="B56" s="953"/>
      <c r="C56" s="953"/>
      <c r="D56" s="953"/>
      <c r="E56" s="976"/>
      <c r="F56" s="976"/>
      <c r="G56" s="189" t="s">
        <v>469</v>
      </c>
      <c r="H56" s="189" t="s">
        <v>180</v>
      </c>
      <c r="I56" s="189">
        <v>1</v>
      </c>
      <c r="J56" s="953"/>
      <c r="K56" s="953"/>
      <c r="L56" s="953"/>
      <c r="M56" s="1014"/>
      <c r="N56" s="953"/>
      <c r="O56" s="1014"/>
      <c r="P56" s="953"/>
      <c r="Q56" s="953"/>
      <c r="R56" s="953"/>
    </row>
    <row r="57" spans="1:18" s="47" customFormat="1" ht="36.6" customHeight="1" x14ac:dyDescent="0.25">
      <c r="A57" s="972" t="s">
        <v>1411</v>
      </c>
      <c r="B57" s="1015"/>
      <c r="C57" s="1015"/>
      <c r="D57" s="1015"/>
      <c r="E57" s="1015"/>
      <c r="F57" s="1015"/>
      <c r="G57" s="1015"/>
      <c r="H57" s="1015"/>
      <c r="I57" s="1015"/>
      <c r="J57" s="1015"/>
      <c r="K57" s="1015"/>
      <c r="L57" s="1015"/>
      <c r="M57" s="1015"/>
      <c r="N57" s="1015"/>
      <c r="O57" s="1015"/>
      <c r="P57" s="1015"/>
      <c r="Q57" s="1015"/>
      <c r="R57" s="1016"/>
    </row>
    <row r="58" spans="1:18" s="47" customFormat="1" ht="36.75" customHeight="1" x14ac:dyDescent="0.25">
      <c r="A58" s="865">
        <v>12</v>
      </c>
      <c r="B58" s="865">
        <v>1</v>
      </c>
      <c r="C58" s="865">
        <v>4</v>
      </c>
      <c r="D58" s="865">
        <v>2</v>
      </c>
      <c r="E58" s="865" t="s">
        <v>468</v>
      </c>
      <c r="F58" s="1017" t="s">
        <v>467</v>
      </c>
      <c r="G58" s="865" t="s">
        <v>466</v>
      </c>
      <c r="H58" s="48" t="s">
        <v>146</v>
      </c>
      <c r="I58" s="48">
        <v>3</v>
      </c>
      <c r="J58" s="865" t="s">
        <v>465</v>
      </c>
      <c r="K58" s="865" t="s">
        <v>88</v>
      </c>
      <c r="L58" s="865"/>
      <c r="M58" s="1019">
        <v>10000</v>
      </c>
      <c r="N58" s="865"/>
      <c r="O58" s="1019">
        <v>10000</v>
      </c>
      <c r="P58" s="865"/>
      <c r="Q58" s="865" t="s">
        <v>457</v>
      </c>
      <c r="R58" s="865" t="s">
        <v>456</v>
      </c>
    </row>
    <row r="59" spans="1:18" s="47" customFormat="1" ht="36.75" customHeight="1" x14ac:dyDescent="0.25">
      <c r="A59" s="866"/>
      <c r="B59" s="866"/>
      <c r="C59" s="866"/>
      <c r="D59" s="866"/>
      <c r="E59" s="866"/>
      <c r="F59" s="1018"/>
      <c r="G59" s="867"/>
      <c r="H59" s="48" t="s">
        <v>87</v>
      </c>
      <c r="I59" s="48" t="s">
        <v>1110</v>
      </c>
      <c r="J59" s="866"/>
      <c r="K59" s="866"/>
      <c r="L59" s="866"/>
      <c r="M59" s="866"/>
      <c r="N59" s="866"/>
      <c r="O59" s="866"/>
      <c r="P59" s="866"/>
      <c r="Q59" s="866"/>
      <c r="R59" s="866"/>
    </row>
    <row r="60" spans="1:18" s="47" customFormat="1" ht="168.75" customHeight="1" x14ac:dyDescent="0.25">
      <c r="A60" s="867"/>
      <c r="B60" s="867"/>
      <c r="C60" s="867"/>
      <c r="D60" s="867"/>
      <c r="E60" s="867"/>
      <c r="F60" s="897"/>
      <c r="G60" s="48" t="s">
        <v>417</v>
      </c>
      <c r="H60" s="48" t="s">
        <v>105</v>
      </c>
      <c r="I60" s="48">
        <v>1</v>
      </c>
      <c r="J60" s="867"/>
      <c r="K60" s="867"/>
      <c r="L60" s="867"/>
      <c r="M60" s="867"/>
      <c r="N60" s="867"/>
      <c r="O60" s="867"/>
      <c r="P60" s="867"/>
      <c r="Q60" s="867"/>
      <c r="R60" s="867"/>
    </row>
    <row r="61" spans="1:18" s="47" customFormat="1" ht="95.45" customHeight="1" x14ac:dyDescent="0.25">
      <c r="A61" s="951">
        <v>12</v>
      </c>
      <c r="B61" s="951">
        <v>1</v>
      </c>
      <c r="C61" s="951">
        <v>4</v>
      </c>
      <c r="D61" s="951">
        <v>2</v>
      </c>
      <c r="E61" s="951" t="s">
        <v>468</v>
      </c>
      <c r="F61" s="1022" t="s">
        <v>467</v>
      </c>
      <c r="G61" s="951" t="s">
        <v>466</v>
      </c>
      <c r="H61" s="189" t="s">
        <v>146</v>
      </c>
      <c r="I61" s="189">
        <v>3</v>
      </c>
      <c r="J61" s="951" t="s">
        <v>465</v>
      </c>
      <c r="K61" s="951" t="s">
        <v>88</v>
      </c>
      <c r="L61" s="951"/>
      <c r="M61" s="1020">
        <v>7000</v>
      </c>
      <c r="N61" s="951"/>
      <c r="O61" s="1020">
        <v>7000</v>
      </c>
      <c r="P61" s="951"/>
      <c r="Q61" s="951" t="s">
        <v>457</v>
      </c>
      <c r="R61" s="951" t="s">
        <v>456</v>
      </c>
    </row>
    <row r="62" spans="1:18" s="47" customFormat="1" ht="95.45" customHeight="1" x14ac:dyDescent="0.25">
      <c r="A62" s="960"/>
      <c r="B62" s="960"/>
      <c r="C62" s="960"/>
      <c r="D62" s="960"/>
      <c r="E62" s="960"/>
      <c r="F62" s="1023"/>
      <c r="G62" s="952"/>
      <c r="H62" s="189" t="s">
        <v>87</v>
      </c>
      <c r="I62" s="196">
        <v>50</v>
      </c>
      <c r="J62" s="960"/>
      <c r="K62" s="960"/>
      <c r="L62" s="960"/>
      <c r="M62" s="989"/>
      <c r="N62" s="960"/>
      <c r="O62" s="989"/>
      <c r="P62" s="960"/>
      <c r="Q62" s="960"/>
      <c r="R62" s="960"/>
    </row>
    <row r="63" spans="1:18" s="47" customFormat="1" ht="52.9" customHeight="1" x14ac:dyDescent="0.25">
      <c r="A63" s="952"/>
      <c r="B63" s="952"/>
      <c r="C63" s="952"/>
      <c r="D63" s="952"/>
      <c r="E63" s="952"/>
      <c r="F63" s="1024"/>
      <c r="G63" s="189" t="s">
        <v>417</v>
      </c>
      <c r="H63" s="189" t="s">
        <v>105</v>
      </c>
      <c r="I63" s="189">
        <v>1</v>
      </c>
      <c r="J63" s="952"/>
      <c r="K63" s="952"/>
      <c r="L63" s="952"/>
      <c r="M63" s="1009"/>
      <c r="N63" s="952"/>
      <c r="O63" s="1009"/>
      <c r="P63" s="952"/>
      <c r="Q63" s="952"/>
      <c r="R63" s="952"/>
    </row>
    <row r="64" spans="1:18" s="47" customFormat="1" ht="36" customHeight="1" x14ac:dyDescent="0.25">
      <c r="A64" s="972" t="s">
        <v>1412</v>
      </c>
      <c r="B64" s="991"/>
      <c r="C64" s="991"/>
      <c r="D64" s="991"/>
      <c r="E64" s="991"/>
      <c r="F64" s="991"/>
      <c r="G64" s="991"/>
      <c r="H64" s="991"/>
      <c r="I64" s="991"/>
      <c r="J64" s="991"/>
      <c r="K64" s="991"/>
      <c r="L64" s="991"/>
      <c r="M64" s="991"/>
      <c r="N64" s="991"/>
      <c r="O64" s="991"/>
      <c r="P64" s="991"/>
      <c r="Q64" s="991"/>
      <c r="R64" s="992"/>
    </row>
    <row r="65" spans="1:18" s="47" customFormat="1" ht="44.25" customHeight="1" x14ac:dyDescent="0.25">
      <c r="A65" s="863">
        <v>13</v>
      </c>
      <c r="B65" s="863">
        <v>1</v>
      </c>
      <c r="C65" s="863">
        <v>4</v>
      </c>
      <c r="D65" s="863">
        <v>5</v>
      </c>
      <c r="E65" s="863" t="s">
        <v>464</v>
      </c>
      <c r="F65" s="874" t="s">
        <v>463</v>
      </c>
      <c r="G65" s="48" t="s">
        <v>45</v>
      </c>
      <c r="H65" s="48" t="s">
        <v>87</v>
      </c>
      <c r="I65" s="48">
        <v>20</v>
      </c>
      <c r="J65" s="863" t="s">
        <v>462</v>
      </c>
      <c r="K65" s="863" t="s">
        <v>88</v>
      </c>
      <c r="L65" s="863"/>
      <c r="M65" s="1012">
        <v>90000</v>
      </c>
      <c r="N65" s="863"/>
      <c r="O65" s="1012">
        <v>90000</v>
      </c>
      <c r="P65" s="863"/>
      <c r="Q65" s="863" t="s">
        <v>457</v>
      </c>
      <c r="R65" s="863" t="s">
        <v>456</v>
      </c>
    </row>
    <row r="66" spans="1:18" s="47" customFormat="1" ht="43.5" customHeight="1" x14ac:dyDescent="0.25">
      <c r="A66" s="863"/>
      <c r="B66" s="863"/>
      <c r="C66" s="863"/>
      <c r="D66" s="863"/>
      <c r="E66" s="863"/>
      <c r="F66" s="874"/>
      <c r="G66" s="48" t="s">
        <v>50</v>
      </c>
      <c r="H66" s="48" t="s">
        <v>87</v>
      </c>
      <c r="I66" s="48">
        <v>40</v>
      </c>
      <c r="J66" s="863"/>
      <c r="K66" s="863"/>
      <c r="L66" s="863"/>
      <c r="M66" s="873"/>
      <c r="N66" s="863"/>
      <c r="O66" s="873"/>
      <c r="P66" s="863"/>
      <c r="Q66" s="863"/>
      <c r="R66" s="863"/>
    </row>
    <row r="67" spans="1:18" s="47" customFormat="1" ht="46.5" customHeight="1" x14ac:dyDescent="0.25">
      <c r="A67" s="863"/>
      <c r="B67" s="863"/>
      <c r="C67" s="863"/>
      <c r="D67" s="863"/>
      <c r="E67" s="863"/>
      <c r="F67" s="874"/>
      <c r="G67" s="48" t="s">
        <v>461</v>
      </c>
      <c r="H67" s="48" t="s">
        <v>460</v>
      </c>
      <c r="I67" s="48">
        <v>100</v>
      </c>
      <c r="J67" s="863"/>
      <c r="K67" s="863"/>
      <c r="L67" s="863"/>
      <c r="M67" s="873"/>
      <c r="N67" s="863"/>
      <c r="O67" s="873"/>
      <c r="P67" s="863"/>
      <c r="Q67" s="863"/>
      <c r="R67" s="863"/>
    </row>
    <row r="68" spans="1:18" s="47" customFormat="1" ht="46.5" customHeight="1" x14ac:dyDescent="0.25">
      <c r="A68" s="953">
        <v>13</v>
      </c>
      <c r="B68" s="953">
        <v>1</v>
      </c>
      <c r="C68" s="953">
        <v>4</v>
      </c>
      <c r="D68" s="953">
        <v>5</v>
      </c>
      <c r="E68" s="953" t="s">
        <v>464</v>
      </c>
      <c r="F68" s="1021" t="s">
        <v>1413</v>
      </c>
      <c r="G68" s="196" t="s">
        <v>1414</v>
      </c>
      <c r="H68" s="196" t="s">
        <v>87</v>
      </c>
      <c r="I68" s="196">
        <v>40</v>
      </c>
      <c r="J68" s="953" t="s">
        <v>462</v>
      </c>
      <c r="K68" s="953" t="s">
        <v>88</v>
      </c>
      <c r="L68" s="953"/>
      <c r="M68" s="1013">
        <v>2100</v>
      </c>
      <c r="N68" s="953"/>
      <c r="O68" s="1013">
        <v>2100</v>
      </c>
      <c r="P68" s="953"/>
      <c r="Q68" s="953" t="s">
        <v>457</v>
      </c>
      <c r="R68" s="953" t="s">
        <v>456</v>
      </c>
    </row>
    <row r="69" spans="1:18" s="47" customFormat="1" ht="203.45" customHeight="1" x14ac:dyDescent="0.25">
      <c r="A69" s="953"/>
      <c r="B69" s="953"/>
      <c r="C69" s="953"/>
      <c r="D69" s="953"/>
      <c r="E69" s="953"/>
      <c r="F69" s="1021"/>
      <c r="G69" s="189" t="s">
        <v>461</v>
      </c>
      <c r="H69" s="189" t="s">
        <v>460</v>
      </c>
      <c r="I69" s="189">
        <v>100</v>
      </c>
      <c r="J69" s="953"/>
      <c r="K69" s="953"/>
      <c r="L69" s="953"/>
      <c r="M69" s="1014"/>
      <c r="N69" s="953"/>
      <c r="O69" s="1014"/>
      <c r="P69" s="953"/>
      <c r="Q69" s="953"/>
      <c r="R69" s="953"/>
    </row>
    <row r="70" spans="1:18" s="47" customFormat="1" ht="46.5" customHeight="1" x14ac:dyDescent="0.25">
      <c r="A70" s="972" t="s">
        <v>1415</v>
      </c>
      <c r="B70" s="1015"/>
      <c r="C70" s="1015"/>
      <c r="D70" s="1015"/>
      <c r="E70" s="1015"/>
      <c r="F70" s="1015"/>
      <c r="G70" s="1015"/>
      <c r="H70" s="1015"/>
      <c r="I70" s="1015"/>
      <c r="J70" s="1015"/>
      <c r="K70" s="1015"/>
      <c r="L70" s="1015"/>
      <c r="M70" s="1015"/>
      <c r="N70" s="1015"/>
      <c r="O70" s="1015"/>
      <c r="P70" s="1015"/>
      <c r="Q70" s="1015"/>
      <c r="R70" s="1016"/>
    </row>
    <row r="71" spans="1:18" s="47" customFormat="1" ht="46.5" customHeight="1" x14ac:dyDescent="0.25">
      <c r="A71" s="1025">
        <v>14</v>
      </c>
      <c r="B71" s="1025">
        <v>1</v>
      </c>
      <c r="C71" s="1025">
        <v>4</v>
      </c>
      <c r="D71" s="1025">
        <v>2</v>
      </c>
      <c r="E71" s="1025" t="s">
        <v>459</v>
      </c>
      <c r="F71" s="1026" t="s">
        <v>1111</v>
      </c>
      <c r="G71" s="1025" t="s">
        <v>85</v>
      </c>
      <c r="H71" s="8" t="s">
        <v>53</v>
      </c>
      <c r="I71" s="8">
        <v>3</v>
      </c>
      <c r="J71" s="1025" t="s">
        <v>458</v>
      </c>
      <c r="K71" s="1025" t="s">
        <v>88</v>
      </c>
      <c r="L71" s="1025"/>
      <c r="M71" s="1027">
        <v>100000</v>
      </c>
      <c r="N71" s="1025"/>
      <c r="O71" s="1027">
        <v>100000</v>
      </c>
      <c r="P71" s="1025"/>
      <c r="Q71" s="1025" t="s">
        <v>457</v>
      </c>
      <c r="R71" s="1025" t="s">
        <v>456</v>
      </c>
    </row>
    <row r="72" spans="1:18" s="47" customFormat="1" ht="46.5" customHeight="1" x14ac:dyDescent="0.25">
      <c r="A72" s="1025"/>
      <c r="B72" s="1025"/>
      <c r="C72" s="1025"/>
      <c r="D72" s="1025"/>
      <c r="E72" s="1025"/>
      <c r="F72" s="1026"/>
      <c r="G72" s="1025"/>
      <c r="H72" s="8" t="s">
        <v>87</v>
      </c>
      <c r="I72" s="8">
        <v>80</v>
      </c>
      <c r="J72" s="1025"/>
      <c r="K72" s="1025"/>
      <c r="L72" s="1025"/>
      <c r="M72" s="1028"/>
      <c r="N72" s="1025"/>
      <c r="O72" s="1028"/>
      <c r="P72" s="1025"/>
      <c r="Q72" s="1025"/>
      <c r="R72" s="1025"/>
    </row>
    <row r="73" spans="1:18" s="47" customFormat="1" ht="46.5" customHeight="1" x14ac:dyDescent="0.25">
      <c r="A73" s="1025"/>
      <c r="B73" s="1025"/>
      <c r="C73" s="1025"/>
      <c r="D73" s="1025"/>
      <c r="E73" s="1025"/>
      <c r="F73" s="1026"/>
      <c r="G73" s="8" t="s">
        <v>271</v>
      </c>
      <c r="H73" s="8" t="s">
        <v>62</v>
      </c>
      <c r="I73" s="8">
        <v>1</v>
      </c>
      <c r="J73" s="1025"/>
      <c r="K73" s="1025"/>
      <c r="L73" s="1025"/>
      <c r="M73" s="1028"/>
      <c r="N73" s="1025"/>
      <c r="O73" s="1028"/>
      <c r="P73" s="1025"/>
      <c r="Q73" s="1025"/>
      <c r="R73" s="1025"/>
    </row>
    <row r="74" spans="1:18" s="47" customFormat="1" ht="68.45" customHeight="1" x14ac:dyDescent="0.25">
      <c r="A74" s="1025"/>
      <c r="B74" s="1025"/>
      <c r="C74" s="1025"/>
      <c r="D74" s="1025"/>
      <c r="E74" s="1025"/>
      <c r="F74" s="1026"/>
      <c r="G74" s="8" t="s">
        <v>455</v>
      </c>
      <c r="H74" s="8" t="s">
        <v>62</v>
      </c>
      <c r="I74" s="8">
        <v>1</v>
      </c>
      <c r="J74" s="1025"/>
      <c r="K74" s="1025"/>
      <c r="L74" s="1025"/>
      <c r="M74" s="1028"/>
      <c r="N74" s="1025"/>
      <c r="O74" s="1028"/>
      <c r="P74" s="1025"/>
      <c r="Q74" s="1025"/>
      <c r="R74" s="1025"/>
    </row>
    <row r="75" spans="1:18" s="47" customFormat="1" ht="106.9" customHeight="1" x14ac:dyDescent="0.25">
      <c r="A75" s="1025"/>
      <c r="B75" s="1025"/>
      <c r="C75" s="1025"/>
      <c r="D75" s="1025"/>
      <c r="E75" s="1025"/>
      <c r="F75" s="1026"/>
      <c r="G75" s="8" t="s">
        <v>454</v>
      </c>
      <c r="H75" s="8" t="s">
        <v>97</v>
      </c>
      <c r="I75" s="8">
        <v>500</v>
      </c>
      <c r="J75" s="1025"/>
      <c r="K75" s="1025"/>
      <c r="L75" s="1025"/>
      <c r="M75" s="1028"/>
      <c r="N75" s="1025"/>
      <c r="O75" s="1028"/>
      <c r="P75" s="1025"/>
      <c r="Q75" s="1025"/>
      <c r="R75" s="1025"/>
    </row>
    <row r="76" spans="1:18" s="47" customFormat="1" ht="50.25" customHeight="1" x14ac:dyDescent="0.25">
      <c r="A76" s="953">
        <v>14</v>
      </c>
      <c r="B76" s="953">
        <v>1</v>
      </c>
      <c r="C76" s="953">
        <v>4</v>
      </c>
      <c r="D76" s="953">
        <v>2</v>
      </c>
      <c r="E76" s="953" t="s">
        <v>459</v>
      </c>
      <c r="F76" s="976" t="s">
        <v>1111</v>
      </c>
      <c r="G76" s="953" t="s">
        <v>85</v>
      </c>
      <c r="H76" s="189" t="s">
        <v>53</v>
      </c>
      <c r="I76" s="196">
        <v>1</v>
      </c>
      <c r="J76" s="953" t="s">
        <v>458</v>
      </c>
      <c r="K76" s="953" t="s">
        <v>88</v>
      </c>
      <c r="L76" s="953"/>
      <c r="M76" s="1013">
        <v>8200</v>
      </c>
      <c r="N76" s="953"/>
      <c r="O76" s="1013">
        <v>8200</v>
      </c>
      <c r="P76" s="953"/>
      <c r="Q76" s="953" t="s">
        <v>457</v>
      </c>
      <c r="R76" s="953" t="s">
        <v>456</v>
      </c>
    </row>
    <row r="77" spans="1:18" s="47" customFormat="1" ht="48" customHeight="1" x14ac:dyDescent="0.25">
      <c r="A77" s="953"/>
      <c r="B77" s="953"/>
      <c r="C77" s="953"/>
      <c r="D77" s="953"/>
      <c r="E77" s="953"/>
      <c r="F77" s="976"/>
      <c r="G77" s="953"/>
      <c r="H77" s="189" t="s">
        <v>87</v>
      </c>
      <c r="I77" s="196">
        <v>40</v>
      </c>
      <c r="J77" s="953"/>
      <c r="K77" s="953"/>
      <c r="L77" s="953"/>
      <c r="M77" s="1014"/>
      <c r="N77" s="953"/>
      <c r="O77" s="1014"/>
      <c r="P77" s="953"/>
      <c r="Q77" s="953"/>
      <c r="R77" s="953"/>
    </row>
    <row r="78" spans="1:18" s="47" customFormat="1" ht="52.5" customHeight="1" x14ac:dyDescent="0.25">
      <c r="A78" s="953"/>
      <c r="B78" s="953"/>
      <c r="C78" s="953"/>
      <c r="D78" s="953"/>
      <c r="E78" s="953"/>
      <c r="F78" s="976"/>
      <c r="G78" s="189" t="s">
        <v>271</v>
      </c>
      <c r="H78" s="189" t="s">
        <v>62</v>
      </c>
      <c r="I78" s="189">
        <v>1</v>
      </c>
      <c r="J78" s="953"/>
      <c r="K78" s="953"/>
      <c r="L78" s="953"/>
      <c r="M78" s="1014"/>
      <c r="N78" s="953"/>
      <c r="O78" s="1014"/>
      <c r="P78" s="953"/>
      <c r="Q78" s="953"/>
      <c r="R78" s="953"/>
    </row>
    <row r="79" spans="1:18" s="47" customFormat="1" ht="54" customHeight="1" x14ac:dyDescent="0.25">
      <c r="A79" s="953"/>
      <c r="B79" s="953"/>
      <c r="C79" s="953"/>
      <c r="D79" s="953"/>
      <c r="E79" s="953"/>
      <c r="F79" s="976"/>
      <c r="G79" s="189" t="s">
        <v>455</v>
      </c>
      <c r="H79" s="189" t="s">
        <v>62</v>
      </c>
      <c r="I79" s="189">
        <v>1</v>
      </c>
      <c r="J79" s="953"/>
      <c r="K79" s="953"/>
      <c r="L79" s="953"/>
      <c r="M79" s="1014"/>
      <c r="N79" s="953"/>
      <c r="O79" s="1014"/>
      <c r="P79" s="953"/>
      <c r="Q79" s="953"/>
      <c r="R79" s="953"/>
    </row>
    <row r="80" spans="1:18" s="47" customFormat="1" ht="95.45" customHeight="1" x14ac:dyDescent="0.25">
      <c r="A80" s="953"/>
      <c r="B80" s="953"/>
      <c r="C80" s="953"/>
      <c r="D80" s="953"/>
      <c r="E80" s="953"/>
      <c r="F80" s="976"/>
      <c r="G80" s="196" t="s">
        <v>1416</v>
      </c>
      <c r="H80" s="189" t="s">
        <v>97</v>
      </c>
      <c r="I80" s="189">
        <v>500</v>
      </c>
      <c r="J80" s="953"/>
      <c r="K80" s="953"/>
      <c r="L80" s="953"/>
      <c r="M80" s="1014"/>
      <c r="N80" s="953"/>
      <c r="O80" s="1014"/>
      <c r="P80" s="953"/>
      <c r="Q80" s="953"/>
      <c r="R80" s="953"/>
    </row>
    <row r="81" spans="1:18" s="47" customFormat="1" ht="36.6" customHeight="1" x14ac:dyDescent="0.25">
      <c r="A81" s="972" t="s">
        <v>1417</v>
      </c>
      <c r="B81" s="1015"/>
      <c r="C81" s="1015"/>
      <c r="D81" s="1015"/>
      <c r="E81" s="1015"/>
      <c r="F81" s="1015"/>
      <c r="G81" s="1015"/>
      <c r="H81" s="1015"/>
      <c r="I81" s="1015"/>
      <c r="J81" s="1015"/>
      <c r="K81" s="1015"/>
      <c r="L81" s="1015"/>
      <c r="M81" s="1015"/>
      <c r="N81" s="1015"/>
      <c r="O81" s="1015"/>
      <c r="P81" s="1015"/>
      <c r="Q81" s="1015"/>
      <c r="R81" s="1016"/>
    </row>
    <row r="82" spans="1:18" ht="180" x14ac:dyDescent="0.25">
      <c r="A82" s="151">
        <v>15</v>
      </c>
      <c r="B82" s="152">
        <v>1</v>
      </c>
      <c r="C82" s="151">
        <v>4</v>
      </c>
      <c r="D82" s="152">
        <v>5</v>
      </c>
      <c r="E82" s="149" t="s">
        <v>1418</v>
      </c>
      <c r="F82" s="149" t="s">
        <v>1419</v>
      </c>
      <c r="G82" s="152" t="s">
        <v>45</v>
      </c>
      <c r="H82" s="152" t="s">
        <v>87</v>
      </c>
      <c r="I82" s="150" t="s">
        <v>93</v>
      </c>
      <c r="J82" s="152" t="s">
        <v>1420</v>
      </c>
      <c r="K82" s="211"/>
      <c r="L82" s="153" t="s">
        <v>83</v>
      </c>
      <c r="M82" s="154"/>
      <c r="N82" s="212">
        <v>100000</v>
      </c>
      <c r="O82" s="154"/>
      <c r="P82" s="212">
        <v>100000</v>
      </c>
      <c r="Q82" s="152" t="s">
        <v>457</v>
      </c>
      <c r="R82" s="152" t="s">
        <v>456</v>
      </c>
    </row>
    <row r="83" spans="1:18" ht="76.900000000000006" customHeight="1" x14ac:dyDescent="0.25">
      <c r="A83" s="1029" t="s">
        <v>1421</v>
      </c>
      <c r="B83" s="1030"/>
      <c r="C83" s="1030"/>
      <c r="D83" s="1030"/>
      <c r="E83" s="1030"/>
      <c r="F83" s="1030"/>
      <c r="G83" s="1030"/>
      <c r="H83" s="1030"/>
      <c r="I83" s="1030"/>
      <c r="J83" s="1030"/>
      <c r="K83" s="1030"/>
      <c r="L83" s="1030"/>
      <c r="M83" s="1030"/>
      <c r="N83" s="1030"/>
      <c r="O83" s="1030"/>
      <c r="P83" s="1030"/>
      <c r="Q83" s="1030"/>
      <c r="R83" s="1031"/>
    </row>
    <row r="84" spans="1:18" ht="158.25" customHeight="1" x14ac:dyDescent="0.25">
      <c r="A84" s="185">
        <v>16</v>
      </c>
      <c r="B84" s="186">
        <v>1</v>
      </c>
      <c r="C84" s="186">
        <v>4</v>
      </c>
      <c r="D84" s="186">
        <v>2</v>
      </c>
      <c r="E84" s="185" t="s">
        <v>1422</v>
      </c>
      <c r="F84" s="213" t="s">
        <v>1423</v>
      </c>
      <c r="G84" s="186" t="s">
        <v>1424</v>
      </c>
      <c r="H84" s="152" t="s">
        <v>87</v>
      </c>
      <c r="I84" s="186">
        <v>100</v>
      </c>
      <c r="J84" s="186" t="s">
        <v>1425</v>
      </c>
      <c r="K84" s="211"/>
      <c r="L84" s="186" t="s">
        <v>1426</v>
      </c>
      <c r="M84" s="214"/>
      <c r="N84" s="212">
        <v>20000</v>
      </c>
      <c r="O84" s="214"/>
      <c r="P84" s="212">
        <v>20000</v>
      </c>
      <c r="Q84" s="152" t="s">
        <v>457</v>
      </c>
      <c r="R84" s="152" t="s">
        <v>456</v>
      </c>
    </row>
    <row r="85" spans="1:18" ht="61.9" customHeight="1" x14ac:dyDescent="0.25">
      <c r="A85" s="912" t="s">
        <v>1427</v>
      </c>
      <c r="B85" s="1030"/>
      <c r="C85" s="1030"/>
      <c r="D85" s="1030"/>
      <c r="E85" s="1030"/>
      <c r="F85" s="1030"/>
      <c r="G85" s="1030"/>
      <c r="H85" s="1030"/>
      <c r="I85" s="1030"/>
      <c r="J85" s="1030"/>
      <c r="K85" s="1030"/>
      <c r="L85" s="1030"/>
      <c r="M85" s="1030"/>
      <c r="N85" s="1030"/>
      <c r="O85" s="1030"/>
      <c r="P85" s="1030"/>
      <c r="Q85" s="1030"/>
      <c r="R85" s="1031"/>
    </row>
    <row r="86" spans="1:18" ht="225.6" customHeight="1" x14ac:dyDescent="0.25">
      <c r="A86" s="186">
        <v>17</v>
      </c>
      <c r="B86" s="186">
        <v>1</v>
      </c>
      <c r="C86" s="186">
        <v>4</v>
      </c>
      <c r="D86" s="186">
        <v>5</v>
      </c>
      <c r="E86" s="185" t="s">
        <v>1428</v>
      </c>
      <c r="F86" s="185" t="s">
        <v>1429</v>
      </c>
      <c r="G86" s="152" t="s">
        <v>45</v>
      </c>
      <c r="H86" s="152" t="s">
        <v>87</v>
      </c>
      <c r="I86" s="215" t="s">
        <v>825</v>
      </c>
      <c r="J86" s="186" t="s">
        <v>1430</v>
      </c>
      <c r="K86" s="211"/>
      <c r="L86" s="186" t="s">
        <v>83</v>
      </c>
      <c r="M86" s="216"/>
      <c r="N86" s="212">
        <v>70000</v>
      </c>
      <c r="O86" s="216"/>
      <c r="P86" s="212">
        <v>70000</v>
      </c>
      <c r="Q86" s="152" t="s">
        <v>457</v>
      </c>
      <c r="R86" s="152" t="s">
        <v>456</v>
      </c>
    </row>
    <row r="87" spans="1:18" ht="54.6" customHeight="1" x14ac:dyDescent="0.25">
      <c r="A87" s="912" t="s">
        <v>1431</v>
      </c>
      <c r="B87" s="1030"/>
      <c r="C87" s="1030"/>
      <c r="D87" s="1030"/>
      <c r="E87" s="1030"/>
      <c r="F87" s="1030"/>
      <c r="G87" s="1030"/>
      <c r="H87" s="1030"/>
      <c r="I87" s="1030"/>
      <c r="J87" s="1030"/>
      <c r="K87" s="1030"/>
      <c r="L87" s="1030"/>
      <c r="M87" s="1030"/>
      <c r="N87" s="1030"/>
      <c r="O87" s="1030"/>
      <c r="P87" s="1030"/>
      <c r="Q87" s="1030"/>
      <c r="R87" s="1031"/>
    </row>
    <row r="88" spans="1:18" ht="61.9" customHeight="1" x14ac:dyDescent="0.25">
      <c r="A88" s="898">
        <v>18</v>
      </c>
      <c r="B88" s="930">
        <v>1</v>
      </c>
      <c r="C88" s="1038">
        <v>4</v>
      </c>
      <c r="D88" s="1038">
        <v>2</v>
      </c>
      <c r="E88" s="908" t="s">
        <v>509</v>
      </c>
      <c r="F88" s="1040" t="s">
        <v>1432</v>
      </c>
      <c r="G88" s="186" t="s">
        <v>85</v>
      </c>
      <c r="H88" s="152" t="s">
        <v>87</v>
      </c>
      <c r="I88" s="186">
        <v>30</v>
      </c>
      <c r="J88" s="910" t="s">
        <v>1433</v>
      </c>
      <c r="K88" s="1042"/>
      <c r="L88" s="1038" t="s">
        <v>49</v>
      </c>
      <c r="M88" s="1038"/>
      <c r="N88" s="1045">
        <v>30000</v>
      </c>
      <c r="O88" s="1038"/>
      <c r="P88" s="1045">
        <v>30000</v>
      </c>
      <c r="Q88" s="910" t="s">
        <v>457</v>
      </c>
      <c r="R88" s="910" t="s">
        <v>456</v>
      </c>
    </row>
    <row r="89" spans="1:18" ht="77.45" customHeight="1" x14ac:dyDescent="0.25">
      <c r="A89" s="898"/>
      <c r="B89" s="930"/>
      <c r="C89" s="1039"/>
      <c r="D89" s="1039"/>
      <c r="E89" s="909"/>
      <c r="F89" s="1041"/>
      <c r="G89" s="186" t="s">
        <v>45</v>
      </c>
      <c r="H89" s="152" t="s">
        <v>87</v>
      </c>
      <c r="I89" s="186">
        <v>30</v>
      </c>
      <c r="J89" s="911"/>
      <c r="K89" s="1043"/>
      <c r="L89" s="1039"/>
      <c r="M89" s="1044"/>
      <c r="N89" s="1046"/>
      <c r="O89" s="1044"/>
      <c r="P89" s="1046"/>
      <c r="Q89" s="911"/>
      <c r="R89" s="911"/>
    </row>
    <row r="90" spans="1:18" ht="64.150000000000006" customHeight="1" x14ac:dyDescent="0.25">
      <c r="A90" s="912" t="s">
        <v>1434</v>
      </c>
      <c r="B90" s="1030"/>
      <c r="C90" s="1030"/>
      <c r="D90" s="1030"/>
      <c r="E90" s="1030"/>
      <c r="F90" s="1030"/>
      <c r="G90" s="1030"/>
      <c r="H90" s="1030"/>
      <c r="I90" s="1030"/>
      <c r="J90" s="1030"/>
      <c r="K90" s="1030"/>
      <c r="L90" s="1030"/>
      <c r="M90" s="1030"/>
      <c r="N90" s="1030"/>
      <c r="O90" s="1030"/>
      <c r="P90" s="1030"/>
      <c r="Q90" s="1030"/>
      <c r="R90" s="1031"/>
    </row>
    <row r="91" spans="1:18" ht="86.45" customHeight="1" x14ac:dyDescent="0.25">
      <c r="A91" s="186">
        <v>19</v>
      </c>
      <c r="B91" s="186">
        <v>1</v>
      </c>
      <c r="C91" s="186">
        <v>4</v>
      </c>
      <c r="D91" s="186">
        <v>2</v>
      </c>
      <c r="E91" s="185" t="s">
        <v>1435</v>
      </c>
      <c r="F91" s="217" t="s">
        <v>1436</v>
      </c>
      <c r="G91" s="186" t="s">
        <v>503</v>
      </c>
      <c r="H91" s="186" t="s">
        <v>470</v>
      </c>
      <c r="I91" s="186">
        <v>2</v>
      </c>
      <c r="J91" s="186" t="s">
        <v>505</v>
      </c>
      <c r="K91" s="218"/>
      <c r="L91" s="186" t="s">
        <v>1426</v>
      </c>
      <c r="M91" s="218"/>
      <c r="N91" s="219">
        <v>20000</v>
      </c>
      <c r="O91" s="186"/>
      <c r="P91" s="220">
        <v>20000</v>
      </c>
      <c r="Q91" s="186" t="s">
        <v>457</v>
      </c>
      <c r="R91" s="186" t="s">
        <v>456</v>
      </c>
    </row>
    <row r="92" spans="1:18" ht="62.45" customHeight="1" x14ac:dyDescent="0.25">
      <c r="A92" s="912" t="s">
        <v>1437</v>
      </c>
      <c r="B92" s="1030"/>
      <c r="C92" s="1030"/>
      <c r="D92" s="1030"/>
      <c r="E92" s="1030"/>
      <c r="F92" s="1030"/>
      <c r="G92" s="1030"/>
      <c r="H92" s="1030"/>
      <c r="I92" s="1030"/>
      <c r="J92" s="1030"/>
      <c r="K92" s="1030"/>
      <c r="L92" s="1030"/>
      <c r="M92" s="1030"/>
      <c r="N92" s="1030"/>
      <c r="O92" s="1030"/>
      <c r="P92" s="1030"/>
      <c r="Q92" s="1030"/>
      <c r="R92" s="1031"/>
    </row>
    <row r="93" spans="1:18" ht="150" x14ac:dyDescent="0.25">
      <c r="A93" s="185">
        <v>20</v>
      </c>
      <c r="B93" s="186">
        <v>1</v>
      </c>
      <c r="C93" s="186">
        <v>4</v>
      </c>
      <c r="D93" s="186">
        <v>2</v>
      </c>
      <c r="E93" s="185" t="s">
        <v>1438</v>
      </c>
      <c r="F93" s="185" t="s">
        <v>1439</v>
      </c>
      <c r="G93" s="186" t="s">
        <v>1414</v>
      </c>
      <c r="H93" s="152" t="s">
        <v>87</v>
      </c>
      <c r="I93" s="186">
        <v>80</v>
      </c>
      <c r="J93" s="186" t="s">
        <v>495</v>
      </c>
      <c r="K93" s="211"/>
      <c r="L93" s="186" t="s">
        <v>49</v>
      </c>
      <c r="M93" s="214"/>
      <c r="N93" s="219">
        <v>15000</v>
      </c>
      <c r="O93" s="214"/>
      <c r="P93" s="219">
        <v>15000</v>
      </c>
      <c r="Q93" s="186" t="s">
        <v>457</v>
      </c>
      <c r="R93" s="152" t="s">
        <v>456</v>
      </c>
    </row>
    <row r="94" spans="1:18" ht="52.15" customHeight="1" x14ac:dyDescent="0.25">
      <c r="A94" s="912" t="s">
        <v>1440</v>
      </c>
      <c r="B94" s="1030"/>
      <c r="C94" s="1030"/>
      <c r="D94" s="1030"/>
      <c r="E94" s="1030"/>
      <c r="F94" s="1030"/>
      <c r="G94" s="1030"/>
      <c r="H94" s="1030"/>
      <c r="I94" s="1030"/>
      <c r="J94" s="1030"/>
      <c r="K94" s="1030"/>
      <c r="L94" s="1030"/>
      <c r="M94" s="1030"/>
      <c r="N94" s="1030"/>
      <c r="O94" s="1030"/>
      <c r="P94" s="1030"/>
      <c r="Q94" s="1030"/>
      <c r="R94" s="1031"/>
    </row>
    <row r="95" spans="1:18" ht="213.6" customHeight="1" x14ac:dyDescent="0.25">
      <c r="A95" s="185">
        <v>21</v>
      </c>
      <c r="B95" s="186">
        <v>1</v>
      </c>
      <c r="C95" s="186">
        <v>4</v>
      </c>
      <c r="D95" s="186">
        <v>2</v>
      </c>
      <c r="E95" s="185" t="s">
        <v>1441</v>
      </c>
      <c r="F95" s="213" t="s">
        <v>1442</v>
      </c>
      <c r="G95" s="186" t="s">
        <v>45</v>
      </c>
      <c r="H95" s="152" t="s">
        <v>87</v>
      </c>
      <c r="I95" s="186">
        <v>30</v>
      </c>
      <c r="J95" s="186" t="s">
        <v>1443</v>
      </c>
      <c r="K95" s="218"/>
      <c r="L95" s="186" t="s">
        <v>83</v>
      </c>
      <c r="M95" s="218"/>
      <c r="N95" s="219">
        <v>110000</v>
      </c>
      <c r="O95" s="218"/>
      <c r="P95" s="219">
        <v>110000</v>
      </c>
      <c r="Q95" s="186" t="s">
        <v>457</v>
      </c>
      <c r="R95" s="186" t="s">
        <v>456</v>
      </c>
    </row>
    <row r="96" spans="1:18" ht="35.450000000000003" customHeight="1" x14ac:dyDescent="0.25">
      <c r="A96" s="912" t="s">
        <v>1444</v>
      </c>
      <c r="B96" s="1030"/>
      <c r="C96" s="1030"/>
      <c r="D96" s="1030"/>
      <c r="E96" s="1030"/>
      <c r="F96" s="1030"/>
      <c r="G96" s="1030"/>
      <c r="H96" s="1030"/>
      <c r="I96" s="1030"/>
      <c r="J96" s="1030"/>
      <c r="K96" s="1030"/>
      <c r="L96" s="1030"/>
      <c r="M96" s="1030"/>
      <c r="N96" s="1030"/>
      <c r="O96" s="1030"/>
      <c r="P96" s="1030"/>
      <c r="Q96" s="1030"/>
      <c r="R96" s="1031"/>
    </row>
    <row r="97" spans="1:18" ht="165" customHeight="1" x14ac:dyDescent="0.25">
      <c r="A97" s="185">
        <v>22</v>
      </c>
      <c r="B97" s="186">
        <v>1</v>
      </c>
      <c r="C97" s="186">
        <v>4</v>
      </c>
      <c r="D97" s="186">
        <v>2</v>
      </c>
      <c r="E97" s="185" t="s">
        <v>1445</v>
      </c>
      <c r="F97" s="213" t="s">
        <v>1446</v>
      </c>
      <c r="G97" s="186" t="s">
        <v>50</v>
      </c>
      <c r="H97" s="152" t="s">
        <v>87</v>
      </c>
      <c r="I97" s="186">
        <v>25</v>
      </c>
      <c r="J97" s="152" t="s">
        <v>1447</v>
      </c>
      <c r="K97" s="218"/>
      <c r="L97" s="186" t="s">
        <v>49</v>
      </c>
      <c r="M97" s="218"/>
      <c r="N97" s="219">
        <v>15000</v>
      </c>
      <c r="O97" s="218"/>
      <c r="P97" s="219">
        <v>15000</v>
      </c>
      <c r="Q97" s="186" t="s">
        <v>457</v>
      </c>
      <c r="R97" s="186" t="s">
        <v>456</v>
      </c>
    </row>
    <row r="98" spans="1:18" ht="40.15" customHeight="1" x14ac:dyDescent="0.25">
      <c r="A98" s="912" t="s">
        <v>1448</v>
      </c>
      <c r="B98" s="1030"/>
      <c r="C98" s="1030"/>
      <c r="D98" s="1030"/>
      <c r="E98" s="1030"/>
      <c r="F98" s="1030"/>
      <c r="G98" s="1030"/>
      <c r="H98" s="1030"/>
      <c r="I98" s="1030"/>
      <c r="J98" s="1030"/>
      <c r="K98" s="1030"/>
      <c r="L98" s="1030"/>
      <c r="M98" s="1030"/>
      <c r="N98" s="1030"/>
      <c r="O98" s="1030"/>
      <c r="P98" s="1030"/>
      <c r="Q98" s="1030"/>
      <c r="R98" s="1031"/>
    </row>
    <row r="99" spans="1:18" ht="75.599999999999994" customHeight="1" x14ac:dyDescent="0.25">
      <c r="A99" s="908">
        <v>23</v>
      </c>
      <c r="B99" s="910">
        <v>1</v>
      </c>
      <c r="C99" s="910">
        <v>4</v>
      </c>
      <c r="D99" s="910">
        <v>2</v>
      </c>
      <c r="E99" s="1032" t="s">
        <v>468</v>
      </c>
      <c r="F99" s="1032" t="s">
        <v>1449</v>
      </c>
      <c r="G99" s="910" t="s">
        <v>466</v>
      </c>
      <c r="H99" s="186" t="s">
        <v>146</v>
      </c>
      <c r="I99" s="186">
        <v>20</v>
      </c>
      <c r="J99" s="910" t="s">
        <v>1450</v>
      </c>
      <c r="K99" s="1052"/>
      <c r="L99" s="910" t="s">
        <v>49</v>
      </c>
      <c r="M99" s="1055"/>
      <c r="N99" s="1035">
        <v>200000</v>
      </c>
      <c r="O99" s="1032"/>
      <c r="P99" s="1035">
        <v>200000</v>
      </c>
      <c r="Q99" s="910" t="s">
        <v>457</v>
      </c>
      <c r="R99" s="910" t="s">
        <v>456</v>
      </c>
    </row>
    <row r="100" spans="1:18" ht="78" customHeight="1" x14ac:dyDescent="0.25">
      <c r="A100" s="1051"/>
      <c r="B100" s="929"/>
      <c r="C100" s="929"/>
      <c r="D100" s="929"/>
      <c r="E100" s="1033"/>
      <c r="F100" s="1033"/>
      <c r="G100" s="911"/>
      <c r="H100" s="186" t="s">
        <v>87</v>
      </c>
      <c r="I100" s="186" t="s">
        <v>1451</v>
      </c>
      <c r="J100" s="929"/>
      <c r="K100" s="1053"/>
      <c r="L100" s="929"/>
      <c r="M100" s="1053"/>
      <c r="N100" s="1036"/>
      <c r="O100" s="1033"/>
      <c r="P100" s="1036"/>
      <c r="Q100" s="929"/>
      <c r="R100" s="929"/>
    </row>
    <row r="101" spans="1:18" ht="83.45" customHeight="1" x14ac:dyDescent="0.25">
      <c r="A101" s="909"/>
      <c r="B101" s="911"/>
      <c r="C101" s="911"/>
      <c r="D101" s="911"/>
      <c r="E101" s="1034"/>
      <c r="F101" s="1034"/>
      <c r="G101" s="186" t="s">
        <v>417</v>
      </c>
      <c r="H101" s="186" t="s">
        <v>105</v>
      </c>
      <c r="I101" s="186">
        <v>1</v>
      </c>
      <c r="J101" s="911"/>
      <c r="K101" s="1054"/>
      <c r="L101" s="911"/>
      <c r="M101" s="1054"/>
      <c r="N101" s="1037"/>
      <c r="O101" s="1034"/>
      <c r="P101" s="1037"/>
      <c r="Q101" s="911"/>
      <c r="R101" s="911"/>
    </row>
    <row r="102" spans="1:18" ht="67.900000000000006" customHeight="1" x14ac:dyDescent="0.25">
      <c r="A102" s="912" t="s">
        <v>1452</v>
      </c>
      <c r="B102" s="1047"/>
      <c r="C102" s="1047"/>
      <c r="D102" s="1047"/>
      <c r="E102" s="1047"/>
      <c r="F102" s="1047"/>
      <c r="G102" s="1047"/>
      <c r="H102" s="1047"/>
      <c r="I102" s="1047"/>
      <c r="J102" s="1047"/>
      <c r="K102" s="1047"/>
      <c r="L102" s="1047"/>
      <c r="M102" s="1047"/>
      <c r="N102" s="1047"/>
      <c r="O102" s="1047"/>
      <c r="P102" s="1047"/>
      <c r="Q102" s="1047"/>
      <c r="R102" s="1048"/>
    </row>
    <row r="103" spans="1:18" ht="211.9" customHeight="1" x14ac:dyDescent="0.25">
      <c r="A103" s="185">
        <v>24</v>
      </c>
      <c r="B103" s="186">
        <v>1</v>
      </c>
      <c r="C103" s="186">
        <v>4</v>
      </c>
      <c r="D103" s="186">
        <v>2</v>
      </c>
      <c r="E103" s="185" t="s">
        <v>1453</v>
      </c>
      <c r="F103" s="213" t="s">
        <v>1454</v>
      </c>
      <c r="G103" s="186" t="s">
        <v>478</v>
      </c>
      <c r="H103" s="186">
        <v>1</v>
      </c>
      <c r="I103" s="186">
        <v>100</v>
      </c>
      <c r="J103" s="186" t="s">
        <v>1455</v>
      </c>
      <c r="K103" s="16"/>
      <c r="L103" s="186" t="s">
        <v>1426</v>
      </c>
      <c r="M103" s="186"/>
      <c r="N103" s="219">
        <v>60000</v>
      </c>
      <c r="O103" s="186"/>
      <c r="P103" s="219">
        <v>60000</v>
      </c>
      <c r="Q103" s="186" t="s">
        <v>457</v>
      </c>
      <c r="R103" s="186" t="s">
        <v>456</v>
      </c>
    </row>
    <row r="104" spans="1:18" ht="40.9" customHeight="1" x14ac:dyDescent="0.25">
      <c r="A104" s="912" t="s">
        <v>1456</v>
      </c>
      <c r="B104" s="1030"/>
      <c r="C104" s="1030"/>
      <c r="D104" s="1030"/>
      <c r="E104" s="1030"/>
      <c r="F104" s="1030"/>
      <c r="G104" s="1030"/>
      <c r="H104" s="1030"/>
      <c r="I104" s="1030"/>
      <c r="J104" s="1030"/>
      <c r="K104" s="1030"/>
      <c r="L104" s="1030"/>
      <c r="M104" s="1030"/>
      <c r="N104" s="1030"/>
      <c r="O104" s="1030"/>
      <c r="P104" s="1030"/>
      <c r="Q104" s="1030"/>
      <c r="R104" s="1031"/>
    </row>
    <row r="105" spans="1:18" ht="204.6" customHeight="1" x14ac:dyDescent="0.25">
      <c r="A105" s="186">
        <v>25</v>
      </c>
      <c r="B105" s="221">
        <v>1</v>
      </c>
      <c r="C105" s="221">
        <v>4</v>
      </c>
      <c r="D105" s="221">
        <v>2</v>
      </c>
      <c r="E105" s="185" t="s">
        <v>1457</v>
      </c>
      <c r="F105" s="213" t="s">
        <v>1458</v>
      </c>
      <c r="G105" s="221" t="s">
        <v>45</v>
      </c>
      <c r="H105" s="221">
        <v>1</v>
      </c>
      <c r="I105" s="221">
        <v>30</v>
      </c>
      <c r="J105" s="186" t="s">
        <v>1459</v>
      </c>
      <c r="K105" s="14"/>
      <c r="L105" s="186" t="s">
        <v>1426</v>
      </c>
      <c r="M105" s="14"/>
      <c r="N105" s="219">
        <v>100000</v>
      </c>
      <c r="O105" s="14"/>
      <c r="P105" s="219">
        <v>100000</v>
      </c>
      <c r="Q105" s="186" t="s">
        <v>457</v>
      </c>
      <c r="R105" s="186" t="s">
        <v>456</v>
      </c>
    </row>
    <row r="106" spans="1:18" ht="42" customHeight="1" x14ac:dyDescent="0.25">
      <c r="A106" s="912" t="s">
        <v>1460</v>
      </c>
      <c r="B106" s="913"/>
      <c r="C106" s="913"/>
      <c r="D106" s="913"/>
      <c r="E106" s="913"/>
      <c r="F106" s="913"/>
      <c r="G106" s="913"/>
      <c r="H106" s="913"/>
      <c r="I106" s="913"/>
      <c r="J106" s="913"/>
      <c r="K106" s="913"/>
      <c r="L106" s="913"/>
      <c r="M106" s="913"/>
      <c r="N106" s="913"/>
      <c r="O106" s="913"/>
      <c r="P106" s="913"/>
      <c r="Q106" s="913"/>
      <c r="R106" s="914"/>
    </row>
    <row r="109" spans="1:18" x14ac:dyDescent="0.25">
      <c r="L109" s="1049"/>
      <c r="M109" s="1049" t="s">
        <v>35</v>
      </c>
      <c r="N109" s="1049"/>
      <c r="O109" s="1049"/>
    </row>
    <row r="110" spans="1:18" x14ac:dyDescent="0.25">
      <c r="L110" s="1050"/>
      <c r="M110" s="816" t="s">
        <v>36</v>
      </c>
      <c r="N110" s="1049" t="s">
        <v>37</v>
      </c>
      <c r="O110" s="1050"/>
    </row>
    <row r="111" spans="1:18" x14ac:dyDescent="0.25">
      <c r="L111" s="1050"/>
      <c r="M111" s="817"/>
      <c r="N111" s="110">
        <v>2020</v>
      </c>
      <c r="O111" s="110">
        <v>2021</v>
      </c>
    </row>
    <row r="112" spans="1:18" ht="18.75" customHeight="1" x14ac:dyDescent="0.25">
      <c r="L112" s="110" t="s">
        <v>1461</v>
      </c>
      <c r="M112" s="51">
        <v>14</v>
      </c>
      <c r="N112" s="210">
        <f>M8+M11+M19+M24+M28+M31+M34+M40+M45+M49+M58+M65+M71</f>
        <v>459000</v>
      </c>
      <c r="O112" s="65">
        <f>N7</f>
        <v>70000</v>
      </c>
    </row>
    <row r="113" spans="12:16" x14ac:dyDescent="0.25">
      <c r="L113" s="110" t="s">
        <v>1462</v>
      </c>
      <c r="M113" s="51">
        <v>25</v>
      </c>
      <c r="N113" s="65">
        <f>M9+M14+M21+M26+M29+M32+M36+M42+M46+M53+M61+M68+M76</f>
        <v>91300</v>
      </c>
      <c r="O113" s="65">
        <f>N7+N82+N84+N86+N88+N91+N93+N95+N97+N99+N103+N105</f>
        <v>810000</v>
      </c>
      <c r="P113" s="2"/>
    </row>
    <row r="114" spans="12:16" x14ac:dyDescent="0.25">
      <c r="N114" s="566"/>
      <c r="O114" s="566"/>
    </row>
  </sheetData>
  <mergeCells count="349">
    <mergeCell ref="A102:R102"/>
    <mergeCell ref="A104:R104"/>
    <mergeCell ref="A106:R106"/>
    <mergeCell ref="L109:L111"/>
    <mergeCell ref="M109:O109"/>
    <mergeCell ref="N110:O110"/>
    <mergeCell ref="M110:M111"/>
    <mergeCell ref="A90:R90"/>
    <mergeCell ref="A92:R92"/>
    <mergeCell ref="A94:R94"/>
    <mergeCell ref="A96:R96"/>
    <mergeCell ref="A98:R98"/>
    <mergeCell ref="A99:A101"/>
    <mergeCell ref="B99:B101"/>
    <mergeCell ref="C99:C101"/>
    <mergeCell ref="D99:D101"/>
    <mergeCell ref="E99:E101"/>
    <mergeCell ref="F99:F101"/>
    <mergeCell ref="G99:G100"/>
    <mergeCell ref="J99:J101"/>
    <mergeCell ref="K99:K101"/>
    <mergeCell ref="L99:L101"/>
    <mergeCell ref="M99:M101"/>
    <mergeCell ref="N99:N101"/>
    <mergeCell ref="O99:O101"/>
    <mergeCell ref="P99:P101"/>
    <mergeCell ref="Q99:Q101"/>
    <mergeCell ref="R99:R101"/>
    <mergeCell ref="A85:R85"/>
    <mergeCell ref="A87:R87"/>
    <mergeCell ref="A88:A89"/>
    <mergeCell ref="B88:B89"/>
    <mergeCell ref="C88:C89"/>
    <mergeCell ref="D88:D89"/>
    <mergeCell ref="E88:E89"/>
    <mergeCell ref="F88:F89"/>
    <mergeCell ref="J88:J89"/>
    <mergeCell ref="K88:K89"/>
    <mergeCell ref="L88:L89"/>
    <mergeCell ref="M88:M89"/>
    <mergeCell ref="N88:N89"/>
    <mergeCell ref="O88:O89"/>
    <mergeCell ref="P88:P89"/>
    <mergeCell ref="Q88:Q89"/>
    <mergeCell ref="R88:R89"/>
    <mergeCell ref="L76:L80"/>
    <mergeCell ref="M76:M80"/>
    <mergeCell ref="N76:N80"/>
    <mergeCell ref="O76:O80"/>
    <mergeCell ref="P76:P80"/>
    <mergeCell ref="Q76:Q80"/>
    <mergeCell ref="R76:R80"/>
    <mergeCell ref="A81:R81"/>
    <mergeCell ref="A83:R83"/>
    <mergeCell ref="A76:A80"/>
    <mergeCell ref="B76:B80"/>
    <mergeCell ref="C76:C80"/>
    <mergeCell ref="D76:D80"/>
    <mergeCell ref="E76:E80"/>
    <mergeCell ref="F76:F80"/>
    <mergeCell ref="G76:G77"/>
    <mergeCell ref="J76:J80"/>
    <mergeCell ref="K76:K80"/>
    <mergeCell ref="M68:M69"/>
    <mergeCell ref="N68:N69"/>
    <mergeCell ref="O68:O69"/>
    <mergeCell ref="P68:P69"/>
    <mergeCell ref="Q68:Q69"/>
    <mergeCell ref="R68:R69"/>
    <mergeCell ref="A70:R70"/>
    <mergeCell ref="A71:A75"/>
    <mergeCell ref="B71:B75"/>
    <mergeCell ref="C71:C75"/>
    <mergeCell ref="D71:D75"/>
    <mergeCell ref="E71:E75"/>
    <mergeCell ref="F71:F75"/>
    <mergeCell ref="G71:G72"/>
    <mergeCell ref="J71:J75"/>
    <mergeCell ref="K71:K75"/>
    <mergeCell ref="L71:L75"/>
    <mergeCell ref="M71:M75"/>
    <mergeCell ref="N71:N75"/>
    <mergeCell ref="O71:O75"/>
    <mergeCell ref="P71:P75"/>
    <mergeCell ref="Q71:Q75"/>
    <mergeCell ref="R71:R75"/>
    <mergeCell ref="A68:A69"/>
    <mergeCell ref="B68:B69"/>
    <mergeCell ref="C68:C69"/>
    <mergeCell ref="D68:D69"/>
    <mergeCell ref="E68:E69"/>
    <mergeCell ref="F68:F69"/>
    <mergeCell ref="J68:J69"/>
    <mergeCell ref="K68:K69"/>
    <mergeCell ref="L68:L69"/>
    <mergeCell ref="L61:L63"/>
    <mergeCell ref="C61:C63"/>
    <mergeCell ref="D61:D63"/>
    <mergeCell ref="E61:E63"/>
    <mergeCell ref="F61:F63"/>
    <mergeCell ref="G61:G62"/>
    <mergeCell ref="J61:J63"/>
    <mergeCell ref="K61:K63"/>
    <mergeCell ref="M61:M63"/>
    <mergeCell ref="N61:N63"/>
    <mergeCell ref="O61:O63"/>
    <mergeCell ref="P61:P63"/>
    <mergeCell ref="Q61:Q63"/>
    <mergeCell ref="R61:R63"/>
    <mergeCell ref="A64:R64"/>
    <mergeCell ref="A65:A67"/>
    <mergeCell ref="B65:B67"/>
    <mergeCell ref="C65:C67"/>
    <mergeCell ref="D65:D67"/>
    <mergeCell ref="E65:E67"/>
    <mergeCell ref="F65:F67"/>
    <mergeCell ref="J65:J67"/>
    <mergeCell ref="K65:K67"/>
    <mergeCell ref="L65:L67"/>
    <mergeCell ref="M65:M67"/>
    <mergeCell ref="N65:N67"/>
    <mergeCell ref="O65:O67"/>
    <mergeCell ref="P65:P67"/>
    <mergeCell ref="Q65:Q67"/>
    <mergeCell ref="R65:R67"/>
    <mergeCell ref="A61:A63"/>
    <mergeCell ref="B61:B63"/>
    <mergeCell ref="L53:L56"/>
    <mergeCell ref="M53:M56"/>
    <mergeCell ref="N53:N56"/>
    <mergeCell ref="O53:O56"/>
    <mergeCell ref="P53:P56"/>
    <mergeCell ref="Q53:Q56"/>
    <mergeCell ref="R53:R56"/>
    <mergeCell ref="A57:R57"/>
    <mergeCell ref="A58:A60"/>
    <mergeCell ref="B58:B60"/>
    <mergeCell ref="C58:C60"/>
    <mergeCell ref="D58:D60"/>
    <mergeCell ref="E58:E60"/>
    <mergeCell ref="F58:F60"/>
    <mergeCell ref="G58:G59"/>
    <mergeCell ref="J58:J60"/>
    <mergeCell ref="K58:K60"/>
    <mergeCell ref="L58:L60"/>
    <mergeCell ref="M58:M60"/>
    <mergeCell ref="N58:N60"/>
    <mergeCell ref="O58:O60"/>
    <mergeCell ref="P58:P60"/>
    <mergeCell ref="Q58:Q60"/>
    <mergeCell ref="R58:R60"/>
    <mergeCell ref="A53:A56"/>
    <mergeCell ref="B53:B56"/>
    <mergeCell ref="C53:C56"/>
    <mergeCell ref="D53:D56"/>
    <mergeCell ref="E53:E56"/>
    <mergeCell ref="F53:F56"/>
    <mergeCell ref="G53:G54"/>
    <mergeCell ref="J53:J56"/>
    <mergeCell ref="K53:K56"/>
    <mergeCell ref="A42:A43"/>
    <mergeCell ref="B42:B43"/>
    <mergeCell ref="C42:C43"/>
    <mergeCell ref="D42:D43"/>
    <mergeCell ref="E42:E43"/>
    <mergeCell ref="F42:F43"/>
    <mergeCell ref="J42:J43"/>
    <mergeCell ref="A48:R48"/>
    <mergeCell ref="A49:A52"/>
    <mergeCell ref="B49:B52"/>
    <mergeCell ref="C49:C52"/>
    <mergeCell ref="D49:D52"/>
    <mergeCell ref="E49:E52"/>
    <mergeCell ref="F49:F52"/>
    <mergeCell ref="G49:G50"/>
    <mergeCell ref="J49:J52"/>
    <mergeCell ref="K49:K52"/>
    <mergeCell ref="L49:L52"/>
    <mergeCell ref="M49:M52"/>
    <mergeCell ref="N49:N52"/>
    <mergeCell ref="O49:O52"/>
    <mergeCell ref="P49:P52"/>
    <mergeCell ref="Q49:Q52"/>
    <mergeCell ref="R49:R52"/>
    <mergeCell ref="A44:R44"/>
    <mergeCell ref="A46:A47"/>
    <mergeCell ref="B46:B47"/>
    <mergeCell ref="C46:C47"/>
    <mergeCell ref="D46:D47"/>
    <mergeCell ref="E46:E47"/>
    <mergeCell ref="F46:F47"/>
    <mergeCell ref="J46:J47"/>
    <mergeCell ref="K46:K47"/>
    <mergeCell ref="L46:L47"/>
    <mergeCell ref="M46:M47"/>
    <mergeCell ref="N46:N47"/>
    <mergeCell ref="O46:O47"/>
    <mergeCell ref="P46:P47"/>
    <mergeCell ref="Q46:Q47"/>
    <mergeCell ref="R46:R47"/>
    <mergeCell ref="K42:K43"/>
    <mergeCell ref="L42:L43"/>
    <mergeCell ref="A39:R39"/>
    <mergeCell ref="A40:A41"/>
    <mergeCell ref="B40:B41"/>
    <mergeCell ref="C40:C41"/>
    <mergeCell ref="D40:D41"/>
    <mergeCell ref="E40:E41"/>
    <mergeCell ref="F40:F41"/>
    <mergeCell ref="J40:J41"/>
    <mergeCell ref="K40:K41"/>
    <mergeCell ref="L40:L41"/>
    <mergeCell ref="M40:M41"/>
    <mergeCell ref="N40:N41"/>
    <mergeCell ref="O40:O41"/>
    <mergeCell ref="P40:P41"/>
    <mergeCell ref="Q40:Q41"/>
    <mergeCell ref="R40:R41"/>
    <mergeCell ref="M42:M43"/>
    <mergeCell ref="N42:N43"/>
    <mergeCell ref="O42:O43"/>
    <mergeCell ref="P42:P43"/>
    <mergeCell ref="Q42:Q43"/>
    <mergeCell ref="R42:R43"/>
    <mergeCell ref="R34:R35"/>
    <mergeCell ref="A36:A38"/>
    <mergeCell ref="B36:B38"/>
    <mergeCell ref="C36:C38"/>
    <mergeCell ref="D36:D38"/>
    <mergeCell ref="E36:E38"/>
    <mergeCell ref="F36:F38"/>
    <mergeCell ref="J36:J38"/>
    <mergeCell ref="K36:K38"/>
    <mergeCell ref="L36:L38"/>
    <mergeCell ref="M36:M38"/>
    <mergeCell ref="N36:N38"/>
    <mergeCell ref="O36:O38"/>
    <mergeCell ref="P36:P38"/>
    <mergeCell ref="Q36:Q38"/>
    <mergeCell ref="R36:R38"/>
    <mergeCell ref="F34:F35"/>
    <mergeCell ref="J34:J35"/>
    <mergeCell ref="K34:K35"/>
    <mergeCell ref="L34:L35"/>
    <mergeCell ref="M34:M35"/>
    <mergeCell ref="N34:N35"/>
    <mergeCell ref="O34:O35"/>
    <mergeCell ref="P34:P35"/>
    <mergeCell ref="Q34:Q35"/>
    <mergeCell ref="M24:M25"/>
    <mergeCell ref="N24:N25"/>
    <mergeCell ref="O24:O25"/>
    <mergeCell ref="P24:P25"/>
    <mergeCell ref="Q24:Q25"/>
    <mergeCell ref="R24:R25"/>
    <mergeCell ref="A27:R27"/>
    <mergeCell ref="A30:R30"/>
    <mergeCell ref="A33:R33"/>
    <mergeCell ref="A24:A25"/>
    <mergeCell ref="B24:B25"/>
    <mergeCell ref="C24:C25"/>
    <mergeCell ref="D24:D25"/>
    <mergeCell ref="E24:E25"/>
    <mergeCell ref="F24:F25"/>
    <mergeCell ref="J24:J25"/>
    <mergeCell ref="K24:K25"/>
    <mergeCell ref="L24:L25"/>
    <mergeCell ref="A34:A35"/>
    <mergeCell ref="B34:B35"/>
    <mergeCell ref="C34:C35"/>
    <mergeCell ref="D34:D35"/>
    <mergeCell ref="E34:E35"/>
    <mergeCell ref="K21:K22"/>
    <mergeCell ref="L21:L22"/>
    <mergeCell ref="M21:M22"/>
    <mergeCell ref="N21:N22"/>
    <mergeCell ref="O21:O22"/>
    <mergeCell ref="P21:P22"/>
    <mergeCell ref="Q21:Q22"/>
    <mergeCell ref="R21:R22"/>
    <mergeCell ref="A23:R23"/>
    <mergeCell ref="A21:A22"/>
    <mergeCell ref="B21:B22"/>
    <mergeCell ref="C21:C22"/>
    <mergeCell ref="D21:D22"/>
    <mergeCell ref="E21:E22"/>
    <mergeCell ref="F21:F22"/>
    <mergeCell ref="J21:J22"/>
    <mergeCell ref="A18:R18"/>
    <mergeCell ref="A19:A20"/>
    <mergeCell ref="B19:B20"/>
    <mergeCell ref="C19:C20"/>
    <mergeCell ref="D19:D20"/>
    <mergeCell ref="E19:E20"/>
    <mergeCell ref="F19:F20"/>
    <mergeCell ref="J19:J20"/>
    <mergeCell ref="K19:K20"/>
    <mergeCell ref="L19:L20"/>
    <mergeCell ref="M19:M20"/>
    <mergeCell ref="N19:N20"/>
    <mergeCell ref="O19:O20"/>
    <mergeCell ref="P19:P20"/>
    <mergeCell ref="Q19:Q20"/>
    <mergeCell ref="R19:R20"/>
    <mergeCell ref="K14:K17"/>
    <mergeCell ref="L14:L17"/>
    <mergeCell ref="M14:M17"/>
    <mergeCell ref="N14:N17"/>
    <mergeCell ref="O14:O17"/>
    <mergeCell ref="P14:P17"/>
    <mergeCell ref="Q14:Q17"/>
    <mergeCell ref="R14:R17"/>
    <mergeCell ref="A10:R10"/>
    <mergeCell ref="A11:A13"/>
    <mergeCell ref="B11:B13"/>
    <mergeCell ref="C11:C13"/>
    <mergeCell ref="D11:D13"/>
    <mergeCell ref="E11:E13"/>
    <mergeCell ref="F11:F13"/>
    <mergeCell ref="J11:J13"/>
    <mergeCell ref="K11:K13"/>
    <mergeCell ref="L11:L13"/>
    <mergeCell ref="M11:M13"/>
    <mergeCell ref="N11:N13"/>
    <mergeCell ref="O11:O13"/>
    <mergeCell ref="P11:P13"/>
    <mergeCell ref="Q11:Q13"/>
    <mergeCell ref="R11:R13"/>
    <mergeCell ref="A14:A17"/>
    <mergeCell ref="B14:B17"/>
    <mergeCell ref="C14:C17"/>
    <mergeCell ref="D14:D17"/>
    <mergeCell ref="E14:E17"/>
    <mergeCell ref="F14:F17"/>
    <mergeCell ref="G4:G5"/>
    <mergeCell ref="H4:I4"/>
    <mergeCell ref="J4:J5"/>
    <mergeCell ref="J14:J17"/>
    <mergeCell ref="K4:L4"/>
    <mergeCell ref="M4:N4"/>
    <mergeCell ref="Q4:Q5"/>
    <mergeCell ref="R4:R5"/>
    <mergeCell ref="O4:P4"/>
    <mergeCell ref="A4:A5"/>
    <mergeCell ref="B4:B5"/>
    <mergeCell ref="C4:C5"/>
    <mergeCell ref="D4:D5"/>
    <mergeCell ref="E4:E5"/>
    <mergeCell ref="F4: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S49"/>
  <sheetViews>
    <sheetView zoomScale="50" zoomScaleNormal="50" workbookViewId="0"/>
  </sheetViews>
  <sheetFormatPr defaultRowHeight="15" x14ac:dyDescent="0.25"/>
  <cols>
    <col min="1" max="1" width="4.7109375" style="98" customWidth="1"/>
    <col min="2" max="2" width="8.85546875" style="98" customWidth="1"/>
    <col min="3" max="3" width="11.42578125" style="98" customWidth="1"/>
    <col min="4" max="4" width="9.7109375" style="98" customWidth="1"/>
    <col min="5" max="5" width="45.7109375" style="98" customWidth="1"/>
    <col min="6" max="6" width="61.5703125" style="98" customWidth="1"/>
    <col min="7" max="7" width="35.7109375" style="98" customWidth="1"/>
    <col min="8" max="8" width="25.85546875" style="98" customWidth="1"/>
    <col min="9" max="9" width="15.42578125" style="98" customWidth="1"/>
    <col min="10" max="10" width="32.140625" style="98" customWidth="1"/>
    <col min="11" max="11" width="12.140625" style="98" customWidth="1"/>
    <col min="12" max="12" width="12.7109375" style="98" customWidth="1"/>
    <col min="13" max="13" width="17.85546875" style="98" customWidth="1"/>
    <col min="14" max="14" width="17.28515625" style="98" customWidth="1"/>
    <col min="15" max="16" width="18" style="98" customWidth="1"/>
    <col min="17" max="17" width="21.28515625" style="98" customWidth="1"/>
    <col min="18" max="18" width="22.85546875" style="98" customWidth="1"/>
    <col min="19" max="19" width="19.5703125" style="98" customWidth="1"/>
    <col min="20" max="258" width="9.140625" style="98"/>
    <col min="259" max="259" width="4.7109375" style="98" bestFit="1" customWidth="1"/>
    <col min="260" max="260" width="9.7109375" style="98" bestFit="1" customWidth="1"/>
    <col min="261" max="261" width="10" style="98" bestFit="1" customWidth="1"/>
    <col min="262" max="262" width="8.85546875" style="98" bestFit="1" customWidth="1"/>
    <col min="263" max="263" width="22.85546875" style="98" customWidth="1"/>
    <col min="264" max="264" width="59.7109375" style="98" bestFit="1" customWidth="1"/>
    <col min="265" max="265" width="57.85546875" style="98" bestFit="1" customWidth="1"/>
    <col min="266" max="266" width="35.28515625" style="98" bestFit="1" customWidth="1"/>
    <col min="267" max="267" width="28.140625" style="98" bestFit="1" customWidth="1"/>
    <col min="268" max="268" width="33.140625" style="98" bestFit="1" customWidth="1"/>
    <col min="269" max="269" width="26" style="98" bestFit="1" customWidth="1"/>
    <col min="270" max="270" width="19.140625" style="98" bestFit="1" customWidth="1"/>
    <col min="271" max="271" width="10.42578125" style="98" customWidth="1"/>
    <col min="272" max="272" width="11.85546875" style="98" customWidth="1"/>
    <col min="273" max="273" width="14.7109375" style="98" customWidth="1"/>
    <col min="274" max="274" width="9" style="98" bestFit="1" customWidth="1"/>
    <col min="275" max="514" width="9.140625" style="98"/>
    <col min="515" max="515" width="4.7109375" style="98" bestFit="1" customWidth="1"/>
    <col min="516" max="516" width="9.7109375" style="98" bestFit="1" customWidth="1"/>
    <col min="517" max="517" width="10" style="98" bestFit="1" customWidth="1"/>
    <col min="518" max="518" width="8.85546875" style="98" bestFit="1" customWidth="1"/>
    <col min="519" max="519" width="22.85546875" style="98" customWidth="1"/>
    <col min="520" max="520" width="59.7109375" style="98" bestFit="1" customWidth="1"/>
    <col min="521" max="521" width="57.85546875" style="98" bestFit="1" customWidth="1"/>
    <col min="522" max="522" width="35.28515625" style="98" bestFit="1" customWidth="1"/>
    <col min="523" max="523" width="28.140625" style="98" bestFit="1" customWidth="1"/>
    <col min="524" max="524" width="33.140625" style="98" bestFit="1" customWidth="1"/>
    <col min="525" max="525" width="26" style="98" bestFit="1" customWidth="1"/>
    <col min="526" max="526" width="19.140625" style="98" bestFit="1" customWidth="1"/>
    <col min="527" max="527" width="10.42578125" style="98" customWidth="1"/>
    <col min="528" max="528" width="11.85546875" style="98" customWidth="1"/>
    <col min="529" max="529" width="14.7109375" style="98" customWidth="1"/>
    <col min="530" max="530" width="9" style="98" bestFit="1" customWidth="1"/>
    <col min="531" max="770" width="9.140625" style="98"/>
    <col min="771" max="771" width="4.7109375" style="98" bestFit="1" customWidth="1"/>
    <col min="772" max="772" width="9.7109375" style="98" bestFit="1" customWidth="1"/>
    <col min="773" max="773" width="10" style="98" bestFit="1" customWidth="1"/>
    <col min="774" max="774" width="8.85546875" style="98" bestFit="1" customWidth="1"/>
    <col min="775" max="775" width="22.85546875" style="98" customWidth="1"/>
    <col min="776" max="776" width="59.7109375" style="98" bestFit="1" customWidth="1"/>
    <col min="777" max="777" width="57.85546875" style="98" bestFit="1" customWidth="1"/>
    <col min="778" max="778" width="35.28515625" style="98" bestFit="1" customWidth="1"/>
    <col min="779" max="779" width="28.140625" style="98" bestFit="1" customWidth="1"/>
    <col min="780" max="780" width="33.140625" style="98" bestFit="1" customWidth="1"/>
    <col min="781" max="781" width="26" style="98" bestFit="1" customWidth="1"/>
    <col min="782" max="782" width="19.140625" style="98" bestFit="1" customWidth="1"/>
    <col min="783" max="783" width="10.42578125" style="98" customWidth="1"/>
    <col min="784" max="784" width="11.85546875" style="98" customWidth="1"/>
    <col min="785" max="785" width="14.7109375" style="98" customWidth="1"/>
    <col min="786" max="786" width="9" style="98" bestFit="1" customWidth="1"/>
    <col min="787" max="1026" width="9.140625" style="98"/>
    <col min="1027" max="1027" width="4.7109375" style="98" bestFit="1" customWidth="1"/>
    <col min="1028" max="1028" width="9.7109375" style="98" bestFit="1" customWidth="1"/>
    <col min="1029" max="1029" width="10" style="98" bestFit="1" customWidth="1"/>
    <col min="1030" max="1030" width="8.85546875" style="98" bestFit="1" customWidth="1"/>
    <col min="1031" max="1031" width="22.85546875" style="98" customWidth="1"/>
    <col min="1032" max="1032" width="59.7109375" style="98" bestFit="1" customWidth="1"/>
    <col min="1033" max="1033" width="57.85546875" style="98" bestFit="1" customWidth="1"/>
    <col min="1034" max="1034" width="35.28515625" style="98" bestFit="1" customWidth="1"/>
    <col min="1035" max="1035" width="28.140625" style="98" bestFit="1" customWidth="1"/>
    <col min="1036" max="1036" width="33.140625" style="98" bestFit="1" customWidth="1"/>
    <col min="1037" max="1037" width="26" style="98" bestFit="1" customWidth="1"/>
    <col min="1038" max="1038" width="19.140625" style="98" bestFit="1" customWidth="1"/>
    <col min="1039" max="1039" width="10.42578125" style="98" customWidth="1"/>
    <col min="1040" max="1040" width="11.85546875" style="98" customWidth="1"/>
    <col min="1041" max="1041" width="14.7109375" style="98" customWidth="1"/>
    <col min="1042" max="1042" width="9" style="98" bestFit="1" customWidth="1"/>
    <col min="1043" max="1282" width="9.140625" style="98"/>
    <col min="1283" max="1283" width="4.7109375" style="98" bestFit="1" customWidth="1"/>
    <col min="1284" max="1284" width="9.7109375" style="98" bestFit="1" customWidth="1"/>
    <col min="1285" max="1285" width="10" style="98" bestFit="1" customWidth="1"/>
    <col min="1286" max="1286" width="8.85546875" style="98" bestFit="1" customWidth="1"/>
    <col min="1287" max="1287" width="22.85546875" style="98" customWidth="1"/>
    <col min="1288" max="1288" width="59.7109375" style="98" bestFit="1" customWidth="1"/>
    <col min="1289" max="1289" width="57.85546875" style="98" bestFit="1" customWidth="1"/>
    <col min="1290" max="1290" width="35.28515625" style="98" bestFit="1" customWidth="1"/>
    <col min="1291" max="1291" width="28.140625" style="98" bestFit="1" customWidth="1"/>
    <col min="1292" max="1292" width="33.140625" style="98" bestFit="1" customWidth="1"/>
    <col min="1293" max="1293" width="26" style="98" bestFit="1" customWidth="1"/>
    <col min="1294" max="1294" width="19.140625" style="98" bestFit="1" customWidth="1"/>
    <col min="1295" max="1295" width="10.42578125" style="98" customWidth="1"/>
    <col min="1296" max="1296" width="11.85546875" style="98" customWidth="1"/>
    <col min="1297" max="1297" width="14.7109375" style="98" customWidth="1"/>
    <col min="1298" max="1298" width="9" style="98" bestFit="1" customWidth="1"/>
    <col min="1299" max="1538" width="9.140625" style="98"/>
    <col min="1539" max="1539" width="4.7109375" style="98" bestFit="1" customWidth="1"/>
    <col min="1540" max="1540" width="9.7109375" style="98" bestFit="1" customWidth="1"/>
    <col min="1541" max="1541" width="10" style="98" bestFit="1" customWidth="1"/>
    <col min="1542" max="1542" width="8.85546875" style="98" bestFit="1" customWidth="1"/>
    <col min="1543" max="1543" width="22.85546875" style="98" customWidth="1"/>
    <col min="1544" max="1544" width="59.7109375" style="98" bestFit="1" customWidth="1"/>
    <col min="1545" max="1545" width="57.85546875" style="98" bestFit="1" customWidth="1"/>
    <col min="1546" max="1546" width="35.28515625" style="98" bestFit="1" customWidth="1"/>
    <col min="1547" max="1547" width="28.140625" style="98" bestFit="1" customWidth="1"/>
    <col min="1548" max="1548" width="33.140625" style="98" bestFit="1" customWidth="1"/>
    <col min="1549" max="1549" width="26" style="98" bestFit="1" customWidth="1"/>
    <col min="1550" max="1550" width="19.140625" style="98" bestFit="1" customWidth="1"/>
    <col min="1551" max="1551" width="10.42578125" style="98" customWidth="1"/>
    <col min="1552" max="1552" width="11.85546875" style="98" customWidth="1"/>
    <col min="1553" max="1553" width="14.7109375" style="98" customWidth="1"/>
    <col min="1554" max="1554" width="9" style="98" bestFit="1" customWidth="1"/>
    <col min="1555" max="1794" width="9.140625" style="98"/>
    <col min="1795" max="1795" width="4.7109375" style="98" bestFit="1" customWidth="1"/>
    <col min="1796" max="1796" width="9.7109375" style="98" bestFit="1" customWidth="1"/>
    <col min="1797" max="1797" width="10" style="98" bestFit="1" customWidth="1"/>
    <col min="1798" max="1798" width="8.85546875" style="98" bestFit="1" customWidth="1"/>
    <col min="1799" max="1799" width="22.85546875" style="98" customWidth="1"/>
    <col min="1800" max="1800" width="59.7109375" style="98" bestFit="1" customWidth="1"/>
    <col min="1801" max="1801" width="57.85546875" style="98" bestFit="1" customWidth="1"/>
    <col min="1802" max="1802" width="35.28515625" style="98" bestFit="1" customWidth="1"/>
    <col min="1803" max="1803" width="28.140625" style="98" bestFit="1" customWidth="1"/>
    <col min="1804" max="1804" width="33.140625" style="98" bestFit="1" customWidth="1"/>
    <col min="1805" max="1805" width="26" style="98" bestFit="1" customWidth="1"/>
    <col min="1806" max="1806" width="19.140625" style="98" bestFit="1" customWidth="1"/>
    <col min="1807" max="1807" width="10.42578125" style="98" customWidth="1"/>
    <col min="1808" max="1808" width="11.85546875" style="98" customWidth="1"/>
    <col min="1809" max="1809" width="14.7109375" style="98" customWidth="1"/>
    <col min="1810" max="1810" width="9" style="98" bestFit="1" customWidth="1"/>
    <col min="1811" max="2050" width="9.140625" style="98"/>
    <col min="2051" max="2051" width="4.7109375" style="98" bestFit="1" customWidth="1"/>
    <col min="2052" max="2052" width="9.7109375" style="98" bestFit="1" customWidth="1"/>
    <col min="2053" max="2053" width="10" style="98" bestFit="1" customWidth="1"/>
    <col min="2054" max="2054" width="8.85546875" style="98" bestFit="1" customWidth="1"/>
    <col min="2055" max="2055" width="22.85546875" style="98" customWidth="1"/>
    <col min="2056" max="2056" width="59.7109375" style="98" bestFit="1" customWidth="1"/>
    <col min="2057" max="2057" width="57.85546875" style="98" bestFit="1" customWidth="1"/>
    <col min="2058" max="2058" width="35.28515625" style="98" bestFit="1" customWidth="1"/>
    <col min="2059" max="2059" width="28.140625" style="98" bestFit="1" customWidth="1"/>
    <col min="2060" max="2060" width="33.140625" style="98" bestFit="1" customWidth="1"/>
    <col min="2061" max="2061" width="26" style="98" bestFit="1" customWidth="1"/>
    <col min="2062" max="2062" width="19.140625" style="98" bestFit="1" customWidth="1"/>
    <col min="2063" max="2063" width="10.42578125" style="98" customWidth="1"/>
    <col min="2064" max="2064" width="11.85546875" style="98" customWidth="1"/>
    <col min="2065" max="2065" width="14.7109375" style="98" customWidth="1"/>
    <col min="2066" max="2066" width="9" style="98" bestFit="1" customWidth="1"/>
    <col min="2067" max="2306" width="9.140625" style="98"/>
    <col min="2307" max="2307" width="4.7109375" style="98" bestFit="1" customWidth="1"/>
    <col min="2308" max="2308" width="9.7109375" style="98" bestFit="1" customWidth="1"/>
    <col min="2309" max="2309" width="10" style="98" bestFit="1" customWidth="1"/>
    <col min="2310" max="2310" width="8.85546875" style="98" bestFit="1" customWidth="1"/>
    <col min="2311" max="2311" width="22.85546875" style="98" customWidth="1"/>
    <col min="2312" max="2312" width="59.7109375" style="98" bestFit="1" customWidth="1"/>
    <col min="2313" max="2313" width="57.85546875" style="98" bestFit="1" customWidth="1"/>
    <col min="2314" max="2314" width="35.28515625" style="98" bestFit="1" customWidth="1"/>
    <col min="2315" max="2315" width="28.140625" style="98" bestFit="1" customWidth="1"/>
    <col min="2316" max="2316" width="33.140625" style="98" bestFit="1" customWidth="1"/>
    <col min="2317" max="2317" width="26" style="98" bestFit="1" customWidth="1"/>
    <col min="2318" max="2318" width="19.140625" style="98" bestFit="1" customWidth="1"/>
    <col min="2319" max="2319" width="10.42578125" style="98" customWidth="1"/>
    <col min="2320" max="2320" width="11.85546875" style="98" customWidth="1"/>
    <col min="2321" max="2321" width="14.7109375" style="98" customWidth="1"/>
    <col min="2322" max="2322" width="9" style="98" bestFit="1" customWidth="1"/>
    <col min="2323" max="2562" width="9.140625" style="98"/>
    <col min="2563" max="2563" width="4.7109375" style="98" bestFit="1" customWidth="1"/>
    <col min="2564" max="2564" width="9.7109375" style="98" bestFit="1" customWidth="1"/>
    <col min="2565" max="2565" width="10" style="98" bestFit="1" customWidth="1"/>
    <col min="2566" max="2566" width="8.85546875" style="98" bestFit="1" customWidth="1"/>
    <col min="2567" max="2567" width="22.85546875" style="98" customWidth="1"/>
    <col min="2568" max="2568" width="59.7109375" style="98" bestFit="1" customWidth="1"/>
    <col min="2569" max="2569" width="57.85546875" style="98" bestFit="1" customWidth="1"/>
    <col min="2570" max="2570" width="35.28515625" style="98" bestFit="1" customWidth="1"/>
    <col min="2571" max="2571" width="28.140625" style="98" bestFit="1" customWidth="1"/>
    <col min="2572" max="2572" width="33.140625" style="98" bestFit="1" customWidth="1"/>
    <col min="2573" max="2573" width="26" style="98" bestFit="1" customWidth="1"/>
    <col min="2574" max="2574" width="19.140625" style="98" bestFit="1" customWidth="1"/>
    <col min="2575" max="2575" width="10.42578125" style="98" customWidth="1"/>
    <col min="2576" max="2576" width="11.85546875" style="98" customWidth="1"/>
    <col min="2577" max="2577" width="14.7109375" style="98" customWidth="1"/>
    <col min="2578" max="2578" width="9" style="98" bestFit="1" customWidth="1"/>
    <col min="2579" max="2818" width="9.140625" style="98"/>
    <col min="2819" max="2819" width="4.7109375" style="98" bestFit="1" customWidth="1"/>
    <col min="2820" max="2820" width="9.7109375" style="98" bestFit="1" customWidth="1"/>
    <col min="2821" max="2821" width="10" style="98" bestFit="1" customWidth="1"/>
    <col min="2822" max="2822" width="8.85546875" style="98" bestFit="1" customWidth="1"/>
    <col min="2823" max="2823" width="22.85546875" style="98" customWidth="1"/>
    <col min="2824" max="2824" width="59.7109375" style="98" bestFit="1" customWidth="1"/>
    <col min="2825" max="2825" width="57.85546875" style="98" bestFit="1" customWidth="1"/>
    <col min="2826" max="2826" width="35.28515625" style="98" bestFit="1" customWidth="1"/>
    <col min="2827" max="2827" width="28.140625" style="98" bestFit="1" customWidth="1"/>
    <col min="2828" max="2828" width="33.140625" style="98" bestFit="1" customWidth="1"/>
    <col min="2829" max="2829" width="26" style="98" bestFit="1" customWidth="1"/>
    <col min="2830" max="2830" width="19.140625" style="98" bestFit="1" customWidth="1"/>
    <col min="2831" max="2831" width="10.42578125" style="98" customWidth="1"/>
    <col min="2832" max="2832" width="11.85546875" style="98" customWidth="1"/>
    <col min="2833" max="2833" width="14.7109375" style="98" customWidth="1"/>
    <col min="2834" max="2834" width="9" style="98" bestFit="1" customWidth="1"/>
    <col min="2835" max="3074" width="9.140625" style="98"/>
    <col min="3075" max="3075" width="4.7109375" style="98" bestFit="1" customWidth="1"/>
    <col min="3076" max="3076" width="9.7109375" style="98" bestFit="1" customWidth="1"/>
    <col min="3077" max="3077" width="10" style="98" bestFit="1" customWidth="1"/>
    <col min="3078" max="3078" width="8.85546875" style="98" bestFit="1" customWidth="1"/>
    <col min="3079" max="3079" width="22.85546875" style="98" customWidth="1"/>
    <col min="3080" max="3080" width="59.7109375" style="98" bestFit="1" customWidth="1"/>
    <col min="3081" max="3081" width="57.85546875" style="98" bestFit="1" customWidth="1"/>
    <col min="3082" max="3082" width="35.28515625" style="98" bestFit="1" customWidth="1"/>
    <col min="3083" max="3083" width="28.140625" style="98" bestFit="1" customWidth="1"/>
    <col min="3084" max="3084" width="33.140625" style="98" bestFit="1" customWidth="1"/>
    <col min="3085" max="3085" width="26" style="98" bestFit="1" customWidth="1"/>
    <col min="3086" max="3086" width="19.140625" style="98" bestFit="1" customWidth="1"/>
    <col min="3087" max="3087" width="10.42578125" style="98" customWidth="1"/>
    <col min="3088" max="3088" width="11.85546875" style="98" customWidth="1"/>
    <col min="3089" max="3089" width="14.7109375" style="98" customWidth="1"/>
    <col min="3090" max="3090" width="9" style="98" bestFit="1" customWidth="1"/>
    <col min="3091" max="3330" width="9.140625" style="98"/>
    <col min="3331" max="3331" width="4.7109375" style="98" bestFit="1" customWidth="1"/>
    <col min="3332" max="3332" width="9.7109375" style="98" bestFit="1" customWidth="1"/>
    <col min="3333" max="3333" width="10" style="98" bestFit="1" customWidth="1"/>
    <col min="3334" max="3334" width="8.85546875" style="98" bestFit="1" customWidth="1"/>
    <col min="3335" max="3335" width="22.85546875" style="98" customWidth="1"/>
    <col min="3336" max="3336" width="59.7109375" style="98" bestFit="1" customWidth="1"/>
    <col min="3337" max="3337" width="57.85546875" style="98" bestFit="1" customWidth="1"/>
    <col min="3338" max="3338" width="35.28515625" style="98" bestFit="1" customWidth="1"/>
    <col min="3339" max="3339" width="28.140625" style="98" bestFit="1" customWidth="1"/>
    <col min="3340" max="3340" width="33.140625" style="98" bestFit="1" customWidth="1"/>
    <col min="3341" max="3341" width="26" style="98" bestFit="1" customWidth="1"/>
    <col min="3342" max="3342" width="19.140625" style="98" bestFit="1" customWidth="1"/>
    <col min="3343" max="3343" width="10.42578125" style="98" customWidth="1"/>
    <col min="3344" max="3344" width="11.85546875" style="98" customWidth="1"/>
    <col min="3345" max="3345" width="14.7109375" style="98" customWidth="1"/>
    <col min="3346" max="3346" width="9" style="98" bestFit="1" customWidth="1"/>
    <col min="3347" max="3586" width="9.140625" style="98"/>
    <col min="3587" max="3587" width="4.7109375" style="98" bestFit="1" customWidth="1"/>
    <col min="3588" max="3588" width="9.7109375" style="98" bestFit="1" customWidth="1"/>
    <col min="3589" max="3589" width="10" style="98" bestFit="1" customWidth="1"/>
    <col min="3590" max="3590" width="8.85546875" style="98" bestFit="1" customWidth="1"/>
    <col min="3591" max="3591" width="22.85546875" style="98" customWidth="1"/>
    <col min="3592" max="3592" width="59.7109375" style="98" bestFit="1" customWidth="1"/>
    <col min="3593" max="3593" width="57.85546875" style="98" bestFit="1" customWidth="1"/>
    <col min="3594" max="3594" width="35.28515625" style="98" bestFit="1" customWidth="1"/>
    <col min="3595" max="3595" width="28.140625" style="98" bestFit="1" customWidth="1"/>
    <col min="3596" max="3596" width="33.140625" style="98" bestFit="1" customWidth="1"/>
    <col min="3597" max="3597" width="26" style="98" bestFit="1" customWidth="1"/>
    <col min="3598" max="3598" width="19.140625" style="98" bestFit="1" customWidth="1"/>
    <col min="3599" max="3599" width="10.42578125" style="98" customWidth="1"/>
    <col min="3600" max="3600" width="11.85546875" style="98" customWidth="1"/>
    <col min="3601" max="3601" width="14.7109375" style="98" customWidth="1"/>
    <col min="3602" max="3602" width="9" style="98" bestFit="1" customWidth="1"/>
    <col min="3603" max="3842" width="9.140625" style="98"/>
    <col min="3843" max="3843" width="4.7109375" style="98" bestFit="1" customWidth="1"/>
    <col min="3844" max="3844" width="9.7109375" style="98" bestFit="1" customWidth="1"/>
    <col min="3845" max="3845" width="10" style="98" bestFit="1" customWidth="1"/>
    <col min="3846" max="3846" width="8.85546875" style="98" bestFit="1" customWidth="1"/>
    <col min="3847" max="3847" width="22.85546875" style="98" customWidth="1"/>
    <col min="3848" max="3848" width="59.7109375" style="98" bestFit="1" customWidth="1"/>
    <col min="3849" max="3849" width="57.85546875" style="98" bestFit="1" customWidth="1"/>
    <col min="3850" max="3850" width="35.28515625" style="98" bestFit="1" customWidth="1"/>
    <col min="3851" max="3851" width="28.140625" style="98" bestFit="1" customWidth="1"/>
    <col min="3852" max="3852" width="33.140625" style="98" bestFit="1" customWidth="1"/>
    <col min="3853" max="3853" width="26" style="98" bestFit="1" customWidth="1"/>
    <col min="3854" max="3854" width="19.140625" style="98" bestFit="1" customWidth="1"/>
    <col min="3855" max="3855" width="10.42578125" style="98" customWidth="1"/>
    <col min="3856" max="3856" width="11.85546875" style="98" customWidth="1"/>
    <col min="3857" max="3857" width="14.7109375" style="98" customWidth="1"/>
    <col min="3858" max="3858" width="9" style="98" bestFit="1" customWidth="1"/>
    <col min="3859" max="4098" width="9.140625" style="98"/>
    <col min="4099" max="4099" width="4.7109375" style="98" bestFit="1" customWidth="1"/>
    <col min="4100" max="4100" width="9.7109375" style="98" bestFit="1" customWidth="1"/>
    <col min="4101" max="4101" width="10" style="98" bestFit="1" customWidth="1"/>
    <col min="4102" max="4102" width="8.85546875" style="98" bestFit="1" customWidth="1"/>
    <col min="4103" max="4103" width="22.85546875" style="98" customWidth="1"/>
    <col min="4104" max="4104" width="59.7109375" style="98" bestFit="1" customWidth="1"/>
    <col min="4105" max="4105" width="57.85546875" style="98" bestFit="1" customWidth="1"/>
    <col min="4106" max="4106" width="35.28515625" style="98" bestFit="1" customWidth="1"/>
    <col min="4107" max="4107" width="28.140625" style="98" bestFit="1" customWidth="1"/>
    <col min="4108" max="4108" width="33.140625" style="98" bestFit="1" customWidth="1"/>
    <col min="4109" max="4109" width="26" style="98" bestFit="1" customWidth="1"/>
    <col min="4110" max="4110" width="19.140625" style="98" bestFit="1" customWidth="1"/>
    <col min="4111" max="4111" width="10.42578125" style="98" customWidth="1"/>
    <col min="4112" max="4112" width="11.85546875" style="98" customWidth="1"/>
    <col min="4113" max="4113" width="14.7109375" style="98" customWidth="1"/>
    <col min="4114" max="4114" width="9" style="98" bestFit="1" customWidth="1"/>
    <col min="4115" max="4354" width="9.140625" style="98"/>
    <col min="4355" max="4355" width="4.7109375" style="98" bestFit="1" customWidth="1"/>
    <col min="4356" max="4356" width="9.7109375" style="98" bestFit="1" customWidth="1"/>
    <col min="4357" max="4357" width="10" style="98" bestFit="1" customWidth="1"/>
    <col min="4358" max="4358" width="8.85546875" style="98" bestFit="1" customWidth="1"/>
    <col min="4359" max="4359" width="22.85546875" style="98" customWidth="1"/>
    <col min="4360" max="4360" width="59.7109375" style="98" bestFit="1" customWidth="1"/>
    <col min="4361" max="4361" width="57.85546875" style="98" bestFit="1" customWidth="1"/>
    <col min="4362" max="4362" width="35.28515625" style="98" bestFit="1" customWidth="1"/>
    <col min="4363" max="4363" width="28.140625" style="98" bestFit="1" customWidth="1"/>
    <col min="4364" max="4364" width="33.140625" style="98" bestFit="1" customWidth="1"/>
    <col min="4365" max="4365" width="26" style="98" bestFit="1" customWidth="1"/>
    <col min="4366" max="4366" width="19.140625" style="98" bestFit="1" customWidth="1"/>
    <col min="4367" max="4367" width="10.42578125" style="98" customWidth="1"/>
    <col min="4368" max="4368" width="11.85546875" style="98" customWidth="1"/>
    <col min="4369" max="4369" width="14.7109375" style="98" customWidth="1"/>
    <col min="4370" max="4370" width="9" style="98" bestFit="1" customWidth="1"/>
    <col min="4371" max="4610" width="9.140625" style="98"/>
    <col min="4611" max="4611" width="4.7109375" style="98" bestFit="1" customWidth="1"/>
    <col min="4612" max="4612" width="9.7109375" style="98" bestFit="1" customWidth="1"/>
    <col min="4613" max="4613" width="10" style="98" bestFit="1" customWidth="1"/>
    <col min="4614" max="4614" width="8.85546875" style="98" bestFit="1" customWidth="1"/>
    <col min="4615" max="4615" width="22.85546875" style="98" customWidth="1"/>
    <col min="4616" max="4616" width="59.7109375" style="98" bestFit="1" customWidth="1"/>
    <col min="4617" max="4617" width="57.85546875" style="98" bestFit="1" customWidth="1"/>
    <col min="4618" max="4618" width="35.28515625" style="98" bestFit="1" customWidth="1"/>
    <col min="4619" max="4619" width="28.140625" style="98" bestFit="1" customWidth="1"/>
    <col min="4620" max="4620" width="33.140625" style="98" bestFit="1" customWidth="1"/>
    <col min="4621" max="4621" width="26" style="98" bestFit="1" customWidth="1"/>
    <col min="4622" max="4622" width="19.140625" style="98" bestFit="1" customWidth="1"/>
    <col min="4623" max="4623" width="10.42578125" style="98" customWidth="1"/>
    <col min="4624" max="4624" width="11.85546875" style="98" customWidth="1"/>
    <col min="4625" max="4625" width="14.7109375" style="98" customWidth="1"/>
    <col min="4626" max="4626" width="9" style="98" bestFit="1" customWidth="1"/>
    <col min="4627" max="4866" width="9.140625" style="98"/>
    <col min="4867" max="4867" width="4.7109375" style="98" bestFit="1" customWidth="1"/>
    <col min="4868" max="4868" width="9.7109375" style="98" bestFit="1" customWidth="1"/>
    <col min="4869" max="4869" width="10" style="98" bestFit="1" customWidth="1"/>
    <col min="4870" max="4870" width="8.85546875" style="98" bestFit="1" customWidth="1"/>
    <col min="4871" max="4871" width="22.85546875" style="98" customWidth="1"/>
    <col min="4872" max="4872" width="59.7109375" style="98" bestFit="1" customWidth="1"/>
    <col min="4873" max="4873" width="57.85546875" style="98" bestFit="1" customWidth="1"/>
    <col min="4874" max="4874" width="35.28515625" style="98" bestFit="1" customWidth="1"/>
    <col min="4875" max="4875" width="28.140625" style="98" bestFit="1" customWidth="1"/>
    <col min="4876" max="4876" width="33.140625" style="98" bestFit="1" customWidth="1"/>
    <col min="4877" max="4877" width="26" style="98" bestFit="1" customWidth="1"/>
    <col min="4878" max="4878" width="19.140625" style="98" bestFit="1" customWidth="1"/>
    <col min="4879" max="4879" width="10.42578125" style="98" customWidth="1"/>
    <col min="4880" max="4880" width="11.85546875" style="98" customWidth="1"/>
    <col min="4881" max="4881" width="14.7109375" style="98" customWidth="1"/>
    <col min="4882" max="4882" width="9" style="98" bestFit="1" customWidth="1"/>
    <col min="4883" max="5122" width="9.140625" style="98"/>
    <col min="5123" max="5123" width="4.7109375" style="98" bestFit="1" customWidth="1"/>
    <col min="5124" max="5124" width="9.7109375" style="98" bestFit="1" customWidth="1"/>
    <col min="5125" max="5125" width="10" style="98" bestFit="1" customWidth="1"/>
    <col min="5126" max="5126" width="8.85546875" style="98" bestFit="1" customWidth="1"/>
    <col min="5127" max="5127" width="22.85546875" style="98" customWidth="1"/>
    <col min="5128" max="5128" width="59.7109375" style="98" bestFit="1" customWidth="1"/>
    <col min="5129" max="5129" width="57.85546875" style="98" bestFit="1" customWidth="1"/>
    <col min="5130" max="5130" width="35.28515625" style="98" bestFit="1" customWidth="1"/>
    <col min="5131" max="5131" width="28.140625" style="98" bestFit="1" customWidth="1"/>
    <col min="5132" max="5132" width="33.140625" style="98" bestFit="1" customWidth="1"/>
    <col min="5133" max="5133" width="26" style="98" bestFit="1" customWidth="1"/>
    <col min="5134" max="5134" width="19.140625" style="98" bestFit="1" customWidth="1"/>
    <col min="5135" max="5135" width="10.42578125" style="98" customWidth="1"/>
    <col min="5136" max="5136" width="11.85546875" style="98" customWidth="1"/>
    <col min="5137" max="5137" width="14.7109375" style="98" customWidth="1"/>
    <col min="5138" max="5138" width="9" style="98" bestFit="1" customWidth="1"/>
    <col min="5139" max="5378" width="9.140625" style="98"/>
    <col min="5379" max="5379" width="4.7109375" style="98" bestFit="1" customWidth="1"/>
    <col min="5380" max="5380" width="9.7109375" style="98" bestFit="1" customWidth="1"/>
    <col min="5381" max="5381" width="10" style="98" bestFit="1" customWidth="1"/>
    <col min="5382" max="5382" width="8.85546875" style="98" bestFit="1" customWidth="1"/>
    <col min="5383" max="5383" width="22.85546875" style="98" customWidth="1"/>
    <col min="5384" max="5384" width="59.7109375" style="98" bestFit="1" customWidth="1"/>
    <col min="5385" max="5385" width="57.85546875" style="98" bestFit="1" customWidth="1"/>
    <col min="5386" max="5386" width="35.28515625" style="98" bestFit="1" customWidth="1"/>
    <col min="5387" max="5387" width="28.140625" style="98" bestFit="1" customWidth="1"/>
    <col min="5388" max="5388" width="33.140625" style="98" bestFit="1" customWidth="1"/>
    <col min="5389" max="5389" width="26" style="98" bestFit="1" customWidth="1"/>
    <col min="5390" max="5390" width="19.140625" style="98" bestFit="1" customWidth="1"/>
    <col min="5391" max="5391" width="10.42578125" style="98" customWidth="1"/>
    <col min="5392" max="5392" width="11.85546875" style="98" customWidth="1"/>
    <col min="5393" max="5393" width="14.7109375" style="98" customWidth="1"/>
    <col min="5394" max="5394" width="9" style="98" bestFit="1" customWidth="1"/>
    <col min="5395" max="5634" width="9.140625" style="98"/>
    <col min="5635" max="5635" width="4.7109375" style="98" bestFit="1" customWidth="1"/>
    <col min="5636" max="5636" width="9.7109375" style="98" bestFit="1" customWidth="1"/>
    <col min="5637" max="5637" width="10" style="98" bestFit="1" customWidth="1"/>
    <col min="5638" max="5638" width="8.85546875" style="98" bestFit="1" customWidth="1"/>
    <col min="5639" max="5639" width="22.85546875" style="98" customWidth="1"/>
    <col min="5640" max="5640" width="59.7109375" style="98" bestFit="1" customWidth="1"/>
    <col min="5641" max="5641" width="57.85546875" style="98" bestFit="1" customWidth="1"/>
    <col min="5642" max="5642" width="35.28515625" style="98" bestFit="1" customWidth="1"/>
    <col min="5643" max="5643" width="28.140625" style="98" bestFit="1" customWidth="1"/>
    <col min="5644" max="5644" width="33.140625" style="98" bestFit="1" customWidth="1"/>
    <col min="5645" max="5645" width="26" style="98" bestFit="1" customWidth="1"/>
    <col min="5646" max="5646" width="19.140625" style="98" bestFit="1" customWidth="1"/>
    <col min="5647" max="5647" width="10.42578125" style="98" customWidth="1"/>
    <col min="5648" max="5648" width="11.85546875" style="98" customWidth="1"/>
    <col min="5649" max="5649" width="14.7109375" style="98" customWidth="1"/>
    <col min="5650" max="5650" width="9" style="98" bestFit="1" customWidth="1"/>
    <col min="5651" max="5890" width="9.140625" style="98"/>
    <col min="5891" max="5891" width="4.7109375" style="98" bestFit="1" customWidth="1"/>
    <col min="5892" max="5892" width="9.7109375" style="98" bestFit="1" customWidth="1"/>
    <col min="5893" max="5893" width="10" style="98" bestFit="1" customWidth="1"/>
    <col min="5894" max="5894" width="8.85546875" style="98" bestFit="1" customWidth="1"/>
    <col min="5895" max="5895" width="22.85546875" style="98" customWidth="1"/>
    <col min="5896" max="5896" width="59.7109375" style="98" bestFit="1" customWidth="1"/>
    <col min="5897" max="5897" width="57.85546875" style="98" bestFit="1" customWidth="1"/>
    <col min="5898" max="5898" width="35.28515625" style="98" bestFit="1" customWidth="1"/>
    <col min="5899" max="5899" width="28.140625" style="98" bestFit="1" customWidth="1"/>
    <col min="5900" max="5900" width="33.140625" style="98" bestFit="1" customWidth="1"/>
    <col min="5901" max="5901" width="26" style="98" bestFit="1" customWidth="1"/>
    <col min="5902" max="5902" width="19.140625" style="98" bestFit="1" customWidth="1"/>
    <col min="5903" max="5903" width="10.42578125" style="98" customWidth="1"/>
    <col min="5904" max="5904" width="11.85546875" style="98" customWidth="1"/>
    <col min="5905" max="5905" width="14.7109375" style="98" customWidth="1"/>
    <col min="5906" max="5906" width="9" style="98" bestFit="1" customWidth="1"/>
    <col min="5907" max="6146" width="9.140625" style="98"/>
    <col min="6147" max="6147" width="4.7109375" style="98" bestFit="1" customWidth="1"/>
    <col min="6148" max="6148" width="9.7109375" style="98" bestFit="1" customWidth="1"/>
    <col min="6149" max="6149" width="10" style="98" bestFit="1" customWidth="1"/>
    <col min="6150" max="6150" width="8.85546875" style="98" bestFit="1" customWidth="1"/>
    <col min="6151" max="6151" width="22.85546875" style="98" customWidth="1"/>
    <col min="6152" max="6152" width="59.7109375" style="98" bestFit="1" customWidth="1"/>
    <col min="6153" max="6153" width="57.85546875" style="98" bestFit="1" customWidth="1"/>
    <col min="6154" max="6154" width="35.28515625" style="98" bestFit="1" customWidth="1"/>
    <col min="6155" max="6155" width="28.140625" style="98" bestFit="1" customWidth="1"/>
    <col min="6156" max="6156" width="33.140625" style="98" bestFit="1" customWidth="1"/>
    <col min="6157" max="6157" width="26" style="98" bestFit="1" customWidth="1"/>
    <col min="6158" max="6158" width="19.140625" style="98" bestFit="1" customWidth="1"/>
    <col min="6159" max="6159" width="10.42578125" style="98" customWidth="1"/>
    <col min="6160" max="6160" width="11.85546875" style="98" customWidth="1"/>
    <col min="6161" max="6161" width="14.7109375" style="98" customWidth="1"/>
    <col min="6162" max="6162" width="9" style="98" bestFit="1" customWidth="1"/>
    <col min="6163" max="6402" width="9.140625" style="98"/>
    <col min="6403" max="6403" width="4.7109375" style="98" bestFit="1" customWidth="1"/>
    <col min="6404" max="6404" width="9.7109375" style="98" bestFit="1" customWidth="1"/>
    <col min="6405" max="6405" width="10" style="98" bestFit="1" customWidth="1"/>
    <col min="6406" max="6406" width="8.85546875" style="98" bestFit="1" customWidth="1"/>
    <col min="6407" max="6407" width="22.85546875" style="98" customWidth="1"/>
    <col min="6408" max="6408" width="59.7109375" style="98" bestFit="1" customWidth="1"/>
    <col min="6409" max="6409" width="57.85546875" style="98" bestFit="1" customWidth="1"/>
    <col min="6410" max="6410" width="35.28515625" style="98" bestFit="1" customWidth="1"/>
    <col min="6411" max="6411" width="28.140625" style="98" bestFit="1" customWidth="1"/>
    <col min="6412" max="6412" width="33.140625" style="98" bestFit="1" customWidth="1"/>
    <col min="6413" max="6413" width="26" style="98" bestFit="1" customWidth="1"/>
    <col min="6414" max="6414" width="19.140625" style="98" bestFit="1" customWidth="1"/>
    <col min="6415" max="6415" width="10.42578125" style="98" customWidth="1"/>
    <col min="6416" max="6416" width="11.85546875" style="98" customWidth="1"/>
    <col min="6417" max="6417" width="14.7109375" style="98" customWidth="1"/>
    <col min="6418" max="6418" width="9" style="98" bestFit="1" customWidth="1"/>
    <col min="6419" max="6658" width="9.140625" style="98"/>
    <col min="6659" max="6659" width="4.7109375" style="98" bestFit="1" customWidth="1"/>
    <col min="6660" max="6660" width="9.7109375" style="98" bestFit="1" customWidth="1"/>
    <col min="6661" max="6661" width="10" style="98" bestFit="1" customWidth="1"/>
    <col min="6662" max="6662" width="8.85546875" style="98" bestFit="1" customWidth="1"/>
    <col min="6663" max="6663" width="22.85546875" style="98" customWidth="1"/>
    <col min="6664" max="6664" width="59.7109375" style="98" bestFit="1" customWidth="1"/>
    <col min="6665" max="6665" width="57.85546875" style="98" bestFit="1" customWidth="1"/>
    <col min="6666" max="6666" width="35.28515625" style="98" bestFit="1" customWidth="1"/>
    <col min="6667" max="6667" width="28.140625" style="98" bestFit="1" customWidth="1"/>
    <col min="6668" max="6668" width="33.140625" style="98" bestFit="1" customWidth="1"/>
    <col min="6669" max="6669" width="26" style="98" bestFit="1" customWidth="1"/>
    <col min="6670" max="6670" width="19.140625" style="98" bestFit="1" customWidth="1"/>
    <col min="6671" max="6671" width="10.42578125" style="98" customWidth="1"/>
    <col min="6672" max="6672" width="11.85546875" style="98" customWidth="1"/>
    <col min="6673" max="6673" width="14.7109375" style="98" customWidth="1"/>
    <col min="6674" max="6674" width="9" style="98" bestFit="1" customWidth="1"/>
    <col min="6675" max="6914" width="9.140625" style="98"/>
    <col min="6915" max="6915" width="4.7109375" style="98" bestFit="1" customWidth="1"/>
    <col min="6916" max="6916" width="9.7109375" style="98" bestFit="1" customWidth="1"/>
    <col min="6917" max="6917" width="10" style="98" bestFit="1" customWidth="1"/>
    <col min="6918" max="6918" width="8.85546875" style="98" bestFit="1" customWidth="1"/>
    <col min="6919" max="6919" width="22.85546875" style="98" customWidth="1"/>
    <col min="6920" max="6920" width="59.7109375" style="98" bestFit="1" customWidth="1"/>
    <col min="6921" max="6921" width="57.85546875" style="98" bestFit="1" customWidth="1"/>
    <col min="6922" max="6922" width="35.28515625" style="98" bestFit="1" customWidth="1"/>
    <col min="6923" max="6923" width="28.140625" style="98" bestFit="1" customWidth="1"/>
    <col min="6924" max="6924" width="33.140625" style="98" bestFit="1" customWidth="1"/>
    <col min="6925" max="6925" width="26" style="98" bestFit="1" customWidth="1"/>
    <col min="6926" max="6926" width="19.140625" style="98" bestFit="1" customWidth="1"/>
    <col min="6927" max="6927" width="10.42578125" style="98" customWidth="1"/>
    <col min="6928" max="6928" width="11.85546875" style="98" customWidth="1"/>
    <col min="6929" max="6929" width="14.7109375" style="98" customWidth="1"/>
    <col min="6930" max="6930" width="9" style="98" bestFit="1" customWidth="1"/>
    <col min="6931" max="7170" width="9.140625" style="98"/>
    <col min="7171" max="7171" width="4.7109375" style="98" bestFit="1" customWidth="1"/>
    <col min="7172" max="7172" width="9.7109375" style="98" bestFit="1" customWidth="1"/>
    <col min="7173" max="7173" width="10" style="98" bestFit="1" customWidth="1"/>
    <col min="7174" max="7174" width="8.85546875" style="98" bestFit="1" customWidth="1"/>
    <col min="7175" max="7175" width="22.85546875" style="98" customWidth="1"/>
    <col min="7176" max="7176" width="59.7109375" style="98" bestFit="1" customWidth="1"/>
    <col min="7177" max="7177" width="57.85546875" style="98" bestFit="1" customWidth="1"/>
    <col min="7178" max="7178" width="35.28515625" style="98" bestFit="1" customWidth="1"/>
    <col min="7179" max="7179" width="28.140625" style="98" bestFit="1" customWidth="1"/>
    <col min="7180" max="7180" width="33.140625" style="98" bestFit="1" customWidth="1"/>
    <col min="7181" max="7181" width="26" style="98" bestFit="1" customWidth="1"/>
    <col min="7182" max="7182" width="19.140625" style="98" bestFit="1" customWidth="1"/>
    <col min="7183" max="7183" width="10.42578125" style="98" customWidth="1"/>
    <col min="7184" max="7184" width="11.85546875" style="98" customWidth="1"/>
    <col min="7185" max="7185" width="14.7109375" style="98" customWidth="1"/>
    <col min="7186" max="7186" width="9" style="98" bestFit="1" customWidth="1"/>
    <col min="7187" max="7426" width="9.140625" style="98"/>
    <col min="7427" max="7427" width="4.7109375" style="98" bestFit="1" customWidth="1"/>
    <col min="7428" max="7428" width="9.7109375" style="98" bestFit="1" customWidth="1"/>
    <col min="7429" max="7429" width="10" style="98" bestFit="1" customWidth="1"/>
    <col min="7430" max="7430" width="8.85546875" style="98" bestFit="1" customWidth="1"/>
    <col min="7431" max="7431" width="22.85546875" style="98" customWidth="1"/>
    <col min="7432" max="7432" width="59.7109375" style="98" bestFit="1" customWidth="1"/>
    <col min="7433" max="7433" width="57.85546875" style="98" bestFit="1" customWidth="1"/>
    <col min="7434" max="7434" width="35.28515625" style="98" bestFit="1" customWidth="1"/>
    <col min="7435" max="7435" width="28.140625" style="98" bestFit="1" customWidth="1"/>
    <col min="7436" max="7436" width="33.140625" style="98" bestFit="1" customWidth="1"/>
    <col min="7437" max="7437" width="26" style="98" bestFit="1" customWidth="1"/>
    <col min="7438" max="7438" width="19.140625" style="98" bestFit="1" customWidth="1"/>
    <col min="7439" max="7439" width="10.42578125" style="98" customWidth="1"/>
    <col min="7440" max="7440" width="11.85546875" style="98" customWidth="1"/>
    <col min="7441" max="7441" width="14.7109375" style="98" customWidth="1"/>
    <col min="7442" max="7442" width="9" style="98" bestFit="1" customWidth="1"/>
    <col min="7443" max="7682" width="9.140625" style="98"/>
    <col min="7683" max="7683" width="4.7109375" style="98" bestFit="1" customWidth="1"/>
    <col min="7684" max="7684" width="9.7109375" style="98" bestFit="1" customWidth="1"/>
    <col min="7685" max="7685" width="10" style="98" bestFit="1" customWidth="1"/>
    <col min="7686" max="7686" width="8.85546875" style="98" bestFit="1" customWidth="1"/>
    <col min="7687" max="7687" width="22.85546875" style="98" customWidth="1"/>
    <col min="7688" max="7688" width="59.7109375" style="98" bestFit="1" customWidth="1"/>
    <col min="7689" max="7689" width="57.85546875" style="98" bestFit="1" customWidth="1"/>
    <col min="7690" max="7690" width="35.28515625" style="98" bestFit="1" customWidth="1"/>
    <col min="7691" max="7691" width="28.140625" style="98" bestFit="1" customWidth="1"/>
    <col min="7692" max="7692" width="33.140625" style="98" bestFit="1" customWidth="1"/>
    <col min="7693" max="7693" width="26" style="98" bestFit="1" customWidth="1"/>
    <col min="7694" max="7694" width="19.140625" style="98" bestFit="1" customWidth="1"/>
    <col min="7695" max="7695" width="10.42578125" style="98" customWidth="1"/>
    <col min="7696" max="7696" width="11.85546875" style="98" customWidth="1"/>
    <col min="7697" max="7697" width="14.7109375" style="98" customWidth="1"/>
    <col min="7698" max="7698" width="9" style="98" bestFit="1" customWidth="1"/>
    <col min="7699" max="7938" width="9.140625" style="98"/>
    <col min="7939" max="7939" width="4.7109375" style="98" bestFit="1" customWidth="1"/>
    <col min="7940" max="7940" width="9.7109375" style="98" bestFit="1" customWidth="1"/>
    <col min="7941" max="7941" width="10" style="98" bestFit="1" customWidth="1"/>
    <col min="7942" max="7942" width="8.85546875" style="98" bestFit="1" customWidth="1"/>
    <col min="7943" max="7943" width="22.85546875" style="98" customWidth="1"/>
    <col min="7944" max="7944" width="59.7109375" style="98" bestFit="1" customWidth="1"/>
    <col min="7945" max="7945" width="57.85546875" style="98" bestFit="1" customWidth="1"/>
    <col min="7946" max="7946" width="35.28515625" style="98" bestFit="1" customWidth="1"/>
    <col min="7947" max="7947" width="28.140625" style="98" bestFit="1" customWidth="1"/>
    <col min="7948" max="7948" width="33.140625" style="98" bestFit="1" customWidth="1"/>
    <col min="7949" max="7949" width="26" style="98" bestFit="1" customWidth="1"/>
    <col min="7950" max="7950" width="19.140625" style="98" bestFit="1" customWidth="1"/>
    <col min="7951" max="7951" width="10.42578125" style="98" customWidth="1"/>
    <col min="7952" max="7952" width="11.85546875" style="98" customWidth="1"/>
    <col min="7953" max="7953" width="14.7109375" style="98" customWidth="1"/>
    <col min="7954" max="7954" width="9" style="98" bestFit="1" customWidth="1"/>
    <col min="7955" max="8194" width="9.140625" style="98"/>
    <col min="8195" max="8195" width="4.7109375" style="98" bestFit="1" customWidth="1"/>
    <col min="8196" max="8196" width="9.7109375" style="98" bestFit="1" customWidth="1"/>
    <col min="8197" max="8197" width="10" style="98" bestFit="1" customWidth="1"/>
    <col min="8198" max="8198" width="8.85546875" style="98" bestFit="1" customWidth="1"/>
    <col min="8199" max="8199" width="22.85546875" style="98" customWidth="1"/>
    <col min="8200" max="8200" width="59.7109375" style="98" bestFit="1" customWidth="1"/>
    <col min="8201" max="8201" width="57.85546875" style="98" bestFit="1" customWidth="1"/>
    <col min="8202" max="8202" width="35.28515625" style="98" bestFit="1" customWidth="1"/>
    <col min="8203" max="8203" width="28.140625" style="98" bestFit="1" customWidth="1"/>
    <col min="8204" max="8204" width="33.140625" style="98" bestFit="1" customWidth="1"/>
    <col min="8205" max="8205" width="26" style="98" bestFit="1" customWidth="1"/>
    <col min="8206" max="8206" width="19.140625" style="98" bestFit="1" customWidth="1"/>
    <col min="8207" max="8207" width="10.42578125" style="98" customWidth="1"/>
    <col min="8208" max="8208" width="11.85546875" style="98" customWidth="1"/>
    <col min="8209" max="8209" width="14.7109375" style="98" customWidth="1"/>
    <col min="8210" max="8210" width="9" style="98" bestFit="1" customWidth="1"/>
    <col min="8211" max="8450" width="9.140625" style="98"/>
    <col min="8451" max="8451" width="4.7109375" style="98" bestFit="1" customWidth="1"/>
    <col min="8452" max="8452" width="9.7109375" style="98" bestFit="1" customWidth="1"/>
    <col min="8453" max="8453" width="10" style="98" bestFit="1" customWidth="1"/>
    <col min="8454" max="8454" width="8.85546875" style="98" bestFit="1" customWidth="1"/>
    <col min="8455" max="8455" width="22.85546875" style="98" customWidth="1"/>
    <col min="8456" max="8456" width="59.7109375" style="98" bestFit="1" customWidth="1"/>
    <col min="8457" max="8457" width="57.85546875" style="98" bestFit="1" customWidth="1"/>
    <col min="8458" max="8458" width="35.28515625" style="98" bestFit="1" customWidth="1"/>
    <col min="8459" max="8459" width="28.140625" style="98" bestFit="1" customWidth="1"/>
    <col min="8460" max="8460" width="33.140625" style="98" bestFit="1" customWidth="1"/>
    <col min="8461" max="8461" width="26" style="98" bestFit="1" customWidth="1"/>
    <col min="8462" max="8462" width="19.140625" style="98" bestFit="1" customWidth="1"/>
    <col min="8463" max="8463" width="10.42578125" style="98" customWidth="1"/>
    <col min="8464" max="8464" width="11.85546875" style="98" customWidth="1"/>
    <col min="8465" max="8465" width="14.7109375" style="98" customWidth="1"/>
    <col min="8466" max="8466" width="9" style="98" bestFit="1" customWidth="1"/>
    <col min="8467" max="8706" width="9.140625" style="98"/>
    <col min="8707" max="8707" width="4.7109375" style="98" bestFit="1" customWidth="1"/>
    <col min="8708" max="8708" width="9.7109375" style="98" bestFit="1" customWidth="1"/>
    <col min="8709" max="8709" width="10" style="98" bestFit="1" customWidth="1"/>
    <col min="8710" max="8710" width="8.85546875" style="98" bestFit="1" customWidth="1"/>
    <col min="8711" max="8711" width="22.85546875" style="98" customWidth="1"/>
    <col min="8712" max="8712" width="59.7109375" style="98" bestFit="1" customWidth="1"/>
    <col min="8713" max="8713" width="57.85546875" style="98" bestFit="1" customWidth="1"/>
    <col min="8714" max="8714" width="35.28515625" style="98" bestFit="1" customWidth="1"/>
    <col min="8715" max="8715" width="28.140625" style="98" bestFit="1" customWidth="1"/>
    <col min="8716" max="8716" width="33.140625" style="98" bestFit="1" customWidth="1"/>
    <col min="8717" max="8717" width="26" style="98" bestFit="1" customWidth="1"/>
    <col min="8718" max="8718" width="19.140625" style="98" bestFit="1" customWidth="1"/>
    <col min="8719" max="8719" width="10.42578125" style="98" customWidth="1"/>
    <col min="8720" max="8720" width="11.85546875" style="98" customWidth="1"/>
    <col min="8721" max="8721" width="14.7109375" style="98" customWidth="1"/>
    <col min="8722" max="8722" width="9" style="98" bestFit="1" customWidth="1"/>
    <col min="8723" max="8962" width="9.140625" style="98"/>
    <col min="8963" max="8963" width="4.7109375" style="98" bestFit="1" customWidth="1"/>
    <col min="8964" max="8964" width="9.7109375" style="98" bestFit="1" customWidth="1"/>
    <col min="8965" max="8965" width="10" style="98" bestFit="1" customWidth="1"/>
    <col min="8966" max="8966" width="8.85546875" style="98" bestFit="1" customWidth="1"/>
    <col min="8967" max="8967" width="22.85546875" style="98" customWidth="1"/>
    <col min="8968" max="8968" width="59.7109375" style="98" bestFit="1" customWidth="1"/>
    <col min="8969" max="8969" width="57.85546875" style="98" bestFit="1" customWidth="1"/>
    <col min="8970" max="8970" width="35.28515625" style="98" bestFit="1" customWidth="1"/>
    <col min="8971" max="8971" width="28.140625" style="98" bestFit="1" customWidth="1"/>
    <col min="8972" max="8972" width="33.140625" style="98" bestFit="1" customWidth="1"/>
    <col min="8973" max="8973" width="26" style="98" bestFit="1" customWidth="1"/>
    <col min="8974" max="8974" width="19.140625" style="98" bestFit="1" customWidth="1"/>
    <col min="8975" max="8975" width="10.42578125" style="98" customWidth="1"/>
    <col min="8976" max="8976" width="11.85546875" style="98" customWidth="1"/>
    <col min="8977" max="8977" width="14.7109375" style="98" customWidth="1"/>
    <col min="8978" max="8978" width="9" style="98" bestFit="1" customWidth="1"/>
    <col min="8979" max="9218" width="9.140625" style="98"/>
    <col min="9219" max="9219" width="4.7109375" style="98" bestFit="1" customWidth="1"/>
    <col min="9220" max="9220" width="9.7109375" style="98" bestFit="1" customWidth="1"/>
    <col min="9221" max="9221" width="10" style="98" bestFit="1" customWidth="1"/>
    <col min="9222" max="9222" width="8.85546875" style="98" bestFit="1" customWidth="1"/>
    <col min="9223" max="9223" width="22.85546875" style="98" customWidth="1"/>
    <col min="9224" max="9224" width="59.7109375" style="98" bestFit="1" customWidth="1"/>
    <col min="9225" max="9225" width="57.85546875" style="98" bestFit="1" customWidth="1"/>
    <col min="9226" max="9226" width="35.28515625" style="98" bestFit="1" customWidth="1"/>
    <col min="9227" max="9227" width="28.140625" style="98" bestFit="1" customWidth="1"/>
    <col min="9228" max="9228" width="33.140625" style="98" bestFit="1" customWidth="1"/>
    <col min="9229" max="9229" width="26" style="98" bestFit="1" customWidth="1"/>
    <col min="9230" max="9230" width="19.140625" style="98" bestFit="1" customWidth="1"/>
    <col min="9231" max="9231" width="10.42578125" style="98" customWidth="1"/>
    <col min="9232" max="9232" width="11.85546875" style="98" customWidth="1"/>
    <col min="9233" max="9233" width="14.7109375" style="98" customWidth="1"/>
    <col min="9234" max="9234" width="9" style="98" bestFit="1" customWidth="1"/>
    <col min="9235" max="9474" width="9.140625" style="98"/>
    <col min="9475" max="9475" width="4.7109375" style="98" bestFit="1" customWidth="1"/>
    <col min="9476" max="9476" width="9.7109375" style="98" bestFit="1" customWidth="1"/>
    <col min="9477" max="9477" width="10" style="98" bestFit="1" customWidth="1"/>
    <col min="9478" max="9478" width="8.85546875" style="98" bestFit="1" customWidth="1"/>
    <col min="9479" max="9479" width="22.85546875" style="98" customWidth="1"/>
    <col min="9480" max="9480" width="59.7109375" style="98" bestFit="1" customWidth="1"/>
    <col min="9481" max="9481" width="57.85546875" style="98" bestFit="1" customWidth="1"/>
    <col min="9482" max="9482" width="35.28515625" style="98" bestFit="1" customWidth="1"/>
    <col min="9483" max="9483" width="28.140625" style="98" bestFit="1" customWidth="1"/>
    <col min="9484" max="9484" width="33.140625" style="98" bestFit="1" customWidth="1"/>
    <col min="9485" max="9485" width="26" style="98" bestFit="1" customWidth="1"/>
    <col min="9486" max="9486" width="19.140625" style="98" bestFit="1" customWidth="1"/>
    <col min="9487" max="9487" width="10.42578125" style="98" customWidth="1"/>
    <col min="9488" max="9488" width="11.85546875" style="98" customWidth="1"/>
    <col min="9489" max="9489" width="14.7109375" style="98" customWidth="1"/>
    <col min="9490" max="9490" width="9" style="98" bestFit="1" customWidth="1"/>
    <col min="9491" max="9730" width="9.140625" style="98"/>
    <col min="9731" max="9731" width="4.7109375" style="98" bestFit="1" customWidth="1"/>
    <col min="9732" max="9732" width="9.7109375" style="98" bestFit="1" customWidth="1"/>
    <col min="9733" max="9733" width="10" style="98" bestFit="1" customWidth="1"/>
    <col min="9734" max="9734" width="8.85546875" style="98" bestFit="1" customWidth="1"/>
    <col min="9735" max="9735" width="22.85546875" style="98" customWidth="1"/>
    <col min="9736" max="9736" width="59.7109375" style="98" bestFit="1" customWidth="1"/>
    <col min="9737" max="9737" width="57.85546875" style="98" bestFit="1" customWidth="1"/>
    <col min="9738" max="9738" width="35.28515625" style="98" bestFit="1" customWidth="1"/>
    <col min="9739" max="9739" width="28.140625" style="98" bestFit="1" customWidth="1"/>
    <col min="9740" max="9740" width="33.140625" style="98" bestFit="1" customWidth="1"/>
    <col min="9741" max="9741" width="26" style="98" bestFit="1" customWidth="1"/>
    <col min="9742" max="9742" width="19.140625" style="98" bestFit="1" customWidth="1"/>
    <col min="9743" max="9743" width="10.42578125" style="98" customWidth="1"/>
    <col min="9744" max="9744" width="11.85546875" style="98" customWidth="1"/>
    <col min="9745" max="9745" width="14.7109375" style="98" customWidth="1"/>
    <col min="9746" max="9746" width="9" style="98" bestFit="1" customWidth="1"/>
    <col min="9747" max="9986" width="9.140625" style="98"/>
    <col min="9987" max="9987" width="4.7109375" style="98" bestFit="1" customWidth="1"/>
    <col min="9988" max="9988" width="9.7109375" style="98" bestFit="1" customWidth="1"/>
    <col min="9989" max="9989" width="10" style="98" bestFit="1" customWidth="1"/>
    <col min="9990" max="9990" width="8.85546875" style="98" bestFit="1" customWidth="1"/>
    <col min="9991" max="9991" width="22.85546875" style="98" customWidth="1"/>
    <col min="9992" max="9992" width="59.7109375" style="98" bestFit="1" customWidth="1"/>
    <col min="9993" max="9993" width="57.85546875" style="98" bestFit="1" customWidth="1"/>
    <col min="9994" max="9994" width="35.28515625" style="98" bestFit="1" customWidth="1"/>
    <col min="9995" max="9995" width="28.140625" style="98" bestFit="1" customWidth="1"/>
    <col min="9996" max="9996" width="33.140625" style="98" bestFit="1" customWidth="1"/>
    <col min="9997" max="9997" width="26" style="98" bestFit="1" customWidth="1"/>
    <col min="9998" max="9998" width="19.140625" style="98" bestFit="1" customWidth="1"/>
    <col min="9999" max="9999" width="10.42578125" style="98" customWidth="1"/>
    <col min="10000" max="10000" width="11.85546875" style="98" customWidth="1"/>
    <col min="10001" max="10001" width="14.7109375" style="98" customWidth="1"/>
    <col min="10002" max="10002" width="9" style="98" bestFit="1" customWidth="1"/>
    <col min="10003" max="10242" width="9.140625" style="98"/>
    <col min="10243" max="10243" width="4.7109375" style="98" bestFit="1" customWidth="1"/>
    <col min="10244" max="10244" width="9.7109375" style="98" bestFit="1" customWidth="1"/>
    <col min="10245" max="10245" width="10" style="98" bestFit="1" customWidth="1"/>
    <col min="10246" max="10246" width="8.85546875" style="98" bestFit="1" customWidth="1"/>
    <col min="10247" max="10247" width="22.85546875" style="98" customWidth="1"/>
    <col min="10248" max="10248" width="59.7109375" style="98" bestFit="1" customWidth="1"/>
    <col min="10249" max="10249" width="57.85546875" style="98" bestFit="1" customWidth="1"/>
    <col min="10250" max="10250" width="35.28515625" style="98" bestFit="1" customWidth="1"/>
    <col min="10251" max="10251" width="28.140625" style="98" bestFit="1" customWidth="1"/>
    <col min="10252" max="10252" width="33.140625" style="98" bestFit="1" customWidth="1"/>
    <col min="10253" max="10253" width="26" style="98" bestFit="1" customWidth="1"/>
    <col min="10254" max="10254" width="19.140625" style="98" bestFit="1" customWidth="1"/>
    <col min="10255" max="10255" width="10.42578125" style="98" customWidth="1"/>
    <col min="10256" max="10256" width="11.85546875" style="98" customWidth="1"/>
    <col min="10257" max="10257" width="14.7109375" style="98" customWidth="1"/>
    <col min="10258" max="10258" width="9" style="98" bestFit="1" customWidth="1"/>
    <col min="10259" max="10498" width="9.140625" style="98"/>
    <col min="10499" max="10499" width="4.7109375" style="98" bestFit="1" customWidth="1"/>
    <col min="10500" max="10500" width="9.7109375" style="98" bestFit="1" customWidth="1"/>
    <col min="10501" max="10501" width="10" style="98" bestFit="1" customWidth="1"/>
    <col min="10502" max="10502" width="8.85546875" style="98" bestFit="1" customWidth="1"/>
    <col min="10503" max="10503" width="22.85546875" style="98" customWidth="1"/>
    <col min="10504" max="10504" width="59.7109375" style="98" bestFit="1" customWidth="1"/>
    <col min="10505" max="10505" width="57.85546875" style="98" bestFit="1" customWidth="1"/>
    <col min="10506" max="10506" width="35.28515625" style="98" bestFit="1" customWidth="1"/>
    <col min="10507" max="10507" width="28.140625" style="98" bestFit="1" customWidth="1"/>
    <col min="10508" max="10508" width="33.140625" style="98" bestFit="1" customWidth="1"/>
    <col min="10509" max="10509" width="26" style="98" bestFit="1" customWidth="1"/>
    <col min="10510" max="10510" width="19.140625" style="98" bestFit="1" customWidth="1"/>
    <col min="10511" max="10511" width="10.42578125" style="98" customWidth="1"/>
    <col min="10512" max="10512" width="11.85546875" style="98" customWidth="1"/>
    <col min="10513" max="10513" width="14.7109375" style="98" customWidth="1"/>
    <col min="10514" max="10514" width="9" style="98" bestFit="1" customWidth="1"/>
    <col min="10515" max="10754" width="9.140625" style="98"/>
    <col min="10755" max="10755" width="4.7109375" style="98" bestFit="1" customWidth="1"/>
    <col min="10756" max="10756" width="9.7109375" style="98" bestFit="1" customWidth="1"/>
    <col min="10757" max="10757" width="10" style="98" bestFit="1" customWidth="1"/>
    <col min="10758" max="10758" width="8.85546875" style="98" bestFit="1" customWidth="1"/>
    <col min="10759" max="10759" width="22.85546875" style="98" customWidth="1"/>
    <col min="10760" max="10760" width="59.7109375" style="98" bestFit="1" customWidth="1"/>
    <col min="10761" max="10761" width="57.85546875" style="98" bestFit="1" customWidth="1"/>
    <col min="10762" max="10762" width="35.28515625" style="98" bestFit="1" customWidth="1"/>
    <col min="10763" max="10763" width="28.140625" style="98" bestFit="1" customWidth="1"/>
    <col min="10764" max="10764" width="33.140625" style="98" bestFit="1" customWidth="1"/>
    <col min="10765" max="10765" width="26" style="98" bestFit="1" customWidth="1"/>
    <col min="10766" max="10766" width="19.140625" style="98" bestFit="1" customWidth="1"/>
    <col min="10767" max="10767" width="10.42578125" style="98" customWidth="1"/>
    <col min="10768" max="10768" width="11.85546875" style="98" customWidth="1"/>
    <col min="10769" max="10769" width="14.7109375" style="98" customWidth="1"/>
    <col min="10770" max="10770" width="9" style="98" bestFit="1" customWidth="1"/>
    <col min="10771" max="11010" width="9.140625" style="98"/>
    <col min="11011" max="11011" width="4.7109375" style="98" bestFit="1" customWidth="1"/>
    <col min="11012" max="11012" width="9.7109375" style="98" bestFit="1" customWidth="1"/>
    <col min="11013" max="11013" width="10" style="98" bestFit="1" customWidth="1"/>
    <col min="11014" max="11014" width="8.85546875" style="98" bestFit="1" customWidth="1"/>
    <col min="11015" max="11015" width="22.85546875" style="98" customWidth="1"/>
    <col min="11016" max="11016" width="59.7109375" style="98" bestFit="1" customWidth="1"/>
    <col min="11017" max="11017" width="57.85546875" style="98" bestFit="1" customWidth="1"/>
    <col min="11018" max="11018" width="35.28515625" style="98" bestFit="1" customWidth="1"/>
    <col min="11019" max="11019" width="28.140625" style="98" bestFit="1" customWidth="1"/>
    <col min="11020" max="11020" width="33.140625" style="98" bestFit="1" customWidth="1"/>
    <col min="11021" max="11021" width="26" style="98" bestFit="1" customWidth="1"/>
    <col min="11022" max="11022" width="19.140625" style="98" bestFit="1" customWidth="1"/>
    <col min="11023" max="11023" width="10.42578125" style="98" customWidth="1"/>
    <col min="11024" max="11024" width="11.85546875" style="98" customWidth="1"/>
    <col min="11025" max="11025" width="14.7109375" style="98" customWidth="1"/>
    <col min="11026" max="11026" width="9" style="98" bestFit="1" customWidth="1"/>
    <col min="11027" max="11266" width="9.140625" style="98"/>
    <col min="11267" max="11267" width="4.7109375" style="98" bestFit="1" customWidth="1"/>
    <col min="11268" max="11268" width="9.7109375" style="98" bestFit="1" customWidth="1"/>
    <col min="11269" max="11269" width="10" style="98" bestFit="1" customWidth="1"/>
    <col min="11270" max="11270" width="8.85546875" style="98" bestFit="1" customWidth="1"/>
    <col min="11271" max="11271" width="22.85546875" style="98" customWidth="1"/>
    <col min="11272" max="11272" width="59.7109375" style="98" bestFit="1" customWidth="1"/>
    <col min="11273" max="11273" width="57.85546875" style="98" bestFit="1" customWidth="1"/>
    <col min="11274" max="11274" width="35.28515625" style="98" bestFit="1" customWidth="1"/>
    <col min="11275" max="11275" width="28.140625" style="98" bestFit="1" customWidth="1"/>
    <col min="11276" max="11276" width="33.140625" style="98" bestFit="1" customWidth="1"/>
    <col min="11277" max="11277" width="26" style="98" bestFit="1" customWidth="1"/>
    <col min="11278" max="11278" width="19.140625" style="98" bestFit="1" customWidth="1"/>
    <col min="11279" max="11279" width="10.42578125" style="98" customWidth="1"/>
    <col min="11280" max="11280" width="11.85546875" style="98" customWidth="1"/>
    <col min="11281" max="11281" width="14.7109375" style="98" customWidth="1"/>
    <col min="11282" max="11282" width="9" style="98" bestFit="1" customWidth="1"/>
    <col min="11283" max="11522" width="9.140625" style="98"/>
    <col min="11523" max="11523" width="4.7109375" style="98" bestFit="1" customWidth="1"/>
    <col min="11524" max="11524" width="9.7109375" style="98" bestFit="1" customWidth="1"/>
    <col min="11525" max="11525" width="10" style="98" bestFit="1" customWidth="1"/>
    <col min="11526" max="11526" width="8.85546875" style="98" bestFit="1" customWidth="1"/>
    <col min="11527" max="11527" width="22.85546875" style="98" customWidth="1"/>
    <col min="11528" max="11528" width="59.7109375" style="98" bestFit="1" customWidth="1"/>
    <col min="11529" max="11529" width="57.85546875" style="98" bestFit="1" customWidth="1"/>
    <col min="11530" max="11530" width="35.28515625" style="98" bestFit="1" customWidth="1"/>
    <col min="11531" max="11531" width="28.140625" style="98" bestFit="1" customWidth="1"/>
    <col min="11532" max="11532" width="33.140625" style="98" bestFit="1" customWidth="1"/>
    <col min="11533" max="11533" width="26" style="98" bestFit="1" customWidth="1"/>
    <col min="11534" max="11534" width="19.140625" style="98" bestFit="1" customWidth="1"/>
    <col min="11535" max="11535" width="10.42578125" style="98" customWidth="1"/>
    <col min="11536" max="11536" width="11.85546875" style="98" customWidth="1"/>
    <col min="11537" max="11537" width="14.7109375" style="98" customWidth="1"/>
    <col min="11538" max="11538" width="9" style="98" bestFit="1" customWidth="1"/>
    <col min="11539" max="11778" width="9.140625" style="98"/>
    <col min="11779" max="11779" width="4.7109375" style="98" bestFit="1" customWidth="1"/>
    <col min="11780" max="11780" width="9.7109375" style="98" bestFit="1" customWidth="1"/>
    <col min="11781" max="11781" width="10" style="98" bestFit="1" customWidth="1"/>
    <col min="11782" max="11782" width="8.85546875" style="98" bestFit="1" customWidth="1"/>
    <col min="11783" max="11783" width="22.85546875" style="98" customWidth="1"/>
    <col min="11784" max="11784" width="59.7109375" style="98" bestFit="1" customWidth="1"/>
    <col min="11785" max="11785" width="57.85546875" style="98" bestFit="1" customWidth="1"/>
    <col min="11786" max="11786" width="35.28515625" style="98" bestFit="1" customWidth="1"/>
    <col min="11787" max="11787" width="28.140625" style="98" bestFit="1" customWidth="1"/>
    <col min="11788" max="11788" width="33.140625" style="98" bestFit="1" customWidth="1"/>
    <col min="11789" max="11789" width="26" style="98" bestFit="1" customWidth="1"/>
    <col min="11790" max="11790" width="19.140625" style="98" bestFit="1" customWidth="1"/>
    <col min="11791" max="11791" width="10.42578125" style="98" customWidth="1"/>
    <col min="11792" max="11792" width="11.85546875" style="98" customWidth="1"/>
    <col min="11793" max="11793" width="14.7109375" style="98" customWidth="1"/>
    <col min="11794" max="11794" width="9" style="98" bestFit="1" customWidth="1"/>
    <col min="11795" max="12034" width="9.140625" style="98"/>
    <col min="12035" max="12035" width="4.7109375" style="98" bestFit="1" customWidth="1"/>
    <col min="12036" max="12036" width="9.7109375" style="98" bestFit="1" customWidth="1"/>
    <col min="12037" max="12037" width="10" style="98" bestFit="1" customWidth="1"/>
    <col min="12038" max="12038" width="8.85546875" style="98" bestFit="1" customWidth="1"/>
    <col min="12039" max="12039" width="22.85546875" style="98" customWidth="1"/>
    <col min="12040" max="12040" width="59.7109375" style="98" bestFit="1" customWidth="1"/>
    <col min="12041" max="12041" width="57.85546875" style="98" bestFit="1" customWidth="1"/>
    <col min="12042" max="12042" width="35.28515625" style="98" bestFit="1" customWidth="1"/>
    <col min="12043" max="12043" width="28.140625" style="98" bestFit="1" customWidth="1"/>
    <col min="12044" max="12044" width="33.140625" style="98" bestFit="1" customWidth="1"/>
    <col min="12045" max="12045" width="26" style="98" bestFit="1" customWidth="1"/>
    <col min="12046" max="12046" width="19.140625" style="98" bestFit="1" customWidth="1"/>
    <col min="12047" max="12047" width="10.42578125" style="98" customWidth="1"/>
    <col min="12048" max="12048" width="11.85546875" style="98" customWidth="1"/>
    <col min="12049" max="12049" width="14.7109375" style="98" customWidth="1"/>
    <col min="12050" max="12050" width="9" style="98" bestFit="1" customWidth="1"/>
    <col min="12051" max="12290" width="9.140625" style="98"/>
    <col min="12291" max="12291" width="4.7109375" style="98" bestFit="1" customWidth="1"/>
    <col min="12292" max="12292" width="9.7109375" style="98" bestFit="1" customWidth="1"/>
    <col min="12293" max="12293" width="10" style="98" bestFit="1" customWidth="1"/>
    <col min="12294" max="12294" width="8.85546875" style="98" bestFit="1" customWidth="1"/>
    <col min="12295" max="12295" width="22.85546875" style="98" customWidth="1"/>
    <col min="12296" max="12296" width="59.7109375" style="98" bestFit="1" customWidth="1"/>
    <col min="12297" max="12297" width="57.85546875" style="98" bestFit="1" customWidth="1"/>
    <col min="12298" max="12298" width="35.28515625" style="98" bestFit="1" customWidth="1"/>
    <col min="12299" max="12299" width="28.140625" style="98" bestFit="1" customWidth="1"/>
    <col min="12300" max="12300" width="33.140625" style="98" bestFit="1" customWidth="1"/>
    <col min="12301" max="12301" width="26" style="98" bestFit="1" customWidth="1"/>
    <col min="12302" max="12302" width="19.140625" style="98" bestFit="1" customWidth="1"/>
    <col min="12303" max="12303" width="10.42578125" style="98" customWidth="1"/>
    <col min="12304" max="12304" width="11.85546875" style="98" customWidth="1"/>
    <col min="12305" max="12305" width="14.7109375" style="98" customWidth="1"/>
    <col min="12306" max="12306" width="9" style="98" bestFit="1" customWidth="1"/>
    <col min="12307" max="12546" width="9.140625" style="98"/>
    <col min="12547" max="12547" width="4.7109375" style="98" bestFit="1" customWidth="1"/>
    <col min="12548" max="12548" width="9.7109375" style="98" bestFit="1" customWidth="1"/>
    <col min="12549" max="12549" width="10" style="98" bestFit="1" customWidth="1"/>
    <col min="12550" max="12550" width="8.85546875" style="98" bestFit="1" customWidth="1"/>
    <col min="12551" max="12551" width="22.85546875" style="98" customWidth="1"/>
    <col min="12552" max="12552" width="59.7109375" style="98" bestFit="1" customWidth="1"/>
    <col min="12553" max="12553" width="57.85546875" style="98" bestFit="1" customWidth="1"/>
    <col min="12554" max="12554" width="35.28515625" style="98" bestFit="1" customWidth="1"/>
    <col min="12555" max="12555" width="28.140625" style="98" bestFit="1" customWidth="1"/>
    <col min="12556" max="12556" width="33.140625" style="98" bestFit="1" customWidth="1"/>
    <col min="12557" max="12557" width="26" style="98" bestFit="1" customWidth="1"/>
    <col min="12558" max="12558" width="19.140625" style="98" bestFit="1" customWidth="1"/>
    <col min="12559" max="12559" width="10.42578125" style="98" customWidth="1"/>
    <col min="12560" max="12560" width="11.85546875" style="98" customWidth="1"/>
    <col min="12561" max="12561" width="14.7109375" style="98" customWidth="1"/>
    <col min="12562" max="12562" width="9" style="98" bestFit="1" customWidth="1"/>
    <col min="12563" max="12802" width="9.140625" style="98"/>
    <col min="12803" max="12803" width="4.7109375" style="98" bestFit="1" customWidth="1"/>
    <col min="12804" max="12804" width="9.7109375" style="98" bestFit="1" customWidth="1"/>
    <col min="12805" max="12805" width="10" style="98" bestFit="1" customWidth="1"/>
    <col min="12806" max="12806" width="8.85546875" style="98" bestFit="1" customWidth="1"/>
    <col min="12807" max="12807" width="22.85546875" style="98" customWidth="1"/>
    <col min="12808" max="12808" width="59.7109375" style="98" bestFit="1" customWidth="1"/>
    <col min="12809" max="12809" width="57.85546875" style="98" bestFit="1" customWidth="1"/>
    <col min="12810" max="12810" width="35.28515625" style="98" bestFit="1" customWidth="1"/>
    <col min="12811" max="12811" width="28.140625" style="98" bestFit="1" customWidth="1"/>
    <col min="12812" max="12812" width="33.140625" style="98" bestFit="1" customWidth="1"/>
    <col min="12813" max="12813" width="26" style="98" bestFit="1" customWidth="1"/>
    <col min="12814" max="12814" width="19.140625" style="98" bestFit="1" customWidth="1"/>
    <col min="12815" max="12815" width="10.42578125" style="98" customWidth="1"/>
    <col min="12816" max="12816" width="11.85546875" style="98" customWidth="1"/>
    <col min="12817" max="12817" width="14.7109375" style="98" customWidth="1"/>
    <col min="12818" max="12818" width="9" style="98" bestFit="1" customWidth="1"/>
    <col min="12819" max="13058" width="9.140625" style="98"/>
    <col min="13059" max="13059" width="4.7109375" style="98" bestFit="1" customWidth="1"/>
    <col min="13060" max="13060" width="9.7109375" style="98" bestFit="1" customWidth="1"/>
    <col min="13061" max="13061" width="10" style="98" bestFit="1" customWidth="1"/>
    <col min="13062" max="13062" width="8.85546875" style="98" bestFit="1" customWidth="1"/>
    <col min="13063" max="13063" width="22.85546875" style="98" customWidth="1"/>
    <col min="13064" max="13064" width="59.7109375" style="98" bestFit="1" customWidth="1"/>
    <col min="13065" max="13065" width="57.85546875" style="98" bestFit="1" customWidth="1"/>
    <col min="13066" max="13066" width="35.28515625" style="98" bestFit="1" customWidth="1"/>
    <col min="13067" max="13067" width="28.140625" style="98" bestFit="1" customWidth="1"/>
    <col min="13068" max="13068" width="33.140625" style="98" bestFit="1" customWidth="1"/>
    <col min="13069" max="13069" width="26" style="98" bestFit="1" customWidth="1"/>
    <col min="13070" max="13070" width="19.140625" style="98" bestFit="1" customWidth="1"/>
    <col min="13071" max="13071" width="10.42578125" style="98" customWidth="1"/>
    <col min="13072" max="13072" width="11.85546875" style="98" customWidth="1"/>
    <col min="13073" max="13073" width="14.7109375" style="98" customWidth="1"/>
    <col min="13074" max="13074" width="9" style="98" bestFit="1" customWidth="1"/>
    <col min="13075" max="13314" width="9.140625" style="98"/>
    <col min="13315" max="13315" width="4.7109375" style="98" bestFit="1" customWidth="1"/>
    <col min="13316" max="13316" width="9.7109375" style="98" bestFit="1" customWidth="1"/>
    <col min="13317" max="13317" width="10" style="98" bestFit="1" customWidth="1"/>
    <col min="13318" max="13318" width="8.85546875" style="98" bestFit="1" customWidth="1"/>
    <col min="13319" max="13319" width="22.85546875" style="98" customWidth="1"/>
    <col min="13320" max="13320" width="59.7109375" style="98" bestFit="1" customWidth="1"/>
    <col min="13321" max="13321" width="57.85546875" style="98" bestFit="1" customWidth="1"/>
    <col min="13322" max="13322" width="35.28515625" style="98" bestFit="1" customWidth="1"/>
    <col min="13323" max="13323" width="28.140625" style="98" bestFit="1" customWidth="1"/>
    <col min="13324" max="13324" width="33.140625" style="98" bestFit="1" customWidth="1"/>
    <col min="13325" max="13325" width="26" style="98" bestFit="1" customWidth="1"/>
    <col min="13326" max="13326" width="19.140625" style="98" bestFit="1" customWidth="1"/>
    <col min="13327" max="13327" width="10.42578125" style="98" customWidth="1"/>
    <col min="13328" max="13328" width="11.85546875" style="98" customWidth="1"/>
    <col min="13329" max="13329" width="14.7109375" style="98" customWidth="1"/>
    <col min="13330" max="13330" width="9" style="98" bestFit="1" customWidth="1"/>
    <col min="13331" max="13570" width="9.140625" style="98"/>
    <col min="13571" max="13571" width="4.7109375" style="98" bestFit="1" customWidth="1"/>
    <col min="13572" max="13572" width="9.7109375" style="98" bestFit="1" customWidth="1"/>
    <col min="13573" max="13573" width="10" style="98" bestFit="1" customWidth="1"/>
    <col min="13574" max="13574" width="8.85546875" style="98" bestFit="1" customWidth="1"/>
    <col min="13575" max="13575" width="22.85546875" style="98" customWidth="1"/>
    <col min="13576" max="13576" width="59.7109375" style="98" bestFit="1" customWidth="1"/>
    <col min="13577" max="13577" width="57.85546875" style="98" bestFit="1" customWidth="1"/>
    <col min="13578" max="13578" width="35.28515625" style="98" bestFit="1" customWidth="1"/>
    <col min="13579" max="13579" width="28.140625" style="98" bestFit="1" customWidth="1"/>
    <col min="13580" max="13580" width="33.140625" style="98" bestFit="1" customWidth="1"/>
    <col min="13581" max="13581" width="26" style="98" bestFit="1" customWidth="1"/>
    <col min="13582" max="13582" width="19.140625" style="98" bestFit="1" customWidth="1"/>
    <col min="13583" max="13583" width="10.42578125" style="98" customWidth="1"/>
    <col min="13584" max="13584" width="11.85546875" style="98" customWidth="1"/>
    <col min="13585" max="13585" width="14.7109375" style="98" customWidth="1"/>
    <col min="13586" max="13586" width="9" style="98" bestFit="1" customWidth="1"/>
    <col min="13587" max="13826" width="9.140625" style="98"/>
    <col min="13827" max="13827" width="4.7109375" style="98" bestFit="1" customWidth="1"/>
    <col min="13828" max="13828" width="9.7109375" style="98" bestFit="1" customWidth="1"/>
    <col min="13829" max="13829" width="10" style="98" bestFit="1" customWidth="1"/>
    <col min="13830" max="13830" width="8.85546875" style="98" bestFit="1" customWidth="1"/>
    <col min="13831" max="13831" width="22.85546875" style="98" customWidth="1"/>
    <col min="13832" max="13832" width="59.7109375" style="98" bestFit="1" customWidth="1"/>
    <col min="13833" max="13833" width="57.85546875" style="98" bestFit="1" customWidth="1"/>
    <col min="13834" max="13834" width="35.28515625" style="98" bestFit="1" customWidth="1"/>
    <col min="13835" max="13835" width="28.140625" style="98" bestFit="1" customWidth="1"/>
    <col min="13836" max="13836" width="33.140625" style="98" bestFit="1" customWidth="1"/>
    <col min="13837" max="13837" width="26" style="98" bestFit="1" customWidth="1"/>
    <col min="13838" max="13838" width="19.140625" style="98" bestFit="1" customWidth="1"/>
    <col min="13839" max="13839" width="10.42578125" style="98" customWidth="1"/>
    <col min="13840" max="13840" width="11.85546875" style="98" customWidth="1"/>
    <col min="13841" max="13841" width="14.7109375" style="98" customWidth="1"/>
    <col min="13842" max="13842" width="9" style="98" bestFit="1" customWidth="1"/>
    <col min="13843" max="14082" width="9.140625" style="98"/>
    <col min="14083" max="14083" width="4.7109375" style="98" bestFit="1" customWidth="1"/>
    <col min="14084" max="14084" width="9.7109375" style="98" bestFit="1" customWidth="1"/>
    <col min="14085" max="14085" width="10" style="98" bestFit="1" customWidth="1"/>
    <col min="14086" max="14086" width="8.85546875" style="98" bestFit="1" customWidth="1"/>
    <col min="14087" max="14087" width="22.85546875" style="98" customWidth="1"/>
    <col min="14088" max="14088" width="59.7109375" style="98" bestFit="1" customWidth="1"/>
    <col min="14089" max="14089" width="57.85546875" style="98" bestFit="1" customWidth="1"/>
    <col min="14090" max="14090" width="35.28515625" style="98" bestFit="1" customWidth="1"/>
    <col min="14091" max="14091" width="28.140625" style="98" bestFit="1" customWidth="1"/>
    <col min="14092" max="14092" width="33.140625" style="98" bestFit="1" customWidth="1"/>
    <col min="14093" max="14093" width="26" style="98" bestFit="1" customWidth="1"/>
    <col min="14094" max="14094" width="19.140625" style="98" bestFit="1" customWidth="1"/>
    <col min="14095" max="14095" width="10.42578125" style="98" customWidth="1"/>
    <col min="14096" max="14096" width="11.85546875" style="98" customWidth="1"/>
    <col min="14097" max="14097" width="14.7109375" style="98" customWidth="1"/>
    <col min="14098" max="14098" width="9" style="98" bestFit="1" customWidth="1"/>
    <col min="14099" max="14338" width="9.140625" style="98"/>
    <col min="14339" max="14339" width="4.7109375" style="98" bestFit="1" customWidth="1"/>
    <col min="14340" max="14340" width="9.7109375" style="98" bestFit="1" customWidth="1"/>
    <col min="14341" max="14341" width="10" style="98" bestFit="1" customWidth="1"/>
    <col min="14342" max="14342" width="8.85546875" style="98" bestFit="1" customWidth="1"/>
    <col min="14343" max="14343" width="22.85546875" style="98" customWidth="1"/>
    <col min="14344" max="14344" width="59.7109375" style="98" bestFit="1" customWidth="1"/>
    <col min="14345" max="14345" width="57.85546875" style="98" bestFit="1" customWidth="1"/>
    <col min="14346" max="14346" width="35.28515625" style="98" bestFit="1" customWidth="1"/>
    <col min="14347" max="14347" width="28.140625" style="98" bestFit="1" customWidth="1"/>
    <col min="14348" max="14348" width="33.140625" style="98" bestFit="1" customWidth="1"/>
    <col min="14349" max="14349" width="26" style="98" bestFit="1" customWidth="1"/>
    <col min="14350" max="14350" width="19.140625" style="98" bestFit="1" customWidth="1"/>
    <col min="14351" max="14351" width="10.42578125" style="98" customWidth="1"/>
    <col min="14352" max="14352" width="11.85546875" style="98" customWidth="1"/>
    <col min="14353" max="14353" width="14.7109375" style="98" customWidth="1"/>
    <col min="14354" max="14354" width="9" style="98" bestFit="1" customWidth="1"/>
    <col min="14355" max="14594" width="9.140625" style="98"/>
    <col min="14595" max="14595" width="4.7109375" style="98" bestFit="1" customWidth="1"/>
    <col min="14596" max="14596" width="9.7109375" style="98" bestFit="1" customWidth="1"/>
    <col min="14597" max="14597" width="10" style="98" bestFit="1" customWidth="1"/>
    <col min="14598" max="14598" width="8.85546875" style="98" bestFit="1" customWidth="1"/>
    <col min="14599" max="14599" width="22.85546875" style="98" customWidth="1"/>
    <col min="14600" max="14600" width="59.7109375" style="98" bestFit="1" customWidth="1"/>
    <col min="14601" max="14601" width="57.85546875" style="98" bestFit="1" customWidth="1"/>
    <col min="14602" max="14602" width="35.28515625" style="98" bestFit="1" customWidth="1"/>
    <col min="14603" max="14603" width="28.140625" style="98" bestFit="1" customWidth="1"/>
    <col min="14604" max="14604" width="33.140625" style="98" bestFit="1" customWidth="1"/>
    <col min="14605" max="14605" width="26" style="98" bestFit="1" customWidth="1"/>
    <col min="14606" max="14606" width="19.140625" style="98" bestFit="1" customWidth="1"/>
    <col min="14607" max="14607" width="10.42578125" style="98" customWidth="1"/>
    <col min="14608" max="14608" width="11.85546875" style="98" customWidth="1"/>
    <col min="14609" max="14609" width="14.7109375" style="98" customWidth="1"/>
    <col min="14610" max="14610" width="9" style="98" bestFit="1" customWidth="1"/>
    <col min="14611" max="14850" width="9.140625" style="98"/>
    <col min="14851" max="14851" width="4.7109375" style="98" bestFit="1" customWidth="1"/>
    <col min="14852" max="14852" width="9.7109375" style="98" bestFit="1" customWidth="1"/>
    <col min="14853" max="14853" width="10" style="98" bestFit="1" customWidth="1"/>
    <col min="14854" max="14854" width="8.85546875" style="98" bestFit="1" customWidth="1"/>
    <col min="14855" max="14855" width="22.85546875" style="98" customWidth="1"/>
    <col min="14856" max="14856" width="59.7109375" style="98" bestFit="1" customWidth="1"/>
    <col min="14857" max="14857" width="57.85546875" style="98" bestFit="1" customWidth="1"/>
    <col min="14858" max="14858" width="35.28515625" style="98" bestFit="1" customWidth="1"/>
    <col min="14859" max="14859" width="28.140625" style="98" bestFit="1" customWidth="1"/>
    <col min="14860" max="14860" width="33.140625" style="98" bestFit="1" customWidth="1"/>
    <col min="14861" max="14861" width="26" style="98" bestFit="1" customWidth="1"/>
    <col min="14862" max="14862" width="19.140625" style="98" bestFit="1" customWidth="1"/>
    <col min="14863" max="14863" width="10.42578125" style="98" customWidth="1"/>
    <col min="14864" max="14864" width="11.85546875" style="98" customWidth="1"/>
    <col min="14865" max="14865" width="14.7109375" style="98" customWidth="1"/>
    <col min="14866" max="14866" width="9" style="98" bestFit="1" customWidth="1"/>
    <col min="14867" max="15106" width="9.140625" style="98"/>
    <col min="15107" max="15107" width="4.7109375" style="98" bestFit="1" customWidth="1"/>
    <col min="15108" max="15108" width="9.7109375" style="98" bestFit="1" customWidth="1"/>
    <col min="15109" max="15109" width="10" style="98" bestFit="1" customWidth="1"/>
    <col min="15110" max="15110" width="8.85546875" style="98" bestFit="1" customWidth="1"/>
    <col min="15111" max="15111" width="22.85546875" style="98" customWidth="1"/>
    <col min="15112" max="15112" width="59.7109375" style="98" bestFit="1" customWidth="1"/>
    <col min="15113" max="15113" width="57.85546875" style="98" bestFit="1" customWidth="1"/>
    <col min="15114" max="15114" width="35.28515625" style="98" bestFit="1" customWidth="1"/>
    <col min="15115" max="15115" width="28.140625" style="98" bestFit="1" customWidth="1"/>
    <col min="15116" max="15116" width="33.140625" style="98" bestFit="1" customWidth="1"/>
    <col min="15117" max="15117" width="26" style="98" bestFit="1" customWidth="1"/>
    <col min="15118" max="15118" width="19.140625" style="98" bestFit="1" customWidth="1"/>
    <col min="15119" max="15119" width="10.42578125" style="98" customWidth="1"/>
    <col min="15120" max="15120" width="11.85546875" style="98" customWidth="1"/>
    <col min="15121" max="15121" width="14.7109375" style="98" customWidth="1"/>
    <col min="15122" max="15122" width="9" style="98" bestFit="1" customWidth="1"/>
    <col min="15123" max="15362" width="9.140625" style="98"/>
    <col min="15363" max="15363" width="4.7109375" style="98" bestFit="1" customWidth="1"/>
    <col min="15364" max="15364" width="9.7109375" style="98" bestFit="1" customWidth="1"/>
    <col min="15365" max="15365" width="10" style="98" bestFit="1" customWidth="1"/>
    <col min="15366" max="15366" width="8.85546875" style="98" bestFit="1" customWidth="1"/>
    <col min="15367" max="15367" width="22.85546875" style="98" customWidth="1"/>
    <col min="15368" max="15368" width="59.7109375" style="98" bestFit="1" customWidth="1"/>
    <col min="15369" max="15369" width="57.85546875" style="98" bestFit="1" customWidth="1"/>
    <col min="15370" max="15370" width="35.28515625" style="98" bestFit="1" customWidth="1"/>
    <col min="15371" max="15371" width="28.140625" style="98" bestFit="1" customWidth="1"/>
    <col min="15372" max="15372" width="33.140625" style="98" bestFit="1" customWidth="1"/>
    <col min="15373" max="15373" width="26" style="98" bestFit="1" customWidth="1"/>
    <col min="15374" max="15374" width="19.140625" style="98" bestFit="1" customWidth="1"/>
    <col min="15375" max="15375" width="10.42578125" style="98" customWidth="1"/>
    <col min="15376" max="15376" width="11.85546875" style="98" customWidth="1"/>
    <col min="15377" max="15377" width="14.7109375" style="98" customWidth="1"/>
    <col min="15378" max="15378" width="9" style="98" bestFit="1" customWidth="1"/>
    <col min="15379" max="15618" width="9.140625" style="98"/>
    <col min="15619" max="15619" width="4.7109375" style="98" bestFit="1" customWidth="1"/>
    <col min="15620" max="15620" width="9.7109375" style="98" bestFit="1" customWidth="1"/>
    <col min="15621" max="15621" width="10" style="98" bestFit="1" customWidth="1"/>
    <col min="15622" max="15622" width="8.85546875" style="98" bestFit="1" customWidth="1"/>
    <col min="15623" max="15623" width="22.85546875" style="98" customWidth="1"/>
    <col min="15624" max="15624" width="59.7109375" style="98" bestFit="1" customWidth="1"/>
    <col min="15625" max="15625" width="57.85546875" style="98" bestFit="1" customWidth="1"/>
    <col min="15626" max="15626" width="35.28515625" style="98" bestFit="1" customWidth="1"/>
    <col min="15627" max="15627" width="28.140625" style="98" bestFit="1" customWidth="1"/>
    <col min="15628" max="15628" width="33.140625" style="98" bestFit="1" customWidth="1"/>
    <col min="15629" max="15629" width="26" style="98" bestFit="1" customWidth="1"/>
    <col min="15630" max="15630" width="19.140625" style="98" bestFit="1" customWidth="1"/>
    <col min="15631" max="15631" width="10.42578125" style="98" customWidth="1"/>
    <col min="15632" max="15632" width="11.85546875" style="98" customWidth="1"/>
    <col min="15633" max="15633" width="14.7109375" style="98" customWidth="1"/>
    <col min="15634" max="15634" width="9" style="98" bestFit="1" customWidth="1"/>
    <col min="15635" max="15874" width="9.140625" style="98"/>
    <col min="15875" max="15875" width="4.7109375" style="98" bestFit="1" customWidth="1"/>
    <col min="15876" max="15876" width="9.7109375" style="98" bestFit="1" customWidth="1"/>
    <col min="15877" max="15877" width="10" style="98" bestFit="1" customWidth="1"/>
    <col min="15878" max="15878" width="8.85546875" style="98" bestFit="1" customWidth="1"/>
    <col min="15879" max="15879" width="22.85546875" style="98" customWidth="1"/>
    <col min="15880" max="15880" width="59.7109375" style="98" bestFit="1" customWidth="1"/>
    <col min="15881" max="15881" width="57.85546875" style="98" bestFit="1" customWidth="1"/>
    <col min="15882" max="15882" width="35.28515625" style="98" bestFit="1" customWidth="1"/>
    <col min="15883" max="15883" width="28.140625" style="98" bestFit="1" customWidth="1"/>
    <col min="15884" max="15884" width="33.140625" style="98" bestFit="1" customWidth="1"/>
    <col min="15885" max="15885" width="26" style="98" bestFit="1" customWidth="1"/>
    <col min="15886" max="15886" width="19.140625" style="98" bestFit="1" customWidth="1"/>
    <col min="15887" max="15887" width="10.42578125" style="98" customWidth="1"/>
    <col min="15888" max="15888" width="11.85546875" style="98" customWidth="1"/>
    <col min="15889" max="15889" width="14.7109375" style="98" customWidth="1"/>
    <col min="15890" max="15890" width="9" style="98" bestFit="1" customWidth="1"/>
    <col min="15891" max="16130" width="9.140625" style="98"/>
    <col min="16131" max="16131" width="4.7109375" style="98" bestFit="1" customWidth="1"/>
    <col min="16132" max="16132" width="9.7109375" style="98" bestFit="1" customWidth="1"/>
    <col min="16133" max="16133" width="10" style="98" bestFit="1" customWidth="1"/>
    <col min="16134" max="16134" width="8.85546875" style="98" bestFit="1" customWidth="1"/>
    <col min="16135" max="16135" width="22.85546875" style="98" customWidth="1"/>
    <col min="16136" max="16136" width="59.7109375" style="98" bestFit="1" customWidth="1"/>
    <col min="16137" max="16137" width="57.85546875" style="98" bestFit="1" customWidth="1"/>
    <col min="16138" max="16138" width="35.28515625" style="98" bestFit="1" customWidth="1"/>
    <col min="16139" max="16139" width="28.140625" style="98" bestFit="1" customWidth="1"/>
    <col min="16140" max="16140" width="33.140625" style="98" bestFit="1" customWidth="1"/>
    <col min="16141" max="16141" width="26" style="98" bestFit="1" customWidth="1"/>
    <col min="16142" max="16142" width="19.140625" style="98" bestFit="1" customWidth="1"/>
    <col min="16143" max="16143" width="10.42578125" style="98" customWidth="1"/>
    <col min="16144" max="16144" width="11.85546875" style="98" customWidth="1"/>
    <col min="16145" max="16145" width="14.7109375" style="98" customWidth="1"/>
    <col min="16146" max="16146" width="9" style="98" bestFit="1" customWidth="1"/>
    <col min="16147" max="16384" width="9.140625" style="98"/>
  </cols>
  <sheetData>
    <row r="2" spans="1:19" ht="15.75" x14ac:dyDescent="0.25">
      <c r="A2" s="80" t="s">
        <v>1463</v>
      </c>
      <c r="B2" s="25"/>
      <c r="C2" s="25"/>
      <c r="D2" s="25"/>
      <c r="E2" s="25"/>
      <c r="F2" s="25"/>
      <c r="G2" s="25"/>
      <c r="H2" s="25"/>
      <c r="I2" s="25"/>
      <c r="J2" s="25"/>
      <c r="K2" s="25"/>
      <c r="L2" s="25"/>
      <c r="M2" s="25"/>
      <c r="N2" s="25"/>
      <c r="O2" s="25"/>
      <c r="P2" s="25"/>
      <c r="Q2" s="25"/>
      <c r="R2" s="25"/>
    </row>
    <row r="3" spans="1:19" ht="15.75" x14ac:dyDescent="0.25">
      <c r="A3" s="25"/>
      <c r="B3" s="25"/>
      <c r="C3" s="25"/>
      <c r="D3" s="25"/>
      <c r="E3" s="25"/>
      <c r="F3" s="25"/>
      <c r="G3" s="25"/>
      <c r="H3" s="25"/>
      <c r="I3" s="25"/>
      <c r="J3" s="25"/>
      <c r="K3" s="25"/>
      <c r="L3" s="25"/>
      <c r="M3" s="26"/>
      <c r="N3" s="26"/>
      <c r="O3" s="26"/>
      <c r="P3" s="26"/>
      <c r="Q3" s="25"/>
      <c r="R3" s="25"/>
    </row>
    <row r="4" spans="1:19" s="4" customFormat="1" ht="15.75" x14ac:dyDescent="0.25">
      <c r="A4" s="1062" t="s">
        <v>0</v>
      </c>
      <c r="B4" s="1064" t="s">
        <v>1</v>
      </c>
      <c r="C4" s="1064" t="s">
        <v>2</v>
      </c>
      <c r="D4" s="1064" t="s">
        <v>3</v>
      </c>
      <c r="E4" s="1062" t="s">
        <v>4</v>
      </c>
      <c r="F4" s="1062" t="s">
        <v>5</v>
      </c>
      <c r="G4" s="1062" t="s">
        <v>6</v>
      </c>
      <c r="H4" s="1067" t="s">
        <v>7</v>
      </c>
      <c r="I4" s="1067"/>
      <c r="J4" s="1062" t="s">
        <v>8</v>
      </c>
      <c r="K4" s="1068" t="s">
        <v>9</v>
      </c>
      <c r="L4" s="1069"/>
      <c r="M4" s="1066" t="s">
        <v>10</v>
      </c>
      <c r="N4" s="1066"/>
      <c r="O4" s="1066" t="s">
        <v>11</v>
      </c>
      <c r="P4" s="1066"/>
      <c r="Q4" s="1062" t="s">
        <v>12</v>
      </c>
      <c r="R4" s="1064" t="s">
        <v>13</v>
      </c>
      <c r="S4" s="3"/>
    </row>
    <row r="5" spans="1:19" s="4" customFormat="1" ht="15.75" x14ac:dyDescent="0.2">
      <c r="A5" s="1063"/>
      <c r="B5" s="1065"/>
      <c r="C5" s="1065"/>
      <c r="D5" s="1065"/>
      <c r="E5" s="1063"/>
      <c r="F5" s="1063"/>
      <c r="G5" s="1063"/>
      <c r="H5" s="132" t="s">
        <v>14</v>
      </c>
      <c r="I5" s="132" t="s">
        <v>15</v>
      </c>
      <c r="J5" s="1063"/>
      <c r="K5" s="131">
        <v>2020</v>
      </c>
      <c r="L5" s="131">
        <v>2021</v>
      </c>
      <c r="M5" s="79">
        <v>2020</v>
      </c>
      <c r="N5" s="79">
        <v>2021</v>
      </c>
      <c r="O5" s="79">
        <v>2020</v>
      </c>
      <c r="P5" s="79">
        <v>2021</v>
      </c>
      <c r="Q5" s="1063"/>
      <c r="R5" s="1065"/>
      <c r="S5" s="3"/>
    </row>
    <row r="6" spans="1:19" s="4" customFormat="1" ht="15.75" x14ac:dyDescent="0.2">
      <c r="A6" s="129" t="s">
        <v>16</v>
      </c>
      <c r="B6" s="132" t="s">
        <v>17</v>
      </c>
      <c r="C6" s="132" t="s">
        <v>18</v>
      </c>
      <c r="D6" s="132" t="s">
        <v>19</v>
      </c>
      <c r="E6" s="129" t="s">
        <v>20</v>
      </c>
      <c r="F6" s="129" t="s">
        <v>21</v>
      </c>
      <c r="G6" s="129" t="s">
        <v>22</v>
      </c>
      <c r="H6" s="132" t="s">
        <v>23</v>
      </c>
      <c r="I6" s="132" t="s">
        <v>24</v>
      </c>
      <c r="J6" s="129" t="s">
        <v>25</v>
      </c>
      <c r="K6" s="131" t="s">
        <v>26</v>
      </c>
      <c r="L6" s="131" t="s">
        <v>27</v>
      </c>
      <c r="M6" s="130" t="s">
        <v>28</v>
      </c>
      <c r="N6" s="130" t="s">
        <v>29</v>
      </c>
      <c r="O6" s="130" t="s">
        <v>30</v>
      </c>
      <c r="P6" s="130" t="s">
        <v>31</v>
      </c>
      <c r="Q6" s="129" t="s">
        <v>32</v>
      </c>
      <c r="R6" s="132" t="s">
        <v>33</v>
      </c>
      <c r="S6" s="3"/>
    </row>
    <row r="7" spans="1:19" s="6" customFormat="1" ht="236.25" x14ac:dyDescent="0.25">
      <c r="A7" s="117">
        <v>1</v>
      </c>
      <c r="B7" s="222">
        <v>1</v>
      </c>
      <c r="C7" s="117">
        <v>4</v>
      </c>
      <c r="D7" s="222">
        <v>2</v>
      </c>
      <c r="E7" s="222" t="s">
        <v>547</v>
      </c>
      <c r="F7" s="222" t="s">
        <v>546</v>
      </c>
      <c r="G7" s="222" t="s">
        <v>85</v>
      </c>
      <c r="H7" s="223" t="s">
        <v>545</v>
      </c>
      <c r="I7" s="223" t="s">
        <v>317</v>
      </c>
      <c r="J7" s="222" t="s">
        <v>544</v>
      </c>
      <c r="K7" s="224" t="s">
        <v>34</v>
      </c>
      <c r="L7" s="224"/>
      <c r="M7" s="225">
        <v>14800</v>
      </c>
      <c r="N7" s="117"/>
      <c r="O7" s="225">
        <v>14800</v>
      </c>
      <c r="P7" s="225"/>
      <c r="Q7" s="223" t="s">
        <v>514</v>
      </c>
      <c r="R7" s="223" t="s">
        <v>513</v>
      </c>
      <c r="S7" s="9"/>
    </row>
    <row r="8" spans="1:19" s="6" customFormat="1" ht="236.25" x14ac:dyDescent="0.25">
      <c r="A8" s="226">
        <v>1</v>
      </c>
      <c r="B8" s="227">
        <v>1</v>
      </c>
      <c r="C8" s="226">
        <v>4</v>
      </c>
      <c r="D8" s="227">
        <v>2</v>
      </c>
      <c r="E8" s="227" t="s">
        <v>547</v>
      </c>
      <c r="F8" s="227" t="s">
        <v>546</v>
      </c>
      <c r="G8" s="227" t="s">
        <v>85</v>
      </c>
      <c r="H8" s="228" t="s">
        <v>545</v>
      </c>
      <c r="I8" s="228" t="s">
        <v>317</v>
      </c>
      <c r="J8" s="227" t="s">
        <v>544</v>
      </c>
      <c r="K8" s="229" t="s">
        <v>34</v>
      </c>
      <c r="L8" s="229"/>
      <c r="M8" s="230">
        <v>14830</v>
      </c>
      <c r="N8" s="226"/>
      <c r="O8" s="230">
        <v>14830</v>
      </c>
      <c r="P8" s="231"/>
      <c r="Q8" s="228" t="s">
        <v>514</v>
      </c>
      <c r="R8" s="228" t="s">
        <v>513</v>
      </c>
      <c r="S8" s="9"/>
    </row>
    <row r="9" spans="1:19" s="6" customFormat="1" ht="23.25" customHeight="1" x14ac:dyDescent="0.25">
      <c r="A9" s="226"/>
      <c r="B9" s="1056" t="s">
        <v>1464</v>
      </c>
      <c r="C9" s="1057"/>
      <c r="D9" s="1057"/>
      <c r="E9" s="1057"/>
      <c r="F9" s="1057"/>
      <c r="G9" s="1057"/>
      <c r="H9" s="1057"/>
      <c r="I9" s="1057"/>
      <c r="J9" s="1057"/>
      <c r="K9" s="1057"/>
      <c r="L9" s="1057"/>
      <c r="M9" s="1057"/>
      <c r="N9" s="1057"/>
      <c r="O9" s="1057"/>
      <c r="P9" s="1057"/>
      <c r="Q9" s="1057"/>
      <c r="R9" s="1058"/>
      <c r="S9" s="9"/>
    </row>
    <row r="10" spans="1:19" ht="173.25" x14ac:dyDescent="0.25">
      <c r="A10" s="117">
        <v>2</v>
      </c>
      <c r="B10" s="117">
        <v>1</v>
      </c>
      <c r="C10" s="117">
        <v>4</v>
      </c>
      <c r="D10" s="222">
        <v>2</v>
      </c>
      <c r="E10" s="222" t="s">
        <v>543</v>
      </c>
      <c r="F10" s="222" t="s">
        <v>542</v>
      </c>
      <c r="G10" s="222" t="s">
        <v>541</v>
      </c>
      <c r="H10" s="223" t="s">
        <v>1465</v>
      </c>
      <c r="I10" s="223" t="s">
        <v>1466</v>
      </c>
      <c r="J10" s="222" t="s">
        <v>540</v>
      </c>
      <c r="K10" s="224" t="s">
        <v>39</v>
      </c>
      <c r="L10" s="224" t="s">
        <v>34</v>
      </c>
      <c r="M10" s="225">
        <v>2600</v>
      </c>
      <c r="N10" s="225">
        <v>10980</v>
      </c>
      <c r="O10" s="225">
        <v>2600</v>
      </c>
      <c r="P10" s="225">
        <v>10980</v>
      </c>
      <c r="Q10" s="223" t="s">
        <v>514</v>
      </c>
      <c r="R10" s="223" t="s">
        <v>513</v>
      </c>
      <c r="S10" s="10"/>
    </row>
    <row r="11" spans="1:19" ht="204.75" x14ac:dyDescent="0.25">
      <c r="A11" s="117">
        <v>3</v>
      </c>
      <c r="B11" s="222">
        <v>1</v>
      </c>
      <c r="C11" s="222">
        <v>4</v>
      </c>
      <c r="D11" s="222">
        <v>5</v>
      </c>
      <c r="E11" s="222" t="s">
        <v>539</v>
      </c>
      <c r="F11" s="222" t="s">
        <v>538</v>
      </c>
      <c r="G11" s="222" t="s">
        <v>537</v>
      </c>
      <c r="H11" s="222" t="s">
        <v>1467</v>
      </c>
      <c r="I11" s="222" t="s">
        <v>1468</v>
      </c>
      <c r="J11" s="222" t="s">
        <v>528</v>
      </c>
      <c r="K11" s="117"/>
      <c r="L11" s="224" t="s">
        <v>34</v>
      </c>
      <c r="M11" s="232"/>
      <c r="N11" s="225">
        <v>32600</v>
      </c>
      <c r="O11" s="232"/>
      <c r="P11" s="225">
        <v>32600</v>
      </c>
      <c r="Q11" s="223" t="s">
        <v>514</v>
      </c>
      <c r="R11" s="223" t="s">
        <v>513</v>
      </c>
    </row>
    <row r="12" spans="1:19" ht="204.75" x14ac:dyDescent="0.25">
      <c r="A12" s="233">
        <v>4</v>
      </c>
      <c r="B12" s="233">
        <v>1</v>
      </c>
      <c r="C12" s="233">
        <v>4</v>
      </c>
      <c r="D12" s="234">
        <v>5</v>
      </c>
      <c r="E12" s="234" t="s">
        <v>536</v>
      </c>
      <c r="F12" s="234" t="s">
        <v>535</v>
      </c>
      <c r="G12" s="234" t="s">
        <v>534</v>
      </c>
      <c r="H12" s="234" t="s">
        <v>533</v>
      </c>
      <c r="I12" s="234" t="s">
        <v>532</v>
      </c>
      <c r="J12" s="234" t="s">
        <v>528</v>
      </c>
      <c r="K12" s="233"/>
      <c r="L12" s="235" t="s">
        <v>34</v>
      </c>
      <c r="M12" s="236"/>
      <c r="N12" s="237">
        <v>58500</v>
      </c>
      <c r="O12" s="236"/>
      <c r="P12" s="237">
        <v>58500</v>
      </c>
      <c r="Q12" s="238" t="s">
        <v>514</v>
      </c>
      <c r="R12" s="238" t="s">
        <v>513</v>
      </c>
    </row>
    <row r="13" spans="1:19" ht="15.75" x14ac:dyDescent="0.25">
      <c r="A13" s="233"/>
      <c r="B13" s="1059" t="s">
        <v>1469</v>
      </c>
      <c r="C13" s="1060"/>
      <c r="D13" s="1060"/>
      <c r="E13" s="1060"/>
      <c r="F13" s="1060"/>
      <c r="G13" s="1060"/>
      <c r="H13" s="1060"/>
      <c r="I13" s="1060"/>
      <c r="J13" s="1060"/>
      <c r="K13" s="1060"/>
      <c r="L13" s="1060"/>
      <c r="M13" s="1060"/>
      <c r="N13" s="1060"/>
      <c r="O13" s="1060"/>
      <c r="P13" s="1060"/>
      <c r="Q13" s="1060"/>
      <c r="R13" s="1061"/>
    </row>
    <row r="14" spans="1:19" ht="157.5" x14ac:dyDescent="0.25">
      <c r="A14" s="117">
        <v>5</v>
      </c>
      <c r="B14" s="117">
        <v>1</v>
      </c>
      <c r="C14" s="117">
        <v>4</v>
      </c>
      <c r="D14" s="222">
        <v>2</v>
      </c>
      <c r="E14" s="222" t="s">
        <v>531</v>
      </c>
      <c r="F14" s="222" t="s">
        <v>530</v>
      </c>
      <c r="G14" s="222" t="s">
        <v>529</v>
      </c>
      <c r="H14" s="222" t="s">
        <v>1470</v>
      </c>
      <c r="I14" s="222" t="s">
        <v>1471</v>
      </c>
      <c r="J14" s="222" t="s">
        <v>528</v>
      </c>
      <c r="K14" s="117"/>
      <c r="L14" s="224" t="s">
        <v>34</v>
      </c>
      <c r="M14" s="232"/>
      <c r="N14" s="225">
        <v>35000</v>
      </c>
      <c r="O14" s="232"/>
      <c r="P14" s="225">
        <v>35000</v>
      </c>
      <c r="Q14" s="223" t="s">
        <v>514</v>
      </c>
      <c r="R14" s="223" t="s">
        <v>513</v>
      </c>
    </row>
    <row r="15" spans="1:19" ht="189" x14ac:dyDescent="0.25">
      <c r="A15" s="117">
        <v>6</v>
      </c>
      <c r="B15" s="222">
        <v>1</v>
      </c>
      <c r="C15" s="117">
        <v>4</v>
      </c>
      <c r="D15" s="117">
        <v>2</v>
      </c>
      <c r="E15" s="222" t="s">
        <v>527</v>
      </c>
      <c r="F15" s="222" t="s">
        <v>526</v>
      </c>
      <c r="G15" s="117" t="s">
        <v>98</v>
      </c>
      <c r="H15" s="222" t="s">
        <v>1472</v>
      </c>
      <c r="I15" s="222" t="s">
        <v>1473</v>
      </c>
      <c r="J15" s="222" t="s">
        <v>525</v>
      </c>
      <c r="K15" s="117" t="s">
        <v>39</v>
      </c>
      <c r="L15" s="239"/>
      <c r="M15" s="225">
        <v>15420</v>
      </c>
      <c r="N15" s="117"/>
      <c r="O15" s="225">
        <v>15420</v>
      </c>
      <c r="P15" s="240"/>
      <c r="Q15" s="223" t="s">
        <v>514</v>
      </c>
      <c r="R15" s="223" t="s">
        <v>513</v>
      </c>
    </row>
    <row r="16" spans="1:19" ht="204.75" x14ac:dyDescent="0.25">
      <c r="A16" s="117">
        <v>7</v>
      </c>
      <c r="B16" s="222">
        <v>1</v>
      </c>
      <c r="C16" s="222">
        <v>4</v>
      </c>
      <c r="D16" s="222">
        <v>2</v>
      </c>
      <c r="E16" s="117" t="s">
        <v>524</v>
      </c>
      <c r="F16" s="241" t="s">
        <v>523</v>
      </c>
      <c r="G16" s="222" t="s">
        <v>178</v>
      </c>
      <c r="H16" s="222" t="s">
        <v>1474</v>
      </c>
      <c r="I16" s="222" t="s">
        <v>1475</v>
      </c>
      <c r="J16" s="222" t="s">
        <v>522</v>
      </c>
      <c r="K16" s="222" t="s">
        <v>46</v>
      </c>
      <c r="L16" s="222" t="s">
        <v>34</v>
      </c>
      <c r="M16" s="232">
        <v>11164.27</v>
      </c>
      <c r="N16" s="232">
        <v>9335.73</v>
      </c>
      <c r="O16" s="232">
        <v>11164.27</v>
      </c>
      <c r="P16" s="232">
        <v>9335.73</v>
      </c>
      <c r="Q16" s="223" t="s">
        <v>514</v>
      </c>
      <c r="R16" s="223" t="s">
        <v>513</v>
      </c>
    </row>
    <row r="17" spans="1:18" ht="173.25" x14ac:dyDescent="0.25">
      <c r="A17" s="117">
        <v>8</v>
      </c>
      <c r="B17" s="222">
        <v>1</v>
      </c>
      <c r="C17" s="222">
        <v>4</v>
      </c>
      <c r="D17" s="222">
        <v>2</v>
      </c>
      <c r="E17" s="222" t="s">
        <v>521</v>
      </c>
      <c r="F17" s="222" t="s">
        <v>520</v>
      </c>
      <c r="G17" s="222" t="s">
        <v>61</v>
      </c>
      <c r="H17" s="117" t="s">
        <v>270</v>
      </c>
      <c r="I17" s="117">
        <v>1</v>
      </c>
      <c r="J17" s="222" t="s">
        <v>515</v>
      </c>
      <c r="K17" s="222" t="s">
        <v>46</v>
      </c>
      <c r="L17" s="222"/>
      <c r="M17" s="225">
        <v>21000</v>
      </c>
      <c r="N17" s="117"/>
      <c r="O17" s="225">
        <v>21000</v>
      </c>
      <c r="P17" s="117"/>
      <c r="Q17" s="222" t="s">
        <v>514</v>
      </c>
      <c r="R17" s="222" t="s">
        <v>513</v>
      </c>
    </row>
    <row r="18" spans="1:18" ht="94.5" x14ac:dyDescent="0.25">
      <c r="A18" s="117">
        <v>9</v>
      </c>
      <c r="B18" s="222">
        <v>1</v>
      </c>
      <c r="C18" s="222">
        <v>4</v>
      </c>
      <c r="D18" s="222">
        <v>2</v>
      </c>
      <c r="E18" s="222" t="s">
        <v>271</v>
      </c>
      <c r="F18" s="222" t="s">
        <v>519</v>
      </c>
      <c r="G18" s="222" t="s">
        <v>518</v>
      </c>
      <c r="H18" s="117" t="s">
        <v>62</v>
      </c>
      <c r="I18" s="117">
        <v>1</v>
      </c>
      <c r="J18" s="222" t="s">
        <v>517</v>
      </c>
      <c r="K18" s="222" t="s">
        <v>46</v>
      </c>
      <c r="L18" s="222"/>
      <c r="M18" s="232">
        <v>16400</v>
      </c>
      <c r="N18" s="117"/>
      <c r="O18" s="232">
        <v>16400</v>
      </c>
      <c r="P18" s="117"/>
      <c r="Q18" s="223" t="s">
        <v>514</v>
      </c>
      <c r="R18" s="223" t="s">
        <v>513</v>
      </c>
    </row>
    <row r="19" spans="1:18" ht="141.75" x14ac:dyDescent="0.25">
      <c r="A19" s="117">
        <v>10</v>
      </c>
      <c r="B19" s="222">
        <v>1</v>
      </c>
      <c r="C19" s="222">
        <v>4</v>
      </c>
      <c r="D19" s="222">
        <v>2</v>
      </c>
      <c r="E19" s="222" t="s">
        <v>269</v>
      </c>
      <c r="F19" s="222" t="s">
        <v>516</v>
      </c>
      <c r="G19" s="222" t="s">
        <v>45</v>
      </c>
      <c r="H19" s="222" t="s">
        <v>1476</v>
      </c>
      <c r="I19" s="222" t="s">
        <v>1477</v>
      </c>
      <c r="J19" s="222" t="s">
        <v>515</v>
      </c>
      <c r="K19" s="222" t="s">
        <v>39</v>
      </c>
      <c r="L19" s="222"/>
      <c r="M19" s="225">
        <v>42300</v>
      </c>
      <c r="N19" s="117"/>
      <c r="O19" s="225">
        <v>42300</v>
      </c>
      <c r="P19" s="117"/>
      <c r="Q19" s="223" t="s">
        <v>514</v>
      </c>
      <c r="R19" s="223" t="s">
        <v>513</v>
      </c>
    </row>
    <row r="20" spans="1:18" ht="204.75" x14ac:dyDescent="0.25">
      <c r="A20" s="245">
        <v>11</v>
      </c>
      <c r="B20" s="245">
        <v>1</v>
      </c>
      <c r="C20" s="245">
        <v>4</v>
      </c>
      <c r="D20" s="246">
        <v>2</v>
      </c>
      <c r="E20" s="246" t="s">
        <v>1478</v>
      </c>
      <c r="F20" s="246" t="s">
        <v>1479</v>
      </c>
      <c r="G20" s="246" t="s">
        <v>45</v>
      </c>
      <c r="H20" s="247" t="s">
        <v>1480</v>
      </c>
      <c r="I20" s="247" t="s">
        <v>1481</v>
      </c>
      <c r="J20" s="246" t="s">
        <v>544</v>
      </c>
      <c r="K20" s="248"/>
      <c r="L20" s="248" t="s">
        <v>66</v>
      </c>
      <c r="M20" s="249"/>
      <c r="N20" s="249">
        <v>27500</v>
      </c>
      <c r="O20" s="249"/>
      <c r="P20" s="249">
        <v>27500</v>
      </c>
      <c r="Q20" s="247" t="s">
        <v>514</v>
      </c>
      <c r="R20" s="247" t="s">
        <v>513</v>
      </c>
    </row>
    <row r="21" spans="1:18" ht="53.25" customHeight="1" x14ac:dyDescent="0.25">
      <c r="A21" s="245"/>
      <c r="B21" s="1070" t="s">
        <v>2088</v>
      </c>
      <c r="C21" s="1071"/>
      <c r="D21" s="1071"/>
      <c r="E21" s="1071"/>
      <c r="F21" s="1071"/>
      <c r="G21" s="1071"/>
      <c r="H21" s="1071"/>
      <c r="I21" s="1071"/>
      <c r="J21" s="1071"/>
      <c r="K21" s="1071"/>
      <c r="L21" s="1071"/>
      <c r="M21" s="1071"/>
      <c r="N21" s="1071"/>
      <c r="O21" s="1071"/>
      <c r="P21" s="1071"/>
      <c r="Q21" s="1071"/>
      <c r="R21" s="1072"/>
    </row>
    <row r="22" spans="1:18" ht="220.5" x14ac:dyDescent="0.25">
      <c r="A22" s="245">
        <v>12</v>
      </c>
      <c r="B22" s="250">
        <v>1</v>
      </c>
      <c r="C22" s="250">
        <v>4</v>
      </c>
      <c r="D22" s="246">
        <v>5</v>
      </c>
      <c r="E22" s="251" t="s">
        <v>1482</v>
      </c>
      <c r="F22" s="251" t="s">
        <v>1483</v>
      </c>
      <c r="G22" s="251" t="s">
        <v>45</v>
      </c>
      <c r="H22" s="247" t="s">
        <v>1484</v>
      </c>
      <c r="I22" s="247" t="s">
        <v>1481</v>
      </c>
      <c r="J22" s="251" t="s">
        <v>1485</v>
      </c>
      <c r="K22" s="252"/>
      <c r="L22" s="252" t="s">
        <v>34</v>
      </c>
      <c r="M22" s="253"/>
      <c r="N22" s="254">
        <v>33000</v>
      </c>
      <c r="O22" s="253"/>
      <c r="P22" s="253">
        <v>33000</v>
      </c>
      <c r="Q22" s="255" t="s">
        <v>514</v>
      </c>
      <c r="R22" s="255" t="s">
        <v>513</v>
      </c>
    </row>
    <row r="23" spans="1:18" ht="60.75" customHeight="1" x14ac:dyDescent="0.25">
      <c r="A23" s="245"/>
      <c r="B23" s="1070" t="s">
        <v>2089</v>
      </c>
      <c r="C23" s="1071"/>
      <c r="D23" s="1071"/>
      <c r="E23" s="1071"/>
      <c r="F23" s="1071"/>
      <c r="G23" s="1071"/>
      <c r="H23" s="1071"/>
      <c r="I23" s="1071"/>
      <c r="J23" s="1071"/>
      <c r="K23" s="1071"/>
      <c r="L23" s="1071"/>
      <c r="M23" s="1071"/>
      <c r="N23" s="1071"/>
      <c r="O23" s="1071"/>
      <c r="P23" s="1071"/>
      <c r="Q23" s="1071"/>
      <c r="R23" s="1072"/>
    </row>
    <row r="24" spans="1:18" ht="283.5" x14ac:dyDescent="0.25">
      <c r="A24" s="245">
        <v>13</v>
      </c>
      <c r="B24" s="246">
        <v>1</v>
      </c>
      <c r="C24" s="245">
        <v>4</v>
      </c>
      <c r="D24" s="245">
        <v>2</v>
      </c>
      <c r="E24" s="251" t="s">
        <v>1486</v>
      </c>
      <c r="F24" s="251" t="s">
        <v>1487</v>
      </c>
      <c r="G24" s="251" t="s">
        <v>45</v>
      </c>
      <c r="H24" s="247" t="s">
        <v>1488</v>
      </c>
      <c r="I24" s="247" t="s">
        <v>1489</v>
      </c>
      <c r="J24" s="251" t="s">
        <v>1490</v>
      </c>
      <c r="K24" s="252"/>
      <c r="L24" s="252" t="s">
        <v>66</v>
      </c>
      <c r="M24" s="253"/>
      <c r="N24" s="253">
        <v>33000</v>
      </c>
      <c r="O24" s="253"/>
      <c r="P24" s="253">
        <v>33000</v>
      </c>
      <c r="Q24" s="255" t="s">
        <v>1491</v>
      </c>
      <c r="R24" s="255" t="s">
        <v>513</v>
      </c>
    </row>
    <row r="25" spans="1:18" ht="70.5" customHeight="1" x14ac:dyDescent="0.25">
      <c r="A25" s="245"/>
      <c r="B25" s="1070" t="s">
        <v>2090</v>
      </c>
      <c r="C25" s="1071"/>
      <c r="D25" s="1071"/>
      <c r="E25" s="1071"/>
      <c r="F25" s="1073"/>
      <c r="G25" s="1071"/>
      <c r="H25" s="1071"/>
      <c r="I25" s="1071"/>
      <c r="J25" s="1071"/>
      <c r="K25" s="1071"/>
      <c r="L25" s="1071"/>
      <c r="M25" s="1071"/>
      <c r="N25" s="1071"/>
      <c r="O25" s="1071"/>
      <c r="P25" s="1071"/>
      <c r="Q25" s="1071"/>
      <c r="R25" s="1072"/>
    </row>
    <row r="26" spans="1:18" ht="204.75" x14ac:dyDescent="0.25">
      <c r="A26" s="245">
        <v>14</v>
      </c>
      <c r="B26" s="246">
        <v>1</v>
      </c>
      <c r="C26" s="246">
        <v>4</v>
      </c>
      <c r="D26" s="246">
        <v>2</v>
      </c>
      <c r="E26" s="251" t="s">
        <v>1492</v>
      </c>
      <c r="F26" s="256" t="s">
        <v>1493</v>
      </c>
      <c r="G26" s="257" t="s">
        <v>1494</v>
      </c>
      <c r="H26" s="258" t="s">
        <v>1495</v>
      </c>
      <c r="I26" s="255" t="s">
        <v>1496</v>
      </c>
      <c r="J26" s="251" t="s">
        <v>1497</v>
      </c>
      <c r="K26" s="252"/>
      <c r="L26" s="252" t="s">
        <v>34</v>
      </c>
      <c r="M26" s="253"/>
      <c r="N26" s="253">
        <v>70084.27</v>
      </c>
      <c r="O26" s="253"/>
      <c r="P26" s="253">
        <v>70084.27</v>
      </c>
      <c r="Q26" s="255" t="s">
        <v>514</v>
      </c>
      <c r="R26" s="255" t="s">
        <v>513</v>
      </c>
    </row>
    <row r="27" spans="1:18" ht="53.25" customHeight="1" x14ac:dyDescent="0.25">
      <c r="A27" s="245"/>
      <c r="B27" s="1070" t="s">
        <v>1498</v>
      </c>
      <c r="C27" s="1071"/>
      <c r="D27" s="1071"/>
      <c r="E27" s="1071"/>
      <c r="F27" s="1074"/>
      <c r="G27" s="1071"/>
      <c r="H27" s="1071"/>
      <c r="I27" s="1071"/>
      <c r="J27" s="1071"/>
      <c r="K27" s="1071"/>
      <c r="L27" s="1071"/>
      <c r="M27" s="1071"/>
      <c r="N27" s="1071"/>
      <c r="O27" s="1071"/>
      <c r="P27" s="1071"/>
      <c r="Q27" s="1071"/>
      <c r="R27" s="1072"/>
    </row>
    <row r="28" spans="1:18" ht="150" x14ac:dyDescent="0.25">
      <c r="A28" s="245">
        <v>15</v>
      </c>
      <c r="B28" s="245">
        <v>1</v>
      </c>
      <c r="C28" s="245">
        <v>4</v>
      </c>
      <c r="D28" s="259">
        <v>5</v>
      </c>
      <c r="E28" s="259" t="s">
        <v>1499</v>
      </c>
      <c r="F28" s="259" t="s">
        <v>1500</v>
      </c>
      <c r="G28" s="259" t="s">
        <v>45</v>
      </c>
      <c r="H28" s="247" t="s">
        <v>1484</v>
      </c>
      <c r="I28" s="247" t="s">
        <v>1501</v>
      </c>
      <c r="J28" s="259" t="s">
        <v>1502</v>
      </c>
      <c r="K28" s="260"/>
      <c r="L28" s="261" t="s">
        <v>34</v>
      </c>
      <c r="M28" s="262"/>
      <c r="N28" s="262">
        <v>27500</v>
      </c>
      <c r="O28" s="262"/>
      <c r="P28" s="262">
        <v>27500</v>
      </c>
      <c r="Q28" s="247" t="s">
        <v>514</v>
      </c>
      <c r="R28" s="247" t="s">
        <v>513</v>
      </c>
    </row>
    <row r="29" spans="1:18" ht="57.75" customHeight="1" x14ac:dyDescent="0.25">
      <c r="A29" s="245"/>
      <c r="B29" s="1070" t="s">
        <v>2091</v>
      </c>
      <c r="C29" s="1071"/>
      <c r="D29" s="1071"/>
      <c r="E29" s="1071"/>
      <c r="F29" s="1071"/>
      <c r="G29" s="1071"/>
      <c r="H29" s="1071"/>
      <c r="I29" s="1071"/>
      <c r="J29" s="1071"/>
      <c r="K29" s="1071"/>
      <c r="L29" s="1071"/>
      <c r="M29" s="1071"/>
      <c r="N29" s="1071"/>
      <c r="O29" s="1071"/>
      <c r="P29" s="1071"/>
      <c r="Q29" s="1071"/>
      <c r="R29" s="1072"/>
    </row>
    <row r="30" spans="1:18" ht="173.25" x14ac:dyDescent="0.25">
      <c r="A30" s="245">
        <v>16</v>
      </c>
      <c r="B30" s="246">
        <v>1</v>
      </c>
      <c r="C30" s="246">
        <v>4</v>
      </c>
      <c r="D30" s="246">
        <v>2</v>
      </c>
      <c r="E30" s="246" t="s">
        <v>1503</v>
      </c>
      <c r="F30" s="246" t="s">
        <v>1504</v>
      </c>
      <c r="G30" s="246" t="s">
        <v>518</v>
      </c>
      <c r="H30" s="245" t="s">
        <v>270</v>
      </c>
      <c r="I30" s="245">
        <v>1</v>
      </c>
      <c r="J30" s="246" t="s">
        <v>1505</v>
      </c>
      <c r="K30" s="246"/>
      <c r="L30" s="246" t="s">
        <v>34</v>
      </c>
      <c r="M30" s="249"/>
      <c r="N30" s="249">
        <v>18000</v>
      </c>
      <c r="O30" s="249"/>
      <c r="P30" s="249">
        <v>18000</v>
      </c>
      <c r="Q30" s="246" t="s">
        <v>514</v>
      </c>
      <c r="R30" s="246" t="s">
        <v>513</v>
      </c>
    </row>
    <row r="31" spans="1:18" ht="69.75" customHeight="1" x14ac:dyDescent="0.25">
      <c r="A31" s="245"/>
      <c r="B31" s="1075" t="s">
        <v>1506</v>
      </c>
      <c r="C31" s="1076"/>
      <c r="D31" s="1076"/>
      <c r="E31" s="1076"/>
      <c r="F31" s="1076"/>
      <c r="G31" s="1076"/>
      <c r="H31" s="1076"/>
      <c r="I31" s="1076"/>
      <c r="J31" s="1076"/>
      <c r="K31" s="1076"/>
      <c r="L31" s="1076"/>
      <c r="M31" s="1076"/>
      <c r="N31" s="1076"/>
      <c r="O31" s="1076"/>
      <c r="P31" s="1076"/>
      <c r="Q31" s="1076"/>
      <c r="R31" s="1077"/>
    </row>
    <row r="32" spans="1:18" ht="157.5" x14ac:dyDescent="0.25">
      <c r="A32" s="245">
        <v>17</v>
      </c>
      <c r="B32" s="246">
        <v>1</v>
      </c>
      <c r="C32" s="246">
        <v>4</v>
      </c>
      <c r="D32" s="246">
        <v>2</v>
      </c>
      <c r="E32" s="246" t="s">
        <v>271</v>
      </c>
      <c r="F32" s="246" t="s">
        <v>1507</v>
      </c>
      <c r="G32" s="246" t="s">
        <v>61</v>
      </c>
      <c r="H32" s="245" t="s">
        <v>62</v>
      </c>
      <c r="I32" s="245">
        <v>1</v>
      </c>
      <c r="J32" s="246" t="s">
        <v>1508</v>
      </c>
      <c r="K32" s="246"/>
      <c r="L32" s="246" t="s">
        <v>34</v>
      </c>
      <c r="M32" s="263"/>
      <c r="N32" s="249">
        <v>14000</v>
      </c>
      <c r="O32" s="263"/>
      <c r="P32" s="249">
        <v>14000</v>
      </c>
      <c r="Q32" s="247" t="s">
        <v>514</v>
      </c>
      <c r="R32" s="247" t="s">
        <v>513</v>
      </c>
    </row>
    <row r="33" spans="1:18" ht="55.5" customHeight="1" x14ac:dyDescent="0.25">
      <c r="A33" s="245"/>
      <c r="B33" s="1070" t="s">
        <v>1509</v>
      </c>
      <c r="C33" s="1071"/>
      <c r="D33" s="1071"/>
      <c r="E33" s="1071"/>
      <c r="F33" s="1071"/>
      <c r="G33" s="1071"/>
      <c r="H33" s="1071"/>
      <c r="I33" s="1071"/>
      <c r="J33" s="1071"/>
      <c r="K33" s="1071"/>
      <c r="L33" s="1071"/>
      <c r="M33" s="1071"/>
      <c r="N33" s="1071"/>
      <c r="O33" s="1071"/>
      <c r="P33" s="1071"/>
      <c r="Q33" s="1071"/>
      <c r="R33" s="1072"/>
    </row>
    <row r="34" spans="1:18" ht="141.75" x14ac:dyDescent="0.25">
      <c r="A34" s="245">
        <v>18</v>
      </c>
      <c r="B34" s="246">
        <v>1</v>
      </c>
      <c r="C34" s="246">
        <v>4</v>
      </c>
      <c r="D34" s="246">
        <v>2</v>
      </c>
      <c r="E34" s="246" t="s">
        <v>1510</v>
      </c>
      <c r="F34" s="246" t="s">
        <v>1511</v>
      </c>
      <c r="G34" s="246" t="s">
        <v>178</v>
      </c>
      <c r="H34" s="246" t="s">
        <v>1512</v>
      </c>
      <c r="I34" s="264" t="s">
        <v>1513</v>
      </c>
      <c r="J34" s="246" t="s">
        <v>1514</v>
      </c>
      <c r="K34" s="246"/>
      <c r="L34" s="246" t="s">
        <v>34</v>
      </c>
      <c r="M34" s="263"/>
      <c r="N34" s="263">
        <v>200000</v>
      </c>
      <c r="O34" s="263"/>
      <c r="P34" s="263">
        <v>200000</v>
      </c>
      <c r="Q34" s="247" t="s">
        <v>514</v>
      </c>
      <c r="R34" s="247" t="s">
        <v>513</v>
      </c>
    </row>
    <row r="35" spans="1:18" ht="68.25" customHeight="1" x14ac:dyDescent="0.25">
      <c r="A35" s="245"/>
      <c r="B35" s="1070" t="s">
        <v>1515</v>
      </c>
      <c r="C35" s="1071"/>
      <c r="D35" s="1071"/>
      <c r="E35" s="1071"/>
      <c r="F35" s="1071"/>
      <c r="G35" s="1071"/>
      <c r="H35" s="1071"/>
      <c r="I35" s="1071"/>
      <c r="J35" s="1071"/>
      <c r="K35" s="1071"/>
      <c r="L35" s="1071"/>
      <c r="M35" s="1071"/>
      <c r="N35" s="1071"/>
      <c r="O35" s="1071"/>
      <c r="P35" s="1071"/>
      <c r="Q35" s="1071"/>
      <c r="R35" s="1072"/>
    </row>
    <row r="36" spans="1:18" ht="15.75" x14ac:dyDescent="0.25">
      <c r="A36" s="25"/>
      <c r="B36" s="25"/>
      <c r="C36" s="25"/>
      <c r="D36" s="25"/>
      <c r="E36" s="25"/>
      <c r="F36" s="25"/>
      <c r="G36" s="25"/>
      <c r="H36" s="25"/>
      <c r="I36" s="25"/>
      <c r="J36" s="25"/>
      <c r="K36" s="25"/>
      <c r="L36" s="25"/>
      <c r="Q36" s="25"/>
      <c r="R36" s="25"/>
    </row>
    <row r="37" spans="1:18" ht="15.75" x14ac:dyDescent="0.25">
      <c r="M37" s="814"/>
      <c r="N37" s="815" t="s">
        <v>35</v>
      </c>
      <c r="O37" s="815"/>
      <c r="P37" s="815"/>
    </row>
    <row r="38" spans="1:18" x14ac:dyDescent="0.25">
      <c r="M38" s="814"/>
      <c r="N38" s="816" t="s">
        <v>36</v>
      </c>
      <c r="O38" s="814" t="s">
        <v>37</v>
      </c>
      <c r="P38" s="814"/>
    </row>
    <row r="39" spans="1:18" x14ac:dyDescent="0.25">
      <c r="M39" s="814"/>
      <c r="N39" s="817"/>
      <c r="O39" s="124">
        <v>2020</v>
      </c>
      <c r="P39" s="124">
        <v>2021</v>
      </c>
    </row>
    <row r="40" spans="1:18" x14ac:dyDescent="0.25">
      <c r="M40" s="124" t="s">
        <v>1516</v>
      </c>
      <c r="N40" s="51">
        <v>10</v>
      </c>
      <c r="O40" s="65">
        <v>123684.27</v>
      </c>
      <c r="P40" s="65">
        <v>146415.73000000001</v>
      </c>
      <c r="Q40" s="2"/>
    </row>
    <row r="41" spans="1:18" x14ac:dyDescent="0.25">
      <c r="M41" s="124" t="s">
        <v>1153</v>
      </c>
      <c r="N41" s="243">
        <v>17</v>
      </c>
      <c r="O41" s="244">
        <f>SUM(M10+M15+M16+M17+M18+M19+M8)</f>
        <v>123714.27</v>
      </c>
      <c r="P41" s="244">
        <f>SUM(P10+P11+P14+P16+P20+P22+P24+P26+P28+P30+P32+P34)</f>
        <v>511000</v>
      </c>
      <c r="Q41" s="2"/>
    </row>
    <row r="42" spans="1:18" x14ac:dyDescent="0.25">
      <c r="O42" s="2"/>
      <c r="P42" s="2"/>
    </row>
    <row r="45" spans="1:18" x14ac:dyDescent="0.25">
      <c r="N45" s="98" t="s">
        <v>38</v>
      </c>
      <c r="O45" s="2"/>
    </row>
    <row r="46" spans="1:18" x14ac:dyDescent="0.25">
      <c r="O46" s="2"/>
    </row>
    <row r="48" spans="1:18" x14ac:dyDescent="0.25">
      <c r="O48" s="78"/>
    </row>
    <row r="49" spans="10:10" x14ac:dyDescent="0.25">
      <c r="J49" s="98" t="s">
        <v>1517</v>
      </c>
    </row>
  </sheetData>
  <mergeCells count="28">
    <mergeCell ref="B31:R31"/>
    <mergeCell ref="B33:R33"/>
    <mergeCell ref="B35:R35"/>
    <mergeCell ref="M37:M39"/>
    <mergeCell ref="N37:P37"/>
    <mergeCell ref="O38:P38"/>
    <mergeCell ref="N38:N39"/>
    <mergeCell ref="B21:R21"/>
    <mergeCell ref="B23:R23"/>
    <mergeCell ref="B25:R25"/>
    <mergeCell ref="B27:R27"/>
    <mergeCell ref="B29:R29"/>
    <mergeCell ref="B9:R9"/>
    <mergeCell ref="B13:R13"/>
    <mergeCell ref="A4:A5"/>
    <mergeCell ref="B4:B5"/>
    <mergeCell ref="C4:C5"/>
    <mergeCell ref="M4:N4"/>
    <mergeCell ref="R4:R5"/>
    <mergeCell ref="D4:D5"/>
    <mergeCell ref="E4:E5"/>
    <mergeCell ref="F4:F5"/>
    <mergeCell ref="Q4:Q5"/>
    <mergeCell ref="G4:G5"/>
    <mergeCell ref="O4:P4"/>
    <mergeCell ref="H4:I4"/>
    <mergeCell ref="J4:J5"/>
    <mergeCell ref="K4:L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49"/>
  <sheetViews>
    <sheetView zoomScale="50" zoomScaleNormal="50" workbookViewId="0"/>
  </sheetViews>
  <sheetFormatPr defaultRowHeight="15" x14ac:dyDescent="0.25"/>
  <cols>
    <col min="1" max="1" width="4.7109375" style="98" customWidth="1"/>
    <col min="2" max="2" width="8.85546875" style="98" customWidth="1"/>
    <col min="3" max="3" width="11.42578125" style="98" customWidth="1"/>
    <col min="4" max="4" width="9.7109375" style="98" customWidth="1"/>
    <col min="5" max="5" width="45.7109375" style="98" customWidth="1"/>
    <col min="6" max="6" width="61.42578125" style="98" customWidth="1"/>
    <col min="7" max="7" width="35.7109375" style="98" customWidth="1"/>
    <col min="8" max="8" width="20.42578125" style="98" customWidth="1"/>
    <col min="9" max="9" width="12.140625" style="98" customWidth="1"/>
    <col min="10" max="10" width="32.140625" style="98" customWidth="1"/>
    <col min="11" max="11" width="12.140625" style="98" customWidth="1"/>
    <col min="12" max="12" width="12.7109375" style="98" customWidth="1"/>
    <col min="13" max="13" width="17.85546875" style="98" customWidth="1"/>
    <col min="14" max="14" width="17.28515625" style="98" customWidth="1"/>
    <col min="15" max="16" width="18" style="98" customWidth="1"/>
    <col min="17" max="17" width="21.28515625" style="98" customWidth="1"/>
    <col min="18" max="18" width="23.5703125" style="98" customWidth="1"/>
    <col min="19" max="19" width="19.5703125" style="98" customWidth="1"/>
    <col min="20" max="258" width="9.140625" style="98"/>
    <col min="259" max="259" width="4.7109375" style="98" bestFit="1" customWidth="1"/>
    <col min="260" max="260" width="9.7109375" style="98" bestFit="1" customWidth="1"/>
    <col min="261" max="261" width="10" style="98" bestFit="1" customWidth="1"/>
    <col min="262" max="262" width="8.85546875" style="98" bestFit="1" customWidth="1"/>
    <col min="263" max="263" width="22.85546875" style="98" customWidth="1"/>
    <col min="264" max="264" width="59.7109375" style="98" bestFit="1" customWidth="1"/>
    <col min="265" max="265" width="57.85546875" style="98" bestFit="1" customWidth="1"/>
    <col min="266" max="266" width="35.28515625" style="98" bestFit="1" customWidth="1"/>
    <col min="267" max="267" width="28.140625" style="98" bestFit="1" customWidth="1"/>
    <col min="268" max="268" width="33.140625" style="98" bestFit="1" customWidth="1"/>
    <col min="269" max="269" width="26" style="98" bestFit="1" customWidth="1"/>
    <col min="270" max="270" width="19.140625" style="98" bestFit="1" customWidth="1"/>
    <col min="271" max="271" width="10.42578125" style="98" customWidth="1"/>
    <col min="272" max="272" width="11.85546875" style="98" customWidth="1"/>
    <col min="273" max="273" width="14.7109375" style="98" customWidth="1"/>
    <col min="274" max="274" width="9" style="98" bestFit="1" customWidth="1"/>
    <col min="275" max="514" width="9.140625" style="98"/>
    <col min="515" max="515" width="4.7109375" style="98" bestFit="1" customWidth="1"/>
    <col min="516" max="516" width="9.7109375" style="98" bestFit="1" customWidth="1"/>
    <col min="517" max="517" width="10" style="98" bestFit="1" customWidth="1"/>
    <col min="518" max="518" width="8.85546875" style="98" bestFit="1" customWidth="1"/>
    <col min="519" max="519" width="22.85546875" style="98" customWidth="1"/>
    <col min="520" max="520" width="59.7109375" style="98" bestFit="1" customWidth="1"/>
    <col min="521" max="521" width="57.85546875" style="98" bestFit="1" customWidth="1"/>
    <col min="522" max="522" width="35.28515625" style="98" bestFit="1" customWidth="1"/>
    <col min="523" max="523" width="28.140625" style="98" bestFit="1" customWidth="1"/>
    <col min="524" max="524" width="33.140625" style="98" bestFit="1" customWidth="1"/>
    <col min="525" max="525" width="26" style="98" bestFit="1" customWidth="1"/>
    <col min="526" max="526" width="19.140625" style="98" bestFit="1" customWidth="1"/>
    <col min="527" max="527" width="10.42578125" style="98" customWidth="1"/>
    <col min="528" max="528" width="11.85546875" style="98" customWidth="1"/>
    <col min="529" max="529" width="14.7109375" style="98" customWidth="1"/>
    <col min="530" max="530" width="9" style="98" bestFit="1" customWidth="1"/>
    <col min="531" max="770" width="9.140625" style="98"/>
    <col min="771" max="771" width="4.7109375" style="98" bestFit="1" customWidth="1"/>
    <col min="772" max="772" width="9.7109375" style="98" bestFit="1" customWidth="1"/>
    <col min="773" max="773" width="10" style="98" bestFit="1" customWidth="1"/>
    <col min="774" max="774" width="8.85546875" style="98" bestFit="1" customWidth="1"/>
    <col min="775" max="775" width="22.85546875" style="98" customWidth="1"/>
    <col min="776" max="776" width="59.7109375" style="98" bestFit="1" customWidth="1"/>
    <col min="777" max="777" width="57.85546875" style="98" bestFit="1" customWidth="1"/>
    <col min="778" max="778" width="35.28515625" style="98" bestFit="1" customWidth="1"/>
    <col min="779" max="779" width="28.140625" style="98" bestFit="1" customWidth="1"/>
    <col min="780" max="780" width="33.140625" style="98" bestFit="1" customWidth="1"/>
    <col min="781" max="781" width="26" style="98" bestFit="1" customWidth="1"/>
    <col min="782" max="782" width="19.140625" style="98" bestFit="1" customWidth="1"/>
    <col min="783" max="783" width="10.42578125" style="98" customWidth="1"/>
    <col min="784" max="784" width="11.85546875" style="98" customWidth="1"/>
    <col min="785" max="785" width="14.7109375" style="98" customWidth="1"/>
    <col min="786" max="786" width="9" style="98" bestFit="1" customWidth="1"/>
    <col min="787" max="1026" width="9.140625" style="98"/>
    <col min="1027" max="1027" width="4.7109375" style="98" bestFit="1" customWidth="1"/>
    <col min="1028" max="1028" width="9.7109375" style="98" bestFit="1" customWidth="1"/>
    <col min="1029" max="1029" width="10" style="98" bestFit="1" customWidth="1"/>
    <col min="1030" max="1030" width="8.85546875" style="98" bestFit="1" customWidth="1"/>
    <col min="1031" max="1031" width="22.85546875" style="98" customWidth="1"/>
    <col min="1032" max="1032" width="59.7109375" style="98" bestFit="1" customWidth="1"/>
    <col min="1033" max="1033" width="57.85546875" style="98" bestFit="1" customWidth="1"/>
    <col min="1034" max="1034" width="35.28515625" style="98" bestFit="1" customWidth="1"/>
    <col min="1035" max="1035" width="28.140625" style="98" bestFit="1" customWidth="1"/>
    <col min="1036" max="1036" width="33.140625" style="98" bestFit="1" customWidth="1"/>
    <col min="1037" max="1037" width="26" style="98" bestFit="1" customWidth="1"/>
    <col min="1038" max="1038" width="19.140625" style="98" bestFit="1" customWidth="1"/>
    <col min="1039" max="1039" width="10.42578125" style="98" customWidth="1"/>
    <col min="1040" max="1040" width="11.85546875" style="98" customWidth="1"/>
    <col min="1041" max="1041" width="14.7109375" style="98" customWidth="1"/>
    <col min="1042" max="1042" width="9" style="98" bestFit="1" customWidth="1"/>
    <col min="1043" max="1282" width="9.140625" style="98"/>
    <col min="1283" max="1283" width="4.7109375" style="98" bestFit="1" customWidth="1"/>
    <col min="1284" max="1284" width="9.7109375" style="98" bestFit="1" customWidth="1"/>
    <col min="1285" max="1285" width="10" style="98" bestFit="1" customWidth="1"/>
    <col min="1286" max="1286" width="8.85546875" style="98" bestFit="1" customWidth="1"/>
    <col min="1287" max="1287" width="22.85546875" style="98" customWidth="1"/>
    <col min="1288" max="1288" width="59.7109375" style="98" bestFit="1" customWidth="1"/>
    <col min="1289" max="1289" width="57.85546875" style="98" bestFit="1" customWidth="1"/>
    <col min="1290" max="1290" width="35.28515625" style="98" bestFit="1" customWidth="1"/>
    <col min="1291" max="1291" width="28.140625" style="98" bestFit="1" customWidth="1"/>
    <col min="1292" max="1292" width="33.140625" style="98" bestFit="1" customWidth="1"/>
    <col min="1293" max="1293" width="26" style="98" bestFit="1" customWidth="1"/>
    <col min="1294" max="1294" width="19.140625" style="98" bestFit="1" customWidth="1"/>
    <col min="1295" max="1295" width="10.42578125" style="98" customWidth="1"/>
    <col min="1296" max="1296" width="11.85546875" style="98" customWidth="1"/>
    <col min="1297" max="1297" width="14.7109375" style="98" customWidth="1"/>
    <col min="1298" max="1298" width="9" style="98" bestFit="1" customWidth="1"/>
    <col min="1299" max="1538" width="9.140625" style="98"/>
    <col min="1539" max="1539" width="4.7109375" style="98" bestFit="1" customWidth="1"/>
    <col min="1540" max="1540" width="9.7109375" style="98" bestFit="1" customWidth="1"/>
    <col min="1541" max="1541" width="10" style="98" bestFit="1" customWidth="1"/>
    <col min="1542" max="1542" width="8.85546875" style="98" bestFit="1" customWidth="1"/>
    <col min="1543" max="1543" width="22.85546875" style="98" customWidth="1"/>
    <col min="1544" max="1544" width="59.7109375" style="98" bestFit="1" customWidth="1"/>
    <col min="1545" max="1545" width="57.85546875" style="98" bestFit="1" customWidth="1"/>
    <col min="1546" max="1546" width="35.28515625" style="98" bestFit="1" customWidth="1"/>
    <col min="1547" max="1547" width="28.140625" style="98" bestFit="1" customWidth="1"/>
    <col min="1548" max="1548" width="33.140625" style="98" bestFit="1" customWidth="1"/>
    <col min="1549" max="1549" width="26" style="98" bestFit="1" customWidth="1"/>
    <col min="1550" max="1550" width="19.140625" style="98" bestFit="1" customWidth="1"/>
    <col min="1551" max="1551" width="10.42578125" style="98" customWidth="1"/>
    <col min="1552" max="1552" width="11.85546875" style="98" customWidth="1"/>
    <col min="1553" max="1553" width="14.7109375" style="98" customWidth="1"/>
    <col min="1554" max="1554" width="9" style="98" bestFit="1" customWidth="1"/>
    <col min="1555" max="1794" width="9.140625" style="98"/>
    <col min="1795" max="1795" width="4.7109375" style="98" bestFit="1" customWidth="1"/>
    <col min="1796" max="1796" width="9.7109375" style="98" bestFit="1" customWidth="1"/>
    <col min="1797" max="1797" width="10" style="98" bestFit="1" customWidth="1"/>
    <col min="1798" max="1798" width="8.85546875" style="98" bestFit="1" customWidth="1"/>
    <col min="1799" max="1799" width="22.85546875" style="98" customWidth="1"/>
    <col min="1800" max="1800" width="59.7109375" style="98" bestFit="1" customWidth="1"/>
    <col min="1801" max="1801" width="57.85546875" style="98" bestFit="1" customWidth="1"/>
    <col min="1802" max="1802" width="35.28515625" style="98" bestFit="1" customWidth="1"/>
    <col min="1803" max="1803" width="28.140625" style="98" bestFit="1" customWidth="1"/>
    <col min="1804" max="1804" width="33.140625" style="98" bestFit="1" customWidth="1"/>
    <col min="1805" max="1805" width="26" style="98" bestFit="1" customWidth="1"/>
    <col min="1806" max="1806" width="19.140625" style="98" bestFit="1" customWidth="1"/>
    <col min="1807" max="1807" width="10.42578125" style="98" customWidth="1"/>
    <col min="1808" max="1808" width="11.85546875" style="98" customWidth="1"/>
    <col min="1809" max="1809" width="14.7109375" style="98" customWidth="1"/>
    <col min="1810" max="1810" width="9" style="98" bestFit="1" customWidth="1"/>
    <col min="1811" max="2050" width="9.140625" style="98"/>
    <col min="2051" max="2051" width="4.7109375" style="98" bestFit="1" customWidth="1"/>
    <col min="2052" max="2052" width="9.7109375" style="98" bestFit="1" customWidth="1"/>
    <col min="2053" max="2053" width="10" style="98" bestFit="1" customWidth="1"/>
    <col min="2054" max="2054" width="8.85546875" style="98" bestFit="1" customWidth="1"/>
    <col min="2055" max="2055" width="22.85546875" style="98" customWidth="1"/>
    <col min="2056" max="2056" width="59.7109375" style="98" bestFit="1" customWidth="1"/>
    <col min="2057" max="2057" width="57.85546875" style="98" bestFit="1" customWidth="1"/>
    <col min="2058" max="2058" width="35.28515625" style="98" bestFit="1" customWidth="1"/>
    <col min="2059" max="2059" width="28.140625" style="98" bestFit="1" customWidth="1"/>
    <col min="2060" max="2060" width="33.140625" style="98" bestFit="1" customWidth="1"/>
    <col min="2061" max="2061" width="26" style="98" bestFit="1" customWidth="1"/>
    <col min="2062" max="2062" width="19.140625" style="98" bestFit="1" customWidth="1"/>
    <col min="2063" max="2063" width="10.42578125" style="98" customWidth="1"/>
    <col min="2064" max="2064" width="11.85546875" style="98" customWidth="1"/>
    <col min="2065" max="2065" width="14.7109375" style="98" customWidth="1"/>
    <col min="2066" max="2066" width="9" style="98" bestFit="1" customWidth="1"/>
    <col min="2067" max="2306" width="9.140625" style="98"/>
    <col min="2307" max="2307" width="4.7109375" style="98" bestFit="1" customWidth="1"/>
    <col min="2308" max="2308" width="9.7109375" style="98" bestFit="1" customWidth="1"/>
    <col min="2309" max="2309" width="10" style="98" bestFit="1" customWidth="1"/>
    <col min="2310" max="2310" width="8.85546875" style="98" bestFit="1" customWidth="1"/>
    <col min="2311" max="2311" width="22.85546875" style="98" customWidth="1"/>
    <col min="2312" max="2312" width="59.7109375" style="98" bestFit="1" customWidth="1"/>
    <col min="2313" max="2313" width="57.85546875" style="98" bestFit="1" customWidth="1"/>
    <col min="2314" max="2314" width="35.28515625" style="98" bestFit="1" customWidth="1"/>
    <col min="2315" max="2315" width="28.140625" style="98" bestFit="1" customWidth="1"/>
    <col min="2316" max="2316" width="33.140625" style="98" bestFit="1" customWidth="1"/>
    <col min="2317" max="2317" width="26" style="98" bestFit="1" customWidth="1"/>
    <col min="2318" max="2318" width="19.140625" style="98" bestFit="1" customWidth="1"/>
    <col min="2319" max="2319" width="10.42578125" style="98" customWidth="1"/>
    <col min="2320" max="2320" width="11.85546875" style="98" customWidth="1"/>
    <col min="2321" max="2321" width="14.7109375" style="98" customWidth="1"/>
    <col min="2322" max="2322" width="9" style="98" bestFit="1" customWidth="1"/>
    <col min="2323" max="2562" width="9.140625" style="98"/>
    <col min="2563" max="2563" width="4.7109375" style="98" bestFit="1" customWidth="1"/>
    <col min="2564" max="2564" width="9.7109375" style="98" bestFit="1" customWidth="1"/>
    <col min="2565" max="2565" width="10" style="98" bestFit="1" customWidth="1"/>
    <col min="2566" max="2566" width="8.85546875" style="98" bestFit="1" customWidth="1"/>
    <col min="2567" max="2567" width="22.85546875" style="98" customWidth="1"/>
    <col min="2568" max="2568" width="59.7109375" style="98" bestFit="1" customWidth="1"/>
    <col min="2569" max="2569" width="57.85546875" style="98" bestFit="1" customWidth="1"/>
    <col min="2570" max="2570" width="35.28515625" style="98" bestFit="1" customWidth="1"/>
    <col min="2571" max="2571" width="28.140625" style="98" bestFit="1" customWidth="1"/>
    <col min="2572" max="2572" width="33.140625" style="98" bestFit="1" customWidth="1"/>
    <col min="2573" max="2573" width="26" style="98" bestFit="1" customWidth="1"/>
    <col min="2574" max="2574" width="19.140625" style="98" bestFit="1" customWidth="1"/>
    <col min="2575" max="2575" width="10.42578125" style="98" customWidth="1"/>
    <col min="2576" max="2576" width="11.85546875" style="98" customWidth="1"/>
    <col min="2577" max="2577" width="14.7109375" style="98" customWidth="1"/>
    <col min="2578" max="2578" width="9" style="98" bestFit="1" customWidth="1"/>
    <col min="2579" max="2818" width="9.140625" style="98"/>
    <col min="2819" max="2819" width="4.7109375" style="98" bestFit="1" customWidth="1"/>
    <col min="2820" max="2820" width="9.7109375" style="98" bestFit="1" customWidth="1"/>
    <col min="2821" max="2821" width="10" style="98" bestFit="1" customWidth="1"/>
    <col min="2822" max="2822" width="8.85546875" style="98" bestFit="1" customWidth="1"/>
    <col min="2823" max="2823" width="22.85546875" style="98" customWidth="1"/>
    <col min="2824" max="2824" width="59.7109375" style="98" bestFit="1" customWidth="1"/>
    <col min="2825" max="2825" width="57.85546875" style="98" bestFit="1" customWidth="1"/>
    <col min="2826" max="2826" width="35.28515625" style="98" bestFit="1" customWidth="1"/>
    <col min="2827" max="2827" width="28.140625" style="98" bestFit="1" customWidth="1"/>
    <col min="2828" max="2828" width="33.140625" style="98" bestFit="1" customWidth="1"/>
    <col min="2829" max="2829" width="26" style="98" bestFit="1" customWidth="1"/>
    <col min="2830" max="2830" width="19.140625" style="98" bestFit="1" customWidth="1"/>
    <col min="2831" max="2831" width="10.42578125" style="98" customWidth="1"/>
    <col min="2832" max="2832" width="11.85546875" style="98" customWidth="1"/>
    <col min="2833" max="2833" width="14.7109375" style="98" customWidth="1"/>
    <col min="2834" max="2834" width="9" style="98" bestFit="1" customWidth="1"/>
    <col min="2835" max="3074" width="9.140625" style="98"/>
    <col min="3075" max="3075" width="4.7109375" style="98" bestFit="1" customWidth="1"/>
    <col min="3076" max="3076" width="9.7109375" style="98" bestFit="1" customWidth="1"/>
    <col min="3077" max="3077" width="10" style="98" bestFit="1" customWidth="1"/>
    <col min="3078" max="3078" width="8.85546875" style="98" bestFit="1" customWidth="1"/>
    <col min="3079" max="3079" width="22.85546875" style="98" customWidth="1"/>
    <col min="3080" max="3080" width="59.7109375" style="98" bestFit="1" customWidth="1"/>
    <col min="3081" max="3081" width="57.85546875" style="98" bestFit="1" customWidth="1"/>
    <col min="3082" max="3082" width="35.28515625" style="98" bestFit="1" customWidth="1"/>
    <col min="3083" max="3083" width="28.140625" style="98" bestFit="1" customWidth="1"/>
    <col min="3084" max="3084" width="33.140625" style="98" bestFit="1" customWidth="1"/>
    <col min="3085" max="3085" width="26" style="98" bestFit="1" customWidth="1"/>
    <col min="3086" max="3086" width="19.140625" style="98" bestFit="1" customWidth="1"/>
    <col min="3087" max="3087" width="10.42578125" style="98" customWidth="1"/>
    <col min="3088" max="3088" width="11.85546875" style="98" customWidth="1"/>
    <col min="3089" max="3089" width="14.7109375" style="98" customWidth="1"/>
    <col min="3090" max="3090" width="9" style="98" bestFit="1" customWidth="1"/>
    <col min="3091" max="3330" width="9.140625" style="98"/>
    <col min="3331" max="3331" width="4.7109375" style="98" bestFit="1" customWidth="1"/>
    <col min="3332" max="3332" width="9.7109375" style="98" bestFit="1" customWidth="1"/>
    <col min="3333" max="3333" width="10" style="98" bestFit="1" customWidth="1"/>
    <col min="3334" max="3334" width="8.85546875" style="98" bestFit="1" customWidth="1"/>
    <col min="3335" max="3335" width="22.85546875" style="98" customWidth="1"/>
    <col min="3336" max="3336" width="59.7109375" style="98" bestFit="1" customWidth="1"/>
    <col min="3337" max="3337" width="57.85546875" style="98" bestFit="1" customWidth="1"/>
    <col min="3338" max="3338" width="35.28515625" style="98" bestFit="1" customWidth="1"/>
    <col min="3339" max="3339" width="28.140625" style="98" bestFit="1" customWidth="1"/>
    <col min="3340" max="3340" width="33.140625" style="98" bestFit="1" customWidth="1"/>
    <col min="3341" max="3341" width="26" style="98" bestFit="1" customWidth="1"/>
    <col min="3342" max="3342" width="19.140625" style="98" bestFit="1" customWidth="1"/>
    <col min="3343" max="3343" width="10.42578125" style="98" customWidth="1"/>
    <col min="3344" max="3344" width="11.85546875" style="98" customWidth="1"/>
    <col min="3345" max="3345" width="14.7109375" style="98" customWidth="1"/>
    <col min="3346" max="3346" width="9" style="98" bestFit="1" customWidth="1"/>
    <col min="3347" max="3586" width="9.140625" style="98"/>
    <col min="3587" max="3587" width="4.7109375" style="98" bestFit="1" customWidth="1"/>
    <col min="3588" max="3588" width="9.7109375" style="98" bestFit="1" customWidth="1"/>
    <col min="3589" max="3589" width="10" style="98" bestFit="1" customWidth="1"/>
    <col min="3590" max="3590" width="8.85546875" style="98" bestFit="1" customWidth="1"/>
    <col min="3591" max="3591" width="22.85546875" style="98" customWidth="1"/>
    <col min="3592" max="3592" width="59.7109375" style="98" bestFit="1" customWidth="1"/>
    <col min="3593" max="3593" width="57.85546875" style="98" bestFit="1" customWidth="1"/>
    <col min="3594" max="3594" width="35.28515625" style="98" bestFit="1" customWidth="1"/>
    <col min="3595" max="3595" width="28.140625" style="98" bestFit="1" customWidth="1"/>
    <col min="3596" max="3596" width="33.140625" style="98" bestFit="1" customWidth="1"/>
    <col min="3597" max="3597" width="26" style="98" bestFit="1" customWidth="1"/>
    <col min="3598" max="3598" width="19.140625" style="98" bestFit="1" customWidth="1"/>
    <col min="3599" max="3599" width="10.42578125" style="98" customWidth="1"/>
    <col min="3600" max="3600" width="11.85546875" style="98" customWidth="1"/>
    <col min="3601" max="3601" width="14.7109375" style="98" customWidth="1"/>
    <col min="3602" max="3602" width="9" style="98" bestFit="1" customWidth="1"/>
    <col min="3603" max="3842" width="9.140625" style="98"/>
    <col min="3843" max="3843" width="4.7109375" style="98" bestFit="1" customWidth="1"/>
    <col min="3844" max="3844" width="9.7109375" style="98" bestFit="1" customWidth="1"/>
    <col min="3845" max="3845" width="10" style="98" bestFit="1" customWidth="1"/>
    <col min="3846" max="3846" width="8.85546875" style="98" bestFit="1" customWidth="1"/>
    <col min="3847" max="3847" width="22.85546875" style="98" customWidth="1"/>
    <col min="3848" max="3848" width="59.7109375" style="98" bestFit="1" customWidth="1"/>
    <col min="3849" max="3849" width="57.85546875" style="98" bestFit="1" customWidth="1"/>
    <col min="3850" max="3850" width="35.28515625" style="98" bestFit="1" customWidth="1"/>
    <col min="3851" max="3851" width="28.140625" style="98" bestFit="1" customWidth="1"/>
    <col min="3852" max="3852" width="33.140625" style="98" bestFit="1" customWidth="1"/>
    <col min="3853" max="3853" width="26" style="98" bestFit="1" customWidth="1"/>
    <col min="3854" max="3854" width="19.140625" style="98" bestFit="1" customWidth="1"/>
    <col min="3855" max="3855" width="10.42578125" style="98" customWidth="1"/>
    <col min="3856" max="3856" width="11.85546875" style="98" customWidth="1"/>
    <col min="3857" max="3857" width="14.7109375" style="98" customWidth="1"/>
    <col min="3858" max="3858" width="9" style="98" bestFit="1" customWidth="1"/>
    <col min="3859" max="4098" width="9.140625" style="98"/>
    <col min="4099" max="4099" width="4.7109375" style="98" bestFit="1" customWidth="1"/>
    <col min="4100" max="4100" width="9.7109375" style="98" bestFit="1" customWidth="1"/>
    <col min="4101" max="4101" width="10" style="98" bestFit="1" customWidth="1"/>
    <col min="4102" max="4102" width="8.85546875" style="98" bestFit="1" customWidth="1"/>
    <col min="4103" max="4103" width="22.85546875" style="98" customWidth="1"/>
    <col min="4104" max="4104" width="59.7109375" style="98" bestFit="1" customWidth="1"/>
    <col min="4105" max="4105" width="57.85546875" style="98" bestFit="1" customWidth="1"/>
    <col min="4106" max="4106" width="35.28515625" style="98" bestFit="1" customWidth="1"/>
    <col min="4107" max="4107" width="28.140625" style="98" bestFit="1" customWidth="1"/>
    <col min="4108" max="4108" width="33.140625" style="98" bestFit="1" customWidth="1"/>
    <col min="4109" max="4109" width="26" style="98" bestFit="1" customWidth="1"/>
    <col min="4110" max="4110" width="19.140625" style="98" bestFit="1" customWidth="1"/>
    <col min="4111" max="4111" width="10.42578125" style="98" customWidth="1"/>
    <col min="4112" max="4112" width="11.85546875" style="98" customWidth="1"/>
    <col min="4113" max="4113" width="14.7109375" style="98" customWidth="1"/>
    <col min="4114" max="4114" width="9" style="98" bestFit="1" customWidth="1"/>
    <col min="4115" max="4354" width="9.140625" style="98"/>
    <col min="4355" max="4355" width="4.7109375" style="98" bestFit="1" customWidth="1"/>
    <col min="4356" max="4356" width="9.7109375" style="98" bestFit="1" customWidth="1"/>
    <col min="4357" max="4357" width="10" style="98" bestFit="1" customWidth="1"/>
    <col min="4358" max="4358" width="8.85546875" style="98" bestFit="1" customWidth="1"/>
    <col min="4359" max="4359" width="22.85546875" style="98" customWidth="1"/>
    <col min="4360" max="4360" width="59.7109375" style="98" bestFit="1" customWidth="1"/>
    <col min="4361" max="4361" width="57.85546875" style="98" bestFit="1" customWidth="1"/>
    <col min="4362" max="4362" width="35.28515625" style="98" bestFit="1" customWidth="1"/>
    <col min="4363" max="4363" width="28.140625" style="98" bestFit="1" customWidth="1"/>
    <col min="4364" max="4364" width="33.140625" style="98" bestFit="1" customWidth="1"/>
    <col min="4365" max="4365" width="26" style="98" bestFit="1" customWidth="1"/>
    <col min="4366" max="4366" width="19.140625" style="98" bestFit="1" customWidth="1"/>
    <col min="4367" max="4367" width="10.42578125" style="98" customWidth="1"/>
    <col min="4368" max="4368" width="11.85546875" style="98" customWidth="1"/>
    <col min="4369" max="4369" width="14.7109375" style="98" customWidth="1"/>
    <col min="4370" max="4370" width="9" style="98" bestFit="1" customWidth="1"/>
    <col min="4371" max="4610" width="9.140625" style="98"/>
    <col min="4611" max="4611" width="4.7109375" style="98" bestFit="1" customWidth="1"/>
    <col min="4612" max="4612" width="9.7109375" style="98" bestFit="1" customWidth="1"/>
    <col min="4613" max="4613" width="10" style="98" bestFit="1" customWidth="1"/>
    <col min="4614" max="4614" width="8.85546875" style="98" bestFit="1" customWidth="1"/>
    <col min="4615" max="4615" width="22.85546875" style="98" customWidth="1"/>
    <col min="4616" max="4616" width="59.7109375" style="98" bestFit="1" customWidth="1"/>
    <col min="4617" max="4617" width="57.85546875" style="98" bestFit="1" customWidth="1"/>
    <col min="4618" max="4618" width="35.28515625" style="98" bestFit="1" customWidth="1"/>
    <col min="4619" max="4619" width="28.140625" style="98" bestFit="1" customWidth="1"/>
    <col min="4620" max="4620" width="33.140625" style="98" bestFit="1" customWidth="1"/>
    <col min="4621" max="4621" width="26" style="98" bestFit="1" customWidth="1"/>
    <col min="4622" max="4622" width="19.140625" style="98" bestFit="1" customWidth="1"/>
    <col min="4623" max="4623" width="10.42578125" style="98" customWidth="1"/>
    <col min="4624" max="4624" width="11.85546875" style="98" customWidth="1"/>
    <col min="4625" max="4625" width="14.7109375" style="98" customWidth="1"/>
    <col min="4626" max="4626" width="9" style="98" bestFit="1" customWidth="1"/>
    <col min="4627" max="4866" width="9.140625" style="98"/>
    <col min="4867" max="4867" width="4.7109375" style="98" bestFit="1" customWidth="1"/>
    <col min="4868" max="4868" width="9.7109375" style="98" bestFit="1" customWidth="1"/>
    <col min="4869" max="4869" width="10" style="98" bestFit="1" customWidth="1"/>
    <col min="4870" max="4870" width="8.85546875" style="98" bestFit="1" customWidth="1"/>
    <col min="4871" max="4871" width="22.85546875" style="98" customWidth="1"/>
    <col min="4872" max="4872" width="59.7109375" style="98" bestFit="1" customWidth="1"/>
    <col min="4873" max="4873" width="57.85546875" style="98" bestFit="1" customWidth="1"/>
    <col min="4874" max="4874" width="35.28515625" style="98" bestFit="1" customWidth="1"/>
    <col min="4875" max="4875" width="28.140625" style="98" bestFit="1" customWidth="1"/>
    <col min="4876" max="4876" width="33.140625" style="98" bestFit="1" customWidth="1"/>
    <col min="4877" max="4877" width="26" style="98" bestFit="1" customWidth="1"/>
    <col min="4878" max="4878" width="19.140625" style="98" bestFit="1" customWidth="1"/>
    <col min="4879" max="4879" width="10.42578125" style="98" customWidth="1"/>
    <col min="4880" max="4880" width="11.85546875" style="98" customWidth="1"/>
    <col min="4881" max="4881" width="14.7109375" style="98" customWidth="1"/>
    <col min="4882" max="4882" width="9" style="98" bestFit="1" customWidth="1"/>
    <col min="4883" max="5122" width="9.140625" style="98"/>
    <col min="5123" max="5123" width="4.7109375" style="98" bestFit="1" customWidth="1"/>
    <col min="5124" max="5124" width="9.7109375" style="98" bestFit="1" customWidth="1"/>
    <col min="5125" max="5125" width="10" style="98" bestFit="1" customWidth="1"/>
    <col min="5126" max="5126" width="8.85546875" style="98" bestFit="1" customWidth="1"/>
    <col min="5127" max="5127" width="22.85546875" style="98" customWidth="1"/>
    <col min="5128" max="5128" width="59.7109375" style="98" bestFit="1" customWidth="1"/>
    <col min="5129" max="5129" width="57.85546875" style="98" bestFit="1" customWidth="1"/>
    <col min="5130" max="5130" width="35.28515625" style="98" bestFit="1" customWidth="1"/>
    <col min="5131" max="5131" width="28.140625" style="98" bestFit="1" customWidth="1"/>
    <col min="5132" max="5132" width="33.140625" style="98" bestFit="1" customWidth="1"/>
    <col min="5133" max="5133" width="26" style="98" bestFit="1" customWidth="1"/>
    <col min="5134" max="5134" width="19.140625" style="98" bestFit="1" customWidth="1"/>
    <col min="5135" max="5135" width="10.42578125" style="98" customWidth="1"/>
    <col min="5136" max="5136" width="11.85546875" style="98" customWidth="1"/>
    <col min="5137" max="5137" width="14.7109375" style="98" customWidth="1"/>
    <col min="5138" max="5138" width="9" style="98" bestFit="1" customWidth="1"/>
    <col min="5139" max="5378" width="9.140625" style="98"/>
    <col min="5379" max="5379" width="4.7109375" style="98" bestFit="1" customWidth="1"/>
    <col min="5380" max="5380" width="9.7109375" style="98" bestFit="1" customWidth="1"/>
    <col min="5381" max="5381" width="10" style="98" bestFit="1" customWidth="1"/>
    <col min="5382" max="5382" width="8.85546875" style="98" bestFit="1" customWidth="1"/>
    <col min="5383" max="5383" width="22.85546875" style="98" customWidth="1"/>
    <col min="5384" max="5384" width="59.7109375" style="98" bestFit="1" customWidth="1"/>
    <col min="5385" max="5385" width="57.85546875" style="98" bestFit="1" customWidth="1"/>
    <col min="5386" max="5386" width="35.28515625" style="98" bestFit="1" customWidth="1"/>
    <col min="5387" max="5387" width="28.140625" style="98" bestFit="1" customWidth="1"/>
    <col min="5388" max="5388" width="33.140625" style="98" bestFit="1" customWidth="1"/>
    <col min="5389" max="5389" width="26" style="98" bestFit="1" customWidth="1"/>
    <col min="5390" max="5390" width="19.140625" style="98" bestFit="1" customWidth="1"/>
    <col min="5391" max="5391" width="10.42578125" style="98" customWidth="1"/>
    <col min="5392" max="5392" width="11.85546875" style="98" customWidth="1"/>
    <col min="5393" max="5393" width="14.7109375" style="98" customWidth="1"/>
    <col min="5394" max="5394" width="9" style="98" bestFit="1" customWidth="1"/>
    <col min="5395" max="5634" width="9.140625" style="98"/>
    <col min="5635" max="5635" width="4.7109375" style="98" bestFit="1" customWidth="1"/>
    <col min="5636" max="5636" width="9.7109375" style="98" bestFit="1" customWidth="1"/>
    <col min="5637" max="5637" width="10" style="98" bestFit="1" customWidth="1"/>
    <col min="5638" max="5638" width="8.85546875" style="98" bestFit="1" customWidth="1"/>
    <col min="5639" max="5639" width="22.85546875" style="98" customWidth="1"/>
    <col min="5640" max="5640" width="59.7109375" style="98" bestFit="1" customWidth="1"/>
    <col min="5641" max="5641" width="57.85546875" style="98" bestFit="1" customWidth="1"/>
    <col min="5642" max="5642" width="35.28515625" style="98" bestFit="1" customWidth="1"/>
    <col min="5643" max="5643" width="28.140625" style="98" bestFit="1" customWidth="1"/>
    <col min="5644" max="5644" width="33.140625" style="98" bestFit="1" customWidth="1"/>
    <col min="5645" max="5645" width="26" style="98" bestFit="1" customWidth="1"/>
    <col min="5646" max="5646" width="19.140625" style="98" bestFit="1" customWidth="1"/>
    <col min="5647" max="5647" width="10.42578125" style="98" customWidth="1"/>
    <col min="5648" max="5648" width="11.85546875" style="98" customWidth="1"/>
    <col min="5649" max="5649" width="14.7109375" style="98" customWidth="1"/>
    <col min="5650" max="5650" width="9" style="98" bestFit="1" customWidth="1"/>
    <col min="5651" max="5890" width="9.140625" style="98"/>
    <col min="5891" max="5891" width="4.7109375" style="98" bestFit="1" customWidth="1"/>
    <col min="5892" max="5892" width="9.7109375" style="98" bestFit="1" customWidth="1"/>
    <col min="5893" max="5893" width="10" style="98" bestFit="1" customWidth="1"/>
    <col min="5894" max="5894" width="8.85546875" style="98" bestFit="1" customWidth="1"/>
    <col min="5895" max="5895" width="22.85546875" style="98" customWidth="1"/>
    <col min="5896" max="5896" width="59.7109375" style="98" bestFit="1" customWidth="1"/>
    <col min="5897" max="5897" width="57.85546875" style="98" bestFit="1" customWidth="1"/>
    <col min="5898" max="5898" width="35.28515625" style="98" bestFit="1" customWidth="1"/>
    <col min="5899" max="5899" width="28.140625" style="98" bestFit="1" customWidth="1"/>
    <col min="5900" max="5900" width="33.140625" style="98" bestFit="1" customWidth="1"/>
    <col min="5901" max="5901" width="26" style="98" bestFit="1" customWidth="1"/>
    <col min="5902" max="5902" width="19.140625" style="98" bestFit="1" customWidth="1"/>
    <col min="5903" max="5903" width="10.42578125" style="98" customWidth="1"/>
    <col min="5904" max="5904" width="11.85546875" style="98" customWidth="1"/>
    <col min="5905" max="5905" width="14.7109375" style="98" customWidth="1"/>
    <col min="5906" max="5906" width="9" style="98" bestFit="1" customWidth="1"/>
    <col min="5907" max="6146" width="9.140625" style="98"/>
    <col min="6147" max="6147" width="4.7109375" style="98" bestFit="1" customWidth="1"/>
    <col min="6148" max="6148" width="9.7109375" style="98" bestFit="1" customWidth="1"/>
    <col min="6149" max="6149" width="10" style="98" bestFit="1" customWidth="1"/>
    <col min="6150" max="6150" width="8.85546875" style="98" bestFit="1" customWidth="1"/>
    <col min="6151" max="6151" width="22.85546875" style="98" customWidth="1"/>
    <col min="6152" max="6152" width="59.7109375" style="98" bestFit="1" customWidth="1"/>
    <col min="6153" max="6153" width="57.85546875" style="98" bestFit="1" customWidth="1"/>
    <col min="6154" max="6154" width="35.28515625" style="98" bestFit="1" customWidth="1"/>
    <col min="6155" max="6155" width="28.140625" style="98" bestFit="1" customWidth="1"/>
    <col min="6156" max="6156" width="33.140625" style="98" bestFit="1" customWidth="1"/>
    <col min="6157" max="6157" width="26" style="98" bestFit="1" customWidth="1"/>
    <col min="6158" max="6158" width="19.140625" style="98" bestFit="1" customWidth="1"/>
    <col min="6159" max="6159" width="10.42578125" style="98" customWidth="1"/>
    <col min="6160" max="6160" width="11.85546875" style="98" customWidth="1"/>
    <col min="6161" max="6161" width="14.7109375" style="98" customWidth="1"/>
    <col min="6162" max="6162" width="9" style="98" bestFit="1" customWidth="1"/>
    <col min="6163" max="6402" width="9.140625" style="98"/>
    <col min="6403" max="6403" width="4.7109375" style="98" bestFit="1" customWidth="1"/>
    <col min="6404" max="6404" width="9.7109375" style="98" bestFit="1" customWidth="1"/>
    <col min="6405" max="6405" width="10" style="98" bestFit="1" customWidth="1"/>
    <col min="6406" max="6406" width="8.85546875" style="98" bestFit="1" customWidth="1"/>
    <col min="6407" max="6407" width="22.85546875" style="98" customWidth="1"/>
    <col min="6408" max="6408" width="59.7109375" style="98" bestFit="1" customWidth="1"/>
    <col min="6409" max="6409" width="57.85546875" style="98" bestFit="1" customWidth="1"/>
    <col min="6410" max="6410" width="35.28515625" style="98" bestFit="1" customWidth="1"/>
    <col min="6411" max="6411" width="28.140625" style="98" bestFit="1" customWidth="1"/>
    <col min="6412" max="6412" width="33.140625" style="98" bestFit="1" customWidth="1"/>
    <col min="6413" max="6413" width="26" style="98" bestFit="1" customWidth="1"/>
    <col min="6414" max="6414" width="19.140625" style="98" bestFit="1" customWidth="1"/>
    <col min="6415" max="6415" width="10.42578125" style="98" customWidth="1"/>
    <col min="6416" max="6416" width="11.85546875" style="98" customWidth="1"/>
    <col min="6417" max="6417" width="14.7109375" style="98" customWidth="1"/>
    <col min="6418" max="6418" width="9" style="98" bestFit="1" customWidth="1"/>
    <col min="6419" max="6658" width="9.140625" style="98"/>
    <col min="6659" max="6659" width="4.7109375" style="98" bestFit="1" customWidth="1"/>
    <col min="6660" max="6660" width="9.7109375" style="98" bestFit="1" customWidth="1"/>
    <col min="6661" max="6661" width="10" style="98" bestFit="1" customWidth="1"/>
    <col min="6662" max="6662" width="8.85546875" style="98" bestFit="1" customWidth="1"/>
    <col min="6663" max="6663" width="22.85546875" style="98" customWidth="1"/>
    <col min="6664" max="6664" width="59.7109375" style="98" bestFit="1" customWidth="1"/>
    <col min="6665" max="6665" width="57.85546875" style="98" bestFit="1" customWidth="1"/>
    <col min="6666" max="6666" width="35.28515625" style="98" bestFit="1" customWidth="1"/>
    <col min="6667" max="6667" width="28.140625" style="98" bestFit="1" customWidth="1"/>
    <col min="6668" max="6668" width="33.140625" style="98" bestFit="1" customWidth="1"/>
    <col min="6669" max="6669" width="26" style="98" bestFit="1" customWidth="1"/>
    <col min="6670" max="6670" width="19.140625" style="98" bestFit="1" customWidth="1"/>
    <col min="6671" max="6671" width="10.42578125" style="98" customWidth="1"/>
    <col min="6672" max="6672" width="11.85546875" style="98" customWidth="1"/>
    <col min="6673" max="6673" width="14.7109375" style="98" customWidth="1"/>
    <col min="6674" max="6674" width="9" style="98" bestFit="1" customWidth="1"/>
    <col min="6675" max="6914" width="9.140625" style="98"/>
    <col min="6915" max="6915" width="4.7109375" style="98" bestFit="1" customWidth="1"/>
    <col min="6916" max="6916" width="9.7109375" style="98" bestFit="1" customWidth="1"/>
    <col min="6917" max="6917" width="10" style="98" bestFit="1" customWidth="1"/>
    <col min="6918" max="6918" width="8.85546875" style="98" bestFit="1" customWidth="1"/>
    <col min="6919" max="6919" width="22.85546875" style="98" customWidth="1"/>
    <col min="6920" max="6920" width="59.7109375" style="98" bestFit="1" customWidth="1"/>
    <col min="6921" max="6921" width="57.85546875" style="98" bestFit="1" customWidth="1"/>
    <col min="6922" max="6922" width="35.28515625" style="98" bestFit="1" customWidth="1"/>
    <col min="6923" max="6923" width="28.140625" style="98" bestFit="1" customWidth="1"/>
    <col min="6924" max="6924" width="33.140625" style="98" bestFit="1" customWidth="1"/>
    <col min="6925" max="6925" width="26" style="98" bestFit="1" customWidth="1"/>
    <col min="6926" max="6926" width="19.140625" style="98" bestFit="1" customWidth="1"/>
    <col min="6927" max="6927" width="10.42578125" style="98" customWidth="1"/>
    <col min="6928" max="6928" width="11.85546875" style="98" customWidth="1"/>
    <col min="6929" max="6929" width="14.7109375" style="98" customWidth="1"/>
    <col min="6930" max="6930" width="9" style="98" bestFit="1" customWidth="1"/>
    <col min="6931" max="7170" width="9.140625" style="98"/>
    <col min="7171" max="7171" width="4.7109375" style="98" bestFit="1" customWidth="1"/>
    <col min="7172" max="7172" width="9.7109375" style="98" bestFit="1" customWidth="1"/>
    <col min="7173" max="7173" width="10" style="98" bestFit="1" customWidth="1"/>
    <col min="7174" max="7174" width="8.85546875" style="98" bestFit="1" customWidth="1"/>
    <col min="7175" max="7175" width="22.85546875" style="98" customWidth="1"/>
    <col min="7176" max="7176" width="59.7109375" style="98" bestFit="1" customWidth="1"/>
    <col min="7177" max="7177" width="57.85546875" style="98" bestFit="1" customWidth="1"/>
    <col min="7178" max="7178" width="35.28515625" style="98" bestFit="1" customWidth="1"/>
    <col min="7179" max="7179" width="28.140625" style="98" bestFit="1" customWidth="1"/>
    <col min="7180" max="7180" width="33.140625" style="98" bestFit="1" customWidth="1"/>
    <col min="7181" max="7181" width="26" style="98" bestFit="1" customWidth="1"/>
    <col min="7182" max="7182" width="19.140625" style="98" bestFit="1" customWidth="1"/>
    <col min="7183" max="7183" width="10.42578125" style="98" customWidth="1"/>
    <col min="7184" max="7184" width="11.85546875" style="98" customWidth="1"/>
    <col min="7185" max="7185" width="14.7109375" style="98" customWidth="1"/>
    <col min="7186" max="7186" width="9" style="98" bestFit="1" customWidth="1"/>
    <col min="7187" max="7426" width="9.140625" style="98"/>
    <col min="7427" max="7427" width="4.7109375" style="98" bestFit="1" customWidth="1"/>
    <col min="7428" max="7428" width="9.7109375" style="98" bestFit="1" customWidth="1"/>
    <col min="7429" max="7429" width="10" style="98" bestFit="1" customWidth="1"/>
    <col min="7430" max="7430" width="8.85546875" style="98" bestFit="1" customWidth="1"/>
    <col min="7431" max="7431" width="22.85546875" style="98" customWidth="1"/>
    <col min="7432" max="7432" width="59.7109375" style="98" bestFit="1" customWidth="1"/>
    <col min="7433" max="7433" width="57.85546875" style="98" bestFit="1" customWidth="1"/>
    <col min="7434" max="7434" width="35.28515625" style="98" bestFit="1" customWidth="1"/>
    <col min="7435" max="7435" width="28.140625" style="98" bestFit="1" customWidth="1"/>
    <col min="7436" max="7436" width="33.140625" style="98" bestFit="1" customWidth="1"/>
    <col min="7437" max="7437" width="26" style="98" bestFit="1" customWidth="1"/>
    <col min="7438" max="7438" width="19.140625" style="98" bestFit="1" customWidth="1"/>
    <col min="7439" max="7439" width="10.42578125" style="98" customWidth="1"/>
    <col min="7440" max="7440" width="11.85546875" style="98" customWidth="1"/>
    <col min="7441" max="7441" width="14.7109375" style="98" customWidth="1"/>
    <col min="7442" max="7442" width="9" style="98" bestFit="1" customWidth="1"/>
    <col min="7443" max="7682" width="9.140625" style="98"/>
    <col min="7683" max="7683" width="4.7109375" style="98" bestFit="1" customWidth="1"/>
    <col min="7684" max="7684" width="9.7109375" style="98" bestFit="1" customWidth="1"/>
    <col min="7685" max="7685" width="10" style="98" bestFit="1" customWidth="1"/>
    <col min="7686" max="7686" width="8.85546875" style="98" bestFit="1" customWidth="1"/>
    <col min="7687" max="7687" width="22.85546875" style="98" customWidth="1"/>
    <col min="7688" max="7688" width="59.7109375" style="98" bestFit="1" customWidth="1"/>
    <col min="7689" max="7689" width="57.85546875" style="98" bestFit="1" customWidth="1"/>
    <col min="7690" max="7690" width="35.28515625" style="98" bestFit="1" customWidth="1"/>
    <col min="7691" max="7691" width="28.140625" style="98" bestFit="1" customWidth="1"/>
    <col min="7692" max="7692" width="33.140625" style="98" bestFit="1" customWidth="1"/>
    <col min="7693" max="7693" width="26" style="98" bestFit="1" customWidth="1"/>
    <col min="7694" max="7694" width="19.140625" style="98" bestFit="1" customWidth="1"/>
    <col min="7695" max="7695" width="10.42578125" style="98" customWidth="1"/>
    <col min="7696" max="7696" width="11.85546875" style="98" customWidth="1"/>
    <col min="7697" max="7697" width="14.7109375" style="98" customWidth="1"/>
    <col min="7698" max="7698" width="9" style="98" bestFit="1" customWidth="1"/>
    <col min="7699" max="7938" width="9.140625" style="98"/>
    <col min="7939" max="7939" width="4.7109375" style="98" bestFit="1" customWidth="1"/>
    <col min="7940" max="7940" width="9.7109375" style="98" bestFit="1" customWidth="1"/>
    <col min="7941" max="7941" width="10" style="98" bestFit="1" customWidth="1"/>
    <col min="7942" max="7942" width="8.85546875" style="98" bestFit="1" customWidth="1"/>
    <col min="7943" max="7943" width="22.85546875" style="98" customWidth="1"/>
    <col min="7944" max="7944" width="59.7109375" style="98" bestFit="1" customWidth="1"/>
    <col min="7945" max="7945" width="57.85546875" style="98" bestFit="1" customWidth="1"/>
    <col min="7946" max="7946" width="35.28515625" style="98" bestFit="1" customWidth="1"/>
    <col min="7947" max="7947" width="28.140625" style="98" bestFit="1" customWidth="1"/>
    <col min="7948" max="7948" width="33.140625" style="98" bestFit="1" customWidth="1"/>
    <col min="7949" max="7949" width="26" style="98" bestFit="1" customWidth="1"/>
    <col min="7950" max="7950" width="19.140625" style="98" bestFit="1" customWidth="1"/>
    <col min="7951" max="7951" width="10.42578125" style="98" customWidth="1"/>
    <col min="7952" max="7952" width="11.85546875" style="98" customWidth="1"/>
    <col min="7953" max="7953" width="14.7109375" style="98" customWidth="1"/>
    <col min="7954" max="7954" width="9" style="98" bestFit="1" customWidth="1"/>
    <col min="7955" max="8194" width="9.140625" style="98"/>
    <col min="8195" max="8195" width="4.7109375" style="98" bestFit="1" customWidth="1"/>
    <col min="8196" max="8196" width="9.7109375" style="98" bestFit="1" customWidth="1"/>
    <col min="8197" max="8197" width="10" style="98" bestFit="1" customWidth="1"/>
    <col min="8198" max="8198" width="8.85546875" style="98" bestFit="1" customWidth="1"/>
    <col min="8199" max="8199" width="22.85546875" style="98" customWidth="1"/>
    <col min="8200" max="8200" width="59.7109375" style="98" bestFit="1" customWidth="1"/>
    <col min="8201" max="8201" width="57.85546875" style="98" bestFit="1" customWidth="1"/>
    <col min="8202" max="8202" width="35.28515625" style="98" bestFit="1" customWidth="1"/>
    <col min="8203" max="8203" width="28.140625" style="98" bestFit="1" customWidth="1"/>
    <col min="8204" max="8204" width="33.140625" style="98" bestFit="1" customWidth="1"/>
    <col min="8205" max="8205" width="26" style="98" bestFit="1" customWidth="1"/>
    <col min="8206" max="8206" width="19.140625" style="98" bestFit="1" customWidth="1"/>
    <col min="8207" max="8207" width="10.42578125" style="98" customWidth="1"/>
    <col min="8208" max="8208" width="11.85546875" style="98" customWidth="1"/>
    <col min="8209" max="8209" width="14.7109375" style="98" customWidth="1"/>
    <col min="8210" max="8210" width="9" style="98" bestFit="1" customWidth="1"/>
    <col min="8211" max="8450" width="9.140625" style="98"/>
    <col min="8451" max="8451" width="4.7109375" style="98" bestFit="1" customWidth="1"/>
    <col min="8452" max="8452" width="9.7109375" style="98" bestFit="1" customWidth="1"/>
    <col min="8453" max="8453" width="10" style="98" bestFit="1" customWidth="1"/>
    <col min="8454" max="8454" width="8.85546875" style="98" bestFit="1" customWidth="1"/>
    <col min="8455" max="8455" width="22.85546875" style="98" customWidth="1"/>
    <col min="8456" max="8456" width="59.7109375" style="98" bestFit="1" customWidth="1"/>
    <col min="8457" max="8457" width="57.85546875" style="98" bestFit="1" customWidth="1"/>
    <col min="8458" max="8458" width="35.28515625" style="98" bestFit="1" customWidth="1"/>
    <col min="8459" max="8459" width="28.140625" style="98" bestFit="1" customWidth="1"/>
    <col min="8460" max="8460" width="33.140625" style="98" bestFit="1" customWidth="1"/>
    <col min="8461" max="8461" width="26" style="98" bestFit="1" customWidth="1"/>
    <col min="8462" max="8462" width="19.140625" style="98" bestFit="1" customWidth="1"/>
    <col min="8463" max="8463" width="10.42578125" style="98" customWidth="1"/>
    <col min="8464" max="8464" width="11.85546875" style="98" customWidth="1"/>
    <col min="8465" max="8465" width="14.7109375" style="98" customWidth="1"/>
    <col min="8466" max="8466" width="9" style="98" bestFit="1" customWidth="1"/>
    <col min="8467" max="8706" width="9.140625" style="98"/>
    <col min="8707" max="8707" width="4.7109375" style="98" bestFit="1" customWidth="1"/>
    <col min="8708" max="8708" width="9.7109375" style="98" bestFit="1" customWidth="1"/>
    <col min="8709" max="8709" width="10" style="98" bestFit="1" customWidth="1"/>
    <col min="8710" max="8710" width="8.85546875" style="98" bestFit="1" customWidth="1"/>
    <col min="8711" max="8711" width="22.85546875" style="98" customWidth="1"/>
    <col min="8712" max="8712" width="59.7109375" style="98" bestFit="1" customWidth="1"/>
    <col min="8713" max="8713" width="57.85546875" style="98" bestFit="1" customWidth="1"/>
    <col min="8714" max="8714" width="35.28515625" style="98" bestFit="1" customWidth="1"/>
    <col min="8715" max="8715" width="28.140625" style="98" bestFit="1" customWidth="1"/>
    <col min="8716" max="8716" width="33.140625" style="98" bestFit="1" customWidth="1"/>
    <col min="8717" max="8717" width="26" style="98" bestFit="1" customWidth="1"/>
    <col min="8718" max="8718" width="19.140625" style="98" bestFit="1" customWidth="1"/>
    <col min="8719" max="8719" width="10.42578125" style="98" customWidth="1"/>
    <col min="8720" max="8720" width="11.85546875" style="98" customWidth="1"/>
    <col min="8721" max="8721" width="14.7109375" style="98" customWidth="1"/>
    <col min="8722" max="8722" width="9" style="98" bestFit="1" customWidth="1"/>
    <col min="8723" max="8962" width="9.140625" style="98"/>
    <col min="8963" max="8963" width="4.7109375" style="98" bestFit="1" customWidth="1"/>
    <col min="8964" max="8964" width="9.7109375" style="98" bestFit="1" customWidth="1"/>
    <col min="8965" max="8965" width="10" style="98" bestFit="1" customWidth="1"/>
    <col min="8966" max="8966" width="8.85546875" style="98" bestFit="1" customWidth="1"/>
    <col min="8967" max="8967" width="22.85546875" style="98" customWidth="1"/>
    <col min="8968" max="8968" width="59.7109375" style="98" bestFit="1" customWidth="1"/>
    <col min="8969" max="8969" width="57.85546875" style="98" bestFit="1" customWidth="1"/>
    <col min="8970" max="8970" width="35.28515625" style="98" bestFit="1" customWidth="1"/>
    <col min="8971" max="8971" width="28.140625" style="98" bestFit="1" customWidth="1"/>
    <col min="8972" max="8972" width="33.140625" style="98" bestFit="1" customWidth="1"/>
    <col min="8973" max="8973" width="26" style="98" bestFit="1" customWidth="1"/>
    <col min="8974" max="8974" width="19.140625" style="98" bestFit="1" customWidth="1"/>
    <col min="8975" max="8975" width="10.42578125" style="98" customWidth="1"/>
    <col min="8976" max="8976" width="11.85546875" style="98" customWidth="1"/>
    <col min="8977" max="8977" width="14.7109375" style="98" customWidth="1"/>
    <col min="8978" max="8978" width="9" style="98" bestFit="1" customWidth="1"/>
    <col min="8979" max="9218" width="9.140625" style="98"/>
    <col min="9219" max="9219" width="4.7109375" style="98" bestFit="1" customWidth="1"/>
    <col min="9220" max="9220" width="9.7109375" style="98" bestFit="1" customWidth="1"/>
    <col min="9221" max="9221" width="10" style="98" bestFit="1" customWidth="1"/>
    <col min="9222" max="9222" width="8.85546875" style="98" bestFit="1" customWidth="1"/>
    <col min="9223" max="9223" width="22.85546875" style="98" customWidth="1"/>
    <col min="9224" max="9224" width="59.7109375" style="98" bestFit="1" customWidth="1"/>
    <col min="9225" max="9225" width="57.85546875" style="98" bestFit="1" customWidth="1"/>
    <col min="9226" max="9226" width="35.28515625" style="98" bestFit="1" customWidth="1"/>
    <col min="9227" max="9227" width="28.140625" style="98" bestFit="1" customWidth="1"/>
    <col min="9228" max="9228" width="33.140625" style="98" bestFit="1" customWidth="1"/>
    <col min="9229" max="9229" width="26" style="98" bestFit="1" customWidth="1"/>
    <col min="9230" max="9230" width="19.140625" style="98" bestFit="1" customWidth="1"/>
    <col min="9231" max="9231" width="10.42578125" style="98" customWidth="1"/>
    <col min="9232" max="9232" width="11.85546875" style="98" customWidth="1"/>
    <col min="9233" max="9233" width="14.7109375" style="98" customWidth="1"/>
    <col min="9234" max="9234" width="9" style="98" bestFit="1" customWidth="1"/>
    <col min="9235" max="9474" width="9.140625" style="98"/>
    <col min="9475" max="9475" width="4.7109375" style="98" bestFit="1" customWidth="1"/>
    <col min="9476" max="9476" width="9.7109375" style="98" bestFit="1" customWidth="1"/>
    <col min="9477" max="9477" width="10" style="98" bestFit="1" customWidth="1"/>
    <col min="9478" max="9478" width="8.85546875" style="98" bestFit="1" customWidth="1"/>
    <col min="9479" max="9479" width="22.85546875" style="98" customWidth="1"/>
    <col min="9480" max="9480" width="59.7109375" style="98" bestFit="1" customWidth="1"/>
    <col min="9481" max="9481" width="57.85546875" style="98" bestFit="1" customWidth="1"/>
    <col min="9482" max="9482" width="35.28515625" style="98" bestFit="1" customWidth="1"/>
    <col min="9483" max="9483" width="28.140625" style="98" bestFit="1" customWidth="1"/>
    <col min="9484" max="9484" width="33.140625" style="98" bestFit="1" customWidth="1"/>
    <col min="9485" max="9485" width="26" style="98" bestFit="1" customWidth="1"/>
    <col min="9486" max="9486" width="19.140625" style="98" bestFit="1" customWidth="1"/>
    <col min="9487" max="9487" width="10.42578125" style="98" customWidth="1"/>
    <col min="9488" max="9488" width="11.85546875" style="98" customWidth="1"/>
    <col min="9489" max="9489" width="14.7109375" style="98" customWidth="1"/>
    <col min="9490" max="9490" width="9" style="98" bestFit="1" customWidth="1"/>
    <col min="9491" max="9730" width="9.140625" style="98"/>
    <col min="9731" max="9731" width="4.7109375" style="98" bestFit="1" customWidth="1"/>
    <col min="9732" max="9732" width="9.7109375" style="98" bestFit="1" customWidth="1"/>
    <col min="9733" max="9733" width="10" style="98" bestFit="1" customWidth="1"/>
    <col min="9734" max="9734" width="8.85546875" style="98" bestFit="1" customWidth="1"/>
    <col min="9735" max="9735" width="22.85546875" style="98" customWidth="1"/>
    <col min="9736" max="9736" width="59.7109375" style="98" bestFit="1" customWidth="1"/>
    <col min="9737" max="9737" width="57.85546875" style="98" bestFit="1" customWidth="1"/>
    <col min="9738" max="9738" width="35.28515625" style="98" bestFit="1" customWidth="1"/>
    <col min="9739" max="9739" width="28.140625" style="98" bestFit="1" customWidth="1"/>
    <col min="9740" max="9740" width="33.140625" style="98" bestFit="1" customWidth="1"/>
    <col min="9741" max="9741" width="26" style="98" bestFit="1" customWidth="1"/>
    <col min="9742" max="9742" width="19.140625" style="98" bestFit="1" customWidth="1"/>
    <col min="9743" max="9743" width="10.42578125" style="98" customWidth="1"/>
    <col min="9744" max="9744" width="11.85546875" style="98" customWidth="1"/>
    <col min="9745" max="9745" width="14.7109375" style="98" customWidth="1"/>
    <col min="9746" max="9746" width="9" style="98" bestFit="1" customWidth="1"/>
    <col min="9747" max="9986" width="9.140625" style="98"/>
    <col min="9987" max="9987" width="4.7109375" style="98" bestFit="1" customWidth="1"/>
    <col min="9988" max="9988" width="9.7109375" style="98" bestFit="1" customWidth="1"/>
    <col min="9989" max="9989" width="10" style="98" bestFit="1" customWidth="1"/>
    <col min="9990" max="9990" width="8.85546875" style="98" bestFit="1" customWidth="1"/>
    <col min="9991" max="9991" width="22.85546875" style="98" customWidth="1"/>
    <col min="9992" max="9992" width="59.7109375" style="98" bestFit="1" customWidth="1"/>
    <col min="9993" max="9993" width="57.85546875" style="98" bestFit="1" customWidth="1"/>
    <col min="9994" max="9994" width="35.28515625" style="98" bestFit="1" customWidth="1"/>
    <col min="9995" max="9995" width="28.140625" style="98" bestFit="1" customWidth="1"/>
    <col min="9996" max="9996" width="33.140625" style="98" bestFit="1" customWidth="1"/>
    <col min="9997" max="9997" width="26" style="98" bestFit="1" customWidth="1"/>
    <col min="9998" max="9998" width="19.140625" style="98" bestFit="1" customWidth="1"/>
    <col min="9999" max="9999" width="10.42578125" style="98" customWidth="1"/>
    <col min="10000" max="10000" width="11.85546875" style="98" customWidth="1"/>
    <col min="10001" max="10001" width="14.7109375" style="98" customWidth="1"/>
    <col min="10002" max="10002" width="9" style="98" bestFit="1" customWidth="1"/>
    <col min="10003" max="10242" width="9.140625" style="98"/>
    <col min="10243" max="10243" width="4.7109375" style="98" bestFit="1" customWidth="1"/>
    <col min="10244" max="10244" width="9.7109375" style="98" bestFit="1" customWidth="1"/>
    <col min="10245" max="10245" width="10" style="98" bestFit="1" customWidth="1"/>
    <col min="10246" max="10246" width="8.85546875" style="98" bestFit="1" customWidth="1"/>
    <col min="10247" max="10247" width="22.85546875" style="98" customWidth="1"/>
    <col min="10248" max="10248" width="59.7109375" style="98" bestFit="1" customWidth="1"/>
    <col min="10249" max="10249" width="57.85546875" style="98" bestFit="1" customWidth="1"/>
    <col min="10250" max="10250" width="35.28515625" style="98" bestFit="1" customWidth="1"/>
    <col min="10251" max="10251" width="28.140625" style="98" bestFit="1" customWidth="1"/>
    <col min="10252" max="10252" width="33.140625" style="98" bestFit="1" customWidth="1"/>
    <col min="10253" max="10253" width="26" style="98" bestFit="1" customWidth="1"/>
    <col min="10254" max="10254" width="19.140625" style="98" bestFit="1" customWidth="1"/>
    <col min="10255" max="10255" width="10.42578125" style="98" customWidth="1"/>
    <col min="10256" max="10256" width="11.85546875" style="98" customWidth="1"/>
    <col min="10257" max="10257" width="14.7109375" style="98" customWidth="1"/>
    <col min="10258" max="10258" width="9" style="98" bestFit="1" customWidth="1"/>
    <col min="10259" max="10498" width="9.140625" style="98"/>
    <col min="10499" max="10499" width="4.7109375" style="98" bestFit="1" customWidth="1"/>
    <col min="10500" max="10500" width="9.7109375" style="98" bestFit="1" customWidth="1"/>
    <col min="10501" max="10501" width="10" style="98" bestFit="1" customWidth="1"/>
    <col min="10502" max="10502" width="8.85546875" style="98" bestFit="1" customWidth="1"/>
    <col min="10503" max="10503" width="22.85546875" style="98" customWidth="1"/>
    <col min="10504" max="10504" width="59.7109375" style="98" bestFit="1" customWidth="1"/>
    <col min="10505" max="10505" width="57.85546875" style="98" bestFit="1" customWidth="1"/>
    <col min="10506" max="10506" width="35.28515625" style="98" bestFit="1" customWidth="1"/>
    <col min="10507" max="10507" width="28.140625" style="98" bestFit="1" customWidth="1"/>
    <col min="10508" max="10508" width="33.140625" style="98" bestFit="1" customWidth="1"/>
    <col min="10509" max="10509" width="26" style="98" bestFit="1" customWidth="1"/>
    <col min="10510" max="10510" width="19.140625" style="98" bestFit="1" customWidth="1"/>
    <col min="10511" max="10511" width="10.42578125" style="98" customWidth="1"/>
    <col min="10512" max="10512" width="11.85546875" style="98" customWidth="1"/>
    <col min="10513" max="10513" width="14.7109375" style="98" customWidth="1"/>
    <col min="10514" max="10514" width="9" style="98" bestFit="1" customWidth="1"/>
    <col min="10515" max="10754" width="9.140625" style="98"/>
    <col min="10755" max="10755" width="4.7109375" style="98" bestFit="1" customWidth="1"/>
    <col min="10756" max="10756" width="9.7109375" style="98" bestFit="1" customWidth="1"/>
    <col min="10757" max="10757" width="10" style="98" bestFit="1" customWidth="1"/>
    <col min="10758" max="10758" width="8.85546875" style="98" bestFit="1" customWidth="1"/>
    <col min="10759" max="10759" width="22.85546875" style="98" customWidth="1"/>
    <col min="10760" max="10760" width="59.7109375" style="98" bestFit="1" customWidth="1"/>
    <col min="10761" max="10761" width="57.85546875" style="98" bestFit="1" customWidth="1"/>
    <col min="10762" max="10762" width="35.28515625" style="98" bestFit="1" customWidth="1"/>
    <col min="10763" max="10763" width="28.140625" style="98" bestFit="1" customWidth="1"/>
    <col min="10764" max="10764" width="33.140625" style="98" bestFit="1" customWidth="1"/>
    <col min="10765" max="10765" width="26" style="98" bestFit="1" customWidth="1"/>
    <col min="10766" max="10766" width="19.140625" style="98" bestFit="1" customWidth="1"/>
    <col min="10767" max="10767" width="10.42578125" style="98" customWidth="1"/>
    <col min="10768" max="10768" width="11.85546875" style="98" customWidth="1"/>
    <col min="10769" max="10769" width="14.7109375" style="98" customWidth="1"/>
    <col min="10770" max="10770" width="9" style="98" bestFit="1" customWidth="1"/>
    <col min="10771" max="11010" width="9.140625" style="98"/>
    <col min="11011" max="11011" width="4.7109375" style="98" bestFit="1" customWidth="1"/>
    <col min="11012" max="11012" width="9.7109375" style="98" bestFit="1" customWidth="1"/>
    <col min="11013" max="11013" width="10" style="98" bestFit="1" customWidth="1"/>
    <col min="11014" max="11014" width="8.85546875" style="98" bestFit="1" customWidth="1"/>
    <col min="11015" max="11015" width="22.85546875" style="98" customWidth="1"/>
    <col min="11016" max="11016" width="59.7109375" style="98" bestFit="1" customWidth="1"/>
    <col min="11017" max="11017" width="57.85546875" style="98" bestFit="1" customWidth="1"/>
    <col min="11018" max="11018" width="35.28515625" style="98" bestFit="1" customWidth="1"/>
    <col min="11019" max="11019" width="28.140625" style="98" bestFit="1" customWidth="1"/>
    <col min="11020" max="11020" width="33.140625" style="98" bestFit="1" customWidth="1"/>
    <col min="11021" max="11021" width="26" style="98" bestFit="1" customWidth="1"/>
    <col min="11022" max="11022" width="19.140625" style="98" bestFit="1" customWidth="1"/>
    <col min="11023" max="11023" width="10.42578125" style="98" customWidth="1"/>
    <col min="11024" max="11024" width="11.85546875" style="98" customWidth="1"/>
    <col min="11025" max="11025" width="14.7109375" style="98" customWidth="1"/>
    <col min="11026" max="11026" width="9" style="98" bestFit="1" customWidth="1"/>
    <col min="11027" max="11266" width="9.140625" style="98"/>
    <col min="11267" max="11267" width="4.7109375" style="98" bestFit="1" customWidth="1"/>
    <col min="11268" max="11268" width="9.7109375" style="98" bestFit="1" customWidth="1"/>
    <col min="11269" max="11269" width="10" style="98" bestFit="1" customWidth="1"/>
    <col min="11270" max="11270" width="8.85546875" style="98" bestFit="1" customWidth="1"/>
    <col min="11271" max="11271" width="22.85546875" style="98" customWidth="1"/>
    <col min="11272" max="11272" width="59.7109375" style="98" bestFit="1" customWidth="1"/>
    <col min="11273" max="11273" width="57.85546875" style="98" bestFit="1" customWidth="1"/>
    <col min="11274" max="11274" width="35.28515625" style="98" bestFit="1" customWidth="1"/>
    <col min="11275" max="11275" width="28.140625" style="98" bestFit="1" customWidth="1"/>
    <col min="11276" max="11276" width="33.140625" style="98" bestFit="1" customWidth="1"/>
    <col min="11277" max="11277" width="26" style="98" bestFit="1" customWidth="1"/>
    <col min="11278" max="11278" width="19.140625" style="98" bestFit="1" customWidth="1"/>
    <col min="11279" max="11279" width="10.42578125" style="98" customWidth="1"/>
    <col min="11280" max="11280" width="11.85546875" style="98" customWidth="1"/>
    <col min="11281" max="11281" width="14.7109375" style="98" customWidth="1"/>
    <col min="11282" max="11282" width="9" style="98" bestFit="1" customWidth="1"/>
    <col min="11283" max="11522" width="9.140625" style="98"/>
    <col min="11523" max="11523" width="4.7109375" style="98" bestFit="1" customWidth="1"/>
    <col min="11524" max="11524" width="9.7109375" style="98" bestFit="1" customWidth="1"/>
    <col min="11525" max="11525" width="10" style="98" bestFit="1" customWidth="1"/>
    <col min="11526" max="11526" width="8.85546875" style="98" bestFit="1" customWidth="1"/>
    <col min="11527" max="11527" width="22.85546875" style="98" customWidth="1"/>
    <col min="11528" max="11528" width="59.7109375" style="98" bestFit="1" customWidth="1"/>
    <col min="11529" max="11529" width="57.85546875" style="98" bestFit="1" customWidth="1"/>
    <col min="11530" max="11530" width="35.28515625" style="98" bestFit="1" customWidth="1"/>
    <col min="11531" max="11531" width="28.140625" style="98" bestFit="1" customWidth="1"/>
    <col min="11532" max="11532" width="33.140625" style="98" bestFit="1" customWidth="1"/>
    <col min="11533" max="11533" width="26" style="98" bestFit="1" customWidth="1"/>
    <col min="11534" max="11534" width="19.140625" style="98" bestFit="1" customWidth="1"/>
    <col min="11535" max="11535" width="10.42578125" style="98" customWidth="1"/>
    <col min="11536" max="11536" width="11.85546875" style="98" customWidth="1"/>
    <col min="11537" max="11537" width="14.7109375" style="98" customWidth="1"/>
    <col min="11538" max="11538" width="9" style="98" bestFit="1" customWidth="1"/>
    <col min="11539" max="11778" width="9.140625" style="98"/>
    <col min="11779" max="11779" width="4.7109375" style="98" bestFit="1" customWidth="1"/>
    <col min="11780" max="11780" width="9.7109375" style="98" bestFit="1" customWidth="1"/>
    <col min="11781" max="11781" width="10" style="98" bestFit="1" customWidth="1"/>
    <col min="11782" max="11782" width="8.85546875" style="98" bestFit="1" customWidth="1"/>
    <col min="11783" max="11783" width="22.85546875" style="98" customWidth="1"/>
    <col min="11784" max="11784" width="59.7109375" style="98" bestFit="1" customWidth="1"/>
    <col min="11785" max="11785" width="57.85546875" style="98" bestFit="1" customWidth="1"/>
    <col min="11786" max="11786" width="35.28515625" style="98" bestFit="1" customWidth="1"/>
    <col min="11787" max="11787" width="28.140625" style="98" bestFit="1" customWidth="1"/>
    <col min="11788" max="11788" width="33.140625" style="98" bestFit="1" customWidth="1"/>
    <col min="11789" max="11789" width="26" style="98" bestFit="1" customWidth="1"/>
    <col min="11790" max="11790" width="19.140625" style="98" bestFit="1" customWidth="1"/>
    <col min="11791" max="11791" width="10.42578125" style="98" customWidth="1"/>
    <col min="11792" max="11792" width="11.85546875" style="98" customWidth="1"/>
    <col min="11793" max="11793" width="14.7109375" style="98" customWidth="1"/>
    <col min="11794" max="11794" width="9" style="98" bestFit="1" customWidth="1"/>
    <col min="11795" max="12034" width="9.140625" style="98"/>
    <col min="12035" max="12035" width="4.7109375" style="98" bestFit="1" customWidth="1"/>
    <col min="12036" max="12036" width="9.7109375" style="98" bestFit="1" customWidth="1"/>
    <col min="12037" max="12037" width="10" style="98" bestFit="1" customWidth="1"/>
    <col min="12038" max="12038" width="8.85546875" style="98" bestFit="1" customWidth="1"/>
    <col min="12039" max="12039" width="22.85546875" style="98" customWidth="1"/>
    <col min="12040" max="12040" width="59.7109375" style="98" bestFit="1" customWidth="1"/>
    <col min="12041" max="12041" width="57.85546875" style="98" bestFit="1" customWidth="1"/>
    <col min="12042" max="12042" width="35.28515625" style="98" bestFit="1" customWidth="1"/>
    <col min="12043" max="12043" width="28.140625" style="98" bestFit="1" customWidth="1"/>
    <col min="12044" max="12044" width="33.140625" style="98" bestFit="1" customWidth="1"/>
    <col min="12045" max="12045" width="26" style="98" bestFit="1" customWidth="1"/>
    <col min="12046" max="12046" width="19.140625" style="98" bestFit="1" customWidth="1"/>
    <col min="12047" max="12047" width="10.42578125" style="98" customWidth="1"/>
    <col min="12048" max="12048" width="11.85546875" style="98" customWidth="1"/>
    <col min="12049" max="12049" width="14.7109375" style="98" customWidth="1"/>
    <col min="12050" max="12050" width="9" style="98" bestFit="1" customWidth="1"/>
    <col min="12051" max="12290" width="9.140625" style="98"/>
    <col min="12291" max="12291" width="4.7109375" style="98" bestFit="1" customWidth="1"/>
    <col min="12292" max="12292" width="9.7109375" style="98" bestFit="1" customWidth="1"/>
    <col min="12293" max="12293" width="10" style="98" bestFit="1" customWidth="1"/>
    <col min="12294" max="12294" width="8.85546875" style="98" bestFit="1" customWidth="1"/>
    <col min="12295" max="12295" width="22.85546875" style="98" customWidth="1"/>
    <col min="12296" max="12296" width="59.7109375" style="98" bestFit="1" customWidth="1"/>
    <col min="12297" max="12297" width="57.85546875" style="98" bestFit="1" customWidth="1"/>
    <col min="12298" max="12298" width="35.28515625" style="98" bestFit="1" customWidth="1"/>
    <col min="12299" max="12299" width="28.140625" style="98" bestFit="1" customWidth="1"/>
    <col min="12300" max="12300" width="33.140625" style="98" bestFit="1" customWidth="1"/>
    <col min="12301" max="12301" width="26" style="98" bestFit="1" customWidth="1"/>
    <col min="12302" max="12302" width="19.140625" style="98" bestFit="1" customWidth="1"/>
    <col min="12303" max="12303" width="10.42578125" style="98" customWidth="1"/>
    <col min="12304" max="12304" width="11.85546875" style="98" customWidth="1"/>
    <col min="12305" max="12305" width="14.7109375" style="98" customWidth="1"/>
    <col min="12306" max="12306" width="9" style="98" bestFit="1" customWidth="1"/>
    <col min="12307" max="12546" width="9.140625" style="98"/>
    <col min="12547" max="12547" width="4.7109375" style="98" bestFit="1" customWidth="1"/>
    <col min="12548" max="12548" width="9.7109375" style="98" bestFit="1" customWidth="1"/>
    <col min="12549" max="12549" width="10" style="98" bestFit="1" customWidth="1"/>
    <col min="12550" max="12550" width="8.85546875" style="98" bestFit="1" customWidth="1"/>
    <col min="12551" max="12551" width="22.85546875" style="98" customWidth="1"/>
    <col min="12552" max="12552" width="59.7109375" style="98" bestFit="1" customWidth="1"/>
    <col min="12553" max="12553" width="57.85546875" style="98" bestFit="1" customWidth="1"/>
    <col min="12554" max="12554" width="35.28515625" style="98" bestFit="1" customWidth="1"/>
    <col min="12555" max="12555" width="28.140625" style="98" bestFit="1" customWidth="1"/>
    <col min="12556" max="12556" width="33.140625" style="98" bestFit="1" customWidth="1"/>
    <col min="12557" max="12557" width="26" style="98" bestFit="1" customWidth="1"/>
    <col min="12558" max="12558" width="19.140625" style="98" bestFit="1" customWidth="1"/>
    <col min="12559" max="12559" width="10.42578125" style="98" customWidth="1"/>
    <col min="12560" max="12560" width="11.85546875" style="98" customWidth="1"/>
    <col min="12561" max="12561" width="14.7109375" style="98" customWidth="1"/>
    <col min="12562" max="12562" width="9" style="98" bestFit="1" customWidth="1"/>
    <col min="12563" max="12802" width="9.140625" style="98"/>
    <col min="12803" max="12803" width="4.7109375" style="98" bestFit="1" customWidth="1"/>
    <col min="12804" max="12804" width="9.7109375" style="98" bestFit="1" customWidth="1"/>
    <col min="12805" max="12805" width="10" style="98" bestFit="1" customWidth="1"/>
    <col min="12806" max="12806" width="8.85546875" style="98" bestFit="1" customWidth="1"/>
    <col min="12807" max="12807" width="22.85546875" style="98" customWidth="1"/>
    <col min="12808" max="12808" width="59.7109375" style="98" bestFit="1" customWidth="1"/>
    <col min="12809" max="12809" width="57.85546875" style="98" bestFit="1" customWidth="1"/>
    <col min="12810" max="12810" width="35.28515625" style="98" bestFit="1" customWidth="1"/>
    <col min="12811" max="12811" width="28.140625" style="98" bestFit="1" customWidth="1"/>
    <col min="12812" max="12812" width="33.140625" style="98" bestFit="1" customWidth="1"/>
    <col min="12813" max="12813" width="26" style="98" bestFit="1" customWidth="1"/>
    <col min="12814" max="12814" width="19.140625" style="98" bestFit="1" customWidth="1"/>
    <col min="12815" max="12815" width="10.42578125" style="98" customWidth="1"/>
    <col min="12816" max="12816" width="11.85546875" style="98" customWidth="1"/>
    <col min="12817" max="12817" width="14.7109375" style="98" customWidth="1"/>
    <col min="12818" max="12818" width="9" style="98" bestFit="1" customWidth="1"/>
    <col min="12819" max="13058" width="9.140625" style="98"/>
    <col min="13059" max="13059" width="4.7109375" style="98" bestFit="1" customWidth="1"/>
    <col min="13060" max="13060" width="9.7109375" style="98" bestFit="1" customWidth="1"/>
    <col min="13061" max="13061" width="10" style="98" bestFit="1" customWidth="1"/>
    <col min="13062" max="13062" width="8.85546875" style="98" bestFit="1" customWidth="1"/>
    <col min="13063" max="13063" width="22.85546875" style="98" customWidth="1"/>
    <col min="13064" max="13064" width="59.7109375" style="98" bestFit="1" customWidth="1"/>
    <col min="13065" max="13065" width="57.85546875" style="98" bestFit="1" customWidth="1"/>
    <col min="13066" max="13066" width="35.28515625" style="98" bestFit="1" customWidth="1"/>
    <col min="13067" max="13067" width="28.140625" style="98" bestFit="1" customWidth="1"/>
    <col min="13068" max="13068" width="33.140625" style="98" bestFit="1" customWidth="1"/>
    <col min="13069" max="13069" width="26" style="98" bestFit="1" customWidth="1"/>
    <col min="13070" max="13070" width="19.140625" style="98" bestFit="1" customWidth="1"/>
    <col min="13071" max="13071" width="10.42578125" style="98" customWidth="1"/>
    <col min="13072" max="13072" width="11.85546875" style="98" customWidth="1"/>
    <col min="13073" max="13073" width="14.7109375" style="98" customWidth="1"/>
    <col min="13074" max="13074" width="9" style="98" bestFit="1" customWidth="1"/>
    <col min="13075" max="13314" width="9.140625" style="98"/>
    <col min="13315" max="13315" width="4.7109375" style="98" bestFit="1" customWidth="1"/>
    <col min="13316" max="13316" width="9.7109375" style="98" bestFit="1" customWidth="1"/>
    <col min="13317" max="13317" width="10" style="98" bestFit="1" customWidth="1"/>
    <col min="13318" max="13318" width="8.85546875" style="98" bestFit="1" customWidth="1"/>
    <col min="13319" max="13319" width="22.85546875" style="98" customWidth="1"/>
    <col min="13320" max="13320" width="59.7109375" style="98" bestFit="1" customWidth="1"/>
    <col min="13321" max="13321" width="57.85546875" style="98" bestFit="1" customWidth="1"/>
    <col min="13322" max="13322" width="35.28515625" style="98" bestFit="1" customWidth="1"/>
    <col min="13323" max="13323" width="28.140625" style="98" bestFit="1" customWidth="1"/>
    <col min="13324" max="13324" width="33.140625" style="98" bestFit="1" customWidth="1"/>
    <col min="13325" max="13325" width="26" style="98" bestFit="1" customWidth="1"/>
    <col min="13326" max="13326" width="19.140625" style="98" bestFit="1" customWidth="1"/>
    <col min="13327" max="13327" width="10.42578125" style="98" customWidth="1"/>
    <col min="13328" max="13328" width="11.85546875" style="98" customWidth="1"/>
    <col min="13329" max="13329" width="14.7109375" style="98" customWidth="1"/>
    <col min="13330" max="13330" width="9" style="98" bestFit="1" customWidth="1"/>
    <col min="13331" max="13570" width="9.140625" style="98"/>
    <col min="13571" max="13571" width="4.7109375" style="98" bestFit="1" customWidth="1"/>
    <col min="13572" max="13572" width="9.7109375" style="98" bestFit="1" customWidth="1"/>
    <col min="13573" max="13573" width="10" style="98" bestFit="1" customWidth="1"/>
    <col min="13574" max="13574" width="8.85546875" style="98" bestFit="1" customWidth="1"/>
    <col min="13575" max="13575" width="22.85546875" style="98" customWidth="1"/>
    <col min="13576" max="13576" width="59.7109375" style="98" bestFit="1" customWidth="1"/>
    <col min="13577" max="13577" width="57.85546875" style="98" bestFit="1" customWidth="1"/>
    <col min="13578" max="13578" width="35.28515625" style="98" bestFit="1" customWidth="1"/>
    <col min="13579" max="13579" width="28.140625" style="98" bestFit="1" customWidth="1"/>
    <col min="13580" max="13580" width="33.140625" style="98" bestFit="1" customWidth="1"/>
    <col min="13581" max="13581" width="26" style="98" bestFit="1" customWidth="1"/>
    <col min="13582" max="13582" width="19.140625" style="98" bestFit="1" customWidth="1"/>
    <col min="13583" max="13583" width="10.42578125" style="98" customWidth="1"/>
    <col min="13584" max="13584" width="11.85546875" style="98" customWidth="1"/>
    <col min="13585" max="13585" width="14.7109375" style="98" customWidth="1"/>
    <col min="13586" max="13586" width="9" style="98" bestFit="1" customWidth="1"/>
    <col min="13587" max="13826" width="9.140625" style="98"/>
    <col min="13827" max="13827" width="4.7109375" style="98" bestFit="1" customWidth="1"/>
    <col min="13828" max="13828" width="9.7109375" style="98" bestFit="1" customWidth="1"/>
    <col min="13829" max="13829" width="10" style="98" bestFit="1" customWidth="1"/>
    <col min="13830" max="13830" width="8.85546875" style="98" bestFit="1" customWidth="1"/>
    <col min="13831" max="13831" width="22.85546875" style="98" customWidth="1"/>
    <col min="13832" max="13832" width="59.7109375" style="98" bestFit="1" customWidth="1"/>
    <col min="13833" max="13833" width="57.85546875" style="98" bestFit="1" customWidth="1"/>
    <col min="13834" max="13834" width="35.28515625" style="98" bestFit="1" customWidth="1"/>
    <col min="13835" max="13835" width="28.140625" style="98" bestFit="1" customWidth="1"/>
    <col min="13836" max="13836" width="33.140625" style="98" bestFit="1" customWidth="1"/>
    <col min="13837" max="13837" width="26" style="98" bestFit="1" customWidth="1"/>
    <col min="13838" max="13838" width="19.140625" style="98" bestFit="1" customWidth="1"/>
    <col min="13839" max="13839" width="10.42578125" style="98" customWidth="1"/>
    <col min="13840" max="13840" width="11.85546875" style="98" customWidth="1"/>
    <col min="13841" max="13841" width="14.7109375" style="98" customWidth="1"/>
    <col min="13842" max="13842" width="9" style="98" bestFit="1" customWidth="1"/>
    <col min="13843" max="14082" width="9.140625" style="98"/>
    <col min="14083" max="14083" width="4.7109375" style="98" bestFit="1" customWidth="1"/>
    <col min="14084" max="14084" width="9.7109375" style="98" bestFit="1" customWidth="1"/>
    <col min="14085" max="14085" width="10" style="98" bestFit="1" customWidth="1"/>
    <col min="14086" max="14086" width="8.85546875" style="98" bestFit="1" customWidth="1"/>
    <col min="14087" max="14087" width="22.85546875" style="98" customWidth="1"/>
    <col min="14088" max="14088" width="59.7109375" style="98" bestFit="1" customWidth="1"/>
    <col min="14089" max="14089" width="57.85546875" style="98" bestFit="1" customWidth="1"/>
    <col min="14090" max="14090" width="35.28515625" style="98" bestFit="1" customWidth="1"/>
    <col min="14091" max="14091" width="28.140625" style="98" bestFit="1" customWidth="1"/>
    <col min="14092" max="14092" width="33.140625" style="98" bestFit="1" customWidth="1"/>
    <col min="14093" max="14093" width="26" style="98" bestFit="1" customWidth="1"/>
    <col min="14094" max="14094" width="19.140625" style="98" bestFit="1" customWidth="1"/>
    <col min="14095" max="14095" width="10.42578125" style="98" customWidth="1"/>
    <col min="14096" max="14096" width="11.85546875" style="98" customWidth="1"/>
    <col min="14097" max="14097" width="14.7109375" style="98" customWidth="1"/>
    <col min="14098" max="14098" width="9" style="98" bestFit="1" customWidth="1"/>
    <col min="14099" max="14338" width="9.140625" style="98"/>
    <col min="14339" max="14339" width="4.7109375" style="98" bestFit="1" customWidth="1"/>
    <col min="14340" max="14340" width="9.7109375" style="98" bestFit="1" customWidth="1"/>
    <col min="14341" max="14341" width="10" style="98" bestFit="1" customWidth="1"/>
    <col min="14342" max="14342" width="8.85546875" style="98" bestFit="1" customWidth="1"/>
    <col min="14343" max="14343" width="22.85546875" style="98" customWidth="1"/>
    <col min="14344" max="14344" width="59.7109375" style="98" bestFit="1" customWidth="1"/>
    <col min="14345" max="14345" width="57.85546875" style="98" bestFit="1" customWidth="1"/>
    <col min="14346" max="14346" width="35.28515625" style="98" bestFit="1" customWidth="1"/>
    <col min="14347" max="14347" width="28.140625" style="98" bestFit="1" customWidth="1"/>
    <col min="14348" max="14348" width="33.140625" style="98" bestFit="1" customWidth="1"/>
    <col min="14349" max="14349" width="26" style="98" bestFit="1" customWidth="1"/>
    <col min="14350" max="14350" width="19.140625" style="98" bestFit="1" customWidth="1"/>
    <col min="14351" max="14351" width="10.42578125" style="98" customWidth="1"/>
    <col min="14352" max="14352" width="11.85546875" style="98" customWidth="1"/>
    <col min="14353" max="14353" width="14.7109375" style="98" customWidth="1"/>
    <col min="14354" max="14354" width="9" style="98" bestFit="1" customWidth="1"/>
    <col min="14355" max="14594" width="9.140625" style="98"/>
    <col min="14595" max="14595" width="4.7109375" style="98" bestFit="1" customWidth="1"/>
    <col min="14596" max="14596" width="9.7109375" style="98" bestFit="1" customWidth="1"/>
    <col min="14597" max="14597" width="10" style="98" bestFit="1" customWidth="1"/>
    <col min="14598" max="14598" width="8.85546875" style="98" bestFit="1" customWidth="1"/>
    <col min="14599" max="14599" width="22.85546875" style="98" customWidth="1"/>
    <col min="14600" max="14600" width="59.7109375" style="98" bestFit="1" customWidth="1"/>
    <col min="14601" max="14601" width="57.85546875" style="98" bestFit="1" customWidth="1"/>
    <col min="14602" max="14602" width="35.28515625" style="98" bestFit="1" customWidth="1"/>
    <col min="14603" max="14603" width="28.140625" style="98" bestFit="1" customWidth="1"/>
    <col min="14604" max="14604" width="33.140625" style="98" bestFit="1" customWidth="1"/>
    <col min="14605" max="14605" width="26" style="98" bestFit="1" customWidth="1"/>
    <col min="14606" max="14606" width="19.140625" style="98" bestFit="1" customWidth="1"/>
    <col min="14607" max="14607" width="10.42578125" style="98" customWidth="1"/>
    <col min="14608" max="14608" width="11.85546875" style="98" customWidth="1"/>
    <col min="14609" max="14609" width="14.7109375" style="98" customWidth="1"/>
    <col min="14610" max="14610" width="9" style="98" bestFit="1" customWidth="1"/>
    <col min="14611" max="14850" width="9.140625" style="98"/>
    <col min="14851" max="14851" width="4.7109375" style="98" bestFit="1" customWidth="1"/>
    <col min="14852" max="14852" width="9.7109375" style="98" bestFit="1" customWidth="1"/>
    <col min="14853" max="14853" width="10" style="98" bestFit="1" customWidth="1"/>
    <col min="14854" max="14854" width="8.85546875" style="98" bestFit="1" customWidth="1"/>
    <col min="14855" max="14855" width="22.85546875" style="98" customWidth="1"/>
    <col min="14856" max="14856" width="59.7109375" style="98" bestFit="1" customWidth="1"/>
    <col min="14857" max="14857" width="57.85546875" style="98" bestFit="1" customWidth="1"/>
    <col min="14858" max="14858" width="35.28515625" style="98" bestFit="1" customWidth="1"/>
    <col min="14859" max="14859" width="28.140625" style="98" bestFit="1" customWidth="1"/>
    <col min="14860" max="14860" width="33.140625" style="98" bestFit="1" customWidth="1"/>
    <col min="14861" max="14861" width="26" style="98" bestFit="1" customWidth="1"/>
    <col min="14862" max="14862" width="19.140625" style="98" bestFit="1" customWidth="1"/>
    <col min="14863" max="14863" width="10.42578125" style="98" customWidth="1"/>
    <col min="14864" max="14864" width="11.85546875" style="98" customWidth="1"/>
    <col min="14865" max="14865" width="14.7109375" style="98" customWidth="1"/>
    <col min="14866" max="14866" width="9" style="98" bestFit="1" customWidth="1"/>
    <col min="14867" max="15106" width="9.140625" style="98"/>
    <col min="15107" max="15107" width="4.7109375" style="98" bestFit="1" customWidth="1"/>
    <col min="15108" max="15108" width="9.7109375" style="98" bestFit="1" customWidth="1"/>
    <col min="15109" max="15109" width="10" style="98" bestFit="1" customWidth="1"/>
    <col min="15110" max="15110" width="8.85546875" style="98" bestFit="1" customWidth="1"/>
    <col min="15111" max="15111" width="22.85546875" style="98" customWidth="1"/>
    <col min="15112" max="15112" width="59.7109375" style="98" bestFit="1" customWidth="1"/>
    <col min="15113" max="15113" width="57.85546875" style="98" bestFit="1" customWidth="1"/>
    <col min="15114" max="15114" width="35.28515625" style="98" bestFit="1" customWidth="1"/>
    <col min="15115" max="15115" width="28.140625" style="98" bestFit="1" customWidth="1"/>
    <col min="15116" max="15116" width="33.140625" style="98" bestFit="1" customWidth="1"/>
    <col min="15117" max="15117" width="26" style="98" bestFit="1" customWidth="1"/>
    <col min="15118" max="15118" width="19.140625" style="98" bestFit="1" customWidth="1"/>
    <col min="15119" max="15119" width="10.42578125" style="98" customWidth="1"/>
    <col min="15120" max="15120" width="11.85546875" style="98" customWidth="1"/>
    <col min="15121" max="15121" width="14.7109375" style="98" customWidth="1"/>
    <col min="15122" max="15122" width="9" style="98" bestFit="1" customWidth="1"/>
    <col min="15123" max="15362" width="9.140625" style="98"/>
    <col min="15363" max="15363" width="4.7109375" style="98" bestFit="1" customWidth="1"/>
    <col min="15364" max="15364" width="9.7109375" style="98" bestFit="1" customWidth="1"/>
    <col min="15365" max="15365" width="10" style="98" bestFit="1" customWidth="1"/>
    <col min="15366" max="15366" width="8.85546875" style="98" bestFit="1" customWidth="1"/>
    <col min="15367" max="15367" width="22.85546875" style="98" customWidth="1"/>
    <col min="15368" max="15368" width="59.7109375" style="98" bestFit="1" customWidth="1"/>
    <col min="15369" max="15369" width="57.85546875" style="98" bestFit="1" customWidth="1"/>
    <col min="15370" max="15370" width="35.28515625" style="98" bestFit="1" customWidth="1"/>
    <col min="15371" max="15371" width="28.140625" style="98" bestFit="1" customWidth="1"/>
    <col min="15372" max="15372" width="33.140625" style="98" bestFit="1" customWidth="1"/>
    <col min="15373" max="15373" width="26" style="98" bestFit="1" customWidth="1"/>
    <col min="15374" max="15374" width="19.140625" style="98" bestFit="1" customWidth="1"/>
    <col min="15375" max="15375" width="10.42578125" style="98" customWidth="1"/>
    <col min="15376" max="15376" width="11.85546875" style="98" customWidth="1"/>
    <col min="15377" max="15377" width="14.7109375" style="98" customWidth="1"/>
    <col min="15378" max="15378" width="9" style="98" bestFit="1" customWidth="1"/>
    <col min="15379" max="15618" width="9.140625" style="98"/>
    <col min="15619" max="15619" width="4.7109375" style="98" bestFit="1" customWidth="1"/>
    <col min="15620" max="15620" width="9.7109375" style="98" bestFit="1" customWidth="1"/>
    <col min="15621" max="15621" width="10" style="98" bestFit="1" customWidth="1"/>
    <col min="15622" max="15622" width="8.85546875" style="98" bestFit="1" customWidth="1"/>
    <col min="15623" max="15623" width="22.85546875" style="98" customWidth="1"/>
    <col min="15624" max="15624" width="59.7109375" style="98" bestFit="1" customWidth="1"/>
    <col min="15625" max="15625" width="57.85546875" style="98" bestFit="1" customWidth="1"/>
    <col min="15626" max="15626" width="35.28515625" style="98" bestFit="1" customWidth="1"/>
    <col min="15627" max="15627" width="28.140625" style="98" bestFit="1" customWidth="1"/>
    <col min="15628" max="15628" width="33.140625" style="98" bestFit="1" customWidth="1"/>
    <col min="15629" max="15629" width="26" style="98" bestFit="1" customWidth="1"/>
    <col min="15630" max="15630" width="19.140625" style="98" bestFit="1" customWidth="1"/>
    <col min="15631" max="15631" width="10.42578125" style="98" customWidth="1"/>
    <col min="15632" max="15632" width="11.85546875" style="98" customWidth="1"/>
    <col min="15633" max="15633" width="14.7109375" style="98" customWidth="1"/>
    <col min="15634" max="15634" width="9" style="98" bestFit="1" customWidth="1"/>
    <col min="15635" max="15874" width="9.140625" style="98"/>
    <col min="15875" max="15875" width="4.7109375" style="98" bestFit="1" customWidth="1"/>
    <col min="15876" max="15876" width="9.7109375" style="98" bestFit="1" customWidth="1"/>
    <col min="15877" max="15877" width="10" style="98" bestFit="1" customWidth="1"/>
    <col min="15878" max="15878" width="8.85546875" style="98" bestFit="1" customWidth="1"/>
    <col min="15879" max="15879" width="22.85546875" style="98" customWidth="1"/>
    <col min="15880" max="15880" width="59.7109375" style="98" bestFit="1" customWidth="1"/>
    <col min="15881" max="15881" width="57.85546875" style="98" bestFit="1" customWidth="1"/>
    <col min="15882" max="15882" width="35.28515625" style="98" bestFit="1" customWidth="1"/>
    <col min="15883" max="15883" width="28.140625" style="98" bestFit="1" customWidth="1"/>
    <col min="15884" max="15884" width="33.140625" style="98" bestFit="1" customWidth="1"/>
    <col min="15885" max="15885" width="26" style="98" bestFit="1" customWidth="1"/>
    <col min="15886" max="15886" width="19.140625" style="98" bestFit="1" customWidth="1"/>
    <col min="15887" max="15887" width="10.42578125" style="98" customWidth="1"/>
    <col min="15888" max="15888" width="11.85546875" style="98" customWidth="1"/>
    <col min="15889" max="15889" width="14.7109375" style="98" customWidth="1"/>
    <col min="15890" max="15890" width="9" style="98" bestFit="1" customWidth="1"/>
    <col min="15891" max="16130" width="9.140625" style="98"/>
    <col min="16131" max="16131" width="4.7109375" style="98" bestFit="1" customWidth="1"/>
    <col min="16132" max="16132" width="9.7109375" style="98" bestFit="1" customWidth="1"/>
    <col min="16133" max="16133" width="10" style="98" bestFit="1" customWidth="1"/>
    <col min="16134" max="16134" width="8.85546875" style="98" bestFit="1" customWidth="1"/>
    <col min="16135" max="16135" width="22.85546875" style="98" customWidth="1"/>
    <col min="16136" max="16136" width="59.7109375" style="98" bestFit="1" customWidth="1"/>
    <col min="16137" max="16137" width="57.85546875" style="98" bestFit="1" customWidth="1"/>
    <col min="16138" max="16138" width="35.28515625" style="98" bestFit="1" customWidth="1"/>
    <col min="16139" max="16139" width="28.140625" style="98" bestFit="1" customWidth="1"/>
    <col min="16140" max="16140" width="33.140625" style="98" bestFit="1" customWidth="1"/>
    <col min="16141" max="16141" width="26" style="98" bestFit="1" customWidth="1"/>
    <col min="16142" max="16142" width="19.140625" style="98" bestFit="1" customWidth="1"/>
    <col min="16143" max="16143" width="10.42578125" style="98" customWidth="1"/>
    <col min="16144" max="16144" width="11.85546875" style="98" customWidth="1"/>
    <col min="16145" max="16145" width="14.7109375" style="98" customWidth="1"/>
    <col min="16146" max="16146" width="9" style="98" bestFit="1" customWidth="1"/>
    <col min="16147" max="16384" width="9.140625" style="98"/>
  </cols>
  <sheetData>
    <row r="2" spans="1:19" x14ac:dyDescent="0.25">
      <c r="A2" s="67" t="s">
        <v>1518</v>
      </c>
    </row>
    <row r="3" spans="1:19" x14ac:dyDescent="0.25">
      <c r="M3" s="2"/>
      <c r="N3" s="2"/>
      <c r="O3" s="2"/>
      <c r="P3" s="2"/>
    </row>
    <row r="4" spans="1:19" s="4" customFormat="1" x14ac:dyDescent="0.25">
      <c r="A4" s="832" t="s">
        <v>0</v>
      </c>
      <c r="B4" s="829" t="s">
        <v>1</v>
      </c>
      <c r="C4" s="829" t="s">
        <v>2</v>
      </c>
      <c r="D4" s="829" t="s">
        <v>3</v>
      </c>
      <c r="E4" s="832" t="s">
        <v>4</v>
      </c>
      <c r="F4" s="832" t="s">
        <v>5</v>
      </c>
      <c r="G4" s="832" t="s">
        <v>6</v>
      </c>
      <c r="H4" s="840" t="s">
        <v>7</v>
      </c>
      <c r="I4" s="840"/>
      <c r="J4" s="832" t="s">
        <v>8</v>
      </c>
      <c r="K4" s="841" t="s">
        <v>9</v>
      </c>
      <c r="L4" s="842"/>
      <c r="M4" s="831" t="s">
        <v>10</v>
      </c>
      <c r="N4" s="831"/>
      <c r="O4" s="831" t="s">
        <v>11</v>
      </c>
      <c r="P4" s="831"/>
      <c r="Q4" s="832" t="s">
        <v>12</v>
      </c>
      <c r="R4" s="829" t="s">
        <v>13</v>
      </c>
      <c r="S4" s="3"/>
    </row>
    <row r="5" spans="1:19" s="4" customFormat="1" x14ac:dyDescent="0.2">
      <c r="A5" s="833"/>
      <c r="B5" s="830"/>
      <c r="C5" s="830"/>
      <c r="D5" s="830"/>
      <c r="E5" s="833"/>
      <c r="F5" s="833"/>
      <c r="G5" s="833"/>
      <c r="H5" s="106" t="s">
        <v>14</v>
      </c>
      <c r="I5" s="106" t="s">
        <v>15</v>
      </c>
      <c r="J5" s="833"/>
      <c r="K5" s="108">
        <v>2020</v>
      </c>
      <c r="L5" s="108">
        <v>2021</v>
      </c>
      <c r="M5" s="5">
        <v>2020</v>
      </c>
      <c r="N5" s="5">
        <v>2021</v>
      </c>
      <c r="O5" s="5">
        <v>2020</v>
      </c>
      <c r="P5" s="5">
        <v>2021</v>
      </c>
      <c r="Q5" s="833"/>
      <c r="R5" s="830"/>
      <c r="S5" s="3"/>
    </row>
    <row r="6" spans="1:19" s="4" customFormat="1" x14ac:dyDescent="0.2">
      <c r="A6" s="104" t="s">
        <v>16</v>
      </c>
      <c r="B6" s="106" t="s">
        <v>17</v>
      </c>
      <c r="C6" s="106" t="s">
        <v>18</v>
      </c>
      <c r="D6" s="106" t="s">
        <v>19</v>
      </c>
      <c r="E6" s="104" t="s">
        <v>20</v>
      </c>
      <c r="F6" s="104" t="s">
        <v>21</v>
      </c>
      <c r="G6" s="104" t="s">
        <v>22</v>
      </c>
      <c r="H6" s="106" t="s">
        <v>23</v>
      </c>
      <c r="I6" s="106" t="s">
        <v>24</v>
      </c>
      <c r="J6" s="104" t="s">
        <v>25</v>
      </c>
      <c r="K6" s="108" t="s">
        <v>26</v>
      </c>
      <c r="L6" s="108" t="s">
        <v>27</v>
      </c>
      <c r="M6" s="109" t="s">
        <v>28</v>
      </c>
      <c r="N6" s="109" t="s">
        <v>29</v>
      </c>
      <c r="O6" s="109" t="s">
        <v>30</v>
      </c>
      <c r="P6" s="109" t="s">
        <v>31</v>
      </c>
      <c r="Q6" s="104" t="s">
        <v>32</v>
      </c>
      <c r="R6" s="106" t="s">
        <v>33</v>
      </c>
      <c r="S6" s="3"/>
    </row>
    <row r="7" spans="1:19" s="6" customFormat="1" ht="140.25" customHeight="1" x14ac:dyDescent="0.25">
      <c r="A7" s="107">
        <v>1</v>
      </c>
      <c r="B7" s="176">
        <v>1</v>
      </c>
      <c r="C7" s="107">
        <v>4</v>
      </c>
      <c r="D7" s="176">
        <v>2</v>
      </c>
      <c r="E7" s="176" t="s">
        <v>584</v>
      </c>
      <c r="F7" s="176" t="s">
        <v>583</v>
      </c>
      <c r="G7" s="176" t="s">
        <v>582</v>
      </c>
      <c r="H7" s="48" t="s">
        <v>180</v>
      </c>
      <c r="I7" s="31" t="s">
        <v>571</v>
      </c>
      <c r="J7" s="176" t="s">
        <v>581</v>
      </c>
      <c r="K7" s="265" t="s">
        <v>39</v>
      </c>
      <c r="L7" s="265"/>
      <c r="M7" s="266">
        <v>60000</v>
      </c>
      <c r="N7" s="266"/>
      <c r="O7" s="105">
        <v>60000</v>
      </c>
      <c r="P7" s="266"/>
      <c r="Q7" s="267" t="s">
        <v>551</v>
      </c>
      <c r="R7" s="267" t="s">
        <v>550</v>
      </c>
      <c r="S7" s="9"/>
    </row>
    <row r="8" spans="1:19" s="6" customFormat="1" ht="45" x14ac:dyDescent="0.25">
      <c r="A8" s="956">
        <v>2</v>
      </c>
      <c r="B8" s="865">
        <v>1</v>
      </c>
      <c r="C8" s="956">
        <v>4</v>
      </c>
      <c r="D8" s="956">
        <v>2</v>
      </c>
      <c r="E8" s="865" t="s">
        <v>580</v>
      </c>
      <c r="F8" s="865" t="s">
        <v>579</v>
      </c>
      <c r="G8" s="865" t="s">
        <v>45</v>
      </c>
      <c r="H8" s="48" t="s">
        <v>578</v>
      </c>
      <c r="I8" s="48">
        <v>1</v>
      </c>
      <c r="J8" s="865" t="s">
        <v>577</v>
      </c>
      <c r="K8" s="948" t="s">
        <v>46</v>
      </c>
      <c r="L8" s="865"/>
      <c r="M8" s="905">
        <v>25000</v>
      </c>
      <c r="N8" s="865"/>
      <c r="O8" s="904">
        <v>25000</v>
      </c>
      <c r="P8" s="865"/>
      <c r="Q8" s="1078" t="s">
        <v>551</v>
      </c>
      <c r="R8" s="1078" t="s">
        <v>550</v>
      </c>
      <c r="S8" s="9"/>
    </row>
    <row r="9" spans="1:19" s="6" customFormat="1" ht="72.75" customHeight="1" x14ac:dyDescent="0.25">
      <c r="A9" s="957"/>
      <c r="B9" s="867"/>
      <c r="C9" s="957"/>
      <c r="D9" s="957"/>
      <c r="E9" s="867"/>
      <c r="F9" s="867"/>
      <c r="G9" s="867"/>
      <c r="H9" s="48" t="s">
        <v>576</v>
      </c>
      <c r="I9" s="31" t="s">
        <v>386</v>
      </c>
      <c r="J9" s="867"/>
      <c r="K9" s="949"/>
      <c r="L9" s="867"/>
      <c r="M9" s="950"/>
      <c r="N9" s="867"/>
      <c r="O9" s="895"/>
      <c r="P9" s="867"/>
      <c r="Q9" s="1079"/>
      <c r="R9" s="1079"/>
      <c r="S9" s="9"/>
    </row>
    <row r="10" spans="1:19" s="6" customFormat="1" ht="69" customHeight="1" x14ac:dyDescent="0.25">
      <c r="A10" s="967">
        <v>2</v>
      </c>
      <c r="B10" s="951">
        <v>1</v>
      </c>
      <c r="C10" s="967">
        <v>4</v>
      </c>
      <c r="D10" s="967">
        <v>2</v>
      </c>
      <c r="E10" s="951" t="s">
        <v>580</v>
      </c>
      <c r="F10" s="951" t="s">
        <v>1519</v>
      </c>
      <c r="G10" s="951" t="s">
        <v>45</v>
      </c>
      <c r="H10" s="189" t="s">
        <v>578</v>
      </c>
      <c r="I10" s="189">
        <v>1</v>
      </c>
      <c r="J10" s="951" t="s">
        <v>577</v>
      </c>
      <c r="K10" s="1080" t="s">
        <v>46</v>
      </c>
      <c r="L10" s="951"/>
      <c r="M10" s="1082">
        <v>25000</v>
      </c>
      <c r="N10" s="951"/>
      <c r="O10" s="1084">
        <v>25000</v>
      </c>
      <c r="P10" s="951"/>
      <c r="Q10" s="1088" t="s">
        <v>551</v>
      </c>
      <c r="R10" s="1088" t="s">
        <v>550</v>
      </c>
    </row>
    <row r="11" spans="1:19" s="6" customFormat="1" ht="101.45" customHeight="1" x14ac:dyDescent="0.25">
      <c r="A11" s="968"/>
      <c r="B11" s="952"/>
      <c r="C11" s="968"/>
      <c r="D11" s="968"/>
      <c r="E11" s="952"/>
      <c r="F11" s="952"/>
      <c r="G11" s="952"/>
      <c r="H11" s="189" t="s">
        <v>576</v>
      </c>
      <c r="I11" s="204" t="s">
        <v>386</v>
      </c>
      <c r="J11" s="952"/>
      <c r="K11" s="1081"/>
      <c r="L11" s="952"/>
      <c r="M11" s="1083"/>
      <c r="N11" s="952"/>
      <c r="O11" s="1085"/>
      <c r="P11" s="952"/>
      <c r="Q11" s="1089"/>
      <c r="R11" s="1089"/>
    </row>
    <row r="12" spans="1:19" s="6" customFormat="1" x14ac:dyDescent="0.25">
      <c r="A12" s="268"/>
      <c r="B12" s="972" t="s">
        <v>1520</v>
      </c>
      <c r="C12" s="973"/>
      <c r="D12" s="973"/>
      <c r="E12" s="973"/>
      <c r="F12" s="973"/>
      <c r="G12" s="973"/>
      <c r="H12" s="973"/>
      <c r="I12" s="973"/>
      <c r="J12" s="973"/>
      <c r="K12" s="973"/>
      <c r="L12" s="973"/>
      <c r="M12" s="973"/>
      <c r="N12" s="973"/>
      <c r="O12" s="973"/>
      <c r="P12" s="973"/>
      <c r="Q12" s="973"/>
      <c r="R12" s="974"/>
    </row>
    <row r="13" spans="1:19" ht="180" x14ac:dyDescent="0.25">
      <c r="A13" s="112">
        <v>3</v>
      </c>
      <c r="B13" s="48">
        <v>1</v>
      </c>
      <c r="C13" s="112">
        <v>4</v>
      </c>
      <c r="D13" s="48">
        <v>5</v>
      </c>
      <c r="E13" s="48" t="s">
        <v>575</v>
      </c>
      <c r="F13" s="48" t="s">
        <v>574</v>
      </c>
      <c r="G13" s="48" t="s">
        <v>573</v>
      </c>
      <c r="H13" s="48" t="s">
        <v>572</v>
      </c>
      <c r="I13" s="31" t="s">
        <v>571</v>
      </c>
      <c r="J13" s="48" t="s">
        <v>570</v>
      </c>
      <c r="K13" s="29" t="s">
        <v>46</v>
      </c>
      <c r="L13" s="29"/>
      <c r="M13" s="30">
        <v>75000</v>
      </c>
      <c r="N13" s="112"/>
      <c r="O13" s="30">
        <v>75000</v>
      </c>
      <c r="P13" s="30"/>
      <c r="Q13" s="269" t="s">
        <v>551</v>
      </c>
      <c r="R13" s="269" t="s">
        <v>550</v>
      </c>
    </row>
    <row r="14" spans="1:19" ht="30" x14ac:dyDescent="0.25">
      <c r="A14" s="865">
        <v>4</v>
      </c>
      <c r="B14" s="865">
        <v>1</v>
      </c>
      <c r="C14" s="956">
        <v>4</v>
      </c>
      <c r="D14" s="865">
        <v>2</v>
      </c>
      <c r="E14" s="865" t="s">
        <v>569</v>
      </c>
      <c r="F14" s="865" t="s">
        <v>568</v>
      </c>
      <c r="G14" s="956" t="s">
        <v>567</v>
      </c>
      <c r="H14" s="270" t="s">
        <v>566</v>
      </c>
      <c r="I14" s="270">
        <v>6</v>
      </c>
      <c r="J14" s="1086" t="s">
        <v>565</v>
      </c>
      <c r="K14" s="1086" t="s">
        <v>39</v>
      </c>
      <c r="L14" s="1086"/>
      <c r="M14" s="1090">
        <v>85000</v>
      </c>
      <c r="N14" s="1090"/>
      <c r="O14" s="1090">
        <v>85000</v>
      </c>
      <c r="P14" s="1090"/>
      <c r="Q14" s="1086" t="s">
        <v>551</v>
      </c>
      <c r="R14" s="1086" t="s">
        <v>550</v>
      </c>
    </row>
    <row r="15" spans="1:19" ht="45" x14ac:dyDescent="0.25">
      <c r="A15" s="866"/>
      <c r="B15" s="866"/>
      <c r="C15" s="958"/>
      <c r="D15" s="866"/>
      <c r="E15" s="866"/>
      <c r="F15" s="866"/>
      <c r="G15" s="958"/>
      <c r="H15" s="270" t="s">
        <v>564</v>
      </c>
      <c r="I15" s="270">
        <v>100</v>
      </c>
      <c r="J15" s="1087"/>
      <c r="K15" s="1087"/>
      <c r="L15" s="1087"/>
      <c r="M15" s="1091"/>
      <c r="N15" s="1091"/>
      <c r="O15" s="1091"/>
      <c r="P15" s="1091"/>
      <c r="Q15" s="1087"/>
      <c r="R15" s="1087"/>
    </row>
    <row r="16" spans="1:19" ht="60" x14ac:dyDescent="0.25">
      <c r="A16" s="866"/>
      <c r="B16" s="866"/>
      <c r="C16" s="958"/>
      <c r="D16" s="866"/>
      <c r="E16" s="866"/>
      <c r="F16" s="866"/>
      <c r="G16" s="958"/>
      <c r="H16" s="48" t="s">
        <v>563</v>
      </c>
      <c r="I16" s="112" t="s">
        <v>562</v>
      </c>
      <c r="J16" s="1087"/>
      <c r="K16" s="1087"/>
      <c r="L16" s="1087"/>
      <c r="M16" s="1091"/>
      <c r="N16" s="1091"/>
      <c r="O16" s="1091"/>
      <c r="P16" s="1091"/>
      <c r="Q16" s="1087"/>
      <c r="R16" s="1087"/>
    </row>
    <row r="17" spans="1:18" ht="52.5" customHeight="1" x14ac:dyDescent="0.25">
      <c r="A17" s="866"/>
      <c r="B17" s="866"/>
      <c r="C17" s="958"/>
      <c r="D17" s="866"/>
      <c r="E17" s="866"/>
      <c r="F17" s="866"/>
      <c r="G17" s="958"/>
      <c r="H17" s="112" t="s">
        <v>180</v>
      </c>
      <c r="I17" s="112">
        <v>2</v>
      </c>
      <c r="J17" s="1087"/>
      <c r="K17" s="1087"/>
      <c r="L17" s="1087"/>
      <c r="M17" s="1091"/>
      <c r="N17" s="1091"/>
      <c r="O17" s="1091"/>
      <c r="P17" s="1091"/>
      <c r="Q17" s="1087"/>
      <c r="R17" s="1087"/>
    </row>
    <row r="18" spans="1:18" ht="45" x14ac:dyDescent="0.25">
      <c r="A18" s="866"/>
      <c r="B18" s="866"/>
      <c r="C18" s="958"/>
      <c r="D18" s="866"/>
      <c r="E18" s="866"/>
      <c r="F18" s="866"/>
      <c r="G18" s="958"/>
      <c r="H18" s="48" t="s">
        <v>561</v>
      </c>
      <c r="I18" s="112" t="s">
        <v>560</v>
      </c>
      <c r="J18" s="1087"/>
      <c r="K18" s="1087"/>
      <c r="L18" s="1087"/>
      <c r="M18" s="1091"/>
      <c r="N18" s="1091"/>
      <c r="O18" s="1091"/>
      <c r="P18" s="1091"/>
      <c r="Q18" s="1087"/>
      <c r="R18" s="1087"/>
    </row>
    <row r="19" spans="1:18" s="6" customFormat="1" ht="54.75" customHeight="1" x14ac:dyDescent="0.25">
      <c r="A19" s="956">
        <v>5</v>
      </c>
      <c r="B19" s="865">
        <v>1</v>
      </c>
      <c r="C19" s="956">
        <v>4</v>
      </c>
      <c r="D19" s="865">
        <v>2</v>
      </c>
      <c r="E19" s="865" t="s">
        <v>559</v>
      </c>
      <c r="F19" s="865" t="s">
        <v>558</v>
      </c>
      <c r="G19" s="865" t="s">
        <v>85</v>
      </c>
      <c r="H19" s="48" t="s">
        <v>557</v>
      </c>
      <c r="I19" s="112">
        <v>1</v>
      </c>
      <c r="J19" s="865" t="s">
        <v>556</v>
      </c>
      <c r="K19" s="948" t="s">
        <v>39</v>
      </c>
      <c r="L19" s="956"/>
      <c r="M19" s="904">
        <v>15000</v>
      </c>
      <c r="N19" s="956"/>
      <c r="O19" s="904">
        <v>15000</v>
      </c>
      <c r="P19" s="956"/>
      <c r="Q19" s="1078" t="s">
        <v>551</v>
      </c>
      <c r="R19" s="1078" t="s">
        <v>550</v>
      </c>
    </row>
    <row r="20" spans="1:18" s="6" customFormat="1" ht="72" customHeight="1" x14ac:dyDescent="0.25">
      <c r="A20" s="957"/>
      <c r="B20" s="867"/>
      <c r="C20" s="957"/>
      <c r="D20" s="867"/>
      <c r="E20" s="867"/>
      <c r="F20" s="867"/>
      <c r="G20" s="867"/>
      <c r="H20" s="48" t="s">
        <v>54</v>
      </c>
      <c r="I20" s="48">
        <v>45</v>
      </c>
      <c r="J20" s="867"/>
      <c r="K20" s="949"/>
      <c r="L20" s="957"/>
      <c r="M20" s="895"/>
      <c r="N20" s="957"/>
      <c r="O20" s="895"/>
      <c r="P20" s="957"/>
      <c r="Q20" s="1079"/>
      <c r="R20" s="1079"/>
    </row>
    <row r="21" spans="1:18" s="6" customFormat="1" ht="45" customHeight="1" x14ac:dyDescent="0.25">
      <c r="A21" s="956">
        <v>6</v>
      </c>
      <c r="B21" s="865">
        <v>1</v>
      </c>
      <c r="C21" s="956">
        <v>4</v>
      </c>
      <c r="D21" s="865">
        <v>2</v>
      </c>
      <c r="E21" s="865" t="s">
        <v>555</v>
      </c>
      <c r="F21" s="865" t="s">
        <v>554</v>
      </c>
      <c r="G21" s="865" t="s">
        <v>553</v>
      </c>
      <c r="H21" s="48" t="s">
        <v>62</v>
      </c>
      <c r="I21" s="112">
        <v>2</v>
      </c>
      <c r="J21" s="865" t="s">
        <v>552</v>
      </c>
      <c r="K21" s="948" t="s">
        <v>39</v>
      </c>
      <c r="L21" s="956"/>
      <c r="M21" s="904">
        <v>69500</v>
      </c>
      <c r="N21" s="956"/>
      <c r="O21" s="904">
        <v>69500</v>
      </c>
      <c r="P21" s="956"/>
      <c r="Q21" s="1078" t="s">
        <v>551</v>
      </c>
      <c r="R21" s="1078" t="s">
        <v>550</v>
      </c>
    </row>
    <row r="22" spans="1:18" s="6" customFormat="1" ht="30" x14ac:dyDescent="0.25">
      <c r="A22" s="958"/>
      <c r="B22" s="866"/>
      <c r="C22" s="958"/>
      <c r="D22" s="866"/>
      <c r="E22" s="866"/>
      <c r="F22" s="866"/>
      <c r="G22" s="866"/>
      <c r="H22" s="48" t="s">
        <v>549</v>
      </c>
      <c r="I22" s="112">
        <v>6</v>
      </c>
      <c r="J22" s="866"/>
      <c r="K22" s="1092"/>
      <c r="L22" s="958"/>
      <c r="M22" s="894"/>
      <c r="N22" s="958"/>
      <c r="O22" s="894"/>
      <c r="P22" s="958"/>
      <c r="Q22" s="1093"/>
      <c r="R22" s="1093"/>
    </row>
    <row r="23" spans="1:18" s="6" customFormat="1" ht="30" x14ac:dyDescent="0.25">
      <c r="A23" s="958"/>
      <c r="B23" s="866"/>
      <c r="C23" s="958"/>
      <c r="D23" s="866"/>
      <c r="E23" s="866"/>
      <c r="F23" s="866"/>
      <c r="G23" s="866"/>
      <c r="H23" s="48" t="s">
        <v>73</v>
      </c>
      <c r="I23" s="112">
        <v>150</v>
      </c>
      <c r="J23" s="866"/>
      <c r="K23" s="1092"/>
      <c r="L23" s="958"/>
      <c r="M23" s="894"/>
      <c r="N23" s="958"/>
      <c r="O23" s="894"/>
      <c r="P23" s="958"/>
      <c r="Q23" s="1093"/>
      <c r="R23" s="1093"/>
    </row>
    <row r="24" spans="1:18" s="6" customFormat="1" ht="30" x14ac:dyDescent="0.25">
      <c r="A24" s="957"/>
      <c r="B24" s="867"/>
      <c r="C24" s="957"/>
      <c r="D24" s="867"/>
      <c r="E24" s="867"/>
      <c r="F24" s="867"/>
      <c r="G24" s="867"/>
      <c r="H24" s="48" t="s">
        <v>548</v>
      </c>
      <c r="I24" s="48">
        <v>2000</v>
      </c>
      <c r="J24" s="867"/>
      <c r="K24" s="949"/>
      <c r="L24" s="957"/>
      <c r="M24" s="895"/>
      <c r="N24" s="957"/>
      <c r="O24" s="895"/>
      <c r="P24" s="957"/>
      <c r="Q24" s="1079"/>
      <c r="R24" s="1079"/>
    </row>
    <row r="25" spans="1:18" s="6" customFormat="1" ht="30" x14ac:dyDescent="0.25">
      <c r="A25" s="849">
        <v>7</v>
      </c>
      <c r="B25" s="837">
        <v>1</v>
      </c>
      <c r="C25" s="849">
        <v>4</v>
      </c>
      <c r="D25" s="837">
        <v>2</v>
      </c>
      <c r="E25" s="837" t="s">
        <v>1521</v>
      </c>
      <c r="F25" s="837" t="s">
        <v>1522</v>
      </c>
      <c r="G25" s="837" t="s">
        <v>1523</v>
      </c>
      <c r="H25" s="277" t="s">
        <v>557</v>
      </c>
      <c r="I25" s="151">
        <v>7</v>
      </c>
      <c r="J25" s="837" t="s">
        <v>1524</v>
      </c>
      <c r="K25" s="1094"/>
      <c r="L25" s="1097" t="s">
        <v>34</v>
      </c>
      <c r="M25" s="1100"/>
      <c r="N25" s="1103">
        <v>318000</v>
      </c>
      <c r="O25" s="1100"/>
      <c r="P25" s="1103">
        <v>318000</v>
      </c>
      <c r="Q25" s="1106" t="s">
        <v>551</v>
      </c>
      <c r="R25" s="1106" t="s">
        <v>550</v>
      </c>
    </row>
    <row r="26" spans="1:18" s="6" customFormat="1" ht="63.75" customHeight="1" x14ac:dyDescent="0.25">
      <c r="A26" s="850"/>
      <c r="B26" s="838"/>
      <c r="C26" s="850"/>
      <c r="D26" s="838"/>
      <c r="E26" s="838"/>
      <c r="F26" s="838"/>
      <c r="G26" s="838"/>
      <c r="H26" s="277" t="s">
        <v>1525</v>
      </c>
      <c r="I26" s="152">
        <v>210</v>
      </c>
      <c r="J26" s="838"/>
      <c r="K26" s="1095"/>
      <c r="L26" s="1098"/>
      <c r="M26" s="1101"/>
      <c r="N26" s="1104"/>
      <c r="O26" s="1101"/>
      <c r="P26" s="1104"/>
      <c r="Q26" s="1107"/>
      <c r="R26" s="1107"/>
    </row>
    <row r="27" spans="1:18" s="6" customFormat="1" ht="30" x14ac:dyDescent="0.25">
      <c r="A27" s="850"/>
      <c r="B27" s="838"/>
      <c r="C27" s="850"/>
      <c r="D27" s="838"/>
      <c r="E27" s="838"/>
      <c r="F27" s="838"/>
      <c r="G27" s="838"/>
      <c r="H27" s="277" t="s">
        <v>572</v>
      </c>
      <c r="I27" s="152">
        <v>8</v>
      </c>
      <c r="J27" s="838"/>
      <c r="K27" s="1095"/>
      <c r="L27" s="1098"/>
      <c r="M27" s="1101"/>
      <c r="N27" s="1104"/>
      <c r="O27" s="1101"/>
      <c r="P27" s="1104"/>
      <c r="Q27" s="1107"/>
      <c r="R27" s="1107"/>
    </row>
    <row r="28" spans="1:18" s="6" customFormat="1" ht="48.75" customHeight="1" x14ac:dyDescent="0.25">
      <c r="A28" s="850"/>
      <c r="B28" s="838"/>
      <c r="C28" s="850"/>
      <c r="D28" s="838"/>
      <c r="E28" s="838"/>
      <c r="F28" s="838"/>
      <c r="G28" s="838"/>
      <c r="H28" s="278" t="s">
        <v>78</v>
      </c>
      <c r="I28" s="279">
        <v>8</v>
      </c>
      <c r="J28" s="838"/>
      <c r="K28" s="1095"/>
      <c r="L28" s="1098"/>
      <c r="M28" s="1101"/>
      <c r="N28" s="1104"/>
      <c r="O28" s="1101"/>
      <c r="P28" s="1104"/>
      <c r="Q28" s="1107"/>
      <c r="R28" s="1107"/>
    </row>
    <row r="29" spans="1:18" s="6" customFormat="1" ht="45" x14ac:dyDescent="0.25">
      <c r="A29" s="851"/>
      <c r="B29" s="839"/>
      <c r="C29" s="851"/>
      <c r="D29" s="839"/>
      <c r="E29" s="839"/>
      <c r="F29" s="839"/>
      <c r="G29" s="839"/>
      <c r="H29" s="277" t="s">
        <v>1526</v>
      </c>
      <c r="I29" s="152">
        <v>4500</v>
      </c>
      <c r="J29" s="839"/>
      <c r="K29" s="1096"/>
      <c r="L29" s="1099"/>
      <c r="M29" s="1102"/>
      <c r="N29" s="1105"/>
      <c r="O29" s="1102"/>
      <c r="P29" s="1105"/>
      <c r="Q29" s="1108"/>
      <c r="R29" s="1108"/>
    </row>
    <row r="30" spans="1:18" s="6" customFormat="1" ht="52.5" customHeight="1" x14ac:dyDescent="0.25">
      <c r="A30" s="151"/>
      <c r="B30" s="933" t="s">
        <v>1527</v>
      </c>
      <c r="C30" s="933"/>
      <c r="D30" s="933"/>
      <c r="E30" s="933"/>
      <c r="F30" s="933"/>
      <c r="G30" s="933"/>
      <c r="H30" s="933"/>
      <c r="I30" s="933"/>
      <c r="J30" s="933"/>
      <c r="K30" s="933"/>
      <c r="L30" s="933"/>
      <c r="M30" s="933"/>
      <c r="N30" s="933"/>
      <c r="O30" s="933"/>
      <c r="P30" s="933"/>
      <c r="Q30" s="933"/>
      <c r="R30" s="933"/>
    </row>
    <row r="31" spans="1:18" s="6" customFormat="1" ht="120" x14ac:dyDescent="0.25">
      <c r="A31" s="151">
        <v>8</v>
      </c>
      <c r="B31" s="152">
        <v>1</v>
      </c>
      <c r="C31" s="151">
        <v>4</v>
      </c>
      <c r="D31" s="152">
        <v>2</v>
      </c>
      <c r="E31" s="152" t="s">
        <v>1528</v>
      </c>
      <c r="F31" s="152" t="s">
        <v>1529</v>
      </c>
      <c r="G31" s="152" t="s">
        <v>573</v>
      </c>
      <c r="H31" s="152" t="s">
        <v>572</v>
      </c>
      <c r="I31" s="150" t="s">
        <v>72</v>
      </c>
      <c r="J31" s="152" t="s">
        <v>1530</v>
      </c>
      <c r="K31" s="280"/>
      <c r="L31" s="280" t="s">
        <v>46</v>
      </c>
      <c r="M31" s="281"/>
      <c r="N31" s="281">
        <v>50000</v>
      </c>
      <c r="O31" s="154"/>
      <c r="P31" s="281">
        <v>50000</v>
      </c>
      <c r="Q31" s="259" t="s">
        <v>551</v>
      </c>
      <c r="R31" s="259" t="s">
        <v>550</v>
      </c>
    </row>
    <row r="32" spans="1:18" s="6" customFormat="1" ht="38.25" customHeight="1" x14ac:dyDescent="0.25">
      <c r="A32" s="151"/>
      <c r="B32" s="933" t="s">
        <v>1531</v>
      </c>
      <c r="C32" s="933"/>
      <c r="D32" s="933"/>
      <c r="E32" s="933"/>
      <c r="F32" s="933"/>
      <c r="G32" s="933"/>
      <c r="H32" s="933"/>
      <c r="I32" s="933"/>
      <c r="J32" s="933"/>
      <c r="K32" s="933"/>
      <c r="L32" s="933"/>
      <c r="M32" s="933"/>
      <c r="N32" s="933"/>
      <c r="O32" s="933"/>
      <c r="P32" s="933"/>
      <c r="Q32" s="933"/>
      <c r="R32" s="933"/>
    </row>
    <row r="33" spans="1:18" s="6" customFormat="1" ht="72.75" customHeight="1" x14ac:dyDescent="0.25">
      <c r="A33" s="849">
        <v>9</v>
      </c>
      <c r="B33" s="837">
        <v>1</v>
      </c>
      <c r="C33" s="849">
        <v>4</v>
      </c>
      <c r="D33" s="837">
        <v>2</v>
      </c>
      <c r="E33" s="837" t="s">
        <v>1532</v>
      </c>
      <c r="F33" s="837" t="s">
        <v>1533</v>
      </c>
      <c r="G33" s="837" t="s">
        <v>1534</v>
      </c>
      <c r="H33" s="152" t="s">
        <v>1535</v>
      </c>
      <c r="I33" s="152">
        <v>2</v>
      </c>
      <c r="J33" s="837" t="s">
        <v>1536</v>
      </c>
      <c r="K33" s="1109"/>
      <c r="L33" s="1097" t="s">
        <v>46</v>
      </c>
      <c r="M33" s="1109"/>
      <c r="N33" s="1103">
        <v>50000</v>
      </c>
      <c r="O33" s="1109"/>
      <c r="P33" s="1103">
        <v>50000</v>
      </c>
      <c r="Q33" s="1106" t="s">
        <v>551</v>
      </c>
      <c r="R33" s="1106" t="s">
        <v>550</v>
      </c>
    </row>
    <row r="34" spans="1:18" s="6" customFormat="1" ht="62.25" customHeight="1" x14ac:dyDescent="0.25">
      <c r="A34" s="851"/>
      <c r="B34" s="839"/>
      <c r="C34" s="851"/>
      <c r="D34" s="839"/>
      <c r="E34" s="839"/>
      <c r="F34" s="839"/>
      <c r="G34" s="839"/>
      <c r="H34" s="152" t="s">
        <v>1537</v>
      </c>
      <c r="I34" s="150" t="s">
        <v>76</v>
      </c>
      <c r="J34" s="839"/>
      <c r="K34" s="1110"/>
      <c r="L34" s="1099"/>
      <c r="M34" s="1110"/>
      <c r="N34" s="1105"/>
      <c r="O34" s="1110"/>
      <c r="P34" s="1105"/>
      <c r="Q34" s="1108"/>
      <c r="R34" s="1108"/>
    </row>
    <row r="35" spans="1:18" s="6" customFormat="1" ht="57" customHeight="1" x14ac:dyDescent="0.25">
      <c r="A35" s="151"/>
      <c r="B35" s="933" t="s">
        <v>1538</v>
      </c>
      <c r="C35" s="933"/>
      <c r="D35" s="933"/>
      <c r="E35" s="933"/>
      <c r="F35" s="933"/>
      <c r="G35" s="933"/>
      <c r="H35" s="933"/>
      <c r="I35" s="933"/>
      <c r="J35" s="933"/>
      <c r="K35" s="933"/>
      <c r="L35" s="933"/>
      <c r="M35" s="933"/>
      <c r="N35" s="933"/>
      <c r="O35" s="933"/>
      <c r="P35" s="933"/>
      <c r="Q35" s="933"/>
      <c r="R35" s="933"/>
    </row>
    <row r="36" spans="1:18" s="6" customFormat="1" ht="71.25" customHeight="1" x14ac:dyDescent="0.25">
      <c r="A36" s="849">
        <v>10</v>
      </c>
      <c r="B36" s="837">
        <v>1</v>
      </c>
      <c r="C36" s="849">
        <v>4</v>
      </c>
      <c r="D36" s="837">
        <v>2</v>
      </c>
      <c r="E36" s="837" t="s">
        <v>1539</v>
      </c>
      <c r="F36" s="837" t="s">
        <v>1540</v>
      </c>
      <c r="G36" s="837" t="s">
        <v>1541</v>
      </c>
      <c r="H36" s="277" t="s">
        <v>1542</v>
      </c>
      <c r="I36" s="151">
        <v>1</v>
      </c>
      <c r="J36" s="837" t="s">
        <v>1543</v>
      </c>
      <c r="K36" s="1109"/>
      <c r="L36" s="837" t="s">
        <v>46</v>
      </c>
      <c r="M36" s="1109"/>
      <c r="N36" s="1103">
        <v>55000</v>
      </c>
      <c r="O36" s="1109"/>
      <c r="P36" s="1103">
        <v>55000</v>
      </c>
      <c r="Q36" s="1106" t="s">
        <v>551</v>
      </c>
      <c r="R36" s="1106" t="s">
        <v>550</v>
      </c>
    </row>
    <row r="37" spans="1:18" s="6" customFormat="1" ht="60" x14ac:dyDescent="0.25">
      <c r="A37" s="850"/>
      <c r="B37" s="838"/>
      <c r="C37" s="850"/>
      <c r="D37" s="838"/>
      <c r="E37" s="838"/>
      <c r="F37" s="838"/>
      <c r="G37" s="838"/>
      <c r="H37" s="277" t="s">
        <v>1544</v>
      </c>
      <c r="I37" s="152">
        <v>100</v>
      </c>
      <c r="J37" s="838"/>
      <c r="K37" s="1111"/>
      <c r="L37" s="838"/>
      <c r="M37" s="1111"/>
      <c r="N37" s="1104"/>
      <c r="O37" s="1111"/>
      <c r="P37" s="1104"/>
      <c r="Q37" s="1107"/>
      <c r="R37" s="1107"/>
    </row>
    <row r="38" spans="1:18" s="6" customFormat="1" ht="39.75" customHeight="1" x14ac:dyDescent="0.25">
      <c r="A38" s="850"/>
      <c r="B38" s="838"/>
      <c r="C38" s="850"/>
      <c r="D38" s="838"/>
      <c r="E38" s="838"/>
      <c r="F38" s="838"/>
      <c r="G38" s="838"/>
      <c r="H38" s="278" t="s">
        <v>78</v>
      </c>
      <c r="I38" s="279">
        <v>2</v>
      </c>
      <c r="J38" s="838"/>
      <c r="K38" s="1111"/>
      <c r="L38" s="838"/>
      <c r="M38" s="1111"/>
      <c r="N38" s="1104"/>
      <c r="O38" s="1111"/>
      <c r="P38" s="1104"/>
      <c r="Q38" s="1107"/>
      <c r="R38" s="1107"/>
    </row>
    <row r="39" spans="1:18" s="6" customFormat="1" ht="45" x14ac:dyDescent="0.25">
      <c r="A39" s="851"/>
      <c r="B39" s="839"/>
      <c r="C39" s="851"/>
      <c r="D39" s="839"/>
      <c r="E39" s="839"/>
      <c r="F39" s="839"/>
      <c r="G39" s="839"/>
      <c r="H39" s="277" t="s">
        <v>1526</v>
      </c>
      <c r="I39" s="152">
        <v>1000</v>
      </c>
      <c r="J39" s="839"/>
      <c r="K39" s="1110"/>
      <c r="L39" s="839"/>
      <c r="M39" s="1110"/>
      <c r="N39" s="1105"/>
      <c r="O39" s="1110"/>
      <c r="P39" s="1105"/>
      <c r="Q39" s="1108"/>
      <c r="R39" s="1108"/>
    </row>
    <row r="40" spans="1:18" s="6" customFormat="1" ht="36" customHeight="1" x14ac:dyDescent="0.25">
      <c r="A40" s="151"/>
      <c r="B40" s="933" t="s">
        <v>1545</v>
      </c>
      <c r="C40" s="933"/>
      <c r="D40" s="933"/>
      <c r="E40" s="933"/>
      <c r="F40" s="933"/>
      <c r="G40" s="933"/>
      <c r="H40" s="933"/>
      <c r="I40" s="933"/>
      <c r="J40" s="933"/>
      <c r="K40" s="933"/>
      <c r="L40" s="933"/>
      <c r="M40" s="933"/>
      <c r="N40" s="933"/>
      <c r="O40" s="933"/>
      <c r="P40" s="933"/>
      <c r="Q40" s="933"/>
      <c r="R40" s="933"/>
    </row>
    <row r="41" spans="1:18" s="6" customFormat="1" ht="180" x14ac:dyDescent="0.25">
      <c r="A41" s="151">
        <v>11</v>
      </c>
      <c r="B41" s="152">
        <v>1</v>
      </c>
      <c r="C41" s="151">
        <v>4</v>
      </c>
      <c r="D41" s="152">
        <v>2</v>
      </c>
      <c r="E41" s="152" t="s">
        <v>1546</v>
      </c>
      <c r="F41" s="149" t="s">
        <v>1547</v>
      </c>
      <c r="G41" s="152" t="s">
        <v>1548</v>
      </c>
      <c r="H41" s="152" t="s">
        <v>1549</v>
      </c>
      <c r="I41" s="150" t="s">
        <v>72</v>
      </c>
      <c r="J41" s="152" t="s">
        <v>1550</v>
      </c>
      <c r="K41" s="280"/>
      <c r="L41" s="280" t="s">
        <v>46</v>
      </c>
      <c r="M41" s="281"/>
      <c r="N41" s="281">
        <v>120000</v>
      </c>
      <c r="O41" s="154"/>
      <c r="P41" s="281">
        <v>120000</v>
      </c>
      <c r="Q41" s="259" t="s">
        <v>551</v>
      </c>
      <c r="R41" s="259" t="s">
        <v>550</v>
      </c>
    </row>
    <row r="42" spans="1:18" s="6" customFormat="1" ht="48.75" customHeight="1" x14ac:dyDescent="0.25">
      <c r="A42" s="151"/>
      <c r="B42" s="933" t="s">
        <v>1551</v>
      </c>
      <c r="C42" s="933"/>
      <c r="D42" s="933"/>
      <c r="E42" s="933"/>
      <c r="F42" s="933"/>
      <c r="G42" s="933"/>
      <c r="H42" s="933"/>
      <c r="I42" s="933"/>
      <c r="J42" s="933"/>
      <c r="K42" s="933"/>
      <c r="L42" s="933"/>
      <c r="M42" s="933"/>
      <c r="N42" s="933"/>
      <c r="O42" s="933"/>
      <c r="P42" s="933"/>
      <c r="Q42" s="933"/>
      <c r="R42" s="933"/>
    </row>
    <row r="43" spans="1:18" s="6" customFormat="1" x14ac:dyDescent="0.25">
      <c r="A43" s="45"/>
      <c r="B43" s="47"/>
      <c r="C43" s="45"/>
      <c r="D43" s="47"/>
      <c r="E43" s="47"/>
      <c r="F43" s="47"/>
      <c r="G43" s="47"/>
      <c r="H43" s="47"/>
      <c r="I43" s="47"/>
      <c r="J43" s="47"/>
      <c r="K43" s="143"/>
      <c r="L43" s="45"/>
      <c r="M43" s="144"/>
      <c r="N43" s="145"/>
      <c r="O43" s="144"/>
      <c r="P43" s="145"/>
      <c r="Q43" s="271"/>
      <c r="R43" s="271"/>
    </row>
    <row r="44" spans="1:18" ht="15.75" x14ac:dyDescent="0.25">
      <c r="M44" s="814"/>
      <c r="N44" s="815" t="s">
        <v>35</v>
      </c>
      <c r="O44" s="815"/>
      <c r="P44" s="815"/>
    </row>
    <row r="45" spans="1:18" x14ac:dyDescent="0.25">
      <c r="M45" s="814"/>
      <c r="N45" s="816" t="s">
        <v>36</v>
      </c>
      <c r="O45" s="814" t="s">
        <v>37</v>
      </c>
      <c r="P45" s="814"/>
    </row>
    <row r="46" spans="1:18" x14ac:dyDescent="0.25">
      <c r="M46" s="814"/>
      <c r="N46" s="817"/>
      <c r="O46" s="124">
        <v>2020</v>
      </c>
      <c r="P46" s="124">
        <v>2021</v>
      </c>
    </row>
    <row r="47" spans="1:18" x14ac:dyDescent="0.25">
      <c r="M47" s="272" t="s">
        <v>1341</v>
      </c>
      <c r="N47" s="128">
        <v>6</v>
      </c>
      <c r="O47" s="17">
        <f>O21+O19+O14+O13+O10+O7</f>
        <v>329500</v>
      </c>
      <c r="P47" s="65">
        <v>0</v>
      </c>
    </row>
    <row r="48" spans="1:18" x14ac:dyDescent="0.25">
      <c r="M48" s="272" t="s">
        <v>1153</v>
      </c>
      <c r="N48" s="128">
        <v>11</v>
      </c>
      <c r="O48" s="17">
        <v>329500</v>
      </c>
      <c r="P48" s="17">
        <v>593000</v>
      </c>
      <c r="Q48" s="2"/>
    </row>
    <row r="49" spans="15:16" x14ac:dyDescent="0.25">
      <c r="O49" s="2"/>
      <c r="P49" s="2"/>
    </row>
  </sheetData>
  <mergeCells count="152">
    <mergeCell ref="B42:R42"/>
    <mergeCell ref="M44:M46"/>
    <mergeCell ref="N44:P44"/>
    <mergeCell ref="O45:P45"/>
    <mergeCell ref="N45:N46"/>
    <mergeCell ref="O36:O39"/>
    <mergeCell ref="P36:P39"/>
    <mergeCell ref="Q36:Q39"/>
    <mergeCell ref="R36:R39"/>
    <mergeCell ref="B40:R40"/>
    <mergeCell ref="B35:R35"/>
    <mergeCell ref="A36:A39"/>
    <mergeCell ref="B36:B39"/>
    <mergeCell ref="C36:C39"/>
    <mergeCell ref="D36:D39"/>
    <mergeCell ref="E36:E39"/>
    <mergeCell ref="F36:F39"/>
    <mergeCell ref="G36:G39"/>
    <mergeCell ref="J36:J39"/>
    <mergeCell ref="K36:K39"/>
    <mergeCell ref="L36:L39"/>
    <mergeCell ref="M36:M39"/>
    <mergeCell ref="N36:N39"/>
    <mergeCell ref="R25:R29"/>
    <mergeCell ref="B30:R30"/>
    <mergeCell ref="B32:R32"/>
    <mergeCell ref="A33:A34"/>
    <mergeCell ref="B33:B34"/>
    <mergeCell ref="C33:C34"/>
    <mergeCell ref="D33:D34"/>
    <mergeCell ref="E33:E34"/>
    <mergeCell ref="F33:F34"/>
    <mergeCell ref="G33:G34"/>
    <mergeCell ref="J33:J34"/>
    <mergeCell ref="K33:K34"/>
    <mergeCell ref="L33:L34"/>
    <mergeCell ref="M33:M34"/>
    <mergeCell ref="N33:N34"/>
    <mergeCell ref="O33:O34"/>
    <mergeCell ref="P33:P34"/>
    <mergeCell ref="Q33:Q34"/>
    <mergeCell ref="R33:R34"/>
    <mergeCell ref="R21:R24"/>
    <mergeCell ref="A25:A29"/>
    <mergeCell ref="B25:B29"/>
    <mergeCell ref="C25:C29"/>
    <mergeCell ref="D25:D29"/>
    <mergeCell ref="E25:E29"/>
    <mergeCell ref="F25:F29"/>
    <mergeCell ref="G25:G29"/>
    <mergeCell ref="J25:J29"/>
    <mergeCell ref="K25:K29"/>
    <mergeCell ref="L25:L29"/>
    <mergeCell ref="M25:M29"/>
    <mergeCell ref="N25:N29"/>
    <mergeCell ref="O25:O29"/>
    <mergeCell ref="P25:P29"/>
    <mergeCell ref="Q25:Q29"/>
    <mergeCell ref="M21:M24"/>
    <mergeCell ref="N21:N24"/>
    <mergeCell ref="O21:O24"/>
    <mergeCell ref="P21:P24"/>
    <mergeCell ref="Q21:Q24"/>
    <mergeCell ref="F21:F24"/>
    <mergeCell ref="G21:G24"/>
    <mergeCell ref="J21:J24"/>
    <mergeCell ref="K21:K24"/>
    <mergeCell ref="L21:L24"/>
    <mergeCell ref="A21:A24"/>
    <mergeCell ref="B21:B24"/>
    <mergeCell ref="C21:C24"/>
    <mergeCell ref="D21:D24"/>
    <mergeCell ref="E21:E24"/>
    <mergeCell ref="N19:N20"/>
    <mergeCell ref="O19:O20"/>
    <mergeCell ref="A19:A20"/>
    <mergeCell ref="P19:P20"/>
    <mergeCell ref="Q19:Q20"/>
    <mergeCell ref="R19:R20"/>
    <mergeCell ref="G19:G20"/>
    <mergeCell ref="J19:J20"/>
    <mergeCell ref="K19:K20"/>
    <mergeCell ref="L19:L20"/>
    <mergeCell ref="M19:M20"/>
    <mergeCell ref="P10:P11"/>
    <mergeCell ref="Q10:Q11"/>
    <mergeCell ref="R10:R11"/>
    <mergeCell ref="B12:R12"/>
    <mergeCell ref="L14:L18"/>
    <mergeCell ref="M14:M18"/>
    <mergeCell ref="N14:N18"/>
    <mergeCell ref="O14:O18"/>
    <mergeCell ref="P14:P18"/>
    <mergeCell ref="Q14:Q18"/>
    <mergeCell ref="R14:R18"/>
    <mergeCell ref="B19:B20"/>
    <mergeCell ref="C19:C20"/>
    <mergeCell ref="D19:D20"/>
    <mergeCell ref="E19:E20"/>
    <mergeCell ref="F19:F20"/>
    <mergeCell ref="A14:A18"/>
    <mergeCell ref="B14:B18"/>
    <mergeCell ref="C14:C18"/>
    <mergeCell ref="D14:D18"/>
    <mergeCell ref="E14:E18"/>
    <mergeCell ref="F14:F18"/>
    <mergeCell ref="G14:G18"/>
    <mergeCell ref="J14:J18"/>
    <mergeCell ref="K14:K18"/>
    <mergeCell ref="A4:A5"/>
    <mergeCell ref="B4:B5"/>
    <mergeCell ref="C4:C5"/>
    <mergeCell ref="D4:D5"/>
    <mergeCell ref="E4:E5"/>
    <mergeCell ref="F8:F9"/>
    <mergeCell ref="O10:O11"/>
    <mergeCell ref="K4:L4"/>
    <mergeCell ref="M4:N4"/>
    <mergeCell ref="L8:L9"/>
    <mergeCell ref="A8:A9"/>
    <mergeCell ref="B8:B9"/>
    <mergeCell ref="C8:C9"/>
    <mergeCell ref="D8:D9"/>
    <mergeCell ref="E8:E9"/>
    <mergeCell ref="A10:A11"/>
    <mergeCell ref="B10:B11"/>
    <mergeCell ref="C10:C11"/>
    <mergeCell ref="D10:D11"/>
    <mergeCell ref="E10:E11"/>
    <mergeCell ref="F10:F11"/>
    <mergeCell ref="G10:G11"/>
    <mergeCell ref="Q4:Q5"/>
    <mergeCell ref="O4:P4"/>
    <mergeCell ref="F4:F5"/>
    <mergeCell ref="N8:N9"/>
    <mergeCell ref="N10:N11"/>
    <mergeCell ref="R4:R5"/>
    <mergeCell ref="G4:G5"/>
    <mergeCell ref="H4:I4"/>
    <mergeCell ref="J4:J5"/>
    <mergeCell ref="O8:O9"/>
    <mergeCell ref="R8:R9"/>
    <mergeCell ref="P8:P9"/>
    <mergeCell ref="G8:G9"/>
    <mergeCell ref="Q8:Q9"/>
    <mergeCell ref="J10:J11"/>
    <mergeCell ref="K10:K11"/>
    <mergeCell ref="L10:L11"/>
    <mergeCell ref="M10:M11"/>
    <mergeCell ref="M8:M9"/>
    <mergeCell ref="J8:J9"/>
    <mergeCell ref="K8:K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Podsumowanie</vt:lpstr>
      <vt:lpstr>MRiRW</vt:lpstr>
      <vt:lpstr>CDR (SIR)</vt:lpstr>
      <vt:lpstr>Dolnośląski ODR</vt:lpstr>
      <vt:lpstr>Kujawsko-pomorski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vt:lpstr>
      <vt:lpstr>Świętokrzyski ODR</vt:lpstr>
      <vt:lpstr>Warmińsko-mazurski ODR</vt:lpstr>
      <vt:lpstr>Wielkopolski ODR</vt:lpstr>
      <vt:lpstr>Zachodniopomorski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AnnaM</cp:lastModifiedBy>
  <cp:lastPrinted>2020-12-20T13:14:06Z</cp:lastPrinted>
  <dcterms:created xsi:type="dcterms:W3CDTF">2020-01-15T10:30:37Z</dcterms:created>
  <dcterms:modified xsi:type="dcterms:W3CDTF">2021-03-25T12:44:59Z</dcterms:modified>
</cp:coreProperties>
</file>